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8420" activeTab="0"/>
  </bookViews>
  <sheets>
    <sheet name="Rekapitulace stavby" sheetId="1" r:id="rId1"/>
    <sheet name="SO 01 - Oprava opevnění k..." sheetId="2" r:id="rId2"/>
    <sheet name="VON - Vedlejší a ostatní ..." sheetId="3" r:id="rId3"/>
    <sheet name="Pokyny pro vyplnění" sheetId="4" r:id="rId4"/>
  </sheets>
  <definedNames>
    <definedName name="_xlnm._FilterDatabase" localSheetId="1" hidden="1">'SO 01 - Oprava opevnění k...'!$C$82:$K$140</definedName>
    <definedName name="_xlnm._FilterDatabase" localSheetId="2" hidden="1">'VON - Vedlejší a ostatní ...'!$C$79:$K$102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 01 - Oprava opevnění k...'!$C$4:$J$36,'SO 01 - Oprava opevnění k...'!$C$42:$J$64,'SO 01 - Oprava opevnění k...'!$C$70:$K$140</definedName>
    <definedName name="_xlnm.Print_Area" localSheetId="2">'VON - Vedlejší a ostatní ...'!$C$4:$J$36,'VON - Vedlejší a ostatní ...'!$C$42:$J$61,'VON - Vedlejší a ostatní ...'!$C$67:$K$102</definedName>
    <definedName name="_xlnm.Print_Titles" localSheetId="0">'Rekapitulace stavby'!$49:$49</definedName>
    <definedName name="_xlnm.Print_Titles" localSheetId="1">'SO 01 - Oprava opevnění k...'!$82:$82</definedName>
    <definedName name="_xlnm.Print_Titles" localSheetId="2">'VON - Vedlejší a ostatní ...'!$79:$79</definedName>
  </definedNames>
  <calcPr calcId="152511"/>
</workbook>
</file>

<file path=xl/sharedStrings.xml><?xml version="1.0" encoding="utf-8"?>
<sst xmlns="http://schemas.openxmlformats.org/spreadsheetml/2006/main" count="1527" uniqueCount="461">
  <si>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</si>
  <si>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</si>
  <si>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</si>
  <si>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</si>
  <si>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</si>
  <si>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</si>
  <si>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</si>
  <si>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{8450cfb6-d6b0-4f73-b3d8-ffe85a8e5e50}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</si>
  <si>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</si>
  <si>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</si>
  <si>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</si>
  <si>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</si>
  <si>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</si>
  <si>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</si>
  <si>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</si>
  <si>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</si>
  <si>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181107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</si>
  <si>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</si>
  <si>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</si>
  <si>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Mratínský potok, Sluhy, oprava opevnění koryta, ř.km 5,820 - 5,885</t>
  </si>
  <si>
    <t>KSO:</t>
  </si>
  <si>
    <t/>
  </si>
  <si>
    <t>CC-CZ:</t>
  </si>
  <si>
    <t>Místo:</t>
  </si>
  <si>
    <t xml:space="preserve"> </t>
  </si>
  <si>
    <t>Datum:</t>
  </si>
  <si>
    <t>7. 11. 2018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</si>
  <si>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</si>
  <si>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</si>
  <si>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</si>
  <si>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</si>
  <si>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</si>
  <si>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</si>
  <si>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</si>
  <si>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</si>
  <si>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</si>
  <si>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</si>
  <si>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</si>
  <si>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</si>
  <si>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</si>
  <si>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</si>
  <si>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</si>
  <si>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</si>
  <si>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</si>
  <si>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</si>
  <si>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</si>
  <si>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</si>
  <si>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</si>
  <si>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</si>
  <si>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</si>
  <si>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</si>
  <si>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</si>
  <si>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</si>
  <si>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</si>
  <si>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</si>
  <si>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</si>
  <si>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</si>
  <si>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</si>
  <si>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</si>
  <si>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</si>
  <si>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</si>
  <si>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</si>
  <si>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</si>
  <si>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</si>
  <si>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</si>
  <si>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</si>
  <si>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</si>
  <si>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</si>
  <si>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</si>
  <si>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</si>
  <si>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</si>
  <si>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</si>
  <si>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</si>
  <si>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</si>
  <si>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</si>
  <si>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</si>
  <si>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</si>
  <si>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</si>
  <si>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opevnění koryta</t>
  </si>
  <si>
    <t>STA</t>
  </si>
  <si>
    <t>1</t>
  </si>
  <si>
    <t>{a5daec4c-bc2e-4693-b2f2-c72f5c7875e2}</t>
  </si>
  <si>
    <t>2</t>
  </si>
  <si>
    <t>VON</t>
  </si>
  <si>
    <t>Vedlejší a ostatní náklady</t>
  </si>
  <si>
    <t>{cf7fd70f-fc37-4cac-b3da-d4c160827f57}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</si>
  <si>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</si>
  <si>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</si>
  <si>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</si>
  <si>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</si>
  <si>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</si>
  <si>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</si>
  <si>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</si>
  <si>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Oprava opevnění koryta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</si>
  <si>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</si>
  <si>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</si>
  <si>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</si>
  <si>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</si>
  <si>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</si>
  <si>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</si>
  <si>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</si>
  <si>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</si>
  <si>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</si>
  <si>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</si>
  <si>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</si>
  <si>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</si>
  <si>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</si>
  <si>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</si>
  <si>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</si>
  <si>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</si>
  <si>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</si>
  <si>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</si>
  <si>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</si>
  <si>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</si>
  <si>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</si>
  <si>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</si>
  <si>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</si>
  <si>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</si>
  <si>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</si>
  <si>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</si>
  <si>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</si>
  <si>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</si>
  <si>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</si>
  <si>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</si>
  <si>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</si>
  <si>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</si>
  <si>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</si>
  <si>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</si>
  <si>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2018 01</t>
  </si>
  <si>
    <t>4</t>
  </si>
  <si>
    <t>-1080046471</t>
  </si>
  <si>
    <t>PP</t>
  </si>
  <si>
    <t>Odstranění křovin a stromů s ponecháním kořenů  průměru kmene do 100 mm, při jakémkoliv sklonu terénu mimo LTM, při celkové ploše do 1 000 m2</t>
  </si>
  <si>
    <t>VV</t>
  </si>
  <si>
    <t>210*1*2</t>
  </si>
  <si>
    <t>112201101</t>
  </si>
  <si>
    <t>Odstranění pařezů D do 300 mm</t>
  </si>
  <si>
    <t>kus</t>
  </si>
  <si>
    <t>-1188948561</t>
  </si>
  <si>
    <t>Odstranění pařezů  s jejich vykopáním, vytrháním nebo odstřelením, s přesekáním kořenů průměru přes 100 do 300 mm</t>
  </si>
  <si>
    <t>3</t>
  </si>
  <si>
    <t>114203103</t>
  </si>
  <si>
    <t>Rozebrání dlažeb z lomového kamene nebo betonových tvárnic do cementové malty</t>
  </si>
  <si>
    <t>m3</t>
  </si>
  <si>
    <t>1072932265</t>
  </si>
  <si>
    <t>Rozebrání dlažeb nebo záhozů s naložením na dopravní prostředek  dlažeb z lomového kamene nebo betonových tvárnic do cementové malty se spárami zalitými cementovou maltou</t>
  </si>
  <si>
    <t>Rozebrání opevnění pro odstranění kořenů 7 x 1 m2</t>
  </si>
  <si>
    <t>7*1*0,25</t>
  </si>
  <si>
    <t>114203202</t>
  </si>
  <si>
    <t>Očištění lomového kamene nebo betonových tvárnic od malty</t>
  </si>
  <si>
    <t>1754613059</t>
  </si>
  <si>
    <t>Očištění lomového kamene nebo betonových tvárnic  získaných při rozebrání dlažeb, záhozů, rovnanin a soustřeďovacích staveb od malty</t>
  </si>
  <si>
    <t>5</t>
  </si>
  <si>
    <t>115101201</t>
  </si>
  <si>
    <t>Čerpání vody na dopravní výšku do 10 m průměrný přítok do 500 l/min</t>
  </si>
  <si>
    <t>hod</t>
  </si>
  <si>
    <t>-1905930945</t>
  </si>
  <si>
    <t>Čerpání vody na dopravní výšku do 10 m s uvažovaným průměrným přítokem do 500 l/min</t>
  </si>
  <si>
    <t>6</t>
  </si>
  <si>
    <t>115101301</t>
  </si>
  <si>
    <t>Pohotovost čerpací soupravy pro dopravní výšku do 10 m přítok do 500 l/min</t>
  </si>
  <si>
    <t>den</t>
  </si>
  <si>
    <t>-1217144793</t>
  </si>
  <si>
    <t>Pohotovost záložní čerpací soupravy pro dopravní výšku do 10 m s uvažovaným průměrným přítokem do 500 l/min</t>
  </si>
  <si>
    <t>7</t>
  </si>
  <si>
    <t>1622014R01</t>
  </si>
  <si>
    <t>Vodorovné přemístění větví stromů listnatých do 1 km D kmene do 300 mm</t>
  </si>
  <si>
    <t>komplet</t>
  </si>
  <si>
    <t>2091041729</t>
  </si>
  <si>
    <t>Vodorovné přemístění větví, kmenů nebo pařezů  s naložením, složením a dopravou do 1000 m větví stromů listnatých, průměru kmene přes 100 do 300 mm</t>
  </si>
  <si>
    <t>8</t>
  </si>
  <si>
    <t>171103101</t>
  </si>
  <si>
    <t>Zemní hrázky melioračních kanálů z horniny tř. 1 až 4</t>
  </si>
  <si>
    <t>284110020</t>
  </si>
  <si>
    <t>Zemní hrázky přívodních a odpadních melioračních kanálů  zhutňované po vrstvách tloušťky 200 mm, s přemístěním sypaniny do 20 m nebo s jejím přehozením do 3 m z hornin tř. 1 až 4</t>
  </si>
  <si>
    <t>Hrázka z pytlů plněných pískem, š. 0,3 m, výška 0,5 m, prováděná po etapách</t>
  </si>
  <si>
    <t>210*0,3*0,5</t>
  </si>
  <si>
    <t>Vodorovné konstrukce</t>
  </si>
  <si>
    <t>9</t>
  </si>
  <si>
    <t>465513227</t>
  </si>
  <si>
    <t>Dlažba z lomového kamene na cementovou maltu s vyspárováním tl 250 mm pro hydromeliorace</t>
  </si>
  <si>
    <t>2137312947</t>
  </si>
  <si>
    <t>Dlažba z lomového kamene lomařsky upraveného  na cementovou maltu, s vyspárováním cementovou maltou, tl. kamene 250 mm</t>
  </si>
  <si>
    <t>7*1</t>
  </si>
  <si>
    <t>Úpravy povrchů, podlahy a osazování výplní</t>
  </si>
  <si>
    <t>10</t>
  </si>
  <si>
    <t>628635411</t>
  </si>
  <si>
    <t>Spárování zdiva z lomového kamene maltou cementovou hl spár přes 30 do 70 mm</t>
  </si>
  <si>
    <t>-1146010907</t>
  </si>
  <si>
    <t>Spárování zdiva z lomového kamene upraveného  maltou cementovou hloubky vysekaných spár přes 30 do 70 mm</t>
  </si>
  <si>
    <t>378+4</t>
  </si>
  <si>
    <t>Ostatní konstrukce a práce, bourání</t>
  </si>
  <si>
    <t>11</t>
  </si>
  <si>
    <t>938111111</t>
  </si>
  <si>
    <t>Čištění zdiva opěr, pilířů, křídel od mechu a jiné vegetace</t>
  </si>
  <si>
    <t>-1675608927</t>
  </si>
  <si>
    <t>Čištění zdiva opěr, pilířů, křídel  od mechu a jiné vegetace</t>
  </si>
  <si>
    <t>210*1,8*2+4</t>
  </si>
  <si>
    <t>12</t>
  </si>
  <si>
    <t>938903111</t>
  </si>
  <si>
    <t>Vysekání spár hl do 70 mm v dlažbě z lomového kamene</t>
  </si>
  <si>
    <t>670843290</t>
  </si>
  <si>
    <t>Dokončovací práce na dosavadních konstrukcích  vysekání spár s očištěním zdiva nebo dlažby, s naložením suti na dopravní prostředek nebo s odklizením na hromady do vzdálenosti 50 m při hloubce spáry do 70 mm v dlažbě z lomového kamene</t>
  </si>
  <si>
    <t>Břehové opevnění 50% plochy</t>
  </si>
  <si>
    <t>210*1,8*2*0,5</t>
  </si>
  <si>
    <t>13</t>
  </si>
  <si>
    <t>938903113</t>
  </si>
  <si>
    <t>Vysekání spár hl do 70 mm ve zdivu z lomového kamene</t>
  </si>
  <si>
    <t>-782562990</t>
  </si>
  <si>
    <t>Dokončovací práce na dosavadních konstrukcích  vysekání spár s očištěním zdiva nebo dlažby, s naložením suti na dopravní prostředek nebo s odklizením na hromady do vzdálenosti 50 m při hloubce spáry do 70 mm ve zdivu z lomového kamene</t>
  </si>
  <si>
    <t>Čelo stupně</t>
  </si>
  <si>
    <t>14</t>
  </si>
  <si>
    <t>985131111</t>
  </si>
  <si>
    <t>Očištění ploch stěn, rubu kleneb a podlah tlakovou vodou</t>
  </si>
  <si>
    <t>787977883</t>
  </si>
  <si>
    <t>997</t>
  </si>
  <si>
    <t>Přesun sutě</t>
  </si>
  <si>
    <t>997013801</t>
  </si>
  <si>
    <t>Poplatek za uložení na skládce (skládkovné) stavebního odpadu betonového kód odpadu 170 101</t>
  </si>
  <si>
    <t>t</t>
  </si>
  <si>
    <t>452652837</t>
  </si>
  <si>
    <t>Poplatek za uložení stavebního odpadu na skládce (skládkovné) z prostého betonu zatříděného do Katalogu odpadů pod kódem 170 101</t>
  </si>
  <si>
    <t>16</t>
  </si>
  <si>
    <t>997321511</t>
  </si>
  <si>
    <t>Vodorovná doprava suti a vybouraných hmot po suchu do 1 km</t>
  </si>
  <si>
    <t>383710369</t>
  </si>
  <si>
    <t>Vodorovná doprava suti a vybouraných hmot  bez naložení, s vyložením a hrubým urovnáním po suchu, na vzdálenost do 1 km</t>
  </si>
  <si>
    <t>17</t>
  </si>
  <si>
    <t>997321519</t>
  </si>
  <si>
    <t>Příplatek ZKD 1km vodorovné dopravy suti a vybouraných hmot po suchu</t>
  </si>
  <si>
    <t>-1687738693</t>
  </si>
  <si>
    <t>Vodorovná doprava suti a vybouraných hmot  bez naložení, s vyložením a hrubým urovnáním po suchu, na vzdálenost Příplatek k cenám za každý další i započatý 1 km přes 1 km</t>
  </si>
  <si>
    <t>8,994*6 'Přepočtené koeficientem množství</t>
  </si>
  <si>
    <t>998</t>
  </si>
  <si>
    <t>Přesun hmot</t>
  </si>
  <si>
    <t>18</t>
  </si>
  <si>
    <t>998332011</t>
  </si>
  <si>
    <t>Přesun hmot pro úpravy vodních toků a kanály</t>
  </si>
  <si>
    <t>539246796</t>
  </si>
  <si>
    <t>Přesun hmot pro úpravy vodních toků a kanály, hráze rybníků apod.  dopravní vzdálenost do 500 m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</si>
  <si>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</si>
  <si>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</si>
  <si>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</si>
  <si>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</si>
  <si>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</si>
  <si>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</si>
  <si>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</si>
  <si>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</si>
  <si>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</si>
  <si>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</si>
  <si>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</si>
  <si>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</si>
  <si>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398066462</t>
  </si>
  <si>
    <t>01101</t>
  </si>
  <si>
    <t>Položkou jsou myšleny náklady spojené s plněním podmínek majitelů či uživatelů dotčených pozemků, kterými podmínili souhlas se zřízením provizorní komunikace na svém pozemku. Dále položka zahrnuje náklady na zřízení a úpravu provizorních komunikací v nezb</t>
  </si>
  <si>
    <t>-52862468</t>
  </si>
  <si>
    <t>Položkou jsou myšleny náklady spojené s plněním podmínek majitelů či uživatelů dotčených pozemků, kterými podmínili souhlas se zřízením provizorní komunikace na svém pozemku. Dále položka zahrnuje náklady na zřízení a úpravu provizorních komunikací v nezbytně nutném rozsahu včetně jejich likvidace a uvedení dotčených pozemků do původního stavu.</t>
  </si>
  <si>
    <t>0113</t>
  </si>
  <si>
    <t>Zajištění obnovy stávajících příjezdových komunikací</t>
  </si>
  <si>
    <t>1629671271</t>
  </si>
  <si>
    <t>01131</t>
  </si>
  <si>
    <t>Zajištění obnovy stávající nezpevněné komunikace</t>
  </si>
  <si>
    <t>1692592599</t>
  </si>
  <si>
    <t>02</t>
  </si>
  <si>
    <t>Projektová dokumentace - ostatní náklady</t>
  </si>
  <si>
    <t>0210</t>
  </si>
  <si>
    <t>Zhotovitelem vypracovaný Plán opatření pro případ havárie, pro případ úniku závadných látek (např. ropné produkty, cementové výluhy, odpadní vody z těsnících clon, atd.)</t>
  </si>
  <si>
    <t>483693217</t>
  </si>
  <si>
    <t>0221</t>
  </si>
  <si>
    <t>Zpracování povodňového plánu stavby dle §71 zákona č. 254/2001 Sb. včetně zajištění schválení příslušnými orgány správy a Povodím Labe, státní podnik</t>
  </si>
  <si>
    <t>-1781319261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</si>
  <si>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</si>
  <si>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</si>
  <si>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</si>
  <si>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</si>
  <si>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-341025095</t>
  </si>
  <si>
    <t>094</t>
  </si>
  <si>
    <t>Zajištění vytýčení veškerých podzemních zařízení</t>
  </si>
  <si>
    <t>-1429208751</t>
  </si>
  <si>
    <t>09991</t>
  </si>
  <si>
    <t>Zajištění fotodokumentace veškerých konstrukcí, které budou v průběhu výstavby skryty nebo zakryty</t>
  </si>
  <si>
    <t>1241318360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</si>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</sst>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09" t="s">
        <v>16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7"/>
      <c r="AQ5" s="29"/>
      <c r="BE5" s="307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1" t="s">
        <v>19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7"/>
      <c r="AQ6" s="29"/>
      <c r="BE6" s="308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08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08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08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08"/>
      <c r="BS10" s="22" t="s">
        <v>8</v>
      </c>
    </row>
    <row r="11" spans="2:71" ht="18.4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32</v>
      </c>
      <c r="AO11" s="27"/>
      <c r="AP11" s="27"/>
      <c r="AQ11" s="29"/>
      <c r="BE11" s="308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08"/>
      <c r="BS12" s="22" t="s">
        <v>8</v>
      </c>
    </row>
    <row r="13" spans="2:71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34</v>
      </c>
      <c r="AO13" s="27"/>
      <c r="AP13" s="27"/>
      <c r="AQ13" s="29"/>
      <c r="BE13" s="308"/>
      <c r="BS13" s="22" t="s">
        <v>8</v>
      </c>
    </row>
    <row r="14" spans="2:71" ht="13.5">
      <c r="B14" s="26"/>
      <c r="C14" s="27"/>
      <c r="D14" s="27"/>
      <c r="E14" s="312" t="s">
        <v>34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5" t="s">
        <v>31</v>
      </c>
      <c r="AL14" s="27"/>
      <c r="AM14" s="27"/>
      <c r="AN14" s="37" t="s">
        <v>34</v>
      </c>
      <c r="AO14" s="27"/>
      <c r="AP14" s="27"/>
      <c r="AQ14" s="29"/>
      <c r="BE14" s="308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08"/>
      <c r="BS15" s="22" t="s">
        <v>6</v>
      </c>
    </row>
    <row r="16" spans="2:71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08"/>
      <c r="BS16" s="22" t="s">
        <v>6</v>
      </c>
    </row>
    <row r="17" spans="2:71" ht="18.4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21</v>
      </c>
      <c r="AO17" s="27"/>
      <c r="AP17" s="27"/>
      <c r="AQ17" s="29"/>
      <c r="BE17" s="308"/>
      <c r="BS17" s="22" t="s">
        <v>36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08"/>
      <c r="BS18" s="22" t="s">
        <v>8</v>
      </c>
    </row>
    <row r="19" spans="2:71" ht="14.45" customHeight="1">
      <c r="B19" s="26"/>
      <c r="C19" s="27"/>
      <c r="D19" s="35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08"/>
      <c r="BS19" s="22" t="s">
        <v>8</v>
      </c>
    </row>
    <row r="20" spans="2:71" ht="16.5" customHeight="1">
      <c r="B20" s="26"/>
      <c r="C20" s="27"/>
      <c r="D20" s="27"/>
      <c r="E20" s="314" t="s">
        <v>21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27"/>
      <c r="AP20" s="27"/>
      <c r="AQ20" s="29"/>
      <c r="BE20" s="308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08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08"/>
    </row>
    <row r="23" spans="2:57" s="1" customFormat="1" ht="25.9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5">
        <f>ROUND(AG51,2)</f>
        <v>0</v>
      </c>
      <c r="AL23" s="316"/>
      <c r="AM23" s="316"/>
      <c r="AN23" s="316"/>
      <c r="AO23" s="316"/>
      <c r="AP23" s="40"/>
      <c r="AQ23" s="43"/>
      <c r="BE23" s="308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08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7" t="s">
        <v>39</v>
      </c>
      <c r="M25" s="317"/>
      <c r="N25" s="317"/>
      <c r="O25" s="317"/>
      <c r="P25" s="40"/>
      <c r="Q25" s="40"/>
      <c r="R25" s="40"/>
      <c r="S25" s="40"/>
      <c r="T25" s="40"/>
      <c r="U25" s="40"/>
      <c r="V25" s="40"/>
      <c r="W25" s="317" t="s">
        <v>40</v>
      </c>
      <c r="X25" s="317"/>
      <c r="Y25" s="317"/>
      <c r="Z25" s="317"/>
      <c r="AA25" s="317"/>
      <c r="AB25" s="317"/>
      <c r="AC25" s="317"/>
      <c r="AD25" s="317"/>
      <c r="AE25" s="317"/>
      <c r="AF25" s="40"/>
      <c r="AG25" s="40"/>
      <c r="AH25" s="40"/>
      <c r="AI25" s="40"/>
      <c r="AJ25" s="40"/>
      <c r="AK25" s="317" t="s">
        <v>41</v>
      </c>
      <c r="AL25" s="317"/>
      <c r="AM25" s="317"/>
      <c r="AN25" s="317"/>
      <c r="AO25" s="317"/>
      <c r="AP25" s="40"/>
      <c r="AQ25" s="43"/>
      <c r="BE25" s="308"/>
    </row>
    <row r="26" spans="2:57" s="2" customFormat="1" ht="14.4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18">
        <v>0.21</v>
      </c>
      <c r="M26" s="319"/>
      <c r="N26" s="319"/>
      <c r="O26" s="319"/>
      <c r="P26" s="46"/>
      <c r="Q26" s="46"/>
      <c r="R26" s="46"/>
      <c r="S26" s="46"/>
      <c r="T26" s="46"/>
      <c r="U26" s="46"/>
      <c r="V26" s="46"/>
      <c r="W26" s="320">
        <f>ROUND(AZ51,2)</f>
        <v>0</v>
      </c>
      <c r="X26" s="319"/>
      <c r="Y26" s="319"/>
      <c r="Z26" s="319"/>
      <c r="AA26" s="319"/>
      <c r="AB26" s="319"/>
      <c r="AC26" s="319"/>
      <c r="AD26" s="319"/>
      <c r="AE26" s="319"/>
      <c r="AF26" s="46"/>
      <c r="AG26" s="46"/>
      <c r="AH26" s="46"/>
      <c r="AI26" s="46"/>
      <c r="AJ26" s="46"/>
      <c r="AK26" s="320">
        <f>ROUND(AV51,2)</f>
        <v>0</v>
      </c>
      <c r="AL26" s="319"/>
      <c r="AM26" s="319"/>
      <c r="AN26" s="319"/>
      <c r="AO26" s="319"/>
      <c r="AP26" s="46"/>
      <c r="AQ26" s="48"/>
      <c r="BE26" s="308"/>
    </row>
    <row r="27" spans="2:57" s="2" customFormat="1" ht="14.4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18">
        <v>0.15</v>
      </c>
      <c r="M27" s="319"/>
      <c r="N27" s="319"/>
      <c r="O27" s="319"/>
      <c r="P27" s="46"/>
      <c r="Q27" s="46"/>
      <c r="R27" s="46"/>
      <c r="S27" s="46"/>
      <c r="T27" s="46"/>
      <c r="U27" s="46"/>
      <c r="V27" s="46"/>
      <c r="W27" s="320">
        <f>ROUND(BA51,2)</f>
        <v>0</v>
      </c>
      <c r="X27" s="319"/>
      <c r="Y27" s="319"/>
      <c r="Z27" s="319"/>
      <c r="AA27" s="319"/>
      <c r="AB27" s="319"/>
      <c r="AC27" s="319"/>
      <c r="AD27" s="319"/>
      <c r="AE27" s="319"/>
      <c r="AF27" s="46"/>
      <c r="AG27" s="46"/>
      <c r="AH27" s="46"/>
      <c r="AI27" s="46"/>
      <c r="AJ27" s="46"/>
      <c r="AK27" s="320">
        <f>ROUND(AW51,2)</f>
        <v>0</v>
      </c>
      <c r="AL27" s="319"/>
      <c r="AM27" s="319"/>
      <c r="AN27" s="319"/>
      <c r="AO27" s="319"/>
      <c r="AP27" s="46"/>
      <c r="AQ27" s="48"/>
      <c r="BE27" s="308"/>
    </row>
    <row r="28" spans="2:57" s="2" customFormat="1" ht="14.45" customHeight="1" hidden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18">
        <v>0.21</v>
      </c>
      <c r="M28" s="319"/>
      <c r="N28" s="319"/>
      <c r="O28" s="319"/>
      <c r="P28" s="46"/>
      <c r="Q28" s="46"/>
      <c r="R28" s="46"/>
      <c r="S28" s="46"/>
      <c r="T28" s="46"/>
      <c r="U28" s="46"/>
      <c r="V28" s="46"/>
      <c r="W28" s="320">
        <f>ROUND(BB51,2)</f>
        <v>0</v>
      </c>
      <c r="X28" s="319"/>
      <c r="Y28" s="319"/>
      <c r="Z28" s="319"/>
      <c r="AA28" s="319"/>
      <c r="AB28" s="319"/>
      <c r="AC28" s="319"/>
      <c r="AD28" s="319"/>
      <c r="AE28" s="319"/>
      <c r="AF28" s="46"/>
      <c r="AG28" s="46"/>
      <c r="AH28" s="46"/>
      <c r="AI28" s="46"/>
      <c r="AJ28" s="46"/>
      <c r="AK28" s="320">
        <v>0</v>
      </c>
      <c r="AL28" s="319"/>
      <c r="AM28" s="319"/>
      <c r="AN28" s="319"/>
      <c r="AO28" s="319"/>
      <c r="AP28" s="46"/>
      <c r="AQ28" s="48"/>
      <c r="BE28" s="308"/>
    </row>
    <row r="29" spans="2:57" s="2" customFormat="1" ht="14.45" customHeight="1" hidden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18">
        <v>0.15</v>
      </c>
      <c r="M29" s="319"/>
      <c r="N29" s="319"/>
      <c r="O29" s="319"/>
      <c r="P29" s="46"/>
      <c r="Q29" s="46"/>
      <c r="R29" s="46"/>
      <c r="S29" s="46"/>
      <c r="T29" s="46"/>
      <c r="U29" s="46"/>
      <c r="V29" s="46"/>
      <c r="W29" s="320">
        <f>ROUND(BC51,2)</f>
        <v>0</v>
      </c>
      <c r="X29" s="319"/>
      <c r="Y29" s="319"/>
      <c r="Z29" s="319"/>
      <c r="AA29" s="319"/>
      <c r="AB29" s="319"/>
      <c r="AC29" s="319"/>
      <c r="AD29" s="319"/>
      <c r="AE29" s="319"/>
      <c r="AF29" s="46"/>
      <c r="AG29" s="46"/>
      <c r="AH29" s="46"/>
      <c r="AI29" s="46"/>
      <c r="AJ29" s="46"/>
      <c r="AK29" s="320">
        <v>0</v>
      </c>
      <c r="AL29" s="319"/>
      <c r="AM29" s="319"/>
      <c r="AN29" s="319"/>
      <c r="AO29" s="319"/>
      <c r="AP29" s="46"/>
      <c r="AQ29" s="48"/>
      <c r="BE29" s="308"/>
    </row>
    <row r="30" spans="2:57" s="2" customFormat="1" ht="14.45" customHeight="1" hidden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18">
        <v>0</v>
      </c>
      <c r="M30" s="319"/>
      <c r="N30" s="319"/>
      <c r="O30" s="319"/>
      <c r="P30" s="46"/>
      <c r="Q30" s="46"/>
      <c r="R30" s="46"/>
      <c r="S30" s="46"/>
      <c r="T30" s="46"/>
      <c r="U30" s="46"/>
      <c r="V30" s="46"/>
      <c r="W30" s="320">
        <f>ROUND(BD51,2)</f>
        <v>0</v>
      </c>
      <c r="X30" s="319"/>
      <c r="Y30" s="319"/>
      <c r="Z30" s="319"/>
      <c r="AA30" s="319"/>
      <c r="AB30" s="319"/>
      <c r="AC30" s="319"/>
      <c r="AD30" s="319"/>
      <c r="AE30" s="319"/>
      <c r="AF30" s="46"/>
      <c r="AG30" s="46"/>
      <c r="AH30" s="46"/>
      <c r="AI30" s="46"/>
      <c r="AJ30" s="46"/>
      <c r="AK30" s="320">
        <v>0</v>
      </c>
      <c r="AL30" s="319"/>
      <c r="AM30" s="319"/>
      <c r="AN30" s="319"/>
      <c r="AO30" s="319"/>
      <c r="AP30" s="46"/>
      <c r="AQ30" s="48"/>
      <c r="BE30" s="308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08"/>
    </row>
    <row r="32" spans="2:57" s="1" customFormat="1" ht="25.9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21" t="s">
        <v>50</v>
      </c>
      <c r="Y32" s="322"/>
      <c r="Z32" s="322"/>
      <c r="AA32" s="322"/>
      <c r="AB32" s="322"/>
      <c r="AC32" s="51"/>
      <c r="AD32" s="51"/>
      <c r="AE32" s="51"/>
      <c r="AF32" s="51"/>
      <c r="AG32" s="51"/>
      <c r="AH32" s="51"/>
      <c r="AI32" s="51"/>
      <c r="AJ32" s="51"/>
      <c r="AK32" s="323">
        <f>SUM(AK23:AK30)</f>
        <v>0</v>
      </c>
      <c r="AL32" s="322"/>
      <c r="AM32" s="322"/>
      <c r="AN32" s="322"/>
      <c r="AO32" s="324"/>
      <c r="AP32" s="49"/>
      <c r="AQ32" s="53"/>
      <c r="BE32" s="308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181107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5" t="str">
        <f>K6</f>
        <v>Mratínský potok, Sluhy, oprava opevnění koryta, ř.km 5,820 - 5,885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 xml:space="preserve"> 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7" t="str">
        <f>IF(AN8="","",AN8)</f>
        <v>7. 11. 2018</v>
      </c>
      <c r="AN44" s="327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Povodí Labe, státní podnik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28" t="str">
        <f>IF(E17="","",E17)</f>
        <v xml:space="preserve"> </v>
      </c>
      <c r="AN46" s="328"/>
      <c r="AO46" s="328"/>
      <c r="AP46" s="328"/>
      <c r="AQ46" s="61"/>
      <c r="AR46" s="59"/>
      <c r="AS46" s="329" t="s">
        <v>52</v>
      </c>
      <c r="AT46" s="330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1"/>
      <c r="AT47" s="332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3"/>
      <c r="AT48" s="334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5" t="s">
        <v>53</v>
      </c>
      <c r="D49" s="336"/>
      <c r="E49" s="336"/>
      <c r="F49" s="336"/>
      <c r="G49" s="336"/>
      <c r="H49" s="77"/>
      <c r="I49" s="337" t="s">
        <v>54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8" t="s">
        <v>55</v>
      </c>
      <c r="AH49" s="336"/>
      <c r="AI49" s="336"/>
      <c r="AJ49" s="336"/>
      <c r="AK49" s="336"/>
      <c r="AL49" s="336"/>
      <c r="AM49" s="336"/>
      <c r="AN49" s="337" t="s">
        <v>56</v>
      </c>
      <c r="AO49" s="336"/>
      <c r="AP49" s="336"/>
      <c r="AQ49" s="78" t="s">
        <v>57</v>
      </c>
      <c r="AR49" s="59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2">
        <f>ROUND(SUM(AG52:AG53),2)</f>
        <v>0</v>
      </c>
      <c r="AH51" s="342"/>
      <c r="AI51" s="342"/>
      <c r="AJ51" s="342"/>
      <c r="AK51" s="342"/>
      <c r="AL51" s="342"/>
      <c r="AM51" s="342"/>
      <c r="AN51" s="343">
        <f>SUM(AG51,AT51)</f>
        <v>0</v>
      </c>
      <c r="AO51" s="343"/>
      <c r="AP51" s="343"/>
      <c r="AQ51" s="87" t="s">
        <v>21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71</v>
      </c>
      <c r="BT51" s="92" t="s">
        <v>72</v>
      </c>
      <c r="BU51" s="93" t="s">
        <v>73</v>
      </c>
      <c r="BV51" s="92" t="s">
        <v>74</v>
      </c>
      <c r="BW51" s="92" t="s">
        <v>7</v>
      </c>
      <c r="BX51" s="92" t="s">
        <v>75</v>
      </c>
      <c r="CL51" s="92" t="s">
        <v>21</v>
      </c>
    </row>
    <row r="52" spans="1:91" s="5" customFormat="1" ht="16.5" customHeight="1">
      <c r="A52" s="94" t="s">
        <v>76</v>
      </c>
      <c r="B52" s="95"/>
      <c r="C52" s="96"/>
      <c r="D52" s="341" t="s">
        <v>77</v>
      </c>
      <c r="E52" s="341"/>
      <c r="F52" s="341"/>
      <c r="G52" s="341"/>
      <c r="H52" s="341"/>
      <c r="I52" s="97"/>
      <c r="J52" s="341" t="s">
        <v>78</v>
      </c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39">
        <f>'SO 01 - Oprava opevnění k...'!J27</f>
        <v>0</v>
      </c>
      <c r="AH52" s="340"/>
      <c r="AI52" s="340"/>
      <c r="AJ52" s="340"/>
      <c r="AK52" s="340"/>
      <c r="AL52" s="340"/>
      <c r="AM52" s="340"/>
      <c r="AN52" s="339">
        <f>SUM(AG52,AT52)</f>
        <v>0</v>
      </c>
      <c r="AO52" s="340"/>
      <c r="AP52" s="340"/>
      <c r="AQ52" s="98" t="s">
        <v>79</v>
      </c>
      <c r="AR52" s="99"/>
      <c r="AS52" s="100">
        <v>0</v>
      </c>
      <c r="AT52" s="101">
        <f>ROUND(SUM(AV52:AW52),2)</f>
        <v>0</v>
      </c>
      <c r="AU52" s="102">
        <f>'SO 01 - Oprava opevnění k...'!P83</f>
        <v>0</v>
      </c>
      <c r="AV52" s="101">
        <f>'SO 01 - Oprava opevnění k...'!J30</f>
        <v>0</v>
      </c>
      <c r="AW52" s="101">
        <f>'SO 01 - Oprava opevnění k...'!J31</f>
        <v>0</v>
      </c>
      <c r="AX52" s="101">
        <f>'SO 01 - Oprava opevnění k...'!J32</f>
        <v>0</v>
      </c>
      <c r="AY52" s="101">
        <f>'SO 01 - Oprava opevnění k...'!J33</f>
        <v>0</v>
      </c>
      <c r="AZ52" s="101">
        <f>'SO 01 - Oprava opevnění k...'!F30</f>
        <v>0</v>
      </c>
      <c r="BA52" s="101">
        <f>'SO 01 - Oprava opevnění k...'!F31</f>
        <v>0</v>
      </c>
      <c r="BB52" s="101">
        <f>'SO 01 - Oprava opevnění k...'!F32</f>
        <v>0</v>
      </c>
      <c r="BC52" s="101">
        <f>'SO 01 - Oprava opevnění k...'!F33</f>
        <v>0</v>
      </c>
      <c r="BD52" s="103">
        <f>'SO 01 - Oprava opevnění k...'!F34</f>
        <v>0</v>
      </c>
      <c r="BT52" s="104" t="s">
        <v>80</v>
      </c>
      <c r="BV52" s="104" t="s">
        <v>74</v>
      </c>
      <c r="BW52" s="104" t="s">
        <v>81</v>
      </c>
      <c r="BX52" s="104" t="s">
        <v>7</v>
      </c>
      <c r="CL52" s="104" t="s">
        <v>21</v>
      </c>
      <c r="CM52" s="104" t="s">
        <v>82</v>
      </c>
    </row>
    <row r="53" spans="1:91" s="5" customFormat="1" ht="16.5" customHeight="1">
      <c r="A53" s="94" t="s">
        <v>76</v>
      </c>
      <c r="B53" s="95"/>
      <c r="C53" s="96"/>
      <c r="D53" s="341" t="s">
        <v>83</v>
      </c>
      <c r="E53" s="341"/>
      <c r="F53" s="341"/>
      <c r="G53" s="341"/>
      <c r="H53" s="341"/>
      <c r="I53" s="97"/>
      <c r="J53" s="341" t="s">
        <v>84</v>
      </c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39">
        <f>'VON - Vedlejší a ostatní ...'!J27</f>
        <v>0</v>
      </c>
      <c r="AH53" s="340"/>
      <c r="AI53" s="340"/>
      <c r="AJ53" s="340"/>
      <c r="AK53" s="340"/>
      <c r="AL53" s="340"/>
      <c r="AM53" s="340"/>
      <c r="AN53" s="339">
        <f>SUM(AG53,AT53)</f>
        <v>0</v>
      </c>
      <c r="AO53" s="340"/>
      <c r="AP53" s="340"/>
      <c r="AQ53" s="98" t="s">
        <v>79</v>
      </c>
      <c r="AR53" s="99"/>
      <c r="AS53" s="105">
        <v>0</v>
      </c>
      <c r="AT53" s="106">
        <f>ROUND(SUM(AV53:AW53),2)</f>
        <v>0</v>
      </c>
      <c r="AU53" s="107">
        <f>'VON - Vedlejší a ostatní ...'!P80</f>
        <v>0</v>
      </c>
      <c r="AV53" s="106">
        <f>'VON - Vedlejší a ostatní ...'!J30</f>
        <v>0</v>
      </c>
      <c r="AW53" s="106">
        <f>'VON - Vedlejší a ostatní ...'!J31</f>
        <v>0</v>
      </c>
      <c r="AX53" s="106">
        <f>'VON - Vedlejší a ostatní ...'!J32</f>
        <v>0</v>
      </c>
      <c r="AY53" s="106">
        <f>'VON - Vedlejší a ostatní ...'!J33</f>
        <v>0</v>
      </c>
      <c r="AZ53" s="106">
        <f>'VON - Vedlejší a ostatní ...'!F30</f>
        <v>0</v>
      </c>
      <c r="BA53" s="106">
        <f>'VON - Vedlejší a ostatní ...'!F31</f>
        <v>0</v>
      </c>
      <c r="BB53" s="106">
        <f>'VON - Vedlejší a ostatní ...'!F32</f>
        <v>0</v>
      </c>
      <c r="BC53" s="106">
        <f>'VON - Vedlejší a ostatní ...'!F33</f>
        <v>0</v>
      </c>
      <c r="BD53" s="108">
        <f>'VON - Vedlejší a ostatní ...'!F34</f>
        <v>0</v>
      </c>
      <c r="BT53" s="104" t="s">
        <v>80</v>
      </c>
      <c r="BV53" s="104" t="s">
        <v>74</v>
      </c>
      <c r="BW53" s="104" t="s">
        <v>85</v>
      </c>
      <c r="BX53" s="104" t="s">
        <v>7</v>
      </c>
      <c r="CL53" s="104" t="s">
        <v>21</v>
      </c>
      <c r="CM53" s="104" t="s">
        <v>82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algorithmName="SHA-512" hashValue="cNd2biaxyXZTOeH5OVhaP58/4DUEyWPij0TsfRmPQX7g//ghOl9N1Mxbzqiv/EOgRpCGQOmMGWA8OFEG8FrTPQ==" saltValue="3ikweEKAhaBBUVuoDvVxfivRHmcsPyuCYh8pGN8OgOU7A8v5yAZRuTyrb8nOYXjlObEu8SvP2seZtSCu85kC6Q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- Oprava opevnění k...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86</v>
      </c>
      <c r="G1" s="353" t="s">
        <v>87</v>
      </c>
      <c r="H1" s="353"/>
      <c r="I1" s="113"/>
      <c r="J1" s="112" t="s">
        <v>88</v>
      </c>
      <c r="K1" s="111" t="s">
        <v>89</v>
      </c>
      <c r="L1" s="112" t="s">
        <v>90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2" t="s">
        <v>81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45" t="str">
        <f>'Rekapitulace stavby'!K6</f>
        <v>Mratínský potok, Sluhy, oprava opevnění koryta, ř.km 5,820 - 5,885</v>
      </c>
      <c r="F7" s="346"/>
      <c r="G7" s="346"/>
      <c r="H7" s="346"/>
      <c r="I7" s="115"/>
      <c r="J7" s="27"/>
      <c r="K7" s="29"/>
    </row>
    <row r="8" spans="2:11" s="1" customFormat="1" ht="13.5">
      <c r="B8" s="39"/>
      <c r="C8" s="40"/>
      <c r="D8" s="35" t="s">
        <v>92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47" t="s">
        <v>93</v>
      </c>
      <c r="F9" s="348"/>
      <c r="G9" s="348"/>
      <c r="H9" s="348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7. 11. 2018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32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31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14" t="s">
        <v>21</v>
      </c>
      <c r="F24" s="314"/>
      <c r="G24" s="314"/>
      <c r="H24" s="31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ROUND(SUM(BE83:BE140),2)</f>
        <v>0</v>
      </c>
      <c r="G30" s="40"/>
      <c r="H30" s="40"/>
      <c r="I30" s="129">
        <v>0.21</v>
      </c>
      <c r="J30" s="128">
        <f>ROUND(ROUND((SUM(BE83:BE140)),2)*I30,2)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ROUND(SUM(BF83:BF140),2)</f>
        <v>0</v>
      </c>
      <c r="G31" s="40"/>
      <c r="H31" s="40"/>
      <c r="I31" s="129">
        <v>0.15</v>
      </c>
      <c r="J31" s="128">
        <f>ROUND(ROUND((SUM(BF83:BF140)),2)*I31,2)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8">
        <f>ROUND(SUM(BG83:BG140),2)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46</v>
      </c>
      <c r="F33" s="128">
        <f>ROUND(SUM(BH83:BH140),2)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47</v>
      </c>
      <c r="F34" s="128">
        <f>ROUND(SUM(BI83:BI140),2)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94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45" t="str">
        <f>E7</f>
        <v>Mratínský potok, Sluhy, oprava opevnění koryta, ř.km 5,820 - 5,885</v>
      </c>
      <c r="F45" s="346"/>
      <c r="G45" s="346"/>
      <c r="H45" s="346"/>
      <c r="I45" s="116"/>
      <c r="J45" s="40"/>
      <c r="K45" s="43"/>
    </row>
    <row r="46" spans="2:11" s="1" customFormat="1" ht="14.45" customHeight="1">
      <c r="B46" s="39"/>
      <c r="C46" s="35" t="s">
        <v>92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47" t="str">
        <f>E9</f>
        <v>SO 01 - Oprava opevnění koryta</v>
      </c>
      <c r="F47" s="348"/>
      <c r="G47" s="348"/>
      <c r="H47" s="34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7. 11. 2018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Povodí Labe, státní podnik</v>
      </c>
      <c r="G51" s="40"/>
      <c r="H51" s="40"/>
      <c r="I51" s="117" t="s">
        <v>35</v>
      </c>
      <c r="J51" s="314" t="str">
        <f>E21</f>
        <v xml:space="preserve"> 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34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95</v>
      </c>
      <c r="D54" s="130"/>
      <c r="E54" s="130"/>
      <c r="F54" s="130"/>
      <c r="G54" s="130"/>
      <c r="H54" s="130"/>
      <c r="I54" s="143"/>
      <c r="J54" s="144" t="s">
        <v>96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97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98</v>
      </c>
    </row>
    <row r="57" spans="2:11" s="7" customFormat="1" ht="24.95" customHeight="1">
      <c r="B57" s="147"/>
      <c r="C57" s="148"/>
      <c r="D57" s="149" t="s">
        <v>99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100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101</v>
      </c>
      <c r="E59" s="157"/>
      <c r="F59" s="157"/>
      <c r="G59" s="157"/>
      <c r="H59" s="157"/>
      <c r="I59" s="158"/>
      <c r="J59" s="159">
        <f>J107</f>
        <v>0</v>
      </c>
      <c r="K59" s="160"/>
    </row>
    <row r="60" spans="2:11" s="8" customFormat="1" ht="19.9" customHeight="1">
      <c r="B60" s="154"/>
      <c r="C60" s="155"/>
      <c r="D60" s="156" t="s">
        <v>102</v>
      </c>
      <c r="E60" s="157"/>
      <c r="F60" s="157"/>
      <c r="G60" s="157"/>
      <c r="H60" s="157"/>
      <c r="I60" s="158"/>
      <c r="J60" s="159">
        <f>J111</f>
        <v>0</v>
      </c>
      <c r="K60" s="160"/>
    </row>
    <row r="61" spans="2:11" s="8" customFormat="1" ht="19.9" customHeight="1">
      <c r="B61" s="154"/>
      <c r="C61" s="155"/>
      <c r="D61" s="156" t="s">
        <v>103</v>
      </c>
      <c r="E61" s="157"/>
      <c r="F61" s="157"/>
      <c r="G61" s="157"/>
      <c r="H61" s="157"/>
      <c r="I61" s="158"/>
      <c r="J61" s="159">
        <f>J115</f>
        <v>0</v>
      </c>
      <c r="K61" s="160"/>
    </row>
    <row r="62" spans="2:11" s="8" customFormat="1" ht="19.9" customHeight="1">
      <c r="B62" s="154"/>
      <c r="C62" s="155"/>
      <c r="D62" s="156" t="s">
        <v>104</v>
      </c>
      <c r="E62" s="157"/>
      <c r="F62" s="157"/>
      <c r="G62" s="157"/>
      <c r="H62" s="157"/>
      <c r="I62" s="158"/>
      <c r="J62" s="159">
        <f>J130</f>
        <v>0</v>
      </c>
      <c r="K62" s="160"/>
    </row>
    <row r="63" spans="2:11" s="8" customFormat="1" ht="19.9" customHeight="1">
      <c r="B63" s="154"/>
      <c r="C63" s="155"/>
      <c r="D63" s="156" t="s">
        <v>105</v>
      </c>
      <c r="E63" s="157"/>
      <c r="F63" s="157"/>
      <c r="G63" s="157"/>
      <c r="H63" s="157"/>
      <c r="I63" s="158"/>
      <c r="J63" s="159">
        <f>J138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106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5" customHeight="1">
      <c r="B73" s="39"/>
      <c r="C73" s="61"/>
      <c r="D73" s="61"/>
      <c r="E73" s="350" t="str">
        <f>E7</f>
        <v>Mratínský potok, Sluhy, oprava opevnění koryta, ř.km 5,820 - 5,885</v>
      </c>
      <c r="F73" s="351"/>
      <c r="G73" s="351"/>
      <c r="H73" s="351"/>
      <c r="I73" s="161"/>
      <c r="J73" s="61"/>
      <c r="K73" s="61"/>
      <c r="L73" s="59"/>
    </row>
    <row r="74" spans="2:12" s="1" customFormat="1" ht="14.45" customHeight="1">
      <c r="B74" s="39"/>
      <c r="C74" s="63" t="s">
        <v>92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7.25" customHeight="1">
      <c r="B75" s="39"/>
      <c r="C75" s="61"/>
      <c r="D75" s="61"/>
      <c r="E75" s="325" t="str">
        <f>E9</f>
        <v>SO 01 - Oprava opevnění koryta</v>
      </c>
      <c r="F75" s="352"/>
      <c r="G75" s="352"/>
      <c r="H75" s="352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 xml:space="preserve"> </v>
      </c>
      <c r="G77" s="61"/>
      <c r="H77" s="61"/>
      <c r="I77" s="163" t="s">
        <v>25</v>
      </c>
      <c r="J77" s="71" t="str">
        <f>IF(J12="","",J12)</f>
        <v>7. 11. 2018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3.5">
      <c r="B79" s="39"/>
      <c r="C79" s="63" t="s">
        <v>27</v>
      </c>
      <c r="D79" s="61"/>
      <c r="E79" s="61"/>
      <c r="F79" s="162" t="str">
        <f>E15</f>
        <v>Povodí Labe, státní podnik</v>
      </c>
      <c r="G79" s="61"/>
      <c r="H79" s="61"/>
      <c r="I79" s="163" t="s">
        <v>35</v>
      </c>
      <c r="J79" s="162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33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107</v>
      </c>
      <c r="D82" s="166" t="s">
        <v>57</v>
      </c>
      <c r="E82" s="166" t="s">
        <v>53</v>
      </c>
      <c r="F82" s="166" t="s">
        <v>108</v>
      </c>
      <c r="G82" s="166" t="s">
        <v>109</v>
      </c>
      <c r="H82" s="166" t="s">
        <v>110</v>
      </c>
      <c r="I82" s="167" t="s">
        <v>111</v>
      </c>
      <c r="J82" s="166" t="s">
        <v>96</v>
      </c>
      <c r="K82" s="168" t="s">
        <v>112</v>
      </c>
      <c r="L82" s="169"/>
      <c r="M82" s="79" t="s">
        <v>113</v>
      </c>
      <c r="N82" s="80" t="s">
        <v>42</v>
      </c>
      <c r="O82" s="80" t="s">
        <v>114</v>
      </c>
      <c r="P82" s="80" t="s">
        <v>115</v>
      </c>
      <c r="Q82" s="80" t="s">
        <v>116</v>
      </c>
      <c r="R82" s="80" t="s">
        <v>117</v>
      </c>
      <c r="S82" s="80" t="s">
        <v>118</v>
      </c>
      <c r="T82" s="81" t="s">
        <v>119</v>
      </c>
    </row>
    <row r="83" spans="2:63" s="1" customFormat="1" ht="29.25" customHeight="1">
      <c r="B83" s="39"/>
      <c r="C83" s="85" t="s">
        <v>97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18.751240000000003</v>
      </c>
      <c r="S83" s="83"/>
      <c r="T83" s="172">
        <f>T84</f>
        <v>8.993999999999998</v>
      </c>
      <c r="AT83" s="22" t="s">
        <v>71</v>
      </c>
      <c r="AU83" s="22" t="s">
        <v>98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71</v>
      </c>
      <c r="E84" s="177" t="s">
        <v>120</v>
      </c>
      <c r="F84" s="177" t="s">
        <v>121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P85+P107+P111+P115+P130+P138</f>
        <v>0</v>
      </c>
      <c r="Q84" s="182"/>
      <c r="R84" s="183">
        <f>R85+R107+R111+R115+R130+R138</f>
        <v>18.751240000000003</v>
      </c>
      <c r="S84" s="182"/>
      <c r="T84" s="184">
        <f>T85+T107+T111+T115+T130+T138</f>
        <v>8.993999999999998</v>
      </c>
      <c r="AR84" s="185" t="s">
        <v>80</v>
      </c>
      <c r="AT84" s="186" t="s">
        <v>71</v>
      </c>
      <c r="AU84" s="186" t="s">
        <v>72</v>
      </c>
      <c r="AY84" s="185" t="s">
        <v>122</v>
      </c>
      <c r="BK84" s="187">
        <f>BK85+BK107+BK111+BK115+BK130+BK138</f>
        <v>0</v>
      </c>
    </row>
    <row r="85" spans="2:63" s="10" customFormat="1" ht="19.9" customHeight="1">
      <c r="B85" s="174"/>
      <c r="C85" s="175"/>
      <c r="D85" s="176" t="s">
        <v>71</v>
      </c>
      <c r="E85" s="188" t="s">
        <v>80</v>
      </c>
      <c r="F85" s="188" t="s">
        <v>123</v>
      </c>
      <c r="G85" s="175"/>
      <c r="H85" s="175"/>
      <c r="I85" s="178"/>
      <c r="J85" s="189">
        <f>BK85</f>
        <v>0</v>
      </c>
      <c r="K85" s="175"/>
      <c r="L85" s="180"/>
      <c r="M85" s="181"/>
      <c r="N85" s="182"/>
      <c r="O85" s="182"/>
      <c r="P85" s="183">
        <f>SUM(P86:P106)</f>
        <v>0</v>
      </c>
      <c r="Q85" s="182"/>
      <c r="R85" s="183">
        <f>SUM(R86:R106)</f>
        <v>0.00035</v>
      </c>
      <c r="S85" s="182"/>
      <c r="T85" s="184">
        <f>SUM(T86:T106)</f>
        <v>0</v>
      </c>
      <c r="AR85" s="185" t="s">
        <v>80</v>
      </c>
      <c r="AT85" s="186" t="s">
        <v>71</v>
      </c>
      <c r="AU85" s="186" t="s">
        <v>80</v>
      </c>
      <c r="AY85" s="185" t="s">
        <v>122</v>
      </c>
      <c r="BK85" s="187">
        <f>SUM(BK86:BK106)</f>
        <v>0</v>
      </c>
    </row>
    <row r="86" spans="2:65" s="1" customFormat="1" ht="16.5" customHeight="1">
      <c r="B86" s="39"/>
      <c r="C86" s="190" t="s">
        <v>80</v>
      </c>
      <c r="D86" s="190" t="s">
        <v>124</v>
      </c>
      <c r="E86" s="191" t="s">
        <v>125</v>
      </c>
      <c r="F86" s="192" t="s">
        <v>126</v>
      </c>
      <c r="G86" s="193" t="s">
        <v>127</v>
      </c>
      <c r="H86" s="194">
        <v>420</v>
      </c>
      <c r="I86" s="195"/>
      <c r="J86" s="196">
        <f>ROUND(I86*H86,2)</f>
        <v>0</v>
      </c>
      <c r="K86" s="192" t="s">
        <v>128</v>
      </c>
      <c r="L86" s="59"/>
      <c r="M86" s="197" t="s">
        <v>21</v>
      </c>
      <c r="N86" s="198" t="s">
        <v>43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2" t="s">
        <v>129</v>
      </c>
      <c r="AT86" s="22" t="s">
        <v>124</v>
      </c>
      <c r="AU86" s="22" t="s">
        <v>82</v>
      </c>
      <c r="AY86" s="22" t="s">
        <v>122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2" t="s">
        <v>80</v>
      </c>
      <c r="BK86" s="201">
        <f>ROUND(I86*H86,2)</f>
        <v>0</v>
      </c>
      <c r="BL86" s="22" t="s">
        <v>129</v>
      </c>
      <c r="BM86" s="22" t="s">
        <v>130</v>
      </c>
    </row>
    <row r="87" spans="2:47" s="1" customFormat="1" ht="27">
      <c r="B87" s="39"/>
      <c r="C87" s="61"/>
      <c r="D87" s="202" t="s">
        <v>131</v>
      </c>
      <c r="E87" s="61"/>
      <c r="F87" s="203" t="s">
        <v>132</v>
      </c>
      <c r="G87" s="61"/>
      <c r="H87" s="61"/>
      <c r="I87" s="161"/>
      <c r="J87" s="61"/>
      <c r="K87" s="61"/>
      <c r="L87" s="59"/>
      <c r="M87" s="204"/>
      <c r="N87" s="40"/>
      <c r="O87" s="40"/>
      <c r="P87" s="40"/>
      <c r="Q87" s="40"/>
      <c r="R87" s="40"/>
      <c r="S87" s="40"/>
      <c r="T87" s="76"/>
      <c r="AT87" s="22" t="s">
        <v>131</v>
      </c>
      <c r="AU87" s="22" t="s">
        <v>82</v>
      </c>
    </row>
    <row r="88" spans="2:51" s="11" customFormat="1" ht="13.5">
      <c r="B88" s="205"/>
      <c r="C88" s="206"/>
      <c r="D88" s="202" t="s">
        <v>133</v>
      </c>
      <c r="E88" s="207" t="s">
        <v>21</v>
      </c>
      <c r="F88" s="208" t="s">
        <v>134</v>
      </c>
      <c r="G88" s="206"/>
      <c r="H88" s="209">
        <v>420</v>
      </c>
      <c r="I88" s="210"/>
      <c r="J88" s="206"/>
      <c r="K88" s="206"/>
      <c r="L88" s="211"/>
      <c r="M88" s="212"/>
      <c r="N88" s="213"/>
      <c r="O88" s="213"/>
      <c r="P88" s="213"/>
      <c r="Q88" s="213"/>
      <c r="R88" s="213"/>
      <c r="S88" s="213"/>
      <c r="T88" s="214"/>
      <c r="AT88" s="215" t="s">
        <v>133</v>
      </c>
      <c r="AU88" s="215" t="s">
        <v>82</v>
      </c>
      <c r="AV88" s="11" t="s">
        <v>82</v>
      </c>
      <c r="AW88" s="11" t="s">
        <v>36</v>
      </c>
      <c r="AX88" s="11" t="s">
        <v>80</v>
      </c>
      <c r="AY88" s="215" t="s">
        <v>122</v>
      </c>
    </row>
    <row r="89" spans="2:65" s="1" customFormat="1" ht="16.5" customHeight="1">
      <c r="B89" s="39"/>
      <c r="C89" s="190" t="s">
        <v>82</v>
      </c>
      <c r="D89" s="190" t="s">
        <v>124</v>
      </c>
      <c r="E89" s="191" t="s">
        <v>135</v>
      </c>
      <c r="F89" s="192" t="s">
        <v>136</v>
      </c>
      <c r="G89" s="193" t="s">
        <v>137</v>
      </c>
      <c r="H89" s="194">
        <v>7</v>
      </c>
      <c r="I89" s="195"/>
      <c r="J89" s="196">
        <f>ROUND(I89*H89,2)</f>
        <v>0</v>
      </c>
      <c r="K89" s="192" t="s">
        <v>128</v>
      </c>
      <c r="L89" s="59"/>
      <c r="M89" s="197" t="s">
        <v>21</v>
      </c>
      <c r="N89" s="198" t="s">
        <v>43</v>
      </c>
      <c r="O89" s="40"/>
      <c r="P89" s="199">
        <f>O89*H89</f>
        <v>0</v>
      </c>
      <c r="Q89" s="199">
        <v>5E-05</v>
      </c>
      <c r="R89" s="199">
        <f>Q89*H89</f>
        <v>0.00035</v>
      </c>
      <c r="S89" s="199">
        <v>0</v>
      </c>
      <c r="T89" s="200">
        <f>S89*H89</f>
        <v>0</v>
      </c>
      <c r="AR89" s="22" t="s">
        <v>129</v>
      </c>
      <c r="AT89" s="22" t="s">
        <v>124</v>
      </c>
      <c r="AU89" s="22" t="s">
        <v>82</v>
      </c>
      <c r="AY89" s="22" t="s">
        <v>122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2" t="s">
        <v>80</v>
      </c>
      <c r="BK89" s="201">
        <f>ROUND(I89*H89,2)</f>
        <v>0</v>
      </c>
      <c r="BL89" s="22" t="s">
        <v>129</v>
      </c>
      <c r="BM89" s="22" t="s">
        <v>138</v>
      </c>
    </row>
    <row r="90" spans="2:47" s="1" customFormat="1" ht="27">
      <c r="B90" s="39"/>
      <c r="C90" s="61"/>
      <c r="D90" s="202" t="s">
        <v>131</v>
      </c>
      <c r="E90" s="61"/>
      <c r="F90" s="203" t="s">
        <v>139</v>
      </c>
      <c r="G90" s="61"/>
      <c r="H90" s="61"/>
      <c r="I90" s="161"/>
      <c r="J90" s="61"/>
      <c r="K90" s="61"/>
      <c r="L90" s="59"/>
      <c r="M90" s="204"/>
      <c r="N90" s="40"/>
      <c r="O90" s="40"/>
      <c r="P90" s="40"/>
      <c r="Q90" s="40"/>
      <c r="R90" s="40"/>
      <c r="S90" s="40"/>
      <c r="T90" s="76"/>
      <c r="AT90" s="22" t="s">
        <v>131</v>
      </c>
      <c r="AU90" s="22" t="s">
        <v>82</v>
      </c>
    </row>
    <row r="91" spans="2:65" s="1" customFormat="1" ht="25.5" customHeight="1">
      <c r="B91" s="39"/>
      <c r="C91" s="190" t="s">
        <v>140</v>
      </c>
      <c r="D91" s="190" t="s">
        <v>124</v>
      </c>
      <c r="E91" s="191" t="s">
        <v>141</v>
      </c>
      <c r="F91" s="192" t="s">
        <v>142</v>
      </c>
      <c r="G91" s="193" t="s">
        <v>143</v>
      </c>
      <c r="H91" s="194">
        <v>1.75</v>
      </c>
      <c r="I91" s="195"/>
      <c r="J91" s="196">
        <f>ROUND(I91*H91,2)</f>
        <v>0</v>
      </c>
      <c r="K91" s="192" t="s">
        <v>128</v>
      </c>
      <c r="L91" s="59"/>
      <c r="M91" s="197" t="s">
        <v>21</v>
      </c>
      <c r="N91" s="198" t="s">
        <v>43</v>
      </c>
      <c r="O91" s="40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2" t="s">
        <v>129</v>
      </c>
      <c r="AT91" s="22" t="s">
        <v>124</v>
      </c>
      <c r="AU91" s="22" t="s">
        <v>82</v>
      </c>
      <c r="AY91" s="22" t="s">
        <v>122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2" t="s">
        <v>80</v>
      </c>
      <c r="BK91" s="201">
        <f>ROUND(I91*H91,2)</f>
        <v>0</v>
      </c>
      <c r="BL91" s="22" t="s">
        <v>129</v>
      </c>
      <c r="BM91" s="22" t="s">
        <v>144</v>
      </c>
    </row>
    <row r="92" spans="2:47" s="1" customFormat="1" ht="27">
      <c r="B92" s="39"/>
      <c r="C92" s="61"/>
      <c r="D92" s="202" t="s">
        <v>131</v>
      </c>
      <c r="E92" s="61"/>
      <c r="F92" s="203" t="s">
        <v>145</v>
      </c>
      <c r="G92" s="61"/>
      <c r="H92" s="61"/>
      <c r="I92" s="161"/>
      <c r="J92" s="61"/>
      <c r="K92" s="61"/>
      <c r="L92" s="59"/>
      <c r="M92" s="204"/>
      <c r="N92" s="40"/>
      <c r="O92" s="40"/>
      <c r="P92" s="40"/>
      <c r="Q92" s="40"/>
      <c r="R92" s="40"/>
      <c r="S92" s="40"/>
      <c r="T92" s="76"/>
      <c r="AT92" s="22" t="s">
        <v>131</v>
      </c>
      <c r="AU92" s="22" t="s">
        <v>82</v>
      </c>
    </row>
    <row r="93" spans="2:51" s="12" customFormat="1" ht="13.5">
      <c r="B93" s="216"/>
      <c r="C93" s="217"/>
      <c r="D93" s="202" t="s">
        <v>133</v>
      </c>
      <c r="E93" s="218" t="s">
        <v>21</v>
      </c>
      <c r="F93" s="219" t="s">
        <v>146</v>
      </c>
      <c r="G93" s="217"/>
      <c r="H93" s="218" t="s">
        <v>21</v>
      </c>
      <c r="I93" s="220"/>
      <c r="J93" s="217"/>
      <c r="K93" s="217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133</v>
      </c>
      <c r="AU93" s="225" t="s">
        <v>82</v>
      </c>
      <c r="AV93" s="12" t="s">
        <v>80</v>
      </c>
      <c r="AW93" s="12" t="s">
        <v>36</v>
      </c>
      <c r="AX93" s="12" t="s">
        <v>72</v>
      </c>
      <c r="AY93" s="225" t="s">
        <v>122</v>
      </c>
    </row>
    <row r="94" spans="2:51" s="11" customFormat="1" ht="13.5">
      <c r="B94" s="205"/>
      <c r="C94" s="206"/>
      <c r="D94" s="202" t="s">
        <v>133</v>
      </c>
      <c r="E94" s="207" t="s">
        <v>21</v>
      </c>
      <c r="F94" s="208" t="s">
        <v>147</v>
      </c>
      <c r="G94" s="206"/>
      <c r="H94" s="209">
        <v>1.75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133</v>
      </c>
      <c r="AU94" s="215" t="s">
        <v>82</v>
      </c>
      <c r="AV94" s="11" t="s">
        <v>82</v>
      </c>
      <c r="AW94" s="11" t="s">
        <v>36</v>
      </c>
      <c r="AX94" s="11" t="s">
        <v>80</v>
      </c>
      <c r="AY94" s="215" t="s">
        <v>122</v>
      </c>
    </row>
    <row r="95" spans="2:65" s="1" customFormat="1" ht="16.5" customHeight="1">
      <c r="B95" s="39"/>
      <c r="C95" s="190" t="s">
        <v>129</v>
      </c>
      <c r="D95" s="190" t="s">
        <v>124</v>
      </c>
      <c r="E95" s="191" t="s">
        <v>148</v>
      </c>
      <c r="F95" s="192" t="s">
        <v>149</v>
      </c>
      <c r="G95" s="193" t="s">
        <v>143</v>
      </c>
      <c r="H95" s="194">
        <v>1.75</v>
      </c>
      <c r="I95" s="195"/>
      <c r="J95" s="196">
        <f>ROUND(I95*H95,2)</f>
        <v>0</v>
      </c>
      <c r="K95" s="192" t="s">
        <v>128</v>
      </c>
      <c r="L95" s="59"/>
      <c r="M95" s="197" t="s">
        <v>21</v>
      </c>
      <c r="N95" s="198" t="s">
        <v>43</v>
      </c>
      <c r="O95" s="40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AR95" s="22" t="s">
        <v>129</v>
      </c>
      <c r="AT95" s="22" t="s">
        <v>124</v>
      </c>
      <c r="AU95" s="22" t="s">
        <v>82</v>
      </c>
      <c r="AY95" s="22" t="s">
        <v>122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2" t="s">
        <v>80</v>
      </c>
      <c r="BK95" s="201">
        <f>ROUND(I95*H95,2)</f>
        <v>0</v>
      </c>
      <c r="BL95" s="22" t="s">
        <v>129</v>
      </c>
      <c r="BM95" s="22" t="s">
        <v>150</v>
      </c>
    </row>
    <row r="96" spans="2:47" s="1" customFormat="1" ht="27">
      <c r="B96" s="39"/>
      <c r="C96" s="61"/>
      <c r="D96" s="202" t="s">
        <v>131</v>
      </c>
      <c r="E96" s="61"/>
      <c r="F96" s="203" t="s">
        <v>151</v>
      </c>
      <c r="G96" s="61"/>
      <c r="H96" s="61"/>
      <c r="I96" s="161"/>
      <c r="J96" s="61"/>
      <c r="K96" s="61"/>
      <c r="L96" s="59"/>
      <c r="M96" s="204"/>
      <c r="N96" s="40"/>
      <c r="O96" s="40"/>
      <c r="P96" s="40"/>
      <c r="Q96" s="40"/>
      <c r="R96" s="40"/>
      <c r="S96" s="40"/>
      <c r="T96" s="76"/>
      <c r="AT96" s="22" t="s">
        <v>131</v>
      </c>
      <c r="AU96" s="22" t="s">
        <v>82</v>
      </c>
    </row>
    <row r="97" spans="2:65" s="1" customFormat="1" ht="16.5" customHeight="1">
      <c r="B97" s="39"/>
      <c r="C97" s="190" t="s">
        <v>152</v>
      </c>
      <c r="D97" s="190" t="s">
        <v>124</v>
      </c>
      <c r="E97" s="191" t="s">
        <v>153</v>
      </c>
      <c r="F97" s="192" t="s">
        <v>154</v>
      </c>
      <c r="G97" s="193" t="s">
        <v>155</v>
      </c>
      <c r="H97" s="194">
        <v>8</v>
      </c>
      <c r="I97" s="195"/>
      <c r="J97" s="196">
        <f>ROUND(I97*H97,2)</f>
        <v>0</v>
      </c>
      <c r="K97" s="192" t="s">
        <v>128</v>
      </c>
      <c r="L97" s="59"/>
      <c r="M97" s="197" t="s">
        <v>21</v>
      </c>
      <c r="N97" s="198" t="s">
        <v>43</v>
      </c>
      <c r="O97" s="40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2" t="s">
        <v>129</v>
      </c>
      <c r="AT97" s="22" t="s">
        <v>124</v>
      </c>
      <c r="AU97" s="22" t="s">
        <v>82</v>
      </c>
      <c r="AY97" s="22" t="s">
        <v>122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80</v>
      </c>
      <c r="BK97" s="201">
        <f>ROUND(I97*H97,2)</f>
        <v>0</v>
      </c>
      <c r="BL97" s="22" t="s">
        <v>129</v>
      </c>
      <c r="BM97" s="22" t="s">
        <v>156</v>
      </c>
    </row>
    <row r="98" spans="2:47" s="1" customFormat="1" ht="13.5">
      <c r="B98" s="39"/>
      <c r="C98" s="61"/>
      <c r="D98" s="202" t="s">
        <v>131</v>
      </c>
      <c r="E98" s="61"/>
      <c r="F98" s="203" t="s">
        <v>157</v>
      </c>
      <c r="G98" s="61"/>
      <c r="H98" s="61"/>
      <c r="I98" s="161"/>
      <c r="J98" s="61"/>
      <c r="K98" s="61"/>
      <c r="L98" s="59"/>
      <c r="M98" s="204"/>
      <c r="N98" s="40"/>
      <c r="O98" s="40"/>
      <c r="P98" s="40"/>
      <c r="Q98" s="40"/>
      <c r="R98" s="40"/>
      <c r="S98" s="40"/>
      <c r="T98" s="76"/>
      <c r="AT98" s="22" t="s">
        <v>131</v>
      </c>
      <c r="AU98" s="22" t="s">
        <v>82</v>
      </c>
    </row>
    <row r="99" spans="2:65" s="1" customFormat="1" ht="25.5" customHeight="1">
      <c r="B99" s="39"/>
      <c r="C99" s="190" t="s">
        <v>158</v>
      </c>
      <c r="D99" s="190" t="s">
        <v>124</v>
      </c>
      <c r="E99" s="191" t="s">
        <v>159</v>
      </c>
      <c r="F99" s="192" t="s">
        <v>160</v>
      </c>
      <c r="G99" s="193" t="s">
        <v>161</v>
      </c>
      <c r="H99" s="194">
        <v>2</v>
      </c>
      <c r="I99" s="195"/>
      <c r="J99" s="196">
        <f>ROUND(I99*H99,2)</f>
        <v>0</v>
      </c>
      <c r="K99" s="192" t="s">
        <v>128</v>
      </c>
      <c r="L99" s="59"/>
      <c r="M99" s="197" t="s">
        <v>21</v>
      </c>
      <c r="N99" s="198" t="s">
        <v>43</v>
      </c>
      <c r="O99" s="40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2" t="s">
        <v>129</v>
      </c>
      <c r="AT99" s="22" t="s">
        <v>124</v>
      </c>
      <c r="AU99" s="22" t="s">
        <v>82</v>
      </c>
      <c r="AY99" s="22" t="s">
        <v>122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2" t="s">
        <v>80</v>
      </c>
      <c r="BK99" s="201">
        <f>ROUND(I99*H99,2)</f>
        <v>0</v>
      </c>
      <c r="BL99" s="22" t="s">
        <v>129</v>
      </c>
      <c r="BM99" s="22" t="s">
        <v>162</v>
      </c>
    </row>
    <row r="100" spans="2:47" s="1" customFormat="1" ht="27">
      <c r="B100" s="39"/>
      <c r="C100" s="61"/>
      <c r="D100" s="202" t="s">
        <v>131</v>
      </c>
      <c r="E100" s="61"/>
      <c r="F100" s="203" t="s">
        <v>163</v>
      </c>
      <c r="G100" s="61"/>
      <c r="H100" s="61"/>
      <c r="I100" s="161"/>
      <c r="J100" s="61"/>
      <c r="K100" s="61"/>
      <c r="L100" s="59"/>
      <c r="M100" s="204"/>
      <c r="N100" s="40"/>
      <c r="O100" s="40"/>
      <c r="P100" s="40"/>
      <c r="Q100" s="40"/>
      <c r="R100" s="40"/>
      <c r="S100" s="40"/>
      <c r="T100" s="76"/>
      <c r="AT100" s="22" t="s">
        <v>131</v>
      </c>
      <c r="AU100" s="22" t="s">
        <v>82</v>
      </c>
    </row>
    <row r="101" spans="2:65" s="1" customFormat="1" ht="16.5" customHeight="1">
      <c r="B101" s="39"/>
      <c r="C101" s="190" t="s">
        <v>164</v>
      </c>
      <c r="D101" s="190" t="s">
        <v>124</v>
      </c>
      <c r="E101" s="191" t="s">
        <v>165</v>
      </c>
      <c r="F101" s="192" t="s">
        <v>166</v>
      </c>
      <c r="G101" s="193" t="s">
        <v>167</v>
      </c>
      <c r="H101" s="194">
        <v>1</v>
      </c>
      <c r="I101" s="195"/>
      <c r="J101" s="196">
        <f>ROUND(I101*H101,2)</f>
        <v>0</v>
      </c>
      <c r="K101" s="192" t="s">
        <v>21</v>
      </c>
      <c r="L101" s="59"/>
      <c r="M101" s="197" t="s">
        <v>21</v>
      </c>
      <c r="N101" s="198" t="s">
        <v>43</v>
      </c>
      <c r="O101" s="40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2" t="s">
        <v>129</v>
      </c>
      <c r="AT101" s="22" t="s">
        <v>124</v>
      </c>
      <c r="AU101" s="22" t="s">
        <v>82</v>
      </c>
      <c r="AY101" s="22" t="s">
        <v>122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80</v>
      </c>
      <c r="BK101" s="201">
        <f>ROUND(I101*H101,2)</f>
        <v>0</v>
      </c>
      <c r="BL101" s="22" t="s">
        <v>129</v>
      </c>
      <c r="BM101" s="22" t="s">
        <v>168</v>
      </c>
    </row>
    <row r="102" spans="2:47" s="1" customFormat="1" ht="27">
      <c r="B102" s="39"/>
      <c r="C102" s="61"/>
      <c r="D102" s="202" t="s">
        <v>131</v>
      </c>
      <c r="E102" s="61"/>
      <c r="F102" s="203" t="s">
        <v>169</v>
      </c>
      <c r="G102" s="61"/>
      <c r="H102" s="61"/>
      <c r="I102" s="161"/>
      <c r="J102" s="61"/>
      <c r="K102" s="61"/>
      <c r="L102" s="59"/>
      <c r="M102" s="204"/>
      <c r="N102" s="40"/>
      <c r="O102" s="40"/>
      <c r="P102" s="40"/>
      <c r="Q102" s="40"/>
      <c r="R102" s="40"/>
      <c r="S102" s="40"/>
      <c r="T102" s="76"/>
      <c r="AT102" s="22" t="s">
        <v>131</v>
      </c>
      <c r="AU102" s="22" t="s">
        <v>82</v>
      </c>
    </row>
    <row r="103" spans="2:65" s="1" customFormat="1" ht="16.5" customHeight="1">
      <c r="B103" s="39"/>
      <c r="C103" s="190" t="s">
        <v>170</v>
      </c>
      <c r="D103" s="190" t="s">
        <v>124</v>
      </c>
      <c r="E103" s="191" t="s">
        <v>171</v>
      </c>
      <c r="F103" s="192" t="s">
        <v>172</v>
      </c>
      <c r="G103" s="193" t="s">
        <v>143</v>
      </c>
      <c r="H103" s="194">
        <v>31.5</v>
      </c>
      <c r="I103" s="195"/>
      <c r="J103" s="196">
        <f>ROUND(I103*H103,2)</f>
        <v>0</v>
      </c>
      <c r="K103" s="192" t="s">
        <v>128</v>
      </c>
      <c r="L103" s="59"/>
      <c r="M103" s="197" t="s">
        <v>21</v>
      </c>
      <c r="N103" s="198" t="s">
        <v>43</v>
      </c>
      <c r="O103" s="40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2" t="s">
        <v>129</v>
      </c>
      <c r="AT103" s="22" t="s">
        <v>124</v>
      </c>
      <c r="AU103" s="22" t="s">
        <v>82</v>
      </c>
      <c r="AY103" s="22" t="s">
        <v>122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2" t="s">
        <v>80</v>
      </c>
      <c r="BK103" s="201">
        <f>ROUND(I103*H103,2)</f>
        <v>0</v>
      </c>
      <c r="BL103" s="22" t="s">
        <v>129</v>
      </c>
      <c r="BM103" s="22" t="s">
        <v>173</v>
      </c>
    </row>
    <row r="104" spans="2:47" s="1" customFormat="1" ht="27">
      <c r="B104" s="39"/>
      <c r="C104" s="61"/>
      <c r="D104" s="202" t="s">
        <v>131</v>
      </c>
      <c r="E104" s="61"/>
      <c r="F104" s="203" t="s">
        <v>174</v>
      </c>
      <c r="G104" s="61"/>
      <c r="H104" s="61"/>
      <c r="I104" s="161"/>
      <c r="J104" s="61"/>
      <c r="K104" s="61"/>
      <c r="L104" s="59"/>
      <c r="M104" s="204"/>
      <c r="N104" s="40"/>
      <c r="O104" s="40"/>
      <c r="P104" s="40"/>
      <c r="Q104" s="40"/>
      <c r="R104" s="40"/>
      <c r="S104" s="40"/>
      <c r="T104" s="76"/>
      <c r="AT104" s="22" t="s">
        <v>131</v>
      </c>
      <c r="AU104" s="22" t="s">
        <v>82</v>
      </c>
    </row>
    <row r="105" spans="2:51" s="12" customFormat="1" ht="13.5">
      <c r="B105" s="216"/>
      <c r="C105" s="217"/>
      <c r="D105" s="202" t="s">
        <v>133</v>
      </c>
      <c r="E105" s="218" t="s">
        <v>21</v>
      </c>
      <c r="F105" s="219" t="s">
        <v>175</v>
      </c>
      <c r="G105" s="217"/>
      <c r="H105" s="218" t="s">
        <v>21</v>
      </c>
      <c r="I105" s="220"/>
      <c r="J105" s="217"/>
      <c r="K105" s="217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133</v>
      </c>
      <c r="AU105" s="225" t="s">
        <v>82</v>
      </c>
      <c r="AV105" s="12" t="s">
        <v>80</v>
      </c>
      <c r="AW105" s="12" t="s">
        <v>36</v>
      </c>
      <c r="AX105" s="12" t="s">
        <v>72</v>
      </c>
      <c r="AY105" s="225" t="s">
        <v>122</v>
      </c>
    </row>
    <row r="106" spans="2:51" s="11" customFormat="1" ht="13.5">
      <c r="B106" s="205"/>
      <c r="C106" s="206"/>
      <c r="D106" s="202" t="s">
        <v>133</v>
      </c>
      <c r="E106" s="207" t="s">
        <v>21</v>
      </c>
      <c r="F106" s="208" t="s">
        <v>176</v>
      </c>
      <c r="G106" s="206"/>
      <c r="H106" s="209">
        <v>31.5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133</v>
      </c>
      <c r="AU106" s="215" t="s">
        <v>82</v>
      </c>
      <c r="AV106" s="11" t="s">
        <v>82</v>
      </c>
      <c r="AW106" s="11" t="s">
        <v>36</v>
      </c>
      <c r="AX106" s="11" t="s">
        <v>80</v>
      </c>
      <c r="AY106" s="215" t="s">
        <v>122</v>
      </c>
    </row>
    <row r="107" spans="2:63" s="10" customFormat="1" ht="29.85" customHeight="1">
      <c r="B107" s="174"/>
      <c r="C107" s="175"/>
      <c r="D107" s="176" t="s">
        <v>71</v>
      </c>
      <c r="E107" s="188" t="s">
        <v>129</v>
      </c>
      <c r="F107" s="188" t="s">
        <v>177</v>
      </c>
      <c r="G107" s="175"/>
      <c r="H107" s="175"/>
      <c r="I107" s="178"/>
      <c r="J107" s="189">
        <f>BK107</f>
        <v>0</v>
      </c>
      <c r="K107" s="175"/>
      <c r="L107" s="180"/>
      <c r="M107" s="181"/>
      <c r="N107" s="182"/>
      <c r="O107" s="182"/>
      <c r="P107" s="183">
        <f>SUM(P108:P110)</f>
        <v>0</v>
      </c>
      <c r="Q107" s="182"/>
      <c r="R107" s="183">
        <f>SUM(R108:R110)</f>
        <v>5.76289</v>
      </c>
      <c r="S107" s="182"/>
      <c r="T107" s="184">
        <f>SUM(T108:T110)</f>
        <v>0</v>
      </c>
      <c r="AR107" s="185" t="s">
        <v>80</v>
      </c>
      <c r="AT107" s="186" t="s">
        <v>71</v>
      </c>
      <c r="AU107" s="186" t="s">
        <v>80</v>
      </c>
      <c r="AY107" s="185" t="s">
        <v>122</v>
      </c>
      <c r="BK107" s="187">
        <f>SUM(BK108:BK110)</f>
        <v>0</v>
      </c>
    </row>
    <row r="108" spans="2:65" s="1" customFormat="1" ht="25.5" customHeight="1">
      <c r="B108" s="39"/>
      <c r="C108" s="190" t="s">
        <v>178</v>
      </c>
      <c r="D108" s="190" t="s">
        <v>124</v>
      </c>
      <c r="E108" s="191" t="s">
        <v>179</v>
      </c>
      <c r="F108" s="192" t="s">
        <v>180</v>
      </c>
      <c r="G108" s="193" t="s">
        <v>127</v>
      </c>
      <c r="H108" s="194">
        <v>7</v>
      </c>
      <c r="I108" s="195"/>
      <c r="J108" s="196">
        <f>ROUND(I108*H108,2)</f>
        <v>0</v>
      </c>
      <c r="K108" s="192" t="s">
        <v>128</v>
      </c>
      <c r="L108" s="59"/>
      <c r="M108" s="197" t="s">
        <v>21</v>
      </c>
      <c r="N108" s="198" t="s">
        <v>43</v>
      </c>
      <c r="O108" s="40"/>
      <c r="P108" s="199">
        <f>O108*H108</f>
        <v>0</v>
      </c>
      <c r="Q108" s="199">
        <v>0.82327</v>
      </c>
      <c r="R108" s="199">
        <f>Q108*H108</f>
        <v>5.76289</v>
      </c>
      <c r="S108" s="199">
        <v>0</v>
      </c>
      <c r="T108" s="200">
        <f>S108*H108</f>
        <v>0</v>
      </c>
      <c r="AR108" s="22" t="s">
        <v>129</v>
      </c>
      <c r="AT108" s="22" t="s">
        <v>124</v>
      </c>
      <c r="AU108" s="22" t="s">
        <v>82</v>
      </c>
      <c r="AY108" s="22" t="s">
        <v>122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80</v>
      </c>
      <c r="BK108" s="201">
        <f>ROUND(I108*H108,2)</f>
        <v>0</v>
      </c>
      <c r="BL108" s="22" t="s">
        <v>129</v>
      </c>
      <c r="BM108" s="22" t="s">
        <v>181</v>
      </c>
    </row>
    <row r="109" spans="2:47" s="1" customFormat="1" ht="27">
      <c r="B109" s="39"/>
      <c r="C109" s="61"/>
      <c r="D109" s="202" t="s">
        <v>131</v>
      </c>
      <c r="E109" s="61"/>
      <c r="F109" s="203" t="s">
        <v>182</v>
      </c>
      <c r="G109" s="61"/>
      <c r="H109" s="61"/>
      <c r="I109" s="161"/>
      <c r="J109" s="61"/>
      <c r="K109" s="61"/>
      <c r="L109" s="59"/>
      <c r="M109" s="204"/>
      <c r="N109" s="40"/>
      <c r="O109" s="40"/>
      <c r="P109" s="40"/>
      <c r="Q109" s="40"/>
      <c r="R109" s="40"/>
      <c r="S109" s="40"/>
      <c r="T109" s="76"/>
      <c r="AT109" s="22" t="s">
        <v>131</v>
      </c>
      <c r="AU109" s="22" t="s">
        <v>82</v>
      </c>
    </row>
    <row r="110" spans="2:51" s="11" customFormat="1" ht="13.5">
      <c r="B110" s="205"/>
      <c r="C110" s="206"/>
      <c r="D110" s="202" t="s">
        <v>133</v>
      </c>
      <c r="E110" s="207" t="s">
        <v>21</v>
      </c>
      <c r="F110" s="208" t="s">
        <v>183</v>
      </c>
      <c r="G110" s="206"/>
      <c r="H110" s="209">
        <v>7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133</v>
      </c>
      <c r="AU110" s="215" t="s">
        <v>82</v>
      </c>
      <c r="AV110" s="11" t="s">
        <v>82</v>
      </c>
      <c r="AW110" s="11" t="s">
        <v>36</v>
      </c>
      <c r="AX110" s="11" t="s">
        <v>80</v>
      </c>
      <c r="AY110" s="215" t="s">
        <v>122</v>
      </c>
    </row>
    <row r="111" spans="2:63" s="10" customFormat="1" ht="29.85" customHeight="1">
      <c r="B111" s="174"/>
      <c r="C111" s="175"/>
      <c r="D111" s="176" t="s">
        <v>71</v>
      </c>
      <c r="E111" s="188" t="s">
        <v>158</v>
      </c>
      <c r="F111" s="188" t="s">
        <v>184</v>
      </c>
      <c r="G111" s="175"/>
      <c r="H111" s="175"/>
      <c r="I111" s="178"/>
      <c r="J111" s="189">
        <f>BK111</f>
        <v>0</v>
      </c>
      <c r="K111" s="175"/>
      <c r="L111" s="180"/>
      <c r="M111" s="181"/>
      <c r="N111" s="182"/>
      <c r="O111" s="182"/>
      <c r="P111" s="183">
        <f>SUM(P112:P114)</f>
        <v>0</v>
      </c>
      <c r="Q111" s="182"/>
      <c r="R111" s="183">
        <f>SUM(R112:R114)</f>
        <v>12.988000000000001</v>
      </c>
      <c r="S111" s="182"/>
      <c r="T111" s="184">
        <f>SUM(T112:T114)</f>
        <v>0</v>
      </c>
      <c r="AR111" s="185" t="s">
        <v>80</v>
      </c>
      <c r="AT111" s="186" t="s">
        <v>71</v>
      </c>
      <c r="AU111" s="186" t="s">
        <v>80</v>
      </c>
      <c r="AY111" s="185" t="s">
        <v>122</v>
      </c>
      <c r="BK111" s="187">
        <f>SUM(BK112:BK114)</f>
        <v>0</v>
      </c>
    </row>
    <row r="112" spans="2:65" s="1" customFormat="1" ht="25.5" customHeight="1">
      <c r="B112" s="39"/>
      <c r="C112" s="190" t="s">
        <v>185</v>
      </c>
      <c r="D112" s="190" t="s">
        <v>124</v>
      </c>
      <c r="E112" s="191" t="s">
        <v>186</v>
      </c>
      <c r="F112" s="192" t="s">
        <v>187</v>
      </c>
      <c r="G112" s="193" t="s">
        <v>127</v>
      </c>
      <c r="H112" s="194">
        <v>382</v>
      </c>
      <c r="I112" s="195"/>
      <c r="J112" s="196">
        <f>ROUND(I112*H112,2)</f>
        <v>0</v>
      </c>
      <c r="K112" s="192" t="s">
        <v>128</v>
      </c>
      <c r="L112" s="59"/>
      <c r="M112" s="197" t="s">
        <v>21</v>
      </c>
      <c r="N112" s="198" t="s">
        <v>43</v>
      </c>
      <c r="O112" s="40"/>
      <c r="P112" s="199">
        <f>O112*H112</f>
        <v>0</v>
      </c>
      <c r="Q112" s="199">
        <v>0.034</v>
      </c>
      <c r="R112" s="199">
        <f>Q112*H112</f>
        <v>12.988000000000001</v>
      </c>
      <c r="S112" s="199">
        <v>0</v>
      </c>
      <c r="T112" s="200">
        <f>S112*H112</f>
        <v>0</v>
      </c>
      <c r="AR112" s="22" t="s">
        <v>129</v>
      </c>
      <c r="AT112" s="22" t="s">
        <v>124</v>
      </c>
      <c r="AU112" s="22" t="s">
        <v>82</v>
      </c>
      <c r="AY112" s="22" t="s">
        <v>122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80</v>
      </c>
      <c r="BK112" s="201">
        <f>ROUND(I112*H112,2)</f>
        <v>0</v>
      </c>
      <c r="BL112" s="22" t="s">
        <v>129</v>
      </c>
      <c r="BM112" s="22" t="s">
        <v>188</v>
      </c>
    </row>
    <row r="113" spans="2:47" s="1" customFormat="1" ht="27">
      <c r="B113" s="39"/>
      <c r="C113" s="61"/>
      <c r="D113" s="202" t="s">
        <v>131</v>
      </c>
      <c r="E113" s="61"/>
      <c r="F113" s="203" t="s">
        <v>189</v>
      </c>
      <c r="G113" s="61"/>
      <c r="H113" s="61"/>
      <c r="I113" s="161"/>
      <c r="J113" s="61"/>
      <c r="K113" s="61"/>
      <c r="L113" s="59"/>
      <c r="M113" s="204"/>
      <c r="N113" s="40"/>
      <c r="O113" s="40"/>
      <c r="P113" s="40"/>
      <c r="Q113" s="40"/>
      <c r="R113" s="40"/>
      <c r="S113" s="40"/>
      <c r="T113" s="76"/>
      <c r="AT113" s="22" t="s">
        <v>131</v>
      </c>
      <c r="AU113" s="22" t="s">
        <v>82</v>
      </c>
    </row>
    <row r="114" spans="2:51" s="11" customFormat="1" ht="13.5">
      <c r="B114" s="205"/>
      <c r="C114" s="206"/>
      <c r="D114" s="202" t="s">
        <v>133</v>
      </c>
      <c r="E114" s="207" t="s">
        <v>21</v>
      </c>
      <c r="F114" s="208" t="s">
        <v>190</v>
      </c>
      <c r="G114" s="206"/>
      <c r="H114" s="209">
        <v>382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133</v>
      </c>
      <c r="AU114" s="215" t="s">
        <v>82</v>
      </c>
      <c r="AV114" s="11" t="s">
        <v>82</v>
      </c>
      <c r="AW114" s="11" t="s">
        <v>36</v>
      </c>
      <c r="AX114" s="11" t="s">
        <v>80</v>
      </c>
      <c r="AY114" s="215" t="s">
        <v>122</v>
      </c>
    </row>
    <row r="115" spans="2:63" s="10" customFormat="1" ht="29.85" customHeight="1">
      <c r="B115" s="174"/>
      <c r="C115" s="175"/>
      <c r="D115" s="176" t="s">
        <v>71</v>
      </c>
      <c r="E115" s="188" t="s">
        <v>178</v>
      </c>
      <c r="F115" s="188" t="s">
        <v>191</v>
      </c>
      <c r="G115" s="175"/>
      <c r="H115" s="175"/>
      <c r="I115" s="178"/>
      <c r="J115" s="189">
        <f>BK115</f>
        <v>0</v>
      </c>
      <c r="K115" s="175"/>
      <c r="L115" s="180"/>
      <c r="M115" s="181"/>
      <c r="N115" s="182"/>
      <c r="O115" s="182"/>
      <c r="P115" s="183">
        <f>SUM(P116:P129)</f>
        <v>0</v>
      </c>
      <c r="Q115" s="182"/>
      <c r="R115" s="183">
        <f>SUM(R116:R129)</f>
        <v>0</v>
      </c>
      <c r="S115" s="182"/>
      <c r="T115" s="184">
        <f>SUM(T116:T129)</f>
        <v>8.993999999999998</v>
      </c>
      <c r="AR115" s="185" t="s">
        <v>80</v>
      </c>
      <c r="AT115" s="186" t="s">
        <v>71</v>
      </c>
      <c r="AU115" s="186" t="s">
        <v>80</v>
      </c>
      <c r="AY115" s="185" t="s">
        <v>122</v>
      </c>
      <c r="BK115" s="187">
        <f>SUM(BK116:BK129)</f>
        <v>0</v>
      </c>
    </row>
    <row r="116" spans="2:65" s="1" customFormat="1" ht="16.5" customHeight="1">
      <c r="B116" s="39"/>
      <c r="C116" s="190" t="s">
        <v>192</v>
      </c>
      <c r="D116" s="190" t="s">
        <v>124</v>
      </c>
      <c r="E116" s="191" t="s">
        <v>193</v>
      </c>
      <c r="F116" s="192" t="s">
        <v>194</v>
      </c>
      <c r="G116" s="193" t="s">
        <v>127</v>
      </c>
      <c r="H116" s="194">
        <v>760</v>
      </c>
      <c r="I116" s="195"/>
      <c r="J116" s="196">
        <f>ROUND(I116*H116,2)</f>
        <v>0</v>
      </c>
      <c r="K116" s="192" t="s">
        <v>128</v>
      </c>
      <c r="L116" s="59"/>
      <c r="M116" s="197" t="s">
        <v>21</v>
      </c>
      <c r="N116" s="198" t="s">
        <v>43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0.0003</v>
      </c>
      <c r="T116" s="200">
        <f>S116*H116</f>
        <v>0.22799999999999998</v>
      </c>
      <c r="AR116" s="22" t="s">
        <v>129</v>
      </c>
      <c r="AT116" s="22" t="s">
        <v>124</v>
      </c>
      <c r="AU116" s="22" t="s">
        <v>82</v>
      </c>
      <c r="AY116" s="22" t="s">
        <v>122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80</v>
      </c>
      <c r="BK116" s="201">
        <f>ROUND(I116*H116,2)</f>
        <v>0</v>
      </c>
      <c r="BL116" s="22" t="s">
        <v>129</v>
      </c>
      <c r="BM116" s="22" t="s">
        <v>195</v>
      </c>
    </row>
    <row r="117" spans="2:47" s="1" customFormat="1" ht="13.5">
      <c r="B117" s="39"/>
      <c r="C117" s="61"/>
      <c r="D117" s="202" t="s">
        <v>131</v>
      </c>
      <c r="E117" s="61"/>
      <c r="F117" s="203" t="s">
        <v>196</v>
      </c>
      <c r="G117" s="61"/>
      <c r="H117" s="61"/>
      <c r="I117" s="161"/>
      <c r="J117" s="61"/>
      <c r="K117" s="61"/>
      <c r="L117" s="59"/>
      <c r="M117" s="204"/>
      <c r="N117" s="40"/>
      <c r="O117" s="40"/>
      <c r="P117" s="40"/>
      <c r="Q117" s="40"/>
      <c r="R117" s="40"/>
      <c r="S117" s="40"/>
      <c r="T117" s="76"/>
      <c r="AT117" s="22" t="s">
        <v>131</v>
      </c>
      <c r="AU117" s="22" t="s">
        <v>82</v>
      </c>
    </row>
    <row r="118" spans="2:51" s="11" customFormat="1" ht="13.5">
      <c r="B118" s="205"/>
      <c r="C118" s="206"/>
      <c r="D118" s="202" t="s">
        <v>133</v>
      </c>
      <c r="E118" s="207" t="s">
        <v>21</v>
      </c>
      <c r="F118" s="208" t="s">
        <v>197</v>
      </c>
      <c r="G118" s="206"/>
      <c r="H118" s="209">
        <v>760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133</v>
      </c>
      <c r="AU118" s="215" t="s">
        <v>82</v>
      </c>
      <c r="AV118" s="11" t="s">
        <v>82</v>
      </c>
      <c r="AW118" s="11" t="s">
        <v>36</v>
      </c>
      <c r="AX118" s="11" t="s">
        <v>80</v>
      </c>
      <c r="AY118" s="215" t="s">
        <v>122</v>
      </c>
    </row>
    <row r="119" spans="2:65" s="1" customFormat="1" ht="16.5" customHeight="1">
      <c r="B119" s="39"/>
      <c r="C119" s="190" t="s">
        <v>198</v>
      </c>
      <c r="D119" s="190" t="s">
        <v>124</v>
      </c>
      <c r="E119" s="191" t="s">
        <v>199</v>
      </c>
      <c r="F119" s="192" t="s">
        <v>200</v>
      </c>
      <c r="G119" s="193" t="s">
        <v>127</v>
      </c>
      <c r="H119" s="194">
        <v>378</v>
      </c>
      <c r="I119" s="195"/>
      <c r="J119" s="196">
        <f>ROUND(I119*H119,2)</f>
        <v>0</v>
      </c>
      <c r="K119" s="192" t="s">
        <v>128</v>
      </c>
      <c r="L119" s="59"/>
      <c r="M119" s="197" t="s">
        <v>21</v>
      </c>
      <c r="N119" s="198" t="s">
        <v>43</v>
      </c>
      <c r="O119" s="40"/>
      <c r="P119" s="199">
        <f>O119*H119</f>
        <v>0</v>
      </c>
      <c r="Q119" s="199">
        <v>0</v>
      </c>
      <c r="R119" s="199">
        <f>Q119*H119</f>
        <v>0</v>
      </c>
      <c r="S119" s="199">
        <v>0.023</v>
      </c>
      <c r="T119" s="200">
        <f>S119*H119</f>
        <v>8.693999999999999</v>
      </c>
      <c r="AR119" s="22" t="s">
        <v>129</v>
      </c>
      <c r="AT119" s="22" t="s">
        <v>124</v>
      </c>
      <c r="AU119" s="22" t="s">
        <v>82</v>
      </c>
      <c r="AY119" s="22" t="s">
        <v>122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2" t="s">
        <v>80</v>
      </c>
      <c r="BK119" s="201">
        <f>ROUND(I119*H119,2)</f>
        <v>0</v>
      </c>
      <c r="BL119" s="22" t="s">
        <v>129</v>
      </c>
      <c r="BM119" s="22" t="s">
        <v>201</v>
      </c>
    </row>
    <row r="120" spans="2:47" s="1" customFormat="1" ht="40.5">
      <c r="B120" s="39"/>
      <c r="C120" s="61"/>
      <c r="D120" s="202" t="s">
        <v>131</v>
      </c>
      <c r="E120" s="61"/>
      <c r="F120" s="203" t="s">
        <v>202</v>
      </c>
      <c r="G120" s="61"/>
      <c r="H120" s="61"/>
      <c r="I120" s="161"/>
      <c r="J120" s="61"/>
      <c r="K120" s="61"/>
      <c r="L120" s="59"/>
      <c r="M120" s="204"/>
      <c r="N120" s="40"/>
      <c r="O120" s="40"/>
      <c r="P120" s="40"/>
      <c r="Q120" s="40"/>
      <c r="R120" s="40"/>
      <c r="S120" s="40"/>
      <c r="T120" s="76"/>
      <c r="AT120" s="22" t="s">
        <v>131</v>
      </c>
      <c r="AU120" s="22" t="s">
        <v>82</v>
      </c>
    </row>
    <row r="121" spans="2:51" s="12" customFormat="1" ht="13.5">
      <c r="B121" s="216"/>
      <c r="C121" s="217"/>
      <c r="D121" s="202" t="s">
        <v>133</v>
      </c>
      <c r="E121" s="218" t="s">
        <v>21</v>
      </c>
      <c r="F121" s="219" t="s">
        <v>203</v>
      </c>
      <c r="G121" s="217"/>
      <c r="H121" s="218" t="s">
        <v>21</v>
      </c>
      <c r="I121" s="220"/>
      <c r="J121" s="217"/>
      <c r="K121" s="217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133</v>
      </c>
      <c r="AU121" s="225" t="s">
        <v>82</v>
      </c>
      <c r="AV121" s="12" t="s">
        <v>80</v>
      </c>
      <c r="AW121" s="12" t="s">
        <v>36</v>
      </c>
      <c r="AX121" s="12" t="s">
        <v>72</v>
      </c>
      <c r="AY121" s="225" t="s">
        <v>122</v>
      </c>
    </row>
    <row r="122" spans="2:51" s="11" customFormat="1" ht="13.5">
      <c r="B122" s="205"/>
      <c r="C122" s="206"/>
      <c r="D122" s="202" t="s">
        <v>133</v>
      </c>
      <c r="E122" s="207" t="s">
        <v>21</v>
      </c>
      <c r="F122" s="208" t="s">
        <v>204</v>
      </c>
      <c r="G122" s="206"/>
      <c r="H122" s="209">
        <v>378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133</v>
      </c>
      <c r="AU122" s="215" t="s">
        <v>82</v>
      </c>
      <c r="AV122" s="11" t="s">
        <v>82</v>
      </c>
      <c r="AW122" s="11" t="s">
        <v>36</v>
      </c>
      <c r="AX122" s="11" t="s">
        <v>80</v>
      </c>
      <c r="AY122" s="215" t="s">
        <v>122</v>
      </c>
    </row>
    <row r="123" spans="2:65" s="1" customFormat="1" ht="16.5" customHeight="1">
      <c r="B123" s="39"/>
      <c r="C123" s="190" t="s">
        <v>205</v>
      </c>
      <c r="D123" s="190" t="s">
        <v>124</v>
      </c>
      <c r="E123" s="191" t="s">
        <v>206</v>
      </c>
      <c r="F123" s="192" t="s">
        <v>207</v>
      </c>
      <c r="G123" s="193" t="s">
        <v>127</v>
      </c>
      <c r="H123" s="194">
        <v>4</v>
      </c>
      <c r="I123" s="195"/>
      <c r="J123" s="196">
        <f>ROUND(I123*H123,2)</f>
        <v>0</v>
      </c>
      <c r="K123" s="192" t="s">
        <v>128</v>
      </c>
      <c r="L123" s="59"/>
      <c r="M123" s="197" t="s">
        <v>21</v>
      </c>
      <c r="N123" s="198" t="s">
        <v>43</v>
      </c>
      <c r="O123" s="40"/>
      <c r="P123" s="199">
        <f>O123*H123</f>
        <v>0</v>
      </c>
      <c r="Q123" s="199">
        <v>0</v>
      </c>
      <c r="R123" s="199">
        <f>Q123*H123</f>
        <v>0</v>
      </c>
      <c r="S123" s="199">
        <v>0.018</v>
      </c>
      <c r="T123" s="200">
        <f>S123*H123</f>
        <v>0.072</v>
      </c>
      <c r="AR123" s="22" t="s">
        <v>129</v>
      </c>
      <c r="AT123" s="22" t="s">
        <v>124</v>
      </c>
      <c r="AU123" s="22" t="s">
        <v>82</v>
      </c>
      <c r="AY123" s="22" t="s">
        <v>122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2" t="s">
        <v>80</v>
      </c>
      <c r="BK123" s="201">
        <f>ROUND(I123*H123,2)</f>
        <v>0</v>
      </c>
      <c r="BL123" s="22" t="s">
        <v>129</v>
      </c>
      <c r="BM123" s="22" t="s">
        <v>208</v>
      </c>
    </row>
    <row r="124" spans="2:47" s="1" customFormat="1" ht="40.5">
      <c r="B124" s="39"/>
      <c r="C124" s="61"/>
      <c r="D124" s="202" t="s">
        <v>131</v>
      </c>
      <c r="E124" s="61"/>
      <c r="F124" s="203" t="s">
        <v>209</v>
      </c>
      <c r="G124" s="61"/>
      <c r="H124" s="61"/>
      <c r="I124" s="161"/>
      <c r="J124" s="61"/>
      <c r="K124" s="61"/>
      <c r="L124" s="59"/>
      <c r="M124" s="204"/>
      <c r="N124" s="40"/>
      <c r="O124" s="40"/>
      <c r="P124" s="40"/>
      <c r="Q124" s="40"/>
      <c r="R124" s="40"/>
      <c r="S124" s="40"/>
      <c r="T124" s="76"/>
      <c r="AT124" s="22" t="s">
        <v>131</v>
      </c>
      <c r="AU124" s="22" t="s">
        <v>82</v>
      </c>
    </row>
    <row r="125" spans="2:51" s="12" customFormat="1" ht="13.5">
      <c r="B125" s="216"/>
      <c r="C125" s="217"/>
      <c r="D125" s="202" t="s">
        <v>133</v>
      </c>
      <c r="E125" s="218" t="s">
        <v>21</v>
      </c>
      <c r="F125" s="219" t="s">
        <v>210</v>
      </c>
      <c r="G125" s="217"/>
      <c r="H125" s="218" t="s">
        <v>21</v>
      </c>
      <c r="I125" s="220"/>
      <c r="J125" s="217"/>
      <c r="K125" s="217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133</v>
      </c>
      <c r="AU125" s="225" t="s">
        <v>82</v>
      </c>
      <c r="AV125" s="12" t="s">
        <v>80</v>
      </c>
      <c r="AW125" s="12" t="s">
        <v>36</v>
      </c>
      <c r="AX125" s="12" t="s">
        <v>72</v>
      </c>
      <c r="AY125" s="225" t="s">
        <v>122</v>
      </c>
    </row>
    <row r="126" spans="2:51" s="11" customFormat="1" ht="13.5">
      <c r="B126" s="205"/>
      <c r="C126" s="206"/>
      <c r="D126" s="202" t="s">
        <v>133</v>
      </c>
      <c r="E126" s="207" t="s">
        <v>21</v>
      </c>
      <c r="F126" s="208" t="s">
        <v>129</v>
      </c>
      <c r="G126" s="206"/>
      <c r="H126" s="209">
        <v>4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133</v>
      </c>
      <c r="AU126" s="215" t="s">
        <v>82</v>
      </c>
      <c r="AV126" s="11" t="s">
        <v>82</v>
      </c>
      <c r="AW126" s="11" t="s">
        <v>36</v>
      </c>
      <c r="AX126" s="11" t="s">
        <v>80</v>
      </c>
      <c r="AY126" s="215" t="s">
        <v>122</v>
      </c>
    </row>
    <row r="127" spans="2:65" s="1" customFormat="1" ht="16.5" customHeight="1">
      <c r="B127" s="39"/>
      <c r="C127" s="190" t="s">
        <v>211</v>
      </c>
      <c r="D127" s="190" t="s">
        <v>124</v>
      </c>
      <c r="E127" s="191" t="s">
        <v>212</v>
      </c>
      <c r="F127" s="192" t="s">
        <v>213</v>
      </c>
      <c r="G127" s="193" t="s">
        <v>127</v>
      </c>
      <c r="H127" s="194">
        <v>760</v>
      </c>
      <c r="I127" s="195"/>
      <c r="J127" s="196">
        <f>ROUND(I127*H127,2)</f>
        <v>0</v>
      </c>
      <c r="K127" s="192" t="s">
        <v>128</v>
      </c>
      <c r="L127" s="59"/>
      <c r="M127" s="197" t="s">
        <v>21</v>
      </c>
      <c r="N127" s="198" t="s">
        <v>43</v>
      </c>
      <c r="O127" s="40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2" t="s">
        <v>129</v>
      </c>
      <c r="AT127" s="22" t="s">
        <v>124</v>
      </c>
      <c r="AU127" s="22" t="s">
        <v>82</v>
      </c>
      <c r="AY127" s="22" t="s">
        <v>122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80</v>
      </c>
      <c r="BK127" s="201">
        <f>ROUND(I127*H127,2)</f>
        <v>0</v>
      </c>
      <c r="BL127" s="22" t="s">
        <v>129</v>
      </c>
      <c r="BM127" s="22" t="s">
        <v>214</v>
      </c>
    </row>
    <row r="128" spans="2:47" s="1" customFormat="1" ht="13.5">
      <c r="B128" s="39"/>
      <c r="C128" s="61"/>
      <c r="D128" s="202" t="s">
        <v>131</v>
      </c>
      <c r="E128" s="61"/>
      <c r="F128" s="203" t="s">
        <v>213</v>
      </c>
      <c r="G128" s="61"/>
      <c r="H128" s="61"/>
      <c r="I128" s="161"/>
      <c r="J128" s="61"/>
      <c r="K128" s="61"/>
      <c r="L128" s="59"/>
      <c r="M128" s="204"/>
      <c r="N128" s="40"/>
      <c r="O128" s="40"/>
      <c r="P128" s="40"/>
      <c r="Q128" s="40"/>
      <c r="R128" s="40"/>
      <c r="S128" s="40"/>
      <c r="T128" s="76"/>
      <c r="AT128" s="22" t="s">
        <v>131</v>
      </c>
      <c r="AU128" s="22" t="s">
        <v>82</v>
      </c>
    </row>
    <row r="129" spans="2:51" s="11" customFormat="1" ht="13.5">
      <c r="B129" s="205"/>
      <c r="C129" s="206"/>
      <c r="D129" s="202" t="s">
        <v>133</v>
      </c>
      <c r="E129" s="207" t="s">
        <v>21</v>
      </c>
      <c r="F129" s="208" t="s">
        <v>197</v>
      </c>
      <c r="G129" s="206"/>
      <c r="H129" s="209">
        <v>760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133</v>
      </c>
      <c r="AU129" s="215" t="s">
        <v>82</v>
      </c>
      <c r="AV129" s="11" t="s">
        <v>82</v>
      </c>
      <c r="AW129" s="11" t="s">
        <v>36</v>
      </c>
      <c r="AX129" s="11" t="s">
        <v>80</v>
      </c>
      <c r="AY129" s="215" t="s">
        <v>122</v>
      </c>
    </row>
    <row r="130" spans="2:63" s="10" customFormat="1" ht="29.85" customHeight="1">
      <c r="B130" s="174"/>
      <c r="C130" s="175"/>
      <c r="D130" s="176" t="s">
        <v>71</v>
      </c>
      <c r="E130" s="188" t="s">
        <v>215</v>
      </c>
      <c r="F130" s="188" t="s">
        <v>216</v>
      </c>
      <c r="G130" s="175"/>
      <c r="H130" s="175"/>
      <c r="I130" s="178"/>
      <c r="J130" s="189">
        <f>BK130</f>
        <v>0</v>
      </c>
      <c r="K130" s="175"/>
      <c r="L130" s="180"/>
      <c r="M130" s="181"/>
      <c r="N130" s="182"/>
      <c r="O130" s="182"/>
      <c r="P130" s="183">
        <f>SUM(P131:P137)</f>
        <v>0</v>
      </c>
      <c r="Q130" s="182"/>
      <c r="R130" s="183">
        <f>SUM(R131:R137)</f>
        <v>0</v>
      </c>
      <c r="S130" s="182"/>
      <c r="T130" s="184">
        <f>SUM(T131:T137)</f>
        <v>0</v>
      </c>
      <c r="AR130" s="185" t="s">
        <v>80</v>
      </c>
      <c r="AT130" s="186" t="s">
        <v>71</v>
      </c>
      <c r="AU130" s="186" t="s">
        <v>80</v>
      </c>
      <c r="AY130" s="185" t="s">
        <v>122</v>
      </c>
      <c r="BK130" s="187">
        <f>SUM(BK131:BK137)</f>
        <v>0</v>
      </c>
    </row>
    <row r="131" spans="2:65" s="1" customFormat="1" ht="25.5" customHeight="1">
      <c r="B131" s="39"/>
      <c r="C131" s="190" t="s">
        <v>10</v>
      </c>
      <c r="D131" s="190" t="s">
        <v>124</v>
      </c>
      <c r="E131" s="191" t="s">
        <v>217</v>
      </c>
      <c r="F131" s="192" t="s">
        <v>218</v>
      </c>
      <c r="G131" s="193" t="s">
        <v>219</v>
      </c>
      <c r="H131" s="194">
        <v>8.994</v>
      </c>
      <c r="I131" s="195"/>
      <c r="J131" s="196">
        <f>ROUND(I131*H131,2)</f>
        <v>0</v>
      </c>
      <c r="K131" s="192" t="s">
        <v>128</v>
      </c>
      <c r="L131" s="59"/>
      <c r="M131" s="197" t="s">
        <v>21</v>
      </c>
      <c r="N131" s="198" t="s">
        <v>43</v>
      </c>
      <c r="O131" s="4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2" t="s">
        <v>129</v>
      </c>
      <c r="AT131" s="22" t="s">
        <v>124</v>
      </c>
      <c r="AU131" s="22" t="s">
        <v>82</v>
      </c>
      <c r="AY131" s="22" t="s">
        <v>122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80</v>
      </c>
      <c r="BK131" s="201">
        <f>ROUND(I131*H131,2)</f>
        <v>0</v>
      </c>
      <c r="BL131" s="22" t="s">
        <v>129</v>
      </c>
      <c r="BM131" s="22" t="s">
        <v>220</v>
      </c>
    </row>
    <row r="132" spans="2:47" s="1" customFormat="1" ht="27">
      <c r="B132" s="39"/>
      <c r="C132" s="61"/>
      <c r="D132" s="202" t="s">
        <v>131</v>
      </c>
      <c r="E132" s="61"/>
      <c r="F132" s="203" t="s">
        <v>221</v>
      </c>
      <c r="G132" s="61"/>
      <c r="H132" s="61"/>
      <c r="I132" s="161"/>
      <c r="J132" s="61"/>
      <c r="K132" s="61"/>
      <c r="L132" s="59"/>
      <c r="M132" s="204"/>
      <c r="N132" s="40"/>
      <c r="O132" s="40"/>
      <c r="P132" s="40"/>
      <c r="Q132" s="40"/>
      <c r="R132" s="40"/>
      <c r="S132" s="40"/>
      <c r="T132" s="76"/>
      <c r="AT132" s="22" t="s">
        <v>131</v>
      </c>
      <c r="AU132" s="22" t="s">
        <v>82</v>
      </c>
    </row>
    <row r="133" spans="2:65" s="1" customFormat="1" ht="16.5" customHeight="1">
      <c r="B133" s="39"/>
      <c r="C133" s="190" t="s">
        <v>222</v>
      </c>
      <c r="D133" s="190" t="s">
        <v>124</v>
      </c>
      <c r="E133" s="191" t="s">
        <v>223</v>
      </c>
      <c r="F133" s="192" t="s">
        <v>224</v>
      </c>
      <c r="G133" s="193" t="s">
        <v>219</v>
      </c>
      <c r="H133" s="194">
        <v>8.994</v>
      </c>
      <c r="I133" s="195"/>
      <c r="J133" s="196">
        <f>ROUND(I133*H133,2)</f>
        <v>0</v>
      </c>
      <c r="K133" s="192" t="s">
        <v>128</v>
      </c>
      <c r="L133" s="59"/>
      <c r="M133" s="197" t="s">
        <v>21</v>
      </c>
      <c r="N133" s="198" t="s">
        <v>43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2" t="s">
        <v>129</v>
      </c>
      <c r="AT133" s="22" t="s">
        <v>124</v>
      </c>
      <c r="AU133" s="22" t="s">
        <v>82</v>
      </c>
      <c r="AY133" s="22" t="s">
        <v>122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80</v>
      </c>
      <c r="BK133" s="201">
        <f>ROUND(I133*H133,2)</f>
        <v>0</v>
      </c>
      <c r="BL133" s="22" t="s">
        <v>129</v>
      </c>
      <c r="BM133" s="22" t="s">
        <v>225</v>
      </c>
    </row>
    <row r="134" spans="2:47" s="1" customFormat="1" ht="27">
      <c r="B134" s="39"/>
      <c r="C134" s="61"/>
      <c r="D134" s="202" t="s">
        <v>131</v>
      </c>
      <c r="E134" s="61"/>
      <c r="F134" s="203" t="s">
        <v>226</v>
      </c>
      <c r="G134" s="61"/>
      <c r="H134" s="61"/>
      <c r="I134" s="161"/>
      <c r="J134" s="61"/>
      <c r="K134" s="61"/>
      <c r="L134" s="59"/>
      <c r="M134" s="204"/>
      <c r="N134" s="40"/>
      <c r="O134" s="40"/>
      <c r="P134" s="40"/>
      <c r="Q134" s="40"/>
      <c r="R134" s="40"/>
      <c r="S134" s="40"/>
      <c r="T134" s="76"/>
      <c r="AT134" s="22" t="s">
        <v>131</v>
      </c>
      <c r="AU134" s="22" t="s">
        <v>82</v>
      </c>
    </row>
    <row r="135" spans="2:65" s="1" customFormat="1" ht="16.5" customHeight="1">
      <c r="B135" s="39"/>
      <c r="C135" s="190" t="s">
        <v>227</v>
      </c>
      <c r="D135" s="190" t="s">
        <v>124</v>
      </c>
      <c r="E135" s="191" t="s">
        <v>228</v>
      </c>
      <c r="F135" s="192" t="s">
        <v>229</v>
      </c>
      <c r="G135" s="193" t="s">
        <v>219</v>
      </c>
      <c r="H135" s="194">
        <v>53.964</v>
      </c>
      <c r="I135" s="195"/>
      <c r="J135" s="196">
        <f>ROUND(I135*H135,2)</f>
        <v>0</v>
      </c>
      <c r="K135" s="192" t="s">
        <v>128</v>
      </c>
      <c r="L135" s="59"/>
      <c r="M135" s="197" t="s">
        <v>21</v>
      </c>
      <c r="N135" s="198" t="s">
        <v>43</v>
      </c>
      <c r="O135" s="40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2" t="s">
        <v>129</v>
      </c>
      <c r="AT135" s="22" t="s">
        <v>124</v>
      </c>
      <c r="AU135" s="22" t="s">
        <v>82</v>
      </c>
      <c r="AY135" s="22" t="s">
        <v>122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80</v>
      </c>
      <c r="BK135" s="201">
        <f>ROUND(I135*H135,2)</f>
        <v>0</v>
      </c>
      <c r="BL135" s="22" t="s">
        <v>129</v>
      </c>
      <c r="BM135" s="22" t="s">
        <v>230</v>
      </c>
    </row>
    <row r="136" spans="2:47" s="1" customFormat="1" ht="27">
      <c r="B136" s="39"/>
      <c r="C136" s="61"/>
      <c r="D136" s="202" t="s">
        <v>131</v>
      </c>
      <c r="E136" s="61"/>
      <c r="F136" s="203" t="s">
        <v>231</v>
      </c>
      <c r="G136" s="61"/>
      <c r="H136" s="61"/>
      <c r="I136" s="161"/>
      <c r="J136" s="61"/>
      <c r="K136" s="61"/>
      <c r="L136" s="59"/>
      <c r="M136" s="204"/>
      <c r="N136" s="40"/>
      <c r="O136" s="40"/>
      <c r="P136" s="40"/>
      <c r="Q136" s="40"/>
      <c r="R136" s="40"/>
      <c r="S136" s="40"/>
      <c r="T136" s="76"/>
      <c r="AT136" s="22" t="s">
        <v>131</v>
      </c>
      <c r="AU136" s="22" t="s">
        <v>82</v>
      </c>
    </row>
    <row r="137" spans="2:51" s="11" customFormat="1" ht="13.5">
      <c r="B137" s="205"/>
      <c r="C137" s="206"/>
      <c r="D137" s="202" t="s">
        <v>133</v>
      </c>
      <c r="E137" s="206"/>
      <c r="F137" s="208" t="s">
        <v>232</v>
      </c>
      <c r="G137" s="206"/>
      <c r="H137" s="209">
        <v>53.964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133</v>
      </c>
      <c r="AU137" s="215" t="s">
        <v>82</v>
      </c>
      <c r="AV137" s="11" t="s">
        <v>82</v>
      </c>
      <c r="AW137" s="11" t="s">
        <v>6</v>
      </c>
      <c r="AX137" s="11" t="s">
        <v>80</v>
      </c>
      <c r="AY137" s="215" t="s">
        <v>122</v>
      </c>
    </row>
    <row r="138" spans="2:63" s="10" customFormat="1" ht="29.85" customHeight="1">
      <c r="B138" s="174"/>
      <c r="C138" s="175"/>
      <c r="D138" s="176" t="s">
        <v>71</v>
      </c>
      <c r="E138" s="188" t="s">
        <v>233</v>
      </c>
      <c r="F138" s="188" t="s">
        <v>234</v>
      </c>
      <c r="G138" s="175"/>
      <c r="H138" s="175"/>
      <c r="I138" s="178"/>
      <c r="J138" s="189">
        <f>BK138</f>
        <v>0</v>
      </c>
      <c r="K138" s="175"/>
      <c r="L138" s="180"/>
      <c r="M138" s="181"/>
      <c r="N138" s="182"/>
      <c r="O138" s="182"/>
      <c r="P138" s="183">
        <f>SUM(P139:P140)</f>
        <v>0</v>
      </c>
      <c r="Q138" s="182"/>
      <c r="R138" s="183">
        <f>SUM(R139:R140)</f>
        <v>0</v>
      </c>
      <c r="S138" s="182"/>
      <c r="T138" s="184">
        <f>SUM(T139:T140)</f>
        <v>0</v>
      </c>
      <c r="AR138" s="185" t="s">
        <v>80</v>
      </c>
      <c r="AT138" s="186" t="s">
        <v>71</v>
      </c>
      <c r="AU138" s="186" t="s">
        <v>80</v>
      </c>
      <c r="AY138" s="185" t="s">
        <v>122</v>
      </c>
      <c r="BK138" s="187">
        <f>SUM(BK139:BK140)</f>
        <v>0</v>
      </c>
    </row>
    <row r="139" spans="2:65" s="1" customFormat="1" ht="16.5" customHeight="1">
      <c r="B139" s="39"/>
      <c r="C139" s="190" t="s">
        <v>235</v>
      </c>
      <c r="D139" s="190" t="s">
        <v>124</v>
      </c>
      <c r="E139" s="191" t="s">
        <v>236</v>
      </c>
      <c r="F139" s="192" t="s">
        <v>237</v>
      </c>
      <c r="G139" s="193" t="s">
        <v>219</v>
      </c>
      <c r="H139" s="194">
        <v>18.751</v>
      </c>
      <c r="I139" s="195"/>
      <c r="J139" s="196">
        <f>ROUND(I139*H139,2)</f>
        <v>0</v>
      </c>
      <c r="K139" s="192" t="s">
        <v>128</v>
      </c>
      <c r="L139" s="59"/>
      <c r="M139" s="197" t="s">
        <v>21</v>
      </c>
      <c r="N139" s="198" t="s">
        <v>43</v>
      </c>
      <c r="O139" s="40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2" t="s">
        <v>129</v>
      </c>
      <c r="AT139" s="22" t="s">
        <v>124</v>
      </c>
      <c r="AU139" s="22" t="s">
        <v>82</v>
      </c>
      <c r="AY139" s="22" t="s">
        <v>122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2" t="s">
        <v>80</v>
      </c>
      <c r="BK139" s="201">
        <f>ROUND(I139*H139,2)</f>
        <v>0</v>
      </c>
      <c r="BL139" s="22" t="s">
        <v>129</v>
      </c>
      <c r="BM139" s="22" t="s">
        <v>238</v>
      </c>
    </row>
    <row r="140" spans="2:47" s="1" customFormat="1" ht="13.5">
      <c r="B140" s="39"/>
      <c r="C140" s="61"/>
      <c r="D140" s="202" t="s">
        <v>131</v>
      </c>
      <c r="E140" s="61"/>
      <c r="F140" s="203" t="s">
        <v>239</v>
      </c>
      <c r="G140" s="61"/>
      <c r="H140" s="61"/>
      <c r="I140" s="161"/>
      <c r="J140" s="61"/>
      <c r="K140" s="61"/>
      <c r="L140" s="59"/>
      <c r="M140" s="226"/>
      <c r="N140" s="227"/>
      <c r="O140" s="227"/>
      <c r="P140" s="227"/>
      <c r="Q140" s="227"/>
      <c r="R140" s="227"/>
      <c r="S140" s="227"/>
      <c r="T140" s="228"/>
      <c r="AT140" s="22" t="s">
        <v>131</v>
      </c>
      <c r="AU140" s="22" t="s">
        <v>82</v>
      </c>
    </row>
    <row r="141" spans="2:12" s="1" customFormat="1" ht="6.95" customHeight="1">
      <c r="B141" s="54"/>
      <c r="C141" s="55"/>
      <c r="D141" s="55"/>
      <c r="E141" s="55"/>
      <c r="F141" s="55"/>
      <c r="G141" s="55"/>
      <c r="H141" s="55"/>
      <c r="I141" s="137"/>
      <c r="J141" s="55"/>
      <c r="K141" s="55"/>
      <c r="L141" s="59"/>
    </row>
  </sheetData>
  <sheetProtection algorithmName="SHA-512" hashValue="m8FVU50JvUp0cZvCo8nHlCRFOEbLz1Jdw0E2Po/6bJbvK4LYLNQ1LoONKpe6V5ZdRj89dKoA6f03aauVCe140g==" saltValue="3BrDKCuS+Gzfi0luQZVhVjqUHOyIVs/FRauXfSxTqFlWA8ge7Kb4kVTBhRE7/SgCRrKnMyGOdukgimv/JOP+tg==" spinCount="100000" sheet="1" objects="1" scenarios="1" formatColumns="0" formatRows="0" autoFilter="0"/>
  <autoFilter ref="C82:K140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86</v>
      </c>
      <c r="G1" s="353" t="s">
        <v>87</v>
      </c>
      <c r="H1" s="353"/>
      <c r="I1" s="113"/>
      <c r="J1" s="112" t="s">
        <v>88</v>
      </c>
      <c r="K1" s="111" t="s">
        <v>89</v>
      </c>
      <c r="L1" s="112" t="s">
        <v>90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2" t="s">
        <v>85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45" t="str">
        <f>'Rekapitulace stavby'!K6</f>
        <v>Mratínský potok, Sluhy, oprava opevnění koryta, ř.km 5,820 - 5,885</v>
      </c>
      <c r="F7" s="346"/>
      <c r="G7" s="346"/>
      <c r="H7" s="346"/>
      <c r="I7" s="115"/>
      <c r="J7" s="27"/>
      <c r="K7" s="29"/>
    </row>
    <row r="8" spans="2:11" s="1" customFormat="1" ht="13.5">
      <c r="B8" s="39"/>
      <c r="C8" s="40"/>
      <c r="D8" s="35" t="s">
        <v>92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47" t="s">
        <v>240</v>
      </c>
      <c r="F9" s="348"/>
      <c r="G9" s="348"/>
      <c r="H9" s="348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7. 11. 2018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32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31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14" t="s">
        <v>21</v>
      </c>
      <c r="F24" s="314"/>
      <c r="G24" s="314"/>
      <c r="H24" s="31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ROUND(J80,2)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ROUND(SUM(BE80:BE102),2)</f>
        <v>0</v>
      </c>
      <c r="G30" s="40"/>
      <c r="H30" s="40"/>
      <c r="I30" s="129">
        <v>0.21</v>
      </c>
      <c r="J30" s="128">
        <f>ROUND(ROUND((SUM(BE80:BE102)),2)*I30,2)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ROUND(SUM(BF80:BF102),2)</f>
        <v>0</v>
      </c>
      <c r="G31" s="40"/>
      <c r="H31" s="40"/>
      <c r="I31" s="129">
        <v>0.15</v>
      </c>
      <c r="J31" s="128">
        <f>ROUND(ROUND((SUM(BF80:BF102)),2)*I31,2)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8">
        <f>ROUND(SUM(BG80:BG102),2)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46</v>
      </c>
      <c r="F33" s="128">
        <f>ROUND(SUM(BH80:BH102),2)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47</v>
      </c>
      <c r="F34" s="128">
        <f>ROUND(SUM(BI80:BI102),2)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94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45" t="str">
        <f>E7</f>
        <v>Mratínský potok, Sluhy, oprava opevnění koryta, ř.km 5,820 - 5,885</v>
      </c>
      <c r="F45" s="346"/>
      <c r="G45" s="346"/>
      <c r="H45" s="346"/>
      <c r="I45" s="116"/>
      <c r="J45" s="40"/>
      <c r="K45" s="43"/>
    </row>
    <row r="46" spans="2:11" s="1" customFormat="1" ht="14.45" customHeight="1">
      <c r="B46" s="39"/>
      <c r="C46" s="35" t="s">
        <v>92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47" t="str">
        <f>E9</f>
        <v>VON - Vedlejší a ostatní náklady</v>
      </c>
      <c r="F47" s="348"/>
      <c r="G47" s="348"/>
      <c r="H47" s="34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7. 11. 2018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Povodí Labe, státní podnik</v>
      </c>
      <c r="G51" s="40"/>
      <c r="H51" s="40"/>
      <c r="I51" s="117" t="s">
        <v>35</v>
      </c>
      <c r="J51" s="314" t="str">
        <f>E21</f>
        <v xml:space="preserve"> 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34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95</v>
      </c>
      <c r="D54" s="130"/>
      <c r="E54" s="130"/>
      <c r="F54" s="130"/>
      <c r="G54" s="130"/>
      <c r="H54" s="130"/>
      <c r="I54" s="143"/>
      <c r="J54" s="144" t="s">
        <v>96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97</v>
      </c>
      <c r="D56" s="40"/>
      <c r="E56" s="40"/>
      <c r="F56" s="40"/>
      <c r="G56" s="40"/>
      <c r="H56" s="40"/>
      <c r="I56" s="116"/>
      <c r="J56" s="126">
        <f>J80</f>
        <v>0</v>
      </c>
      <c r="K56" s="43"/>
      <c r="AU56" s="22" t="s">
        <v>98</v>
      </c>
    </row>
    <row r="57" spans="2:11" s="7" customFormat="1" ht="24.95" customHeight="1">
      <c r="B57" s="147"/>
      <c r="C57" s="148"/>
      <c r="D57" s="149" t="s">
        <v>241</v>
      </c>
      <c r="E57" s="150"/>
      <c r="F57" s="150"/>
      <c r="G57" s="150"/>
      <c r="H57" s="150"/>
      <c r="I57" s="151"/>
      <c r="J57" s="152">
        <f>J81</f>
        <v>0</v>
      </c>
      <c r="K57" s="153"/>
    </row>
    <row r="58" spans="2:11" s="8" customFormat="1" ht="19.9" customHeight="1">
      <c r="B58" s="154"/>
      <c r="C58" s="155"/>
      <c r="D58" s="156" t="s">
        <v>242</v>
      </c>
      <c r="E58" s="157"/>
      <c r="F58" s="157"/>
      <c r="G58" s="157"/>
      <c r="H58" s="157"/>
      <c r="I58" s="158"/>
      <c r="J58" s="159">
        <f>J82</f>
        <v>0</v>
      </c>
      <c r="K58" s="160"/>
    </row>
    <row r="59" spans="2:11" s="8" customFormat="1" ht="19.9" customHeight="1">
      <c r="B59" s="154"/>
      <c r="C59" s="155"/>
      <c r="D59" s="156" t="s">
        <v>243</v>
      </c>
      <c r="E59" s="157"/>
      <c r="F59" s="157"/>
      <c r="G59" s="157"/>
      <c r="H59" s="157"/>
      <c r="I59" s="158"/>
      <c r="J59" s="159">
        <f>J91</f>
        <v>0</v>
      </c>
      <c r="K59" s="160"/>
    </row>
    <row r="60" spans="2:11" s="8" customFormat="1" ht="19.9" customHeight="1">
      <c r="B60" s="154"/>
      <c r="C60" s="155"/>
      <c r="D60" s="156" t="s">
        <v>244</v>
      </c>
      <c r="E60" s="157"/>
      <c r="F60" s="157"/>
      <c r="G60" s="157"/>
      <c r="H60" s="157"/>
      <c r="I60" s="158"/>
      <c r="J60" s="159">
        <f>J96</f>
        <v>0</v>
      </c>
      <c r="K60" s="160"/>
    </row>
    <row r="61" spans="2:11" s="1" customFormat="1" ht="21.75" customHeight="1">
      <c r="B61" s="39"/>
      <c r="C61" s="40"/>
      <c r="D61" s="40"/>
      <c r="E61" s="40"/>
      <c r="F61" s="40"/>
      <c r="G61" s="40"/>
      <c r="H61" s="40"/>
      <c r="I61" s="116"/>
      <c r="J61" s="40"/>
      <c r="K61" s="43"/>
    </row>
    <row r="62" spans="2:11" s="1" customFormat="1" ht="6.95" customHeight="1">
      <c r="B62" s="54"/>
      <c r="C62" s="55"/>
      <c r="D62" s="55"/>
      <c r="E62" s="55"/>
      <c r="F62" s="55"/>
      <c r="G62" s="55"/>
      <c r="H62" s="55"/>
      <c r="I62" s="137"/>
      <c r="J62" s="55"/>
      <c r="K62" s="56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40"/>
      <c r="J66" s="58"/>
      <c r="K66" s="58"/>
      <c r="L66" s="59"/>
    </row>
    <row r="67" spans="2:12" s="1" customFormat="1" ht="36.95" customHeight="1">
      <c r="B67" s="39"/>
      <c r="C67" s="60" t="s">
        <v>106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6.95" customHeight="1">
      <c r="B68" s="39"/>
      <c r="C68" s="61"/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14.45" customHeight="1">
      <c r="B69" s="39"/>
      <c r="C69" s="63" t="s">
        <v>18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6.5" customHeight="1">
      <c r="B70" s="39"/>
      <c r="C70" s="61"/>
      <c r="D70" s="61"/>
      <c r="E70" s="350" t="str">
        <f>E7</f>
        <v>Mratínský potok, Sluhy, oprava opevnění koryta, ř.km 5,820 - 5,885</v>
      </c>
      <c r="F70" s="351"/>
      <c r="G70" s="351"/>
      <c r="H70" s="351"/>
      <c r="I70" s="161"/>
      <c r="J70" s="61"/>
      <c r="K70" s="61"/>
      <c r="L70" s="59"/>
    </row>
    <row r="71" spans="2:12" s="1" customFormat="1" ht="14.45" customHeight="1">
      <c r="B71" s="39"/>
      <c r="C71" s="63" t="s">
        <v>92</v>
      </c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7.25" customHeight="1">
      <c r="B72" s="39"/>
      <c r="C72" s="61"/>
      <c r="D72" s="61"/>
      <c r="E72" s="325" t="str">
        <f>E9</f>
        <v>VON - Vedlejší a ostatní náklady</v>
      </c>
      <c r="F72" s="352"/>
      <c r="G72" s="352"/>
      <c r="H72" s="352"/>
      <c r="I72" s="161"/>
      <c r="J72" s="61"/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8" customHeight="1">
      <c r="B74" s="39"/>
      <c r="C74" s="63" t="s">
        <v>23</v>
      </c>
      <c r="D74" s="61"/>
      <c r="E74" s="61"/>
      <c r="F74" s="162" t="str">
        <f>F12</f>
        <v xml:space="preserve"> </v>
      </c>
      <c r="G74" s="61"/>
      <c r="H74" s="61"/>
      <c r="I74" s="163" t="s">
        <v>25</v>
      </c>
      <c r="J74" s="71" t="str">
        <f>IF(J12="","",J12)</f>
        <v>7. 11. 2018</v>
      </c>
      <c r="K74" s="61"/>
      <c r="L74" s="59"/>
    </row>
    <row r="75" spans="2:12" s="1" customFormat="1" ht="6.95" customHeight="1">
      <c r="B75" s="39"/>
      <c r="C75" s="61"/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13.5">
      <c r="B76" s="39"/>
      <c r="C76" s="63" t="s">
        <v>27</v>
      </c>
      <c r="D76" s="61"/>
      <c r="E76" s="61"/>
      <c r="F76" s="162" t="str">
        <f>E15</f>
        <v>Povodí Labe, státní podnik</v>
      </c>
      <c r="G76" s="61"/>
      <c r="H76" s="61"/>
      <c r="I76" s="163" t="s">
        <v>35</v>
      </c>
      <c r="J76" s="162" t="str">
        <f>E21</f>
        <v xml:space="preserve"> </v>
      </c>
      <c r="K76" s="61"/>
      <c r="L76" s="59"/>
    </row>
    <row r="77" spans="2:12" s="1" customFormat="1" ht="14.45" customHeight="1">
      <c r="B77" s="39"/>
      <c r="C77" s="63" t="s">
        <v>33</v>
      </c>
      <c r="D77" s="61"/>
      <c r="E77" s="61"/>
      <c r="F77" s="162" t="str">
        <f>IF(E18="","",E18)</f>
        <v/>
      </c>
      <c r="G77" s="61"/>
      <c r="H77" s="61"/>
      <c r="I77" s="161"/>
      <c r="J77" s="61"/>
      <c r="K77" s="61"/>
      <c r="L77" s="59"/>
    </row>
    <row r="78" spans="2:12" s="1" customFormat="1" ht="10.3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20" s="9" customFormat="1" ht="29.25" customHeight="1">
      <c r="B79" s="164"/>
      <c r="C79" s="165" t="s">
        <v>107</v>
      </c>
      <c r="D79" s="166" t="s">
        <v>57</v>
      </c>
      <c r="E79" s="166" t="s">
        <v>53</v>
      </c>
      <c r="F79" s="166" t="s">
        <v>108</v>
      </c>
      <c r="G79" s="166" t="s">
        <v>109</v>
      </c>
      <c r="H79" s="166" t="s">
        <v>110</v>
      </c>
      <c r="I79" s="167" t="s">
        <v>111</v>
      </c>
      <c r="J79" s="166" t="s">
        <v>96</v>
      </c>
      <c r="K79" s="168" t="s">
        <v>112</v>
      </c>
      <c r="L79" s="169"/>
      <c r="M79" s="79" t="s">
        <v>113</v>
      </c>
      <c r="N79" s="80" t="s">
        <v>42</v>
      </c>
      <c r="O79" s="80" t="s">
        <v>114</v>
      </c>
      <c r="P79" s="80" t="s">
        <v>115</v>
      </c>
      <c r="Q79" s="80" t="s">
        <v>116</v>
      </c>
      <c r="R79" s="80" t="s">
        <v>117</v>
      </c>
      <c r="S79" s="80" t="s">
        <v>118</v>
      </c>
      <c r="T79" s="81" t="s">
        <v>119</v>
      </c>
    </row>
    <row r="80" spans="2:63" s="1" customFormat="1" ht="29.25" customHeight="1">
      <c r="B80" s="39"/>
      <c r="C80" s="85" t="s">
        <v>97</v>
      </c>
      <c r="D80" s="61"/>
      <c r="E80" s="61"/>
      <c r="F80" s="61"/>
      <c r="G80" s="61"/>
      <c r="H80" s="61"/>
      <c r="I80" s="161"/>
      <c r="J80" s="170">
        <f>BK80</f>
        <v>0</v>
      </c>
      <c r="K80" s="61"/>
      <c r="L80" s="59"/>
      <c r="M80" s="82"/>
      <c r="N80" s="83"/>
      <c r="O80" s="83"/>
      <c r="P80" s="171">
        <f>P81</f>
        <v>0</v>
      </c>
      <c r="Q80" s="83"/>
      <c r="R80" s="171">
        <f>R81</f>
        <v>0</v>
      </c>
      <c r="S80" s="83"/>
      <c r="T80" s="172">
        <f>T81</f>
        <v>0</v>
      </c>
      <c r="AT80" s="22" t="s">
        <v>71</v>
      </c>
      <c r="AU80" s="22" t="s">
        <v>98</v>
      </c>
      <c r="BK80" s="173">
        <f>BK81</f>
        <v>0</v>
      </c>
    </row>
    <row r="81" spans="2:63" s="10" customFormat="1" ht="37.35" customHeight="1">
      <c r="B81" s="174"/>
      <c r="C81" s="175"/>
      <c r="D81" s="176" t="s">
        <v>71</v>
      </c>
      <c r="E81" s="177" t="s">
        <v>245</v>
      </c>
      <c r="F81" s="177" t="s">
        <v>246</v>
      </c>
      <c r="G81" s="175"/>
      <c r="H81" s="175"/>
      <c r="I81" s="178"/>
      <c r="J81" s="179">
        <f>BK81</f>
        <v>0</v>
      </c>
      <c r="K81" s="175"/>
      <c r="L81" s="180"/>
      <c r="M81" s="181"/>
      <c r="N81" s="182"/>
      <c r="O81" s="182"/>
      <c r="P81" s="183">
        <f>P82+P91+P96</f>
        <v>0</v>
      </c>
      <c r="Q81" s="182"/>
      <c r="R81" s="183">
        <f>R82+R91+R96</f>
        <v>0</v>
      </c>
      <c r="S81" s="182"/>
      <c r="T81" s="184">
        <f>T82+T91+T96</f>
        <v>0</v>
      </c>
      <c r="AR81" s="185" t="s">
        <v>80</v>
      </c>
      <c r="AT81" s="186" t="s">
        <v>71</v>
      </c>
      <c r="AU81" s="186" t="s">
        <v>72</v>
      </c>
      <c r="AY81" s="185" t="s">
        <v>122</v>
      </c>
      <c r="BK81" s="187">
        <f>BK82+BK91+BK96</f>
        <v>0</v>
      </c>
    </row>
    <row r="82" spans="2:63" s="10" customFormat="1" ht="19.9" customHeight="1">
      <c r="B82" s="174"/>
      <c r="C82" s="175"/>
      <c r="D82" s="176" t="s">
        <v>71</v>
      </c>
      <c r="E82" s="188" t="s">
        <v>247</v>
      </c>
      <c r="F82" s="188" t="s">
        <v>248</v>
      </c>
      <c r="G82" s="175"/>
      <c r="H82" s="175"/>
      <c r="I82" s="178"/>
      <c r="J82" s="189">
        <f>BK82</f>
        <v>0</v>
      </c>
      <c r="K82" s="175"/>
      <c r="L82" s="180"/>
      <c r="M82" s="181"/>
      <c r="N82" s="182"/>
      <c r="O82" s="182"/>
      <c r="P82" s="183">
        <f>SUM(P83:P90)</f>
        <v>0</v>
      </c>
      <c r="Q82" s="182"/>
      <c r="R82" s="183">
        <f>SUM(R83:R90)</f>
        <v>0</v>
      </c>
      <c r="S82" s="182"/>
      <c r="T82" s="184">
        <f>SUM(T83:T90)</f>
        <v>0</v>
      </c>
      <c r="AR82" s="185" t="s">
        <v>80</v>
      </c>
      <c r="AT82" s="186" t="s">
        <v>71</v>
      </c>
      <c r="AU82" s="186" t="s">
        <v>80</v>
      </c>
      <c r="AY82" s="185" t="s">
        <v>122</v>
      </c>
      <c r="BK82" s="187">
        <f>SUM(BK83:BK90)</f>
        <v>0</v>
      </c>
    </row>
    <row r="83" spans="2:65" s="1" customFormat="1" ht="16.5" customHeight="1">
      <c r="B83" s="39"/>
      <c r="C83" s="190" t="s">
        <v>80</v>
      </c>
      <c r="D83" s="190" t="s">
        <v>124</v>
      </c>
      <c r="E83" s="191" t="s">
        <v>249</v>
      </c>
      <c r="F83" s="192" t="s">
        <v>250</v>
      </c>
      <c r="G83" s="193" t="s">
        <v>251</v>
      </c>
      <c r="H83" s="194">
        <v>1</v>
      </c>
      <c r="I83" s="195"/>
      <c r="J83" s="196">
        <f>ROUND(I83*H83,2)</f>
        <v>0</v>
      </c>
      <c r="K83" s="192" t="s">
        <v>21</v>
      </c>
      <c r="L83" s="59"/>
      <c r="M83" s="197" t="s">
        <v>21</v>
      </c>
      <c r="N83" s="198" t="s">
        <v>43</v>
      </c>
      <c r="O83" s="40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2" t="s">
        <v>129</v>
      </c>
      <c r="AT83" s="22" t="s">
        <v>124</v>
      </c>
      <c r="AU83" s="22" t="s">
        <v>82</v>
      </c>
      <c r="AY83" s="22" t="s">
        <v>122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2" t="s">
        <v>80</v>
      </c>
      <c r="BK83" s="201">
        <f>ROUND(I83*H83,2)</f>
        <v>0</v>
      </c>
      <c r="BL83" s="22" t="s">
        <v>129</v>
      </c>
      <c r="BM83" s="22" t="s">
        <v>252</v>
      </c>
    </row>
    <row r="84" spans="2:47" s="1" customFormat="1" ht="13.5">
      <c r="B84" s="39"/>
      <c r="C84" s="61"/>
      <c r="D84" s="202" t="s">
        <v>131</v>
      </c>
      <c r="E84" s="61"/>
      <c r="F84" s="203" t="s">
        <v>250</v>
      </c>
      <c r="G84" s="61"/>
      <c r="H84" s="61"/>
      <c r="I84" s="161"/>
      <c r="J84" s="61"/>
      <c r="K84" s="61"/>
      <c r="L84" s="59"/>
      <c r="M84" s="204"/>
      <c r="N84" s="40"/>
      <c r="O84" s="40"/>
      <c r="P84" s="40"/>
      <c r="Q84" s="40"/>
      <c r="R84" s="40"/>
      <c r="S84" s="40"/>
      <c r="T84" s="76"/>
      <c r="AT84" s="22" t="s">
        <v>131</v>
      </c>
      <c r="AU84" s="22" t="s">
        <v>82</v>
      </c>
    </row>
    <row r="85" spans="2:65" s="1" customFormat="1" ht="51" customHeight="1">
      <c r="B85" s="39"/>
      <c r="C85" s="190" t="s">
        <v>82</v>
      </c>
      <c r="D85" s="190" t="s">
        <v>124</v>
      </c>
      <c r="E85" s="191" t="s">
        <v>253</v>
      </c>
      <c r="F85" s="192" t="s">
        <v>254</v>
      </c>
      <c r="G85" s="193" t="s">
        <v>251</v>
      </c>
      <c r="H85" s="194">
        <v>1</v>
      </c>
      <c r="I85" s="195"/>
      <c r="J85" s="196">
        <f>ROUND(I85*H85,2)</f>
        <v>0</v>
      </c>
      <c r="K85" s="192" t="s">
        <v>21</v>
      </c>
      <c r="L85" s="59"/>
      <c r="M85" s="197" t="s">
        <v>21</v>
      </c>
      <c r="N85" s="198" t="s">
        <v>43</v>
      </c>
      <c r="O85" s="40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2" t="s">
        <v>129</v>
      </c>
      <c r="AT85" s="22" t="s">
        <v>124</v>
      </c>
      <c r="AU85" s="22" t="s">
        <v>82</v>
      </c>
      <c r="AY85" s="22" t="s">
        <v>122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2" t="s">
        <v>80</v>
      </c>
      <c r="BK85" s="201">
        <f>ROUND(I85*H85,2)</f>
        <v>0</v>
      </c>
      <c r="BL85" s="22" t="s">
        <v>129</v>
      </c>
      <c r="BM85" s="22" t="s">
        <v>255</v>
      </c>
    </row>
    <row r="86" spans="2:47" s="1" customFormat="1" ht="54">
      <c r="B86" s="39"/>
      <c r="C86" s="61"/>
      <c r="D86" s="202" t="s">
        <v>131</v>
      </c>
      <c r="E86" s="61"/>
      <c r="F86" s="203" t="s">
        <v>256</v>
      </c>
      <c r="G86" s="61"/>
      <c r="H86" s="61"/>
      <c r="I86" s="161"/>
      <c r="J86" s="61"/>
      <c r="K86" s="61"/>
      <c r="L86" s="59"/>
      <c r="M86" s="204"/>
      <c r="N86" s="40"/>
      <c r="O86" s="40"/>
      <c r="P86" s="40"/>
      <c r="Q86" s="40"/>
      <c r="R86" s="40"/>
      <c r="S86" s="40"/>
      <c r="T86" s="76"/>
      <c r="AT86" s="22" t="s">
        <v>131</v>
      </c>
      <c r="AU86" s="22" t="s">
        <v>82</v>
      </c>
    </row>
    <row r="87" spans="2:65" s="1" customFormat="1" ht="16.5" customHeight="1">
      <c r="B87" s="39"/>
      <c r="C87" s="190" t="s">
        <v>140</v>
      </c>
      <c r="D87" s="190" t="s">
        <v>124</v>
      </c>
      <c r="E87" s="191" t="s">
        <v>257</v>
      </c>
      <c r="F87" s="192" t="s">
        <v>258</v>
      </c>
      <c r="G87" s="193" t="s">
        <v>251</v>
      </c>
      <c r="H87" s="194">
        <v>1</v>
      </c>
      <c r="I87" s="195"/>
      <c r="J87" s="196">
        <f>ROUND(I87*H87,2)</f>
        <v>0</v>
      </c>
      <c r="K87" s="192" t="s">
        <v>21</v>
      </c>
      <c r="L87" s="59"/>
      <c r="M87" s="197" t="s">
        <v>21</v>
      </c>
      <c r="N87" s="198" t="s">
        <v>43</v>
      </c>
      <c r="O87" s="40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2" t="s">
        <v>129</v>
      </c>
      <c r="AT87" s="22" t="s">
        <v>124</v>
      </c>
      <c r="AU87" s="22" t="s">
        <v>82</v>
      </c>
      <c r="AY87" s="22" t="s">
        <v>122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2" t="s">
        <v>80</v>
      </c>
      <c r="BK87" s="201">
        <f>ROUND(I87*H87,2)</f>
        <v>0</v>
      </c>
      <c r="BL87" s="22" t="s">
        <v>129</v>
      </c>
      <c r="BM87" s="22" t="s">
        <v>259</v>
      </c>
    </row>
    <row r="88" spans="2:47" s="1" customFormat="1" ht="13.5">
      <c r="B88" s="39"/>
      <c r="C88" s="61"/>
      <c r="D88" s="202" t="s">
        <v>131</v>
      </c>
      <c r="E88" s="61"/>
      <c r="F88" s="203" t="s">
        <v>258</v>
      </c>
      <c r="G88" s="61"/>
      <c r="H88" s="61"/>
      <c r="I88" s="161"/>
      <c r="J88" s="61"/>
      <c r="K88" s="61"/>
      <c r="L88" s="59"/>
      <c r="M88" s="204"/>
      <c r="N88" s="40"/>
      <c r="O88" s="40"/>
      <c r="P88" s="40"/>
      <c r="Q88" s="40"/>
      <c r="R88" s="40"/>
      <c r="S88" s="40"/>
      <c r="T88" s="76"/>
      <c r="AT88" s="22" t="s">
        <v>131</v>
      </c>
      <c r="AU88" s="22" t="s">
        <v>82</v>
      </c>
    </row>
    <row r="89" spans="2:65" s="1" customFormat="1" ht="16.5" customHeight="1">
      <c r="B89" s="39"/>
      <c r="C89" s="190" t="s">
        <v>129</v>
      </c>
      <c r="D89" s="190" t="s">
        <v>124</v>
      </c>
      <c r="E89" s="191" t="s">
        <v>260</v>
      </c>
      <c r="F89" s="192" t="s">
        <v>261</v>
      </c>
      <c r="G89" s="193" t="s">
        <v>251</v>
      </c>
      <c r="H89" s="194">
        <v>1</v>
      </c>
      <c r="I89" s="195"/>
      <c r="J89" s="196">
        <f>ROUND(I89*H89,2)</f>
        <v>0</v>
      </c>
      <c r="K89" s="192" t="s">
        <v>21</v>
      </c>
      <c r="L89" s="59"/>
      <c r="M89" s="197" t="s">
        <v>21</v>
      </c>
      <c r="N89" s="198" t="s">
        <v>43</v>
      </c>
      <c r="O89" s="40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2" t="s">
        <v>129</v>
      </c>
      <c r="AT89" s="22" t="s">
        <v>124</v>
      </c>
      <c r="AU89" s="22" t="s">
        <v>82</v>
      </c>
      <c r="AY89" s="22" t="s">
        <v>122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2" t="s">
        <v>80</v>
      </c>
      <c r="BK89" s="201">
        <f>ROUND(I89*H89,2)</f>
        <v>0</v>
      </c>
      <c r="BL89" s="22" t="s">
        <v>129</v>
      </c>
      <c r="BM89" s="22" t="s">
        <v>262</v>
      </c>
    </row>
    <row r="90" spans="2:47" s="1" customFormat="1" ht="13.5">
      <c r="B90" s="39"/>
      <c r="C90" s="61"/>
      <c r="D90" s="202" t="s">
        <v>131</v>
      </c>
      <c r="E90" s="61"/>
      <c r="F90" s="203" t="s">
        <v>261</v>
      </c>
      <c r="G90" s="61"/>
      <c r="H90" s="61"/>
      <c r="I90" s="161"/>
      <c r="J90" s="61"/>
      <c r="K90" s="61"/>
      <c r="L90" s="59"/>
      <c r="M90" s="204"/>
      <c r="N90" s="40"/>
      <c r="O90" s="40"/>
      <c r="P90" s="40"/>
      <c r="Q90" s="40"/>
      <c r="R90" s="40"/>
      <c r="S90" s="40"/>
      <c r="T90" s="76"/>
      <c r="AT90" s="22" t="s">
        <v>131</v>
      </c>
      <c r="AU90" s="22" t="s">
        <v>82</v>
      </c>
    </row>
    <row r="91" spans="2:63" s="10" customFormat="1" ht="29.85" customHeight="1">
      <c r="B91" s="174"/>
      <c r="C91" s="175"/>
      <c r="D91" s="176" t="s">
        <v>71</v>
      </c>
      <c r="E91" s="188" t="s">
        <v>263</v>
      </c>
      <c r="F91" s="188" t="s">
        <v>264</v>
      </c>
      <c r="G91" s="175"/>
      <c r="H91" s="175"/>
      <c r="I91" s="178"/>
      <c r="J91" s="189">
        <f>BK91</f>
        <v>0</v>
      </c>
      <c r="K91" s="175"/>
      <c r="L91" s="180"/>
      <c r="M91" s="181"/>
      <c r="N91" s="182"/>
      <c r="O91" s="182"/>
      <c r="P91" s="183">
        <f>SUM(P92:P95)</f>
        <v>0</v>
      </c>
      <c r="Q91" s="182"/>
      <c r="R91" s="183">
        <f>SUM(R92:R95)</f>
        <v>0</v>
      </c>
      <c r="S91" s="182"/>
      <c r="T91" s="184">
        <f>SUM(T92:T95)</f>
        <v>0</v>
      </c>
      <c r="AR91" s="185" t="s">
        <v>80</v>
      </c>
      <c r="AT91" s="186" t="s">
        <v>71</v>
      </c>
      <c r="AU91" s="186" t="s">
        <v>80</v>
      </c>
      <c r="AY91" s="185" t="s">
        <v>122</v>
      </c>
      <c r="BK91" s="187">
        <f>SUM(BK92:BK95)</f>
        <v>0</v>
      </c>
    </row>
    <row r="92" spans="2:65" s="1" customFormat="1" ht="38.25" customHeight="1">
      <c r="B92" s="39"/>
      <c r="C92" s="190" t="s">
        <v>152</v>
      </c>
      <c r="D92" s="190" t="s">
        <v>124</v>
      </c>
      <c r="E92" s="191" t="s">
        <v>265</v>
      </c>
      <c r="F92" s="192" t="s">
        <v>266</v>
      </c>
      <c r="G92" s="193" t="s">
        <v>137</v>
      </c>
      <c r="H92" s="194">
        <v>1</v>
      </c>
      <c r="I92" s="195"/>
      <c r="J92" s="196">
        <f>ROUND(I92*H92,2)</f>
        <v>0</v>
      </c>
      <c r="K92" s="192" t="s">
        <v>21</v>
      </c>
      <c r="L92" s="59"/>
      <c r="M92" s="197" t="s">
        <v>21</v>
      </c>
      <c r="N92" s="198" t="s">
        <v>43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2" t="s">
        <v>129</v>
      </c>
      <c r="AT92" s="22" t="s">
        <v>124</v>
      </c>
      <c r="AU92" s="22" t="s">
        <v>82</v>
      </c>
      <c r="AY92" s="22" t="s">
        <v>122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80</v>
      </c>
      <c r="BK92" s="201">
        <f>ROUND(I92*H92,2)</f>
        <v>0</v>
      </c>
      <c r="BL92" s="22" t="s">
        <v>129</v>
      </c>
      <c r="BM92" s="22" t="s">
        <v>267</v>
      </c>
    </row>
    <row r="93" spans="2:47" s="1" customFormat="1" ht="27">
      <c r="B93" s="39"/>
      <c r="C93" s="61"/>
      <c r="D93" s="202" t="s">
        <v>131</v>
      </c>
      <c r="E93" s="61"/>
      <c r="F93" s="203" t="s">
        <v>266</v>
      </c>
      <c r="G93" s="61"/>
      <c r="H93" s="61"/>
      <c r="I93" s="161"/>
      <c r="J93" s="61"/>
      <c r="K93" s="61"/>
      <c r="L93" s="59"/>
      <c r="M93" s="204"/>
      <c r="N93" s="40"/>
      <c r="O93" s="40"/>
      <c r="P93" s="40"/>
      <c r="Q93" s="40"/>
      <c r="R93" s="40"/>
      <c r="S93" s="40"/>
      <c r="T93" s="76"/>
      <c r="AT93" s="22" t="s">
        <v>131</v>
      </c>
      <c r="AU93" s="22" t="s">
        <v>82</v>
      </c>
    </row>
    <row r="94" spans="2:65" s="1" customFormat="1" ht="38.25" customHeight="1">
      <c r="B94" s="39"/>
      <c r="C94" s="190" t="s">
        <v>158</v>
      </c>
      <c r="D94" s="190" t="s">
        <v>124</v>
      </c>
      <c r="E94" s="191" t="s">
        <v>268</v>
      </c>
      <c r="F94" s="192" t="s">
        <v>269</v>
      </c>
      <c r="G94" s="193" t="s">
        <v>137</v>
      </c>
      <c r="H94" s="194">
        <v>1</v>
      </c>
      <c r="I94" s="195"/>
      <c r="J94" s="196">
        <f>ROUND(I94*H94,2)</f>
        <v>0</v>
      </c>
      <c r="K94" s="192" t="s">
        <v>21</v>
      </c>
      <c r="L94" s="59"/>
      <c r="M94" s="197" t="s">
        <v>21</v>
      </c>
      <c r="N94" s="198" t="s">
        <v>43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2" t="s">
        <v>129</v>
      </c>
      <c r="AT94" s="22" t="s">
        <v>124</v>
      </c>
      <c r="AU94" s="22" t="s">
        <v>82</v>
      </c>
      <c r="AY94" s="22" t="s">
        <v>122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80</v>
      </c>
      <c r="BK94" s="201">
        <f>ROUND(I94*H94,2)</f>
        <v>0</v>
      </c>
      <c r="BL94" s="22" t="s">
        <v>129</v>
      </c>
      <c r="BM94" s="22" t="s">
        <v>270</v>
      </c>
    </row>
    <row r="95" spans="2:47" s="1" customFormat="1" ht="27">
      <c r="B95" s="39"/>
      <c r="C95" s="61"/>
      <c r="D95" s="202" t="s">
        <v>131</v>
      </c>
      <c r="E95" s="61"/>
      <c r="F95" s="203" t="s">
        <v>269</v>
      </c>
      <c r="G95" s="61"/>
      <c r="H95" s="61"/>
      <c r="I95" s="161"/>
      <c r="J95" s="61"/>
      <c r="K95" s="61"/>
      <c r="L95" s="59"/>
      <c r="M95" s="204"/>
      <c r="N95" s="40"/>
      <c r="O95" s="40"/>
      <c r="P95" s="40"/>
      <c r="Q95" s="40"/>
      <c r="R95" s="40"/>
      <c r="S95" s="40"/>
      <c r="T95" s="76"/>
      <c r="AT95" s="22" t="s">
        <v>131</v>
      </c>
      <c r="AU95" s="22" t="s">
        <v>82</v>
      </c>
    </row>
    <row r="96" spans="2:63" s="10" customFormat="1" ht="29.85" customHeight="1">
      <c r="B96" s="174"/>
      <c r="C96" s="175"/>
      <c r="D96" s="176" t="s">
        <v>71</v>
      </c>
      <c r="E96" s="188" t="s">
        <v>271</v>
      </c>
      <c r="F96" s="188" t="s">
        <v>272</v>
      </c>
      <c r="G96" s="175"/>
      <c r="H96" s="175"/>
      <c r="I96" s="178"/>
      <c r="J96" s="189">
        <f>BK96</f>
        <v>0</v>
      </c>
      <c r="K96" s="175"/>
      <c r="L96" s="180"/>
      <c r="M96" s="181"/>
      <c r="N96" s="182"/>
      <c r="O96" s="182"/>
      <c r="P96" s="183">
        <f>SUM(P97:P102)</f>
        <v>0</v>
      </c>
      <c r="Q96" s="182"/>
      <c r="R96" s="183">
        <f>SUM(R97:R102)</f>
        <v>0</v>
      </c>
      <c r="S96" s="182"/>
      <c r="T96" s="184">
        <f>SUM(T97:T102)</f>
        <v>0</v>
      </c>
      <c r="AR96" s="185" t="s">
        <v>80</v>
      </c>
      <c r="AT96" s="186" t="s">
        <v>71</v>
      </c>
      <c r="AU96" s="186" t="s">
        <v>80</v>
      </c>
      <c r="AY96" s="185" t="s">
        <v>122</v>
      </c>
      <c r="BK96" s="187">
        <f>SUM(BK97:BK102)</f>
        <v>0</v>
      </c>
    </row>
    <row r="97" spans="2:65" s="1" customFormat="1" ht="38.25" customHeight="1">
      <c r="B97" s="39"/>
      <c r="C97" s="190" t="s">
        <v>164</v>
      </c>
      <c r="D97" s="190" t="s">
        <v>124</v>
      </c>
      <c r="E97" s="191" t="s">
        <v>273</v>
      </c>
      <c r="F97" s="192" t="s">
        <v>274</v>
      </c>
      <c r="G97" s="193" t="s">
        <v>251</v>
      </c>
      <c r="H97" s="194">
        <v>1</v>
      </c>
      <c r="I97" s="195"/>
      <c r="J97" s="196">
        <f>ROUND(I97*H97,2)</f>
        <v>0</v>
      </c>
      <c r="K97" s="192" t="s">
        <v>21</v>
      </c>
      <c r="L97" s="59"/>
      <c r="M97" s="197" t="s">
        <v>21</v>
      </c>
      <c r="N97" s="198" t="s">
        <v>43</v>
      </c>
      <c r="O97" s="40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2" t="s">
        <v>129</v>
      </c>
      <c r="AT97" s="22" t="s">
        <v>124</v>
      </c>
      <c r="AU97" s="22" t="s">
        <v>82</v>
      </c>
      <c r="AY97" s="22" t="s">
        <v>122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80</v>
      </c>
      <c r="BK97" s="201">
        <f>ROUND(I97*H97,2)</f>
        <v>0</v>
      </c>
      <c r="BL97" s="22" t="s">
        <v>129</v>
      </c>
      <c r="BM97" s="22" t="s">
        <v>275</v>
      </c>
    </row>
    <row r="98" spans="2:47" s="1" customFormat="1" ht="27">
      <c r="B98" s="39"/>
      <c r="C98" s="61"/>
      <c r="D98" s="202" t="s">
        <v>131</v>
      </c>
      <c r="E98" s="61"/>
      <c r="F98" s="203" t="s">
        <v>274</v>
      </c>
      <c r="G98" s="61"/>
      <c r="H98" s="61"/>
      <c r="I98" s="161"/>
      <c r="J98" s="61"/>
      <c r="K98" s="61"/>
      <c r="L98" s="59"/>
      <c r="M98" s="204"/>
      <c r="N98" s="40"/>
      <c r="O98" s="40"/>
      <c r="P98" s="40"/>
      <c r="Q98" s="40"/>
      <c r="R98" s="40"/>
      <c r="S98" s="40"/>
      <c r="T98" s="76"/>
      <c r="AT98" s="22" t="s">
        <v>131</v>
      </c>
      <c r="AU98" s="22" t="s">
        <v>82</v>
      </c>
    </row>
    <row r="99" spans="2:65" s="1" customFormat="1" ht="16.5" customHeight="1">
      <c r="B99" s="39"/>
      <c r="C99" s="190" t="s">
        <v>170</v>
      </c>
      <c r="D99" s="190" t="s">
        <v>124</v>
      </c>
      <c r="E99" s="191" t="s">
        <v>276</v>
      </c>
      <c r="F99" s="192" t="s">
        <v>277</v>
      </c>
      <c r="G99" s="193" t="s">
        <v>137</v>
      </c>
      <c r="H99" s="194">
        <v>1</v>
      </c>
      <c r="I99" s="195"/>
      <c r="J99" s="196">
        <f>ROUND(I99*H99,2)</f>
        <v>0</v>
      </c>
      <c r="K99" s="192" t="s">
        <v>21</v>
      </c>
      <c r="L99" s="59"/>
      <c r="M99" s="197" t="s">
        <v>21</v>
      </c>
      <c r="N99" s="198" t="s">
        <v>43</v>
      </c>
      <c r="O99" s="40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2" t="s">
        <v>129</v>
      </c>
      <c r="AT99" s="22" t="s">
        <v>124</v>
      </c>
      <c r="AU99" s="22" t="s">
        <v>82</v>
      </c>
      <c r="AY99" s="22" t="s">
        <v>122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2" t="s">
        <v>80</v>
      </c>
      <c r="BK99" s="201">
        <f>ROUND(I99*H99,2)</f>
        <v>0</v>
      </c>
      <c r="BL99" s="22" t="s">
        <v>129</v>
      </c>
      <c r="BM99" s="22" t="s">
        <v>278</v>
      </c>
    </row>
    <row r="100" spans="2:47" s="1" customFormat="1" ht="13.5">
      <c r="B100" s="39"/>
      <c r="C100" s="61"/>
      <c r="D100" s="202" t="s">
        <v>131</v>
      </c>
      <c r="E100" s="61"/>
      <c r="F100" s="203" t="s">
        <v>277</v>
      </c>
      <c r="G100" s="61"/>
      <c r="H100" s="61"/>
      <c r="I100" s="161"/>
      <c r="J100" s="61"/>
      <c r="K100" s="61"/>
      <c r="L100" s="59"/>
      <c r="M100" s="204"/>
      <c r="N100" s="40"/>
      <c r="O100" s="40"/>
      <c r="P100" s="40"/>
      <c r="Q100" s="40"/>
      <c r="R100" s="40"/>
      <c r="S100" s="40"/>
      <c r="T100" s="76"/>
      <c r="AT100" s="22" t="s">
        <v>131</v>
      </c>
      <c r="AU100" s="22" t="s">
        <v>82</v>
      </c>
    </row>
    <row r="101" spans="2:65" s="1" customFormat="1" ht="25.5" customHeight="1">
      <c r="B101" s="39"/>
      <c r="C101" s="190" t="s">
        <v>178</v>
      </c>
      <c r="D101" s="190" t="s">
        <v>124</v>
      </c>
      <c r="E101" s="191" t="s">
        <v>279</v>
      </c>
      <c r="F101" s="192" t="s">
        <v>280</v>
      </c>
      <c r="G101" s="193" t="s">
        <v>251</v>
      </c>
      <c r="H101" s="194">
        <v>1</v>
      </c>
      <c r="I101" s="195"/>
      <c r="J101" s="196">
        <f>ROUND(I101*H101,2)</f>
        <v>0</v>
      </c>
      <c r="K101" s="192" t="s">
        <v>21</v>
      </c>
      <c r="L101" s="59"/>
      <c r="M101" s="197" t="s">
        <v>21</v>
      </c>
      <c r="N101" s="198" t="s">
        <v>43</v>
      </c>
      <c r="O101" s="40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2" t="s">
        <v>129</v>
      </c>
      <c r="AT101" s="22" t="s">
        <v>124</v>
      </c>
      <c r="AU101" s="22" t="s">
        <v>82</v>
      </c>
      <c r="AY101" s="22" t="s">
        <v>122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80</v>
      </c>
      <c r="BK101" s="201">
        <f>ROUND(I101*H101,2)</f>
        <v>0</v>
      </c>
      <c r="BL101" s="22" t="s">
        <v>129</v>
      </c>
      <c r="BM101" s="22" t="s">
        <v>281</v>
      </c>
    </row>
    <row r="102" spans="2:47" s="1" customFormat="1" ht="27">
      <c r="B102" s="39"/>
      <c r="C102" s="61"/>
      <c r="D102" s="202" t="s">
        <v>131</v>
      </c>
      <c r="E102" s="61"/>
      <c r="F102" s="203" t="s">
        <v>280</v>
      </c>
      <c r="G102" s="61"/>
      <c r="H102" s="61"/>
      <c r="I102" s="161"/>
      <c r="J102" s="61"/>
      <c r="K102" s="61"/>
      <c r="L102" s="59"/>
      <c r="M102" s="226"/>
      <c r="N102" s="227"/>
      <c r="O102" s="227"/>
      <c r="P102" s="227"/>
      <c r="Q102" s="227"/>
      <c r="R102" s="227"/>
      <c r="S102" s="227"/>
      <c r="T102" s="228"/>
      <c r="AT102" s="22" t="s">
        <v>131</v>
      </c>
      <c r="AU102" s="22" t="s">
        <v>82</v>
      </c>
    </row>
    <row r="103" spans="2:12" s="1" customFormat="1" ht="6.95" customHeight="1">
      <c r="B103" s="54"/>
      <c r="C103" s="55"/>
      <c r="D103" s="55"/>
      <c r="E103" s="55"/>
      <c r="F103" s="55"/>
      <c r="G103" s="55"/>
      <c r="H103" s="55"/>
      <c r="I103" s="137"/>
      <c r="J103" s="55"/>
      <c r="K103" s="55"/>
      <c r="L103" s="59"/>
    </row>
  </sheetData>
  <sheetProtection algorithmName="SHA-512" hashValue="m3Ve7pngXqCLihQc5ERgghqBp/xdaYUNVsORiKugj+3eSjQ0CSMU96eYk7tCFvuBDXQFpFdgytf29yWYOfY6Bw==" saltValue="BtSJ2/ebuUI6R4i8pRRJ4yzsPDzelONBTWIm7+PgQtF2lpWW5WCCx3898wan0aWub2aenJLbKwvdoUibvO+yIg==" spinCount="100000" sheet="1" objects="1" scenarios="1" formatColumns="0" formatRows="0" autoFilter="0"/>
  <autoFilter ref="C79:K102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3" customFormat="1" ht="45" customHeight="1">
      <c r="B3" s="233"/>
      <c r="C3" s="357" t="s">
        <v>282</v>
      </c>
      <c r="D3" s="357"/>
      <c r="E3" s="357"/>
      <c r="F3" s="357"/>
      <c r="G3" s="357"/>
      <c r="H3" s="357"/>
      <c r="I3" s="357"/>
      <c r="J3" s="357"/>
      <c r="K3" s="234"/>
    </row>
    <row r="4" spans="2:11" ht="25.5" customHeight="1">
      <c r="B4" s="235"/>
      <c r="C4" s="361" t="s">
        <v>283</v>
      </c>
      <c r="D4" s="361"/>
      <c r="E4" s="361"/>
      <c r="F4" s="361"/>
      <c r="G4" s="361"/>
      <c r="H4" s="361"/>
      <c r="I4" s="361"/>
      <c r="J4" s="361"/>
      <c r="K4" s="236"/>
    </row>
    <row r="5" spans="2:1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5"/>
      <c r="C6" s="360" t="s">
        <v>284</v>
      </c>
      <c r="D6" s="360"/>
      <c r="E6" s="360"/>
      <c r="F6" s="360"/>
      <c r="G6" s="360"/>
      <c r="H6" s="360"/>
      <c r="I6" s="360"/>
      <c r="J6" s="360"/>
      <c r="K6" s="236"/>
    </row>
    <row r="7" spans="2:11" ht="15" customHeight="1">
      <c r="B7" s="239"/>
      <c r="C7" s="360" t="s">
        <v>285</v>
      </c>
      <c r="D7" s="360"/>
      <c r="E7" s="360"/>
      <c r="F7" s="360"/>
      <c r="G7" s="360"/>
      <c r="H7" s="360"/>
      <c r="I7" s="360"/>
      <c r="J7" s="360"/>
      <c r="K7" s="236"/>
    </row>
    <row r="8" spans="2:1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>
      <c r="B9" s="239"/>
      <c r="C9" s="360" t="s">
        <v>286</v>
      </c>
      <c r="D9" s="360"/>
      <c r="E9" s="360"/>
      <c r="F9" s="360"/>
      <c r="G9" s="360"/>
      <c r="H9" s="360"/>
      <c r="I9" s="360"/>
      <c r="J9" s="360"/>
      <c r="K9" s="236"/>
    </row>
    <row r="10" spans="2:11" ht="15" customHeight="1">
      <c r="B10" s="239"/>
      <c r="C10" s="238"/>
      <c r="D10" s="360" t="s">
        <v>287</v>
      </c>
      <c r="E10" s="360"/>
      <c r="F10" s="360"/>
      <c r="G10" s="360"/>
      <c r="H10" s="360"/>
      <c r="I10" s="360"/>
      <c r="J10" s="360"/>
      <c r="K10" s="236"/>
    </row>
    <row r="11" spans="2:11" ht="15" customHeight="1">
      <c r="B11" s="239"/>
      <c r="C11" s="240"/>
      <c r="D11" s="360" t="s">
        <v>288</v>
      </c>
      <c r="E11" s="360"/>
      <c r="F11" s="360"/>
      <c r="G11" s="360"/>
      <c r="H11" s="360"/>
      <c r="I11" s="360"/>
      <c r="J11" s="360"/>
      <c r="K11" s="236"/>
    </row>
    <row r="12" spans="2:11" ht="12.75" customHeight="1">
      <c r="B12" s="239"/>
      <c r="C12" s="240"/>
      <c r="D12" s="240"/>
      <c r="E12" s="240"/>
      <c r="F12" s="240"/>
      <c r="G12" s="240"/>
      <c r="H12" s="240"/>
      <c r="I12" s="240"/>
      <c r="J12" s="240"/>
      <c r="K12" s="236"/>
    </row>
    <row r="13" spans="2:11" ht="15" customHeight="1">
      <c r="B13" s="239"/>
      <c r="C13" s="240"/>
      <c r="D13" s="360" t="s">
        <v>289</v>
      </c>
      <c r="E13" s="360"/>
      <c r="F13" s="360"/>
      <c r="G13" s="360"/>
      <c r="H13" s="360"/>
      <c r="I13" s="360"/>
      <c r="J13" s="360"/>
      <c r="K13" s="236"/>
    </row>
    <row r="14" spans="2:11" ht="15" customHeight="1">
      <c r="B14" s="239"/>
      <c r="C14" s="240"/>
      <c r="D14" s="360" t="s">
        <v>290</v>
      </c>
      <c r="E14" s="360"/>
      <c r="F14" s="360"/>
      <c r="G14" s="360"/>
      <c r="H14" s="360"/>
      <c r="I14" s="360"/>
      <c r="J14" s="360"/>
      <c r="K14" s="236"/>
    </row>
    <row r="15" spans="2:11" ht="15" customHeight="1">
      <c r="B15" s="239"/>
      <c r="C15" s="240"/>
      <c r="D15" s="360" t="s">
        <v>291</v>
      </c>
      <c r="E15" s="360"/>
      <c r="F15" s="360"/>
      <c r="G15" s="360"/>
      <c r="H15" s="360"/>
      <c r="I15" s="360"/>
      <c r="J15" s="360"/>
      <c r="K15" s="236"/>
    </row>
    <row r="16" spans="2:11" ht="15" customHeight="1">
      <c r="B16" s="239"/>
      <c r="C16" s="240"/>
      <c r="D16" s="240"/>
      <c r="E16" s="241" t="s">
        <v>79</v>
      </c>
      <c r="F16" s="360" t="s">
        <v>292</v>
      </c>
      <c r="G16" s="360"/>
      <c r="H16" s="360"/>
      <c r="I16" s="360"/>
      <c r="J16" s="360"/>
      <c r="K16" s="236"/>
    </row>
    <row r="17" spans="2:11" ht="15" customHeight="1">
      <c r="B17" s="239"/>
      <c r="C17" s="240"/>
      <c r="D17" s="240"/>
      <c r="E17" s="241" t="s">
        <v>293</v>
      </c>
      <c r="F17" s="360" t="s">
        <v>294</v>
      </c>
      <c r="G17" s="360"/>
      <c r="H17" s="360"/>
      <c r="I17" s="360"/>
      <c r="J17" s="360"/>
      <c r="K17" s="236"/>
    </row>
    <row r="18" spans="2:11" ht="15" customHeight="1">
      <c r="B18" s="239"/>
      <c r="C18" s="240"/>
      <c r="D18" s="240"/>
      <c r="E18" s="241" t="s">
        <v>295</v>
      </c>
      <c r="F18" s="360" t="s">
        <v>296</v>
      </c>
      <c r="G18" s="360"/>
      <c r="H18" s="360"/>
      <c r="I18" s="360"/>
      <c r="J18" s="360"/>
      <c r="K18" s="236"/>
    </row>
    <row r="19" spans="2:11" ht="15" customHeight="1">
      <c r="B19" s="239"/>
      <c r="C19" s="240"/>
      <c r="D19" s="240"/>
      <c r="E19" s="241" t="s">
        <v>83</v>
      </c>
      <c r="F19" s="360" t="s">
        <v>84</v>
      </c>
      <c r="G19" s="360"/>
      <c r="H19" s="360"/>
      <c r="I19" s="360"/>
      <c r="J19" s="360"/>
      <c r="K19" s="236"/>
    </row>
    <row r="20" spans="2:11" ht="15" customHeight="1">
      <c r="B20" s="239"/>
      <c r="C20" s="240"/>
      <c r="D20" s="240"/>
      <c r="E20" s="241" t="s">
        <v>245</v>
      </c>
      <c r="F20" s="360" t="s">
        <v>297</v>
      </c>
      <c r="G20" s="360"/>
      <c r="H20" s="360"/>
      <c r="I20" s="360"/>
      <c r="J20" s="360"/>
      <c r="K20" s="236"/>
    </row>
    <row r="21" spans="2:11" ht="15" customHeight="1">
      <c r="B21" s="239"/>
      <c r="C21" s="240"/>
      <c r="D21" s="240"/>
      <c r="E21" s="241" t="s">
        <v>298</v>
      </c>
      <c r="F21" s="360" t="s">
        <v>299</v>
      </c>
      <c r="G21" s="360"/>
      <c r="H21" s="360"/>
      <c r="I21" s="360"/>
      <c r="J21" s="360"/>
      <c r="K21" s="236"/>
    </row>
    <row r="22" spans="2:11" ht="12.75" customHeight="1">
      <c r="B22" s="239"/>
      <c r="C22" s="240"/>
      <c r="D22" s="240"/>
      <c r="E22" s="240"/>
      <c r="F22" s="240"/>
      <c r="G22" s="240"/>
      <c r="H22" s="240"/>
      <c r="I22" s="240"/>
      <c r="J22" s="240"/>
      <c r="K22" s="236"/>
    </row>
    <row r="23" spans="2:11" ht="15" customHeight="1">
      <c r="B23" s="239"/>
      <c r="C23" s="360" t="s">
        <v>300</v>
      </c>
      <c r="D23" s="360"/>
      <c r="E23" s="360"/>
      <c r="F23" s="360"/>
      <c r="G23" s="360"/>
      <c r="H23" s="360"/>
      <c r="I23" s="360"/>
      <c r="J23" s="360"/>
      <c r="K23" s="236"/>
    </row>
    <row r="24" spans="2:11" ht="15" customHeight="1">
      <c r="B24" s="239"/>
      <c r="C24" s="360" t="s">
        <v>301</v>
      </c>
      <c r="D24" s="360"/>
      <c r="E24" s="360"/>
      <c r="F24" s="360"/>
      <c r="G24" s="360"/>
      <c r="H24" s="360"/>
      <c r="I24" s="360"/>
      <c r="J24" s="360"/>
      <c r="K24" s="236"/>
    </row>
    <row r="25" spans="2:11" ht="15" customHeight="1">
      <c r="B25" s="239"/>
      <c r="C25" s="238"/>
      <c r="D25" s="360" t="s">
        <v>302</v>
      </c>
      <c r="E25" s="360"/>
      <c r="F25" s="360"/>
      <c r="G25" s="360"/>
      <c r="H25" s="360"/>
      <c r="I25" s="360"/>
      <c r="J25" s="360"/>
      <c r="K25" s="236"/>
    </row>
    <row r="26" spans="2:11" ht="15" customHeight="1">
      <c r="B26" s="239"/>
      <c r="C26" s="240"/>
      <c r="D26" s="360" t="s">
        <v>303</v>
      </c>
      <c r="E26" s="360"/>
      <c r="F26" s="360"/>
      <c r="G26" s="360"/>
      <c r="H26" s="360"/>
      <c r="I26" s="360"/>
      <c r="J26" s="360"/>
      <c r="K26" s="236"/>
    </row>
    <row r="27" spans="2:11" ht="12.75" customHeight="1">
      <c r="B27" s="239"/>
      <c r="C27" s="240"/>
      <c r="D27" s="240"/>
      <c r="E27" s="240"/>
      <c r="F27" s="240"/>
      <c r="G27" s="240"/>
      <c r="H27" s="240"/>
      <c r="I27" s="240"/>
      <c r="J27" s="240"/>
      <c r="K27" s="236"/>
    </row>
    <row r="28" spans="2:11" ht="15" customHeight="1">
      <c r="B28" s="239"/>
      <c r="C28" s="240"/>
      <c r="D28" s="360" t="s">
        <v>304</v>
      </c>
      <c r="E28" s="360"/>
      <c r="F28" s="360"/>
      <c r="G28" s="360"/>
      <c r="H28" s="360"/>
      <c r="I28" s="360"/>
      <c r="J28" s="360"/>
      <c r="K28" s="236"/>
    </row>
    <row r="29" spans="2:11" ht="15" customHeight="1">
      <c r="B29" s="239"/>
      <c r="C29" s="240"/>
      <c r="D29" s="360" t="s">
        <v>305</v>
      </c>
      <c r="E29" s="360"/>
      <c r="F29" s="360"/>
      <c r="G29" s="360"/>
      <c r="H29" s="360"/>
      <c r="I29" s="360"/>
      <c r="J29" s="360"/>
      <c r="K29" s="236"/>
    </row>
    <row r="30" spans="2:11" ht="12.75" customHeight="1">
      <c r="B30" s="239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>
      <c r="B31" s="239"/>
      <c r="C31" s="240"/>
      <c r="D31" s="360" t="s">
        <v>306</v>
      </c>
      <c r="E31" s="360"/>
      <c r="F31" s="360"/>
      <c r="G31" s="360"/>
      <c r="H31" s="360"/>
      <c r="I31" s="360"/>
      <c r="J31" s="360"/>
      <c r="K31" s="236"/>
    </row>
    <row r="32" spans="2:11" ht="15" customHeight="1">
      <c r="B32" s="239"/>
      <c r="C32" s="240"/>
      <c r="D32" s="360" t="s">
        <v>307</v>
      </c>
      <c r="E32" s="360"/>
      <c r="F32" s="360"/>
      <c r="G32" s="360"/>
      <c r="H32" s="360"/>
      <c r="I32" s="360"/>
      <c r="J32" s="360"/>
      <c r="K32" s="236"/>
    </row>
    <row r="33" spans="2:11" ht="15" customHeight="1">
      <c r="B33" s="239"/>
      <c r="C33" s="240"/>
      <c r="D33" s="360" t="s">
        <v>308</v>
      </c>
      <c r="E33" s="360"/>
      <c r="F33" s="360"/>
      <c r="G33" s="360"/>
      <c r="H33" s="360"/>
      <c r="I33" s="360"/>
      <c r="J33" s="360"/>
      <c r="K33" s="236"/>
    </row>
    <row r="34" spans="2:11" ht="15" customHeight="1">
      <c r="B34" s="239"/>
      <c r="C34" s="240"/>
      <c r="D34" s="238"/>
      <c r="E34" s="242" t="s">
        <v>107</v>
      </c>
      <c r="F34" s="238"/>
      <c r="G34" s="360" t="s">
        <v>309</v>
      </c>
      <c r="H34" s="360"/>
      <c r="I34" s="360"/>
      <c r="J34" s="360"/>
      <c r="K34" s="236"/>
    </row>
    <row r="35" spans="2:11" ht="30.75" customHeight="1">
      <c r="B35" s="239"/>
      <c r="C35" s="240"/>
      <c r="D35" s="238"/>
      <c r="E35" s="242" t="s">
        <v>310</v>
      </c>
      <c r="F35" s="238"/>
      <c r="G35" s="360" t="s">
        <v>311</v>
      </c>
      <c r="H35" s="360"/>
      <c r="I35" s="360"/>
      <c r="J35" s="360"/>
      <c r="K35" s="236"/>
    </row>
    <row r="36" spans="2:11" ht="15" customHeight="1">
      <c r="B36" s="239"/>
      <c r="C36" s="240"/>
      <c r="D36" s="238"/>
      <c r="E36" s="242" t="s">
        <v>53</v>
      </c>
      <c r="F36" s="238"/>
      <c r="G36" s="360" t="s">
        <v>312</v>
      </c>
      <c r="H36" s="360"/>
      <c r="I36" s="360"/>
      <c r="J36" s="360"/>
      <c r="K36" s="236"/>
    </row>
    <row r="37" spans="2:11" ht="15" customHeight="1">
      <c r="B37" s="239"/>
      <c r="C37" s="240"/>
      <c r="D37" s="238"/>
      <c r="E37" s="242" t="s">
        <v>108</v>
      </c>
      <c r="F37" s="238"/>
      <c r="G37" s="360" t="s">
        <v>313</v>
      </c>
      <c r="H37" s="360"/>
      <c r="I37" s="360"/>
      <c r="J37" s="360"/>
      <c r="K37" s="236"/>
    </row>
    <row r="38" spans="2:11" ht="15" customHeight="1">
      <c r="B38" s="239"/>
      <c r="C38" s="240"/>
      <c r="D38" s="238"/>
      <c r="E38" s="242" t="s">
        <v>109</v>
      </c>
      <c r="F38" s="238"/>
      <c r="G38" s="360" t="s">
        <v>314</v>
      </c>
      <c r="H38" s="360"/>
      <c r="I38" s="360"/>
      <c r="J38" s="360"/>
      <c r="K38" s="236"/>
    </row>
    <row r="39" spans="2:11" ht="15" customHeight="1">
      <c r="B39" s="239"/>
      <c r="C39" s="240"/>
      <c r="D39" s="238"/>
      <c r="E39" s="242" t="s">
        <v>110</v>
      </c>
      <c r="F39" s="238"/>
      <c r="G39" s="360" t="s">
        <v>315</v>
      </c>
      <c r="H39" s="360"/>
      <c r="I39" s="360"/>
      <c r="J39" s="360"/>
      <c r="K39" s="236"/>
    </row>
    <row r="40" spans="2:11" ht="15" customHeight="1">
      <c r="B40" s="239"/>
      <c r="C40" s="240"/>
      <c r="D40" s="238"/>
      <c r="E40" s="242" t="s">
        <v>316</v>
      </c>
      <c r="F40" s="238"/>
      <c r="G40" s="360" t="s">
        <v>317</v>
      </c>
      <c r="H40" s="360"/>
      <c r="I40" s="360"/>
      <c r="J40" s="360"/>
      <c r="K40" s="236"/>
    </row>
    <row r="41" spans="2:11" ht="15" customHeight="1">
      <c r="B41" s="239"/>
      <c r="C41" s="240"/>
      <c r="D41" s="238"/>
      <c r="E41" s="242"/>
      <c r="F41" s="238"/>
      <c r="G41" s="360" t="s">
        <v>318</v>
      </c>
      <c r="H41" s="360"/>
      <c r="I41" s="360"/>
      <c r="J41" s="360"/>
      <c r="K41" s="236"/>
    </row>
    <row r="42" spans="2:11" ht="15" customHeight="1">
      <c r="B42" s="239"/>
      <c r="C42" s="240"/>
      <c r="D42" s="238"/>
      <c r="E42" s="242" t="s">
        <v>319</v>
      </c>
      <c r="F42" s="238"/>
      <c r="G42" s="360" t="s">
        <v>320</v>
      </c>
      <c r="H42" s="360"/>
      <c r="I42" s="360"/>
      <c r="J42" s="360"/>
      <c r="K42" s="236"/>
    </row>
    <row r="43" spans="2:11" ht="15" customHeight="1">
      <c r="B43" s="239"/>
      <c r="C43" s="240"/>
      <c r="D43" s="238"/>
      <c r="E43" s="242" t="s">
        <v>112</v>
      </c>
      <c r="F43" s="238"/>
      <c r="G43" s="360" t="s">
        <v>321</v>
      </c>
      <c r="H43" s="360"/>
      <c r="I43" s="360"/>
      <c r="J43" s="360"/>
      <c r="K43" s="236"/>
    </row>
    <row r="44" spans="2:11" ht="12.75" customHeight="1">
      <c r="B44" s="239"/>
      <c r="C44" s="240"/>
      <c r="D44" s="238"/>
      <c r="E44" s="238"/>
      <c r="F44" s="238"/>
      <c r="G44" s="238"/>
      <c r="H44" s="238"/>
      <c r="I44" s="238"/>
      <c r="J44" s="238"/>
      <c r="K44" s="236"/>
    </row>
    <row r="45" spans="2:11" ht="15" customHeight="1">
      <c r="B45" s="239"/>
      <c r="C45" s="240"/>
      <c r="D45" s="360" t="s">
        <v>322</v>
      </c>
      <c r="E45" s="360"/>
      <c r="F45" s="360"/>
      <c r="G45" s="360"/>
      <c r="H45" s="360"/>
      <c r="I45" s="360"/>
      <c r="J45" s="360"/>
      <c r="K45" s="236"/>
    </row>
    <row r="46" spans="2:11" ht="15" customHeight="1">
      <c r="B46" s="239"/>
      <c r="C46" s="240"/>
      <c r="D46" s="240"/>
      <c r="E46" s="360" t="s">
        <v>323</v>
      </c>
      <c r="F46" s="360"/>
      <c r="G46" s="360"/>
      <c r="H46" s="360"/>
      <c r="I46" s="360"/>
      <c r="J46" s="360"/>
      <c r="K46" s="236"/>
    </row>
    <row r="47" spans="2:11" ht="15" customHeight="1">
      <c r="B47" s="239"/>
      <c r="C47" s="240"/>
      <c r="D47" s="240"/>
      <c r="E47" s="360" t="s">
        <v>324</v>
      </c>
      <c r="F47" s="360"/>
      <c r="G47" s="360"/>
      <c r="H47" s="360"/>
      <c r="I47" s="360"/>
      <c r="J47" s="360"/>
      <c r="K47" s="236"/>
    </row>
    <row r="48" spans="2:11" ht="15" customHeight="1">
      <c r="B48" s="239"/>
      <c r="C48" s="240"/>
      <c r="D48" s="240"/>
      <c r="E48" s="360" t="s">
        <v>325</v>
      </c>
      <c r="F48" s="360"/>
      <c r="G48" s="360"/>
      <c r="H48" s="360"/>
      <c r="I48" s="360"/>
      <c r="J48" s="360"/>
      <c r="K48" s="236"/>
    </row>
    <row r="49" spans="2:11" ht="15" customHeight="1">
      <c r="B49" s="239"/>
      <c r="C49" s="240"/>
      <c r="D49" s="360" t="s">
        <v>326</v>
      </c>
      <c r="E49" s="360"/>
      <c r="F49" s="360"/>
      <c r="G49" s="360"/>
      <c r="H49" s="360"/>
      <c r="I49" s="360"/>
      <c r="J49" s="360"/>
      <c r="K49" s="236"/>
    </row>
    <row r="50" spans="2:11" ht="25.5" customHeight="1">
      <c r="B50" s="235"/>
      <c r="C50" s="361" t="s">
        <v>327</v>
      </c>
      <c r="D50" s="361"/>
      <c r="E50" s="361"/>
      <c r="F50" s="361"/>
      <c r="G50" s="361"/>
      <c r="H50" s="361"/>
      <c r="I50" s="361"/>
      <c r="J50" s="361"/>
      <c r="K50" s="236"/>
    </row>
    <row r="51" spans="2:11" ht="5.25" customHeight="1">
      <c r="B51" s="235"/>
      <c r="C51" s="237"/>
      <c r="D51" s="237"/>
      <c r="E51" s="237"/>
      <c r="F51" s="237"/>
      <c r="G51" s="237"/>
      <c r="H51" s="237"/>
      <c r="I51" s="237"/>
      <c r="J51" s="237"/>
      <c r="K51" s="236"/>
    </row>
    <row r="52" spans="2:11" ht="15" customHeight="1">
      <c r="B52" s="235"/>
      <c r="C52" s="360" t="s">
        <v>328</v>
      </c>
      <c r="D52" s="360"/>
      <c r="E52" s="360"/>
      <c r="F52" s="360"/>
      <c r="G52" s="360"/>
      <c r="H52" s="360"/>
      <c r="I52" s="360"/>
      <c r="J52" s="360"/>
      <c r="K52" s="236"/>
    </row>
    <row r="53" spans="2:11" ht="15" customHeight="1">
      <c r="B53" s="235"/>
      <c r="C53" s="360" t="s">
        <v>329</v>
      </c>
      <c r="D53" s="360"/>
      <c r="E53" s="360"/>
      <c r="F53" s="360"/>
      <c r="G53" s="360"/>
      <c r="H53" s="360"/>
      <c r="I53" s="360"/>
      <c r="J53" s="360"/>
      <c r="K53" s="236"/>
    </row>
    <row r="54" spans="2:11" ht="12.75" customHeight="1">
      <c r="B54" s="235"/>
      <c r="C54" s="238"/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>
      <c r="B55" s="235"/>
      <c r="C55" s="360" t="s">
        <v>330</v>
      </c>
      <c r="D55" s="360"/>
      <c r="E55" s="360"/>
      <c r="F55" s="360"/>
      <c r="G55" s="360"/>
      <c r="H55" s="360"/>
      <c r="I55" s="360"/>
      <c r="J55" s="360"/>
      <c r="K55" s="236"/>
    </row>
    <row r="56" spans="2:11" ht="15" customHeight="1">
      <c r="B56" s="235"/>
      <c r="C56" s="240"/>
      <c r="D56" s="360" t="s">
        <v>331</v>
      </c>
      <c r="E56" s="360"/>
      <c r="F56" s="360"/>
      <c r="G56" s="360"/>
      <c r="H56" s="360"/>
      <c r="I56" s="360"/>
      <c r="J56" s="360"/>
      <c r="K56" s="236"/>
    </row>
    <row r="57" spans="2:11" ht="15" customHeight="1">
      <c r="B57" s="235"/>
      <c r="C57" s="240"/>
      <c r="D57" s="360" t="s">
        <v>332</v>
      </c>
      <c r="E57" s="360"/>
      <c r="F57" s="360"/>
      <c r="G57" s="360"/>
      <c r="H57" s="360"/>
      <c r="I57" s="360"/>
      <c r="J57" s="360"/>
      <c r="K57" s="236"/>
    </row>
    <row r="58" spans="2:11" ht="15" customHeight="1">
      <c r="B58" s="235"/>
      <c r="C58" s="240"/>
      <c r="D58" s="360" t="s">
        <v>333</v>
      </c>
      <c r="E58" s="360"/>
      <c r="F58" s="360"/>
      <c r="G58" s="360"/>
      <c r="H58" s="360"/>
      <c r="I58" s="360"/>
      <c r="J58" s="360"/>
      <c r="K58" s="236"/>
    </row>
    <row r="59" spans="2:11" ht="15" customHeight="1">
      <c r="B59" s="235"/>
      <c r="C59" s="240"/>
      <c r="D59" s="360" t="s">
        <v>334</v>
      </c>
      <c r="E59" s="360"/>
      <c r="F59" s="360"/>
      <c r="G59" s="360"/>
      <c r="H59" s="360"/>
      <c r="I59" s="360"/>
      <c r="J59" s="360"/>
      <c r="K59" s="236"/>
    </row>
    <row r="60" spans="2:11" ht="15" customHeight="1">
      <c r="B60" s="235"/>
      <c r="C60" s="240"/>
      <c r="D60" s="359" t="s">
        <v>335</v>
      </c>
      <c r="E60" s="359"/>
      <c r="F60" s="359"/>
      <c r="G60" s="359"/>
      <c r="H60" s="359"/>
      <c r="I60" s="359"/>
      <c r="J60" s="359"/>
      <c r="K60" s="236"/>
    </row>
    <row r="61" spans="2:11" ht="15" customHeight="1">
      <c r="B61" s="235"/>
      <c r="C61" s="240"/>
      <c r="D61" s="360" t="s">
        <v>336</v>
      </c>
      <c r="E61" s="360"/>
      <c r="F61" s="360"/>
      <c r="G61" s="360"/>
      <c r="H61" s="360"/>
      <c r="I61" s="360"/>
      <c r="J61" s="360"/>
      <c r="K61" s="236"/>
    </row>
    <row r="62" spans="2:11" ht="12.75" customHeight="1">
      <c r="B62" s="235"/>
      <c r="C62" s="240"/>
      <c r="D62" s="240"/>
      <c r="E62" s="243"/>
      <c r="F62" s="240"/>
      <c r="G62" s="240"/>
      <c r="H62" s="240"/>
      <c r="I62" s="240"/>
      <c r="J62" s="240"/>
      <c r="K62" s="236"/>
    </row>
    <row r="63" spans="2:11" ht="15" customHeight="1">
      <c r="B63" s="235"/>
      <c r="C63" s="240"/>
      <c r="D63" s="360" t="s">
        <v>337</v>
      </c>
      <c r="E63" s="360"/>
      <c r="F63" s="360"/>
      <c r="G63" s="360"/>
      <c r="H63" s="360"/>
      <c r="I63" s="360"/>
      <c r="J63" s="360"/>
      <c r="K63" s="236"/>
    </row>
    <row r="64" spans="2:11" ht="15" customHeight="1">
      <c r="B64" s="235"/>
      <c r="C64" s="240"/>
      <c r="D64" s="359" t="s">
        <v>338</v>
      </c>
      <c r="E64" s="359"/>
      <c r="F64" s="359"/>
      <c r="G64" s="359"/>
      <c r="H64" s="359"/>
      <c r="I64" s="359"/>
      <c r="J64" s="359"/>
      <c r="K64" s="236"/>
    </row>
    <row r="65" spans="2:11" ht="15" customHeight="1">
      <c r="B65" s="235"/>
      <c r="C65" s="240"/>
      <c r="D65" s="360" t="s">
        <v>339</v>
      </c>
      <c r="E65" s="360"/>
      <c r="F65" s="360"/>
      <c r="G65" s="360"/>
      <c r="H65" s="360"/>
      <c r="I65" s="360"/>
      <c r="J65" s="360"/>
      <c r="K65" s="236"/>
    </row>
    <row r="66" spans="2:11" ht="15" customHeight="1">
      <c r="B66" s="235"/>
      <c r="C66" s="240"/>
      <c r="D66" s="360" t="s">
        <v>340</v>
      </c>
      <c r="E66" s="360"/>
      <c r="F66" s="360"/>
      <c r="G66" s="360"/>
      <c r="H66" s="360"/>
      <c r="I66" s="360"/>
      <c r="J66" s="360"/>
      <c r="K66" s="236"/>
    </row>
    <row r="67" spans="2:11" ht="15" customHeight="1">
      <c r="B67" s="235"/>
      <c r="C67" s="240"/>
      <c r="D67" s="360" t="s">
        <v>341</v>
      </c>
      <c r="E67" s="360"/>
      <c r="F67" s="360"/>
      <c r="G67" s="360"/>
      <c r="H67" s="360"/>
      <c r="I67" s="360"/>
      <c r="J67" s="360"/>
      <c r="K67" s="236"/>
    </row>
    <row r="68" spans="2:11" ht="15" customHeight="1">
      <c r="B68" s="235"/>
      <c r="C68" s="240"/>
      <c r="D68" s="360" t="s">
        <v>342</v>
      </c>
      <c r="E68" s="360"/>
      <c r="F68" s="360"/>
      <c r="G68" s="360"/>
      <c r="H68" s="360"/>
      <c r="I68" s="360"/>
      <c r="J68" s="360"/>
      <c r="K68" s="236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358" t="s">
        <v>90</v>
      </c>
      <c r="D73" s="358"/>
      <c r="E73" s="358"/>
      <c r="F73" s="358"/>
      <c r="G73" s="358"/>
      <c r="H73" s="358"/>
      <c r="I73" s="358"/>
      <c r="J73" s="358"/>
      <c r="K73" s="253"/>
    </row>
    <row r="74" spans="2:11" ht="17.25" customHeight="1">
      <c r="B74" s="252"/>
      <c r="C74" s="254" t="s">
        <v>343</v>
      </c>
      <c r="D74" s="254"/>
      <c r="E74" s="254"/>
      <c r="F74" s="254" t="s">
        <v>344</v>
      </c>
      <c r="G74" s="255"/>
      <c r="H74" s="254" t="s">
        <v>108</v>
      </c>
      <c r="I74" s="254" t="s">
        <v>57</v>
      </c>
      <c r="J74" s="254" t="s">
        <v>345</v>
      </c>
      <c r="K74" s="253"/>
    </row>
    <row r="75" spans="2:11" ht="17.25" customHeight="1">
      <c r="B75" s="252"/>
      <c r="C75" s="256" t="s">
        <v>346</v>
      </c>
      <c r="D75" s="256"/>
      <c r="E75" s="256"/>
      <c r="F75" s="257" t="s">
        <v>347</v>
      </c>
      <c r="G75" s="258"/>
      <c r="H75" s="256"/>
      <c r="I75" s="256"/>
      <c r="J75" s="256" t="s">
        <v>348</v>
      </c>
      <c r="K75" s="253"/>
    </row>
    <row r="76" spans="2:11" ht="5.25" customHeight="1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2"/>
      <c r="C77" s="242" t="s">
        <v>53</v>
      </c>
      <c r="D77" s="259"/>
      <c r="E77" s="259"/>
      <c r="F77" s="261" t="s">
        <v>349</v>
      </c>
      <c r="G77" s="260"/>
      <c r="H77" s="242" t="s">
        <v>350</v>
      </c>
      <c r="I77" s="242" t="s">
        <v>351</v>
      </c>
      <c r="J77" s="242">
        <v>20</v>
      </c>
      <c r="K77" s="253"/>
    </row>
    <row r="78" spans="2:11" ht="15" customHeight="1">
      <c r="B78" s="252"/>
      <c r="C78" s="242" t="s">
        <v>352</v>
      </c>
      <c r="D78" s="242"/>
      <c r="E78" s="242"/>
      <c r="F78" s="261" t="s">
        <v>349</v>
      </c>
      <c r="G78" s="260"/>
      <c r="H78" s="242" t="s">
        <v>353</v>
      </c>
      <c r="I78" s="242" t="s">
        <v>351</v>
      </c>
      <c r="J78" s="242">
        <v>120</v>
      </c>
      <c r="K78" s="253"/>
    </row>
    <row r="79" spans="2:11" ht="15" customHeight="1">
      <c r="B79" s="262"/>
      <c r="C79" s="242" t="s">
        <v>354</v>
      </c>
      <c r="D79" s="242"/>
      <c r="E79" s="242"/>
      <c r="F79" s="261" t="s">
        <v>355</v>
      </c>
      <c r="G79" s="260"/>
      <c r="H79" s="242" t="s">
        <v>356</v>
      </c>
      <c r="I79" s="242" t="s">
        <v>351</v>
      </c>
      <c r="J79" s="242">
        <v>50</v>
      </c>
      <c r="K79" s="253"/>
    </row>
    <row r="80" spans="2:11" ht="15" customHeight="1">
      <c r="B80" s="262"/>
      <c r="C80" s="242" t="s">
        <v>357</v>
      </c>
      <c r="D80" s="242"/>
      <c r="E80" s="242"/>
      <c r="F80" s="261" t="s">
        <v>349</v>
      </c>
      <c r="G80" s="260"/>
      <c r="H80" s="242" t="s">
        <v>358</v>
      </c>
      <c r="I80" s="242" t="s">
        <v>359</v>
      </c>
      <c r="J80" s="242"/>
      <c r="K80" s="253"/>
    </row>
    <row r="81" spans="2:11" ht="15" customHeight="1">
      <c r="B81" s="262"/>
      <c r="C81" s="263" t="s">
        <v>360</v>
      </c>
      <c r="D81" s="263"/>
      <c r="E81" s="263"/>
      <c r="F81" s="264" t="s">
        <v>355</v>
      </c>
      <c r="G81" s="263"/>
      <c r="H81" s="263" t="s">
        <v>361</v>
      </c>
      <c r="I81" s="263" t="s">
        <v>351</v>
      </c>
      <c r="J81" s="263">
        <v>15</v>
      </c>
      <c r="K81" s="253"/>
    </row>
    <row r="82" spans="2:11" ht="15" customHeight="1">
      <c r="B82" s="262"/>
      <c r="C82" s="263" t="s">
        <v>362</v>
      </c>
      <c r="D82" s="263"/>
      <c r="E82" s="263"/>
      <c r="F82" s="264" t="s">
        <v>355</v>
      </c>
      <c r="G82" s="263"/>
      <c r="H82" s="263" t="s">
        <v>363</v>
      </c>
      <c r="I82" s="263" t="s">
        <v>351</v>
      </c>
      <c r="J82" s="263">
        <v>15</v>
      </c>
      <c r="K82" s="253"/>
    </row>
    <row r="83" spans="2:11" ht="15" customHeight="1">
      <c r="B83" s="262"/>
      <c r="C83" s="263" t="s">
        <v>364</v>
      </c>
      <c r="D83" s="263"/>
      <c r="E83" s="263"/>
      <c r="F83" s="264" t="s">
        <v>355</v>
      </c>
      <c r="G83" s="263"/>
      <c r="H83" s="263" t="s">
        <v>365</v>
      </c>
      <c r="I83" s="263" t="s">
        <v>351</v>
      </c>
      <c r="J83" s="263">
        <v>20</v>
      </c>
      <c r="K83" s="253"/>
    </row>
    <row r="84" spans="2:11" ht="15" customHeight="1">
      <c r="B84" s="262"/>
      <c r="C84" s="263" t="s">
        <v>366</v>
      </c>
      <c r="D84" s="263"/>
      <c r="E84" s="263"/>
      <c r="F84" s="264" t="s">
        <v>355</v>
      </c>
      <c r="G84" s="263"/>
      <c r="H84" s="263" t="s">
        <v>367</v>
      </c>
      <c r="I84" s="263" t="s">
        <v>351</v>
      </c>
      <c r="J84" s="263">
        <v>20</v>
      </c>
      <c r="K84" s="253"/>
    </row>
    <row r="85" spans="2:11" ht="15" customHeight="1">
      <c r="B85" s="262"/>
      <c r="C85" s="242" t="s">
        <v>368</v>
      </c>
      <c r="D85" s="242"/>
      <c r="E85" s="242"/>
      <c r="F85" s="261" t="s">
        <v>355</v>
      </c>
      <c r="G85" s="260"/>
      <c r="H85" s="242" t="s">
        <v>369</v>
      </c>
      <c r="I85" s="242" t="s">
        <v>351</v>
      </c>
      <c r="J85" s="242">
        <v>50</v>
      </c>
      <c r="K85" s="253"/>
    </row>
    <row r="86" spans="2:11" ht="15" customHeight="1">
      <c r="B86" s="262"/>
      <c r="C86" s="242" t="s">
        <v>370</v>
      </c>
      <c r="D86" s="242"/>
      <c r="E86" s="242"/>
      <c r="F86" s="261" t="s">
        <v>355</v>
      </c>
      <c r="G86" s="260"/>
      <c r="H86" s="242" t="s">
        <v>371</v>
      </c>
      <c r="I86" s="242" t="s">
        <v>351</v>
      </c>
      <c r="J86" s="242">
        <v>20</v>
      </c>
      <c r="K86" s="253"/>
    </row>
    <row r="87" spans="2:11" ht="15" customHeight="1">
      <c r="B87" s="262"/>
      <c r="C87" s="242" t="s">
        <v>372</v>
      </c>
      <c r="D87" s="242"/>
      <c r="E87" s="242"/>
      <c r="F87" s="261" t="s">
        <v>355</v>
      </c>
      <c r="G87" s="260"/>
      <c r="H87" s="242" t="s">
        <v>373</v>
      </c>
      <c r="I87" s="242" t="s">
        <v>351</v>
      </c>
      <c r="J87" s="242">
        <v>20</v>
      </c>
      <c r="K87" s="253"/>
    </row>
    <row r="88" spans="2:11" ht="15" customHeight="1">
      <c r="B88" s="262"/>
      <c r="C88" s="242" t="s">
        <v>374</v>
      </c>
      <c r="D88" s="242"/>
      <c r="E88" s="242"/>
      <c r="F88" s="261" t="s">
        <v>355</v>
      </c>
      <c r="G88" s="260"/>
      <c r="H88" s="242" t="s">
        <v>375</v>
      </c>
      <c r="I88" s="242" t="s">
        <v>351</v>
      </c>
      <c r="J88" s="242">
        <v>50</v>
      </c>
      <c r="K88" s="253"/>
    </row>
    <row r="89" spans="2:11" ht="15" customHeight="1">
      <c r="B89" s="262"/>
      <c r="C89" s="242" t="s">
        <v>376</v>
      </c>
      <c r="D89" s="242"/>
      <c r="E89" s="242"/>
      <c r="F89" s="261" t="s">
        <v>355</v>
      </c>
      <c r="G89" s="260"/>
      <c r="H89" s="242" t="s">
        <v>376</v>
      </c>
      <c r="I89" s="242" t="s">
        <v>351</v>
      </c>
      <c r="J89" s="242">
        <v>50</v>
      </c>
      <c r="K89" s="253"/>
    </row>
    <row r="90" spans="2:11" ht="15" customHeight="1">
      <c r="B90" s="262"/>
      <c r="C90" s="242" t="s">
        <v>113</v>
      </c>
      <c r="D90" s="242"/>
      <c r="E90" s="242"/>
      <c r="F90" s="261" t="s">
        <v>355</v>
      </c>
      <c r="G90" s="260"/>
      <c r="H90" s="242" t="s">
        <v>377</v>
      </c>
      <c r="I90" s="242" t="s">
        <v>351</v>
      </c>
      <c r="J90" s="242">
        <v>255</v>
      </c>
      <c r="K90" s="253"/>
    </row>
    <row r="91" spans="2:11" ht="15" customHeight="1">
      <c r="B91" s="262"/>
      <c r="C91" s="242" t="s">
        <v>378</v>
      </c>
      <c r="D91" s="242"/>
      <c r="E91" s="242"/>
      <c r="F91" s="261" t="s">
        <v>349</v>
      </c>
      <c r="G91" s="260"/>
      <c r="H91" s="242" t="s">
        <v>379</v>
      </c>
      <c r="I91" s="242" t="s">
        <v>380</v>
      </c>
      <c r="J91" s="242"/>
      <c r="K91" s="253"/>
    </row>
    <row r="92" spans="2:11" ht="15" customHeight="1">
      <c r="B92" s="262"/>
      <c r="C92" s="242" t="s">
        <v>381</v>
      </c>
      <c r="D92" s="242"/>
      <c r="E92" s="242"/>
      <c r="F92" s="261" t="s">
        <v>349</v>
      </c>
      <c r="G92" s="260"/>
      <c r="H92" s="242" t="s">
        <v>382</v>
      </c>
      <c r="I92" s="242" t="s">
        <v>383</v>
      </c>
      <c r="J92" s="242"/>
      <c r="K92" s="253"/>
    </row>
    <row r="93" spans="2:11" ht="15" customHeight="1">
      <c r="B93" s="262"/>
      <c r="C93" s="242" t="s">
        <v>384</v>
      </c>
      <c r="D93" s="242"/>
      <c r="E93" s="242"/>
      <c r="F93" s="261" t="s">
        <v>349</v>
      </c>
      <c r="G93" s="260"/>
      <c r="H93" s="242" t="s">
        <v>384</v>
      </c>
      <c r="I93" s="242" t="s">
        <v>383</v>
      </c>
      <c r="J93" s="242"/>
      <c r="K93" s="253"/>
    </row>
    <row r="94" spans="2:11" ht="15" customHeight="1">
      <c r="B94" s="262"/>
      <c r="C94" s="242" t="s">
        <v>38</v>
      </c>
      <c r="D94" s="242"/>
      <c r="E94" s="242"/>
      <c r="F94" s="261" t="s">
        <v>349</v>
      </c>
      <c r="G94" s="260"/>
      <c r="H94" s="242" t="s">
        <v>385</v>
      </c>
      <c r="I94" s="242" t="s">
        <v>383</v>
      </c>
      <c r="J94" s="242"/>
      <c r="K94" s="253"/>
    </row>
    <row r="95" spans="2:11" ht="15" customHeight="1">
      <c r="B95" s="262"/>
      <c r="C95" s="242" t="s">
        <v>48</v>
      </c>
      <c r="D95" s="242"/>
      <c r="E95" s="242"/>
      <c r="F95" s="261" t="s">
        <v>349</v>
      </c>
      <c r="G95" s="260"/>
      <c r="H95" s="242" t="s">
        <v>386</v>
      </c>
      <c r="I95" s="242" t="s">
        <v>383</v>
      </c>
      <c r="J95" s="242"/>
      <c r="K95" s="253"/>
    </row>
    <row r="96" spans="2:11" ht="15" customHeight="1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358" t="s">
        <v>387</v>
      </c>
      <c r="D100" s="358"/>
      <c r="E100" s="358"/>
      <c r="F100" s="358"/>
      <c r="G100" s="358"/>
      <c r="H100" s="358"/>
      <c r="I100" s="358"/>
      <c r="J100" s="358"/>
      <c r="K100" s="253"/>
    </row>
    <row r="101" spans="2:11" ht="17.25" customHeight="1">
      <c r="B101" s="252"/>
      <c r="C101" s="254" t="s">
        <v>343</v>
      </c>
      <c r="D101" s="254"/>
      <c r="E101" s="254"/>
      <c r="F101" s="254" t="s">
        <v>344</v>
      </c>
      <c r="G101" s="255"/>
      <c r="H101" s="254" t="s">
        <v>108</v>
      </c>
      <c r="I101" s="254" t="s">
        <v>57</v>
      </c>
      <c r="J101" s="254" t="s">
        <v>345</v>
      </c>
      <c r="K101" s="253"/>
    </row>
    <row r="102" spans="2:11" ht="17.25" customHeight="1">
      <c r="B102" s="252"/>
      <c r="C102" s="256" t="s">
        <v>346</v>
      </c>
      <c r="D102" s="256"/>
      <c r="E102" s="256"/>
      <c r="F102" s="257" t="s">
        <v>347</v>
      </c>
      <c r="G102" s="258"/>
      <c r="H102" s="256"/>
      <c r="I102" s="256"/>
      <c r="J102" s="256" t="s">
        <v>348</v>
      </c>
      <c r="K102" s="253"/>
    </row>
    <row r="103" spans="2:11" ht="5.25" customHeight="1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>
      <c r="B104" s="252"/>
      <c r="C104" s="242" t="s">
        <v>53</v>
      </c>
      <c r="D104" s="259"/>
      <c r="E104" s="259"/>
      <c r="F104" s="261" t="s">
        <v>349</v>
      </c>
      <c r="G104" s="270"/>
      <c r="H104" s="242" t="s">
        <v>388</v>
      </c>
      <c r="I104" s="242" t="s">
        <v>351</v>
      </c>
      <c r="J104" s="242">
        <v>20</v>
      </c>
      <c r="K104" s="253"/>
    </row>
    <row r="105" spans="2:11" ht="15" customHeight="1">
      <c r="B105" s="252"/>
      <c r="C105" s="242" t="s">
        <v>352</v>
      </c>
      <c r="D105" s="242"/>
      <c r="E105" s="242"/>
      <c r="F105" s="261" t="s">
        <v>349</v>
      </c>
      <c r="G105" s="242"/>
      <c r="H105" s="242" t="s">
        <v>388</v>
      </c>
      <c r="I105" s="242" t="s">
        <v>351</v>
      </c>
      <c r="J105" s="242">
        <v>120</v>
      </c>
      <c r="K105" s="253"/>
    </row>
    <row r="106" spans="2:11" ht="15" customHeight="1">
      <c r="B106" s="262"/>
      <c r="C106" s="242" t="s">
        <v>354</v>
      </c>
      <c r="D106" s="242"/>
      <c r="E106" s="242"/>
      <c r="F106" s="261" t="s">
        <v>355</v>
      </c>
      <c r="G106" s="242"/>
      <c r="H106" s="242" t="s">
        <v>388</v>
      </c>
      <c r="I106" s="242" t="s">
        <v>351</v>
      </c>
      <c r="J106" s="242">
        <v>50</v>
      </c>
      <c r="K106" s="253"/>
    </row>
    <row r="107" spans="2:11" ht="15" customHeight="1">
      <c r="B107" s="262"/>
      <c r="C107" s="242" t="s">
        <v>357</v>
      </c>
      <c r="D107" s="242"/>
      <c r="E107" s="242"/>
      <c r="F107" s="261" t="s">
        <v>349</v>
      </c>
      <c r="G107" s="242"/>
      <c r="H107" s="242" t="s">
        <v>388</v>
      </c>
      <c r="I107" s="242" t="s">
        <v>359</v>
      </c>
      <c r="J107" s="242"/>
      <c r="K107" s="253"/>
    </row>
    <row r="108" spans="2:11" ht="15" customHeight="1">
      <c r="B108" s="262"/>
      <c r="C108" s="242" t="s">
        <v>368</v>
      </c>
      <c r="D108" s="242"/>
      <c r="E108" s="242"/>
      <c r="F108" s="261" t="s">
        <v>355</v>
      </c>
      <c r="G108" s="242"/>
      <c r="H108" s="242" t="s">
        <v>388</v>
      </c>
      <c r="I108" s="242" t="s">
        <v>351</v>
      </c>
      <c r="J108" s="242">
        <v>50</v>
      </c>
      <c r="K108" s="253"/>
    </row>
    <row r="109" spans="2:11" ht="15" customHeight="1">
      <c r="B109" s="262"/>
      <c r="C109" s="242" t="s">
        <v>376</v>
      </c>
      <c r="D109" s="242"/>
      <c r="E109" s="242"/>
      <c r="F109" s="261" t="s">
        <v>355</v>
      </c>
      <c r="G109" s="242"/>
      <c r="H109" s="242" t="s">
        <v>388</v>
      </c>
      <c r="I109" s="242" t="s">
        <v>351</v>
      </c>
      <c r="J109" s="242">
        <v>50</v>
      </c>
      <c r="K109" s="253"/>
    </row>
    <row r="110" spans="2:11" ht="15" customHeight="1">
      <c r="B110" s="262"/>
      <c r="C110" s="242" t="s">
        <v>374</v>
      </c>
      <c r="D110" s="242"/>
      <c r="E110" s="242"/>
      <c r="F110" s="261" t="s">
        <v>355</v>
      </c>
      <c r="G110" s="242"/>
      <c r="H110" s="242" t="s">
        <v>388</v>
      </c>
      <c r="I110" s="242" t="s">
        <v>351</v>
      </c>
      <c r="J110" s="242">
        <v>50</v>
      </c>
      <c r="K110" s="253"/>
    </row>
    <row r="111" spans="2:11" ht="15" customHeight="1">
      <c r="B111" s="262"/>
      <c r="C111" s="242" t="s">
        <v>53</v>
      </c>
      <c r="D111" s="242"/>
      <c r="E111" s="242"/>
      <c r="F111" s="261" t="s">
        <v>349</v>
      </c>
      <c r="G111" s="242"/>
      <c r="H111" s="242" t="s">
        <v>389</v>
      </c>
      <c r="I111" s="242" t="s">
        <v>351</v>
      </c>
      <c r="J111" s="242">
        <v>20</v>
      </c>
      <c r="K111" s="253"/>
    </row>
    <row r="112" spans="2:11" ht="15" customHeight="1">
      <c r="B112" s="262"/>
      <c r="C112" s="242" t="s">
        <v>390</v>
      </c>
      <c r="D112" s="242"/>
      <c r="E112" s="242"/>
      <c r="F112" s="261" t="s">
        <v>349</v>
      </c>
      <c r="G112" s="242"/>
      <c r="H112" s="242" t="s">
        <v>391</v>
      </c>
      <c r="I112" s="242" t="s">
        <v>351</v>
      </c>
      <c r="J112" s="242">
        <v>120</v>
      </c>
      <c r="K112" s="253"/>
    </row>
    <row r="113" spans="2:11" ht="15" customHeight="1">
      <c r="B113" s="262"/>
      <c r="C113" s="242" t="s">
        <v>38</v>
      </c>
      <c r="D113" s="242"/>
      <c r="E113" s="242"/>
      <c r="F113" s="261" t="s">
        <v>349</v>
      </c>
      <c r="G113" s="242"/>
      <c r="H113" s="242" t="s">
        <v>392</v>
      </c>
      <c r="I113" s="242" t="s">
        <v>383</v>
      </c>
      <c r="J113" s="242"/>
      <c r="K113" s="253"/>
    </row>
    <row r="114" spans="2:11" ht="15" customHeight="1">
      <c r="B114" s="262"/>
      <c r="C114" s="242" t="s">
        <v>48</v>
      </c>
      <c r="D114" s="242"/>
      <c r="E114" s="242"/>
      <c r="F114" s="261" t="s">
        <v>349</v>
      </c>
      <c r="G114" s="242"/>
      <c r="H114" s="242" t="s">
        <v>393</v>
      </c>
      <c r="I114" s="242" t="s">
        <v>383</v>
      </c>
      <c r="J114" s="242"/>
      <c r="K114" s="253"/>
    </row>
    <row r="115" spans="2:11" ht="15" customHeight="1">
      <c r="B115" s="262"/>
      <c r="C115" s="242" t="s">
        <v>57</v>
      </c>
      <c r="D115" s="242"/>
      <c r="E115" s="242"/>
      <c r="F115" s="261" t="s">
        <v>349</v>
      </c>
      <c r="G115" s="242"/>
      <c r="H115" s="242" t="s">
        <v>394</v>
      </c>
      <c r="I115" s="242" t="s">
        <v>395</v>
      </c>
      <c r="J115" s="242"/>
      <c r="K115" s="253"/>
    </row>
    <row r="116" spans="2:11" ht="15" customHeight="1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>
      <c r="B117" s="272"/>
      <c r="C117" s="238"/>
      <c r="D117" s="238"/>
      <c r="E117" s="238"/>
      <c r="F117" s="273"/>
      <c r="G117" s="238"/>
      <c r="H117" s="238"/>
      <c r="I117" s="238"/>
      <c r="J117" s="238"/>
      <c r="K117" s="272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>
      <c r="B120" s="277"/>
      <c r="C120" s="357" t="s">
        <v>396</v>
      </c>
      <c r="D120" s="357"/>
      <c r="E120" s="357"/>
      <c r="F120" s="357"/>
      <c r="G120" s="357"/>
      <c r="H120" s="357"/>
      <c r="I120" s="357"/>
      <c r="J120" s="357"/>
      <c r="K120" s="278"/>
    </row>
    <row r="121" spans="2:11" ht="17.25" customHeight="1">
      <c r="B121" s="279"/>
      <c r="C121" s="254" t="s">
        <v>343</v>
      </c>
      <c r="D121" s="254"/>
      <c r="E121" s="254"/>
      <c r="F121" s="254" t="s">
        <v>344</v>
      </c>
      <c r="G121" s="255"/>
      <c r="H121" s="254" t="s">
        <v>108</v>
      </c>
      <c r="I121" s="254" t="s">
        <v>57</v>
      </c>
      <c r="J121" s="254" t="s">
        <v>345</v>
      </c>
      <c r="K121" s="280"/>
    </row>
    <row r="122" spans="2:11" ht="17.25" customHeight="1">
      <c r="B122" s="279"/>
      <c r="C122" s="256" t="s">
        <v>346</v>
      </c>
      <c r="D122" s="256"/>
      <c r="E122" s="256"/>
      <c r="F122" s="257" t="s">
        <v>347</v>
      </c>
      <c r="G122" s="258"/>
      <c r="H122" s="256"/>
      <c r="I122" s="256"/>
      <c r="J122" s="256" t="s">
        <v>348</v>
      </c>
      <c r="K122" s="280"/>
    </row>
    <row r="123" spans="2:11" ht="5.25" customHeight="1">
      <c r="B123" s="281"/>
      <c r="C123" s="259"/>
      <c r="D123" s="259"/>
      <c r="E123" s="259"/>
      <c r="F123" s="259"/>
      <c r="G123" s="242"/>
      <c r="H123" s="259"/>
      <c r="I123" s="259"/>
      <c r="J123" s="259"/>
      <c r="K123" s="282"/>
    </row>
    <row r="124" spans="2:11" ht="15" customHeight="1">
      <c r="B124" s="281"/>
      <c r="C124" s="242" t="s">
        <v>352</v>
      </c>
      <c r="D124" s="259"/>
      <c r="E124" s="259"/>
      <c r="F124" s="261" t="s">
        <v>349</v>
      </c>
      <c r="G124" s="242"/>
      <c r="H124" s="242" t="s">
        <v>388</v>
      </c>
      <c r="I124" s="242" t="s">
        <v>351</v>
      </c>
      <c r="J124" s="242">
        <v>120</v>
      </c>
      <c r="K124" s="283"/>
    </row>
    <row r="125" spans="2:11" ht="15" customHeight="1">
      <c r="B125" s="281"/>
      <c r="C125" s="242" t="s">
        <v>397</v>
      </c>
      <c r="D125" s="242"/>
      <c r="E125" s="242"/>
      <c r="F125" s="261" t="s">
        <v>349</v>
      </c>
      <c r="G125" s="242"/>
      <c r="H125" s="242" t="s">
        <v>398</v>
      </c>
      <c r="I125" s="242" t="s">
        <v>351</v>
      </c>
      <c r="J125" s="242" t="s">
        <v>399</v>
      </c>
      <c r="K125" s="283"/>
    </row>
    <row r="126" spans="2:11" ht="15" customHeight="1">
      <c r="B126" s="281"/>
      <c r="C126" s="242" t="s">
        <v>298</v>
      </c>
      <c r="D126" s="242"/>
      <c r="E126" s="242"/>
      <c r="F126" s="261" t="s">
        <v>349</v>
      </c>
      <c r="G126" s="242"/>
      <c r="H126" s="242" t="s">
        <v>400</v>
      </c>
      <c r="I126" s="242" t="s">
        <v>351</v>
      </c>
      <c r="J126" s="242" t="s">
        <v>399</v>
      </c>
      <c r="K126" s="283"/>
    </row>
    <row r="127" spans="2:11" ht="15" customHeight="1">
      <c r="B127" s="281"/>
      <c r="C127" s="242" t="s">
        <v>360</v>
      </c>
      <c r="D127" s="242"/>
      <c r="E127" s="242"/>
      <c r="F127" s="261" t="s">
        <v>355</v>
      </c>
      <c r="G127" s="242"/>
      <c r="H127" s="242" t="s">
        <v>361</v>
      </c>
      <c r="I127" s="242" t="s">
        <v>351</v>
      </c>
      <c r="J127" s="242">
        <v>15</v>
      </c>
      <c r="K127" s="283"/>
    </row>
    <row r="128" spans="2:11" ht="15" customHeight="1">
      <c r="B128" s="281"/>
      <c r="C128" s="263" t="s">
        <v>362</v>
      </c>
      <c r="D128" s="263"/>
      <c r="E128" s="263"/>
      <c r="F128" s="264" t="s">
        <v>355</v>
      </c>
      <c r="G128" s="263"/>
      <c r="H128" s="263" t="s">
        <v>363</v>
      </c>
      <c r="I128" s="263" t="s">
        <v>351</v>
      </c>
      <c r="J128" s="263">
        <v>15</v>
      </c>
      <c r="K128" s="283"/>
    </row>
    <row r="129" spans="2:11" ht="15" customHeight="1">
      <c r="B129" s="281"/>
      <c r="C129" s="263" t="s">
        <v>364</v>
      </c>
      <c r="D129" s="263"/>
      <c r="E129" s="263"/>
      <c r="F129" s="264" t="s">
        <v>355</v>
      </c>
      <c r="G129" s="263"/>
      <c r="H129" s="263" t="s">
        <v>365</v>
      </c>
      <c r="I129" s="263" t="s">
        <v>351</v>
      </c>
      <c r="J129" s="263">
        <v>20</v>
      </c>
      <c r="K129" s="283"/>
    </row>
    <row r="130" spans="2:11" ht="15" customHeight="1">
      <c r="B130" s="281"/>
      <c r="C130" s="263" t="s">
        <v>366</v>
      </c>
      <c r="D130" s="263"/>
      <c r="E130" s="263"/>
      <c r="F130" s="264" t="s">
        <v>355</v>
      </c>
      <c r="G130" s="263"/>
      <c r="H130" s="263" t="s">
        <v>367</v>
      </c>
      <c r="I130" s="263" t="s">
        <v>351</v>
      </c>
      <c r="J130" s="263">
        <v>20</v>
      </c>
      <c r="K130" s="283"/>
    </row>
    <row r="131" spans="2:11" ht="15" customHeight="1">
      <c r="B131" s="281"/>
      <c r="C131" s="242" t="s">
        <v>354</v>
      </c>
      <c r="D131" s="242"/>
      <c r="E131" s="242"/>
      <c r="F131" s="261" t="s">
        <v>355</v>
      </c>
      <c r="G131" s="242"/>
      <c r="H131" s="242" t="s">
        <v>388</v>
      </c>
      <c r="I131" s="242" t="s">
        <v>351</v>
      </c>
      <c r="J131" s="242">
        <v>50</v>
      </c>
      <c r="K131" s="283"/>
    </row>
    <row r="132" spans="2:11" ht="15" customHeight="1">
      <c r="B132" s="281"/>
      <c r="C132" s="242" t="s">
        <v>368</v>
      </c>
      <c r="D132" s="242"/>
      <c r="E132" s="242"/>
      <c r="F132" s="261" t="s">
        <v>355</v>
      </c>
      <c r="G132" s="242"/>
      <c r="H132" s="242" t="s">
        <v>388</v>
      </c>
      <c r="I132" s="242" t="s">
        <v>351</v>
      </c>
      <c r="J132" s="242">
        <v>50</v>
      </c>
      <c r="K132" s="283"/>
    </row>
    <row r="133" spans="2:11" ht="15" customHeight="1">
      <c r="B133" s="281"/>
      <c r="C133" s="242" t="s">
        <v>374</v>
      </c>
      <c r="D133" s="242"/>
      <c r="E133" s="242"/>
      <c r="F133" s="261" t="s">
        <v>355</v>
      </c>
      <c r="G133" s="242"/>
      <c r="H133" s="242" t="s">
        <v>388</v>
      </c>
      <c r="I133" s="242" t="s">
        <v>351</v>
      </c>
      <c r="J133" s="242">
        <v>50</v>
      </c>
      <c r="K133" s="283"/>
    </row>
    <row r="134" spans="2:11" ht="15" customHeight="1">
      <c r="B134" s="281"/>
      <c r="C134" s="242" t="s">
        <v>376</v>
      </c>
      <c r="D134" s="242"/>
      <c r="E134" s="242"/>
      <c r="F134" s="261" t="s">
        <v>355</v>
      </c>
      <c r="G134" s="242"/>
      <c r="H134" s="242" t="s">
        <v>388</v>
      </c>
      <c r="I134" s="242" t="s">
        <v>351</v>
      </c>
      <c r="J134" s="242">
        <v>50</v>
      </c>
      <c r="K134" s="283"/>
    </row>
    <row r="135" spans="2:11" ht="15" customHeight="1">
      <c r="B135" s="281"/>
      <c r="C135" s="242" t="s">
        <v>113</v>
      </c>
      <c r="D135" s="242"/>
      <c r="E135" s="242"/>
      <c r="F135" s="261" t="s">
        <v>355</v>
      </c>
      <c r="G135" s="242"/>
      <c r="H135" s="242" t="s">
        <v>401</v>
      </c>
      <c r="I135" s="242" t="s">
        <v>351</v>
      </c>
      <c r="J135" s="242">
        <v>255</v>
      </c>
      <c r="K135" s="283"/>
    </row>
    <row r="136" spans="2:11" ht="15" customHeight="1">
      <c r="B136" s="281"/>
      <c r="C136" s="242" t="s">
        <v>378</v>
      </c>
      <c r="D136" s="242"/>
      <c r="E136" s="242"/>
      <c r="F136" s="261" t="s">
        <v>349</v>
      </c>
      <c r="G136" s="242"/>
      <c r="H136" s="242" t="s">
        <v>402</v>
      </c>
      <c r="I136" s="242" t="s">
        <v>380</v>
      </c>
      <c r="J136" s="242"/>
      <c r="K136" s="283"/>
    </row>
    <row r="137" spans="2:11" ht="15" customHeight="1">
      <c r="B137" s="281"/>
      <c r="C137" s="242" t="s">
        <v>381</v>
      </c>
      <c r="D137" s="242"/>
      <c r="E137" s="242"/>
      <c r="F137" s="261" t="s">
        <v>349</v>
      </c>
      <c r="G137" s="242"/>
      <c r="H137" s="242" t="s">
        <v>403</v>
      </c>
      <c r="I137" s="242" t="s">
        <v>383</v>
      </c>
      <c r="J137" s="242"/>
      <c r="K137" s="283"/>
    </row>
    <row r="138" spans="2:11" ht="15" customHeight="1">
      <c r="B138" s="281"/>
      <c r="C138" s="242" t="s">
        <v>384</v>
      </c>
      <c r="D138" s="242"/>
      <c r="E138" s="242"/>
      <c r="F138" s="261" t="s">
        <v>349</v>
      </c>
      <c r="G138" s="242"/>
      <c r="H138" s="242" t="s">
        <v>384</v>
      </c>
      <c r="I138" s="242" t="s">
        <v>383</v>
      </c>
      <c r="J138" s="242"/>
      <c r="K138" s="283"/>
    </row>
    <row r="139" spans="2:11" ht="15" customHeight="1">
      <c r="B139" s="281"/>
      <c r="C139" s="242" t="s">
        <v>38</v>
      </c>
      <c r="D139" s="242"/>
      <c r="E139" s="242"/>
      <c r="F139" s="261" t="s">
        <v>349</v>
      </c>
      <c r="G139" s="242"/>
      <c r="H139" s="242" t="s">
        <v>404</v>
      </c>
      <c r="I139" s="242" t="s">
        <v>383</v>
      </c>
      <c r="J139" s="242"/>
      <c r="K139" s="283"/>
    </row>
    <row r="140" spans="2:11" ht="15" customHeight="1">
      <c r="B140" s="281"/>
      <c r="C140" s="242" t="s">
        <v>405</v>
      </c>
      <c r="D140" s="242"/>
      <c r="E140" s="242"/>
      <c r="F140" s="261" t="s">
        <v>349</v>
      </c>
      <c r="G140" s="242"/>
      <c r="H140" s="242" t="s">
        <v>406</v>
      </c>
      <c r="I140" s="242" t="s">
        <v>383</v>
      </c>
      <c r="J140" s="242"/>
      <c r="K140" s="283"/>
    </row>
    <row r="141" spans="2:11" ht="15" customHeight="1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>
      <c r="B142" s="238"/>
      <c r="C142" s="238"/>
      <c r="D142" s="238"/>
      <c r="E142" s="238"/>
      <c r="F142" s="273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358" t="s">
        <v>407</v>
      </c>
      <c r="D145" s="358"/>
      <c r="E145" s="358"/>
      <c r="F145" s="358"/>
      <c r="G145" s="358"/>
      <c r="H145" s="358"/>
      <c r="I145" s="358"/>
      <c r="J145" s="358"/>
      <c r="K145" s="253"/>
    </row>
    <row r="146" spans="2:11" ht="17.25" customHeight="1">
      <c r="B146" s="252"/>
      <c r="C146" s="254" t="s">
        <v>343</v>
      </c>
      <c r="D146" s="254"/>
      <c r="E146" s="254"/>
      <c r="F146" s="254" t="s">
        <v>344</v>
      </c>
      <c r="G146" s="255"/>
      <c r="H146" s="254" t="s">
        <v>108</v>
      </c>
      <c r="I146" s="254" t="s">
        <v>57</v>
      </c>
      <c r="J146" s="254" t="s">
        <v>345</v>
      </c>
      <c r="K146" s="253"/>
    </row>
    <row r="147" spans="2:11" ht="17.25" customHeight="1">
      <c r="B147" s="252"/>
      <c r="C147" s="256" t="s">
        <v>346</v>
      </c>
      <c r="D147" s="256"/>
      <c r="E147" s="256"/>
      <c r="F147" s="257" t="s">
        <v>347</v>
      </c>
      <c r="G147" s="258"/>
      <c r="H147" s="256"/>
      <c r="I147" s="256"/>
      <c r="J147" s="256" t="s">
        <v>348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>
      <c r="B149" s="262"/>
      <c r="C149" s="287" t="s">
        <v>352</v>
      </c>
      <c r="D149" s="242"/>
      <c r="E149" s="242"/>
      <c r="F149" s="288" t="s">
        <v>349</v>
      </c>
      <c r="G149" s="242"/>
      <c r="H149" s="287" t="s">
        <v>388</v>
      </c>
      <c r="I149" s="287" t="s">
        <v>351</v>
      </c>
      <c r="J149" s="287">
        <v>120</v>
      </c>
      <c r="K149" s="283"/>
    </row>
    <row r="150" spans="2:11" ht="15" customHeight="1">
      <c r="B150" s="262"/>
      <c r="C150" s="287" t="s">
        <v>397</v>
      </c>
      <c r="D150" s="242"/>
      <c r="E150" s="242"/>
      <c r="F150" s="288" t="s">
        <v>349</v>
      </c>
      <c r="G150" s="242"/>
      <c r="H150" s="287" t="s">
        <v>408</v>
      </c>
      <c r="I150" s="287" t="s">
        <v>351</v>
      </c>
      <c r="J150" s="287" t="s">
        <v>399</v>
      </c>
      <c r="K150" s="283"/>
    </row>
    <row r="151" spans="2:11" ht="15" customHeight="1">
      <c r="B151" s="262"/>
      <c r="C151" s="287" t="s">
        <v>298</v>
      </c>
      <c r="D151" s="242"/>
      <c r="E151" s="242"/>
      <c r="F151" s="288" t="s">
        <v>349</v>
      </c>
      <c r="G151" s="242"/>
      <c r="H151" s="287" t="s">
        <v>409</v>
      </c>
      <c r="I151" s="287" t="s">
        <v>351</v>
      </c>
      <c r="J151" s="287" t="s">
        <v>399</v>
      </c>
      <c r="K151" s="283"/>
    </row>
    <row r="152" spans="2:11" ht="15" customHeight="1">
      <c r="B152" s="262"/>
      <c r="C152" s="287" t="s">
        <v>354</v>
      </c>
      <c r="D152" s="242"/>
      <c r="E152" s="242"/>
      <c r="F152" s="288" t="s">
        <v>355</v>
      </c>
      <c r="G152" s="242"/>
      <c r="H152" s="287" t="s">
        <v>388</v>
      </c>
      <c r="I152" s="287" t="s">
        <v>351</v>
      </c>
      <c r="J152" s="287">
        <v>50</v>
      </c>
      <c r="K152" s="283"/>
    </row>
    <row r="153" spans="2:11" ht="15" customHeight="1">
      <c r="B153" s="262"/>
      <c r="C153" s="287" t="s">
        <v>357</v>
      </c>
      <c r="D153" s="242"/>
      <c r="E153" s="242"/>
      <c r="F153" s="288" t="s">
        <v>349</v>
      </c>
      <c r="G153" s="242"/>
      <c r="H153" s="287" t="s">
        <v>388</v>
      </c>
      <c r="I153" s="287" t="s">
        <v>359</v>
      </c>
      <c r="J153" s="287"/>
      <c r="K153" s="283"/>
    </row>
    <row r="154" spans="2:11" ht="15" customHeight="1">
      <c r="B154" s="262"/>
      <c r="C154" s="287" t="s">
        <v>368</v>
      </c>
      <c r="D154" s="242"/>
      <c r="E154" s="242"/>
      <c r="F154" s="288" t="s">
        <v>355</v>
      </c>
      <c r="G154" s="242"/>
      <c r="H154" s="287" t="s">
        <v>388</v>
      </c>
      <c r="I154" s="287" t="s">
        <v>351</v>
      </c>
      <c r="J154" s="287">
        <v>50</v>
      </c>
      <c r="K154" s="283"/>
    </row>
    <row r="155" spans="2:11" ht="15" customHeight="1">
      <c r="B155" s="262"/>
      <c r="C155" s="287" t="s">
        <v>376</v>
      </c>
      <c r="D155" s="242"/>
      <c r="E155" s="242"/>
      <c r="F155" s="288" t="s">
        <v>355</v>
      </c>
      <c r="G155" s="242"/>
      <c r="H155" s="287" t="s">
        <v>388</v>
      </c>
      <c r="I155" s="287" t="s">
        <v>351</v>
      </c>
      <c r="J155" s="287">
        <v>50</v>
      </c>
      <c r="K155" s="283"/>
    </row>
    <row r="156" spans="2:11" ht="15" customHeight="1">
      <c r="B156" s="262"/>
      <c r="C156" s="287" t="s">
        <v>374</v>
      </c>
      <c r="D156" s="242"/>
      <c r="E156" s="242"/>
      <c r="F156" s="288" t="s">
        <v>355</v>
      </c>
      <c r="G156" s="242"/>
      <c r="H156" s="287" t="s">
        <v>388</v>
      </c>
      <c r="I156" s="287" t="s">
        <v>351</v>
      </c>
      <c r="J156" s="287">
        <v>50</v>
      </c>
      <c r="K156" s="283"/>
    </row>
    <row r="157" spans="2:11" ht="15" customHeight="1">
      <c r="B157" s="262"/>
      <c r="C157" s="287" t="s">
        <v>95</v>
      </c>
      <c r="D157" s="242"/>
      <c r="E157" s="242"/>
      <c r="F157" s="288" t="s">
        <v>349</v>
      </c>
      <c r="G157" s="242"/>
      <c r="H157" s="287" t="s">
        <v>410</v>
      </c>
      <c r="I157" s="287" t="s">
        <v>351</v>
      </c>
      <c r="J157" s="287" t="s">
        <v>411</v>
      </c>
      <c r="K157" s="283"/>
    </row>
    <row r="158" spans="2:11" ht="15" customHeight="1">
      <c r="B158" s="262"/>
      <c r="C158" s="287" t="s">
        <v>412</v>
      </c>
      <c r="D158" s="242"/>
      <c r="E158" s="242"/>
      <c r="F158" s="288" t="s">
        <v>349</v>
      </c>
      <c r="G158" s="242"/>
      <c r="H158" s="287" t="s">
        <v>413</v>
      </c>
      <c r="I158" s="287" t="s">
        <v>383</v>
      </c>
      <c r="J158" s="287"/>
      <c r="K158" s="283"/>
    </row>
    <row r="159" spans="2:11" ht="15" customHeight="1">
      <c r="B159" s="289"/>
      <c r="C159" s="271"/>
      <c r="D159" s="271"/>
      <c r="E159" s="271"/>
      <c r="F159" s="271"/>
      <c r="G159" s="271"/>
      <c r="H159" s="271"/>
      <c r="I159" s="271"/>
      <c r="J159" s="271"/>
      <c r="K159" s="290"/>
    </row>
    <row r="160" spans="2:11" ht="18.75" customHeight="1">
      <c r="B160" s="238"/>
      <c r="C160" s="242"/>
      <c r="D160" s="242"/>
      <c r="E160" s="242"/>
      <c r="F160" s="261"/>
      <c r="G160" s="242"/>
      <c r="H160" s="242"/>
      <c r="I160" s="242"/>
      <c r="J160" s="242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357" t="s">
        <v>414</v>
      </c>
      <c r="D163" s="357"/>
      <c r="E163" s="357"/>
      <c r="F163" s="357"/>
      <c r="G163" s="357"/>
      <c r="H163" s="357"/>
      <c r="I163" s="357"/>
      <c r="J163" s="357"/>
      <c r="K163" s="234"/>
    </row>
    <row r="164" spans="2:11" ht="17.25" customHeight="1">
      <c r="B164" s="233"/>
      <c r="C164" s="254" t="s">
        <v>343</v>
      </c>
      <c r="D164" s="254"/>
      <c r="E164" s="254"/>
      <c r="F164" s="254" t="s">
        <v>344</v>
      </c>
      <c r="G164" s="291"/>
      <c r="H164" s="292" t="s">
        <v>108</v>
      </c>
      <c r="I164" s="292" t="s">
        <v>57</v>
      </c>
      <c r="J164" s="254" t="s">
        <v>345</v>
      </c>
      <c r="K164" s="234"/>
    </row>
    <row r="165" spans="2:11" ht="17.25" customHeight="1">
      <c r="B165" s="235"/>
      <c r="C165" s="256" t="s">
        <v>346</v>
      </c>
      <c r="D165" s="256"/>
      <c r="E165" s="256"/>
      <c r="F165" s="257" t="s">
        <v>347</v>
      </c>
      <c r="G165" s="293"/>
      <c r="H165" s="294"/>
      <c r="I165" s="294"/>
      <c r="J165" s="256" t="s">
        <v>348</v>
      </c>
      <c r="K165" s="236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>
      <c r="B167" s="262"/>
      <c r="C167" s="242" t="s">
        <v>352</v>
      </c>
      <c r="D167" s="242"/>
      <c r="E167" s="242"/>
      <c r="F167" s="261" t="s">
        <v>349</v>
      </c>
      <c r="G167" s="242"/>
      <c r="H167" s="242" t="s">
        <v>388</v>
      </c>
      <c r="I167" s="242" t="s">
        <v>351</v>
      </c>
      <c r="J167" s="242">
        <v>120</v>
      </c>
      <c r="K167" s="283"/>
    </row>
    <row r="168" spans="2:11" ht="15" customHeight="1">
      <c r="B168" s="262"/>
      <c r="C168" s="242" t="s">
        <v>397</v>
      </c>
      <c r="D168" s="242"/>
      <c r="E168" s="242"/>
      <c r="F168" s="261" t="s">
        <v>349</v>
      </c>
      <c r="G168" s="242"/>
      <c r="H168" s="242" t="s">
        <v>398</v>
      </c>
      <c r="I168" s="242" t="s">
        <v>351</v>
      </c>
      <c r="J168" s="242" t="s">
        <v>399</v>
      </c>
      <c r="K168" s="283"/>
    </row>
    <row r="169" spans="2:11" ht="15" customHeight="1">
      <c r="B169" s="262"/>
      <c r="C169" s="242" t="s">
        <v>298</v>
      </c>
      <c r="D169" s="242"/>
      <c r="E169" s="242"/>
      <c r="F169" s="261" t="s">
        <v>349</v>
      </c>
      <c r="G169" s="242"/>
      <c r="H169" s="242" t="s">
        <v>415</v>
      </c>
      <c r="I169" s="242" t="s">
        <v>351</v>
      </c>
      <c r="J169" s="242" t="s">
        <v>399</v>
      </c>
      <c r="K169" s="283"/>
    </row>
    <row r="170" spans="2:11" ht="15" customHeight="1">
      <c r="B170" s="262"/>
      <c r="C170" s="242" t="s">
        <v>354</v>
      </c>
      <c r="D170" s="242"/>
      <c r="E170" s="242"/>
      <c r="F170" s="261" t="s">
        <v>355</v>
      </c>
      <c r="G170" s="242"/>
      <c r="H170" s="242" t="s">
        <v>415</v>
      </c>
      <c r="I170" s="242" t="s">
        <v>351</v>
      </c>
      <c r="J170" s="242">
        <v>50</v>
      </c>
      <c r="K170" s="283"/>
    </row>
    <row r="171" spans="2:11" ht="15" customHeight="1">
      <c r="B171" s="262"/>
      <c r="C171" s="242" t="s">
        <v>357</v>
      </c>
      <c r="D171" s="242"/>
      <c r="E171" s="242"/>
      <c r="F171" s="261" t="s">
        <v>349</v>
      </c>
      <c r="G171" s="242"/>
      <c r="H171" s="242" t="s">
        <v>415</v>
      </c>
      <c r="I171" s="242" t="s">
        <v>359</v>
      </c>
      <c r="J171" s="242"/>
      <c r="K171" s="283"/>
    </row>
    <row r="172" spans="2:11" ht="15" customHeight="1">
      <c r="B172" s="262"/>
      <c r="C172" s="242" t="s">
        <v>368</v>
      </c>
      <c r="D172" s="242"/>
      <c r="E172" s="242"/>
      <c r="F172" s="261" t="s">
        <v>355</v>
      </c>
      <c r="G172" s="242"/>
      <c r="H172" s="242" t="s">
        <v>415</v>
      </c>
      <c r="I172" s="242" t="s">
        <v>351</v>
      </c>
      <c r="J172" s="242">
        <v>50</v>
      </c>
      <c r="K172" s="283"/>
    </row>
    <row r="173" spans="2:11" ht="15" customHeight="1">
      <c r="B173" s="262"/>
      <c r="C173" s="242" t="s">
        <v>376</v>
      </c>
      <c r="D173" s="242"/>
      <c r="E173" s="242"/>
      <c r="F173" s="261" t="s">
        <v>355</v>
      </c>
      <c r="G173" s="242"/>
      <c r="H173" s="242" t="s">
        <v>415</v>
      </c>
      <c r="I173" s="242" t="s">
        <v>351</v>
      </c>
      <c r="J173" s="242">
        <v>50</v>
      </c>
      <c r="K173" s="283"/>
    </row>
    <row r="174" spans="2:11" ht="15" customHeight="1">
      <c r="B174" s="262"/>
      <c r="C174" s="242" t="s">
        <v>374</v>
      </c>
      <c r="D174" s="242"/>
      <c r="E174" s="242"/>
      <c r="F174" s="261" t="s">
        <v>355</v>
      </c>
      <c r="G174" s="242"/>
      <c r="H174" s="242" t="s">
        <v>415</v>
      </c>
      <c r="I174" s="242" t="s">
        <v>351</v>
      </c>
      <c r="J174" s="242">
        <v>50</v>
      </c>
      <c r="K174" s="283"/>
    </row>
    <row r="175" spans="2:11" ht="15" customHeight="1">
      <c r="B175" s="262"/>
      <c r="C175" s="242" t="s">
        <v>107</v>
      </c>
      <c r="D175" s="242"/>
      <c r="E175" s="242"/>
      <c r="F175" s="261" t="s">
        <v>349</v>
      </c>
      <c r="G175" s="242"/>
      <c r="H175" s="242" t="s">
        <v>416</v>
      </c>
      <c r="I175" s="242" t="s">
        <v>417</v>
      </c>
      <c r="J175" s="242"/>
      <c r="K175" s="283"/>
    </row>
    <row r="176" spans="2:11" ht="15" customHeight="1">
      <c r="B176" s="262"/>
      <c r="C176" s="242" t="s">
        <v>57</v>
      </c>
      <c r="D176" s="242"/>
      <c r="E176" s="242"/>
      <c r="F176" s="261" t="s">
        <v>349</v>
      </c>
      <c r="G176" s="242"/>
      <c r="H176" s="242" t="s">
        <v>418</v>
      </c>
      <c r="I176" s="242" t="s">
        <v>419</v>
      </c>
      <c r="J176" s="242">
        <v>1</v>
      </c>
      <c r="K176" s="283"/>
    </row>
    <row r="177" spans="2:11" ht="15" customHeight="1">
      <c r="B177" s="262"/>
      <c r="C177" s="242" t="s">
        <v>53</v>
      </c>
      <c r="D177" s="242"/>
      <c r="E177" s="242"/>
      <c r="F177" s="261" t="s">
        <v>349</v>
      </c>
      <c r="G177" s="242"/>
      <c r="H177" s="242" t="s">
        <v>420</v>
      </c>
      <c r="I177" s="242" t="s">
        <v>351</v>
      </c>
      <c r="J177" s="242">
        <v>20</v>
      </c>
      <c r="K177" s="283"/>
    </row>
    <row r="178" spans="2:11" ht="15" customHeight="1">
      <c r="B178" s="262"/>
      <c r="C178" s="242" t="s">
        <v>108</v>
      </c>
      <c r="D178" s="242"/>
      <c r="E178" s="242"/>
      <c r="F178" s="261" t="s">
        <v>349</v>
      </c>
      <c r="G178" s="242"/>
      <c r="H178" s="242" t="s">
        <v>421</v>
      </c>
      <c r="I178" s="242" t="s">
        <v>351</v>
      </c>
      <c r="J178" s="242">
        <v>255</v>
      </c>
      <c r="K178" s="283"/>
    </row>
    <row r="179" spans="2:11" ht="15" customHeight="1">
      <c r="B179" s="262"/>
      <c r="C179" s="242" t="s">
        <v>109</v>
      </c>
      <c r="D179" s="242"/>
      <c r="E179" s="242"/>
      <c r="F179" s="261" t="s">
        <v>349</v>
      </c>
      <c r="G179" s="242"/>
      <c r="H179" s="242" t="s">
        <v>314</v>
      </c>
      <c r="I179" s="242" t="s">
        <v>351</v>
      </c>
      <c r="J179" s="242">
        <v>10</v>
      </c>
      <c r="K179" s="283"/>
    </row>
    <row r="180" spans="2:11" ht="15" customHeight="1">
      <c r="B180" s="262"/>
      <c r="C180" s="242" t="s">
        <v>110</v>
      </c>
      <c r="D180" s="242"/>
      <c r="E180" s="242"/>
      <c r="F180" s="261" t="s">
        <v>349</v>
      </c>
      <c r="G180" s="242"/>
      <c r="H180" s="242" t="s">
        <v>422</v>
      </c>
      <c r="I180" s="242" t="s">
        <v>383</v>
      </c>
      <c r="J180" s="242"/>
      <c r="K180" s="283"/>
    </row>
    <row r="181" spans="2:11" ht="15" customHeight="1">
      <c r="B181" s="262"/>
      <c r="C181" s="242" t="s">
        <v>423</v>
      </c>
      <c r="D181" s="242"/>
      <c r="E181" s="242"/>
      <c r="F181" s="261" t="s">
        <v>349</v>
      </c>
      <c r="G181" s="242"/>
      <c r="H181" s="242" t="s">
        <v>424</v>
      </c>
      <c r="I181" s="242" t="s">
        <v>383</v>
      </c>
      <c r="J181" s="242"/>
      <c r="K181" s="283"/>
    </row>
    <row r="182" spans="2:11" ht="15" customHeight="1">
      <c r="B182" s="262"/>
      <c r="C182" s="242" t="s">
        <v>412</v>
      </c>
      <c r="D182" s="242"/>
      <c r="E182" s="242"/>
      <c r="F182" s="261" t="s">
        <v>349</v>
      </c>
      <c r="G182" s="242"/>
      <c r="H182" s="242" t="s">
        <v>425</v>
      </c>
      <c r="I182" s="242" t="s">
        <v>383</v>
      </c>
      <c r="J182" s="242"/>
      <c r="K182" s="283"/>
    </row>
    <row r="183" spans="2:11" ht="15" customHeight="1">
      <c r="B183" s="262"/>
      <c r="C183" s="242" t="s">
        <v>112</v>
      </c>
      <c r="D183" s="242"/>
      <c r="E183" s="242"/>
      <c r="F183" s="261" t="s">
        <v>355</v>
      </c>
      <c r="G183" s="242"/>
      <c r="H183" s="242" t="s">
        <v>426</v>
      </c>
      <c r="I183" s="242" t="s">
        <v>351</v>
      </c>
      <c r="J183" s="242">
        <v>50</v>
      </c>
      <c r="K183" s="283"/>
    </row>
    <row r="184" spans="2:11" ht="15" customHeight="1">
      <c r="B184" s="262"/>
      <c r="C184" s="242" t="s">
        <v>427</v>
      </c>
      <c r="D184" s="242"/>
      <c r="E184" s="242"/>
      <c r="F184" s="261" t="s">
        <v>355</v>
      </c>
      <c r="G184" s="242"/>
      <c r="H184" s="242" t="s">
        <v>428</v>
      </c>
      <c r="I184" s="242" t="s">
        <v>429</v>
      </c>
      <c r="J184" s="242"/>
      <c r="K184" s="283"/>
    </row>
    <row r="185" spans="2:11" ht="15" customHeight="1">
      <c r="B185" s="262"/>
      <c r="C185" s="242" t="s">
        <v>430</v>
      </c>
      <c r="D185" s="242"/>
      <c r="E185" s="242"/>
      <c r="F185" s="261" t="s">
        <v>355</v>
      </c>
      <c r="G185" s="242"/>
      <c r="H185" s="242" t="s">
        <v>431</v>
      </c>
      <c r="I185" s="242" t="s">
        <v>429</v>
      </c>
      <c r="J185" s="242"/>
      <c r="K185" s="283"/>
    </row>
    <row r="186" spans="2:11" ht="15" customHeight="1">
      <c r="B186" s="262"/>
      <c r="C186" s="242" t="s">
        <v>432</v>
      </c>
      <c r="D186" s="242"/>
      <c r="E186" s="242"/>
      <c r="F186" s="261" t="s">
        <v>355</v>
      </c>
      <c r="G186" s="242"/>
      <c r="H186" s="242" t="s">
        <v>433</v>
      </c>
      <c r="I186" s="242" t="s">
        <v>429</v>
      </c>
      <c r="J186" s="242"/>
      <c r="K186" s="283"/>
    </row>
    <row r="187" spans="2:11" ht="15" customHeight="1">
      <c r="B187" s="262"/>
      <c r="C187" s="295" t="s">
        <v>434</v>
      </c>
      <c r="D187" s="242"/>
      <c r="E187" s="242"/>
      <c r="F187" s="261" t="s">
        <v>355</v>
      </c>
      <c r="G187" s="242"/>
      <c r="H187" s="242" t="s">
        <v>435</v>
      </c>
      <c r="I187" s="242" t="s">
        <v>436</v>
      </c>
      <c r="J187" s="296" t="s">
        <v>437</v>
      </c>
      <c r="K187" s="283"/>
    </row>
    <row r="188" spans="2:11" ht="15" customHeight="1">
      <c r="B188" s="262"/>
      <c r="C188" s="247" t="s">
        <v>42</v>
      </c>
      <c r="D188" s="242"/>
      <c r="E188" s="242"/>
      <c r="F188" s="261" t="s">
        <v>349</v>
      </c>
      <c r="G188" s="242"/>
      <c r="H188" s="238" t="s">
        <v>438</v>
      </c>
      <c r="I188" s="242" t="s">
        <v>439</v>
      </c>
      <c r="J188" s="242"/>
      <c r="K188" s="283"/>
    </row>
    <row r="189" spans="2:11" ht="15" customHeight="1">
      <c r="B189" s="262"/>
      <c r="C189" s="247" t="s">
        <v>440</v>
      </c>
      <c r="D189" s="242"/>
      <c r="E189" s="242"/>
      <c r="F189" s="261" t="s">
        <v>349</v>
      </c>
      <c r="G189" s="242"/>
      <c r="H189" s="242" t="s">
        <v>441</v>
      </c>
      <c r="I189" s="242" t="s">
        <v>383</v>
      </c>
      <c r="J189" s="242"/>
      <c r="K189" s="283"/>
    </row>
    <row r="190" spans="2:11" ht="15" customHeight="1">
      <c r="B190" s="262"/>
      <c r="C190" s="247" t="s">
        <v>442</v>
      </c>
      <c r="D190" s="242"/>
      <c r="E190" s="242"/>
      <c r="F190" s="261" t="s">
        <v>349</v>
      </c>
      <c r="G190" s="242"/>
      <c r="H190" s="242" t="s">
        <v>443</v>
      </c>
      <c r="I190" s="242" t="s">
        <v>383</v>
      </c>
      <c r="J190" s="242"/>
      <c r="K190" s="283"/>
    </row>
    <row r="191" spans="2:11" ht="15" customHeight="1">
      <c r="B191" s="262"/>
      <c r="C191" s="247" t="s">
        <v>444</v>
      </c>
      <c r="D191" s="242"/>
      <c r="E191" s="242"/>
      <c r="F191" s="261" t="s">
        <v>355</v>
      </c>
      <c r="G191" s="242"/>
      <c r="H191" s="242" t="s">
        <v>445</v>
      </c>
      <c r="I191" s="242" t="s">
        <v>383</v>
      </c>
      <c r="J191" s="242"/>
      <c r="K191" s="283"/>
    </row>
    <row r="192" spans="2:11" ht="15" customHeight="1">
      <c r="B192" s="289"/>
      <c r="C192" s="297"/>
      <c r="D192" s="271"/>
      <c r="E192" s="271"/>
      <c r="F192" s="271"/>
      <c r="G192" s="271"/>
      <c r="H192" s="271"/>
      <c r="I192" s="271"/>
      <c r="J192" s="271"/>
      <c r="K192" s="290"/>
    </row>
    <row r="193" spans="2:11" ht="18.75" customHeight="1">
      <c r="B193" s="238"/>
      <c r="C193" s="242"/>
      <c r="D193" s="242"/>
      <c r="E193" s="242"/>
      <c r="F193" s="261"/>
      <c r="G193" s="242"/>
      <c r="H193" s="242"/>
      <c r="I193" s="242"/>
      <c r="J193" s="242"/>
      <c r="K193" s="238"/>
    </row>
    <row r="194" spans="2:11" ht="18.75" customHeight="1">
      <c r="B194" s="238"/>
      <c r="C194" s="242"/>
      <c r="D194" s="242"/>
      <c r="E194" s="242"/>
      <c r="F194" s="261"/>
      <c r="G194" s="242"/>
      <c r="H194" s="242"/>
      <c r="I194" s="242"/>
      <c r="J194" s="242"/>
      <c r="K194" s="238"/>
    </row>
    <row r="195" spans="2:11" ht="18.75" customHeight="1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</row>
    <row r="196" spans="2:11" ht="13.5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>
      <c r="B197" s="233"/>
      <c r="C197" s="357" t="s">
        <v>446</v>
      </c>
      <c r="D197" s="357"/>
      <c r="E197" s="357"/>
      <c r="F197" s="357"/>
      <c r="G197" s="357"/>
      <c r="H197" s="357"/>
      <c r="I197" s="357"/>
      <c r="J197" s="357"/>
      <c r="K197" s="234"/>
    </row>
    <row r="198" spans="2:11" ht="25.5" customHeight="1">
      <c r="B198" s="233"/>
      <c r="C198" s="298" t="s">
        <v>447</v>
      </c>
      <c r="D198" s="298"/>
      <c r="E198" s="298"/>
      <c r="F198" s="298" t="s">
        <v>448</v>
      </c>
      <c r="G198" s="299"/>
      <c r="H198" s="356" t="s">
        <v>449</v>
      </c>
      <c r="I198" s="356"/>
      <c r="J198" s="356"/>
      <c r="K198" s="234"/>
    </row>
    <row r="199" spans="2:11" ht="5.25" customHeight="1">
      <c r="B199" s="262"/>
      <c r="C199" s="259"/>
      <c r="D199" s="259"/>
      <c r="E199" s="259"/>
      <c r="F199" s="259"/>
      <c r="G199" s="242"/>
      <c r="H199" s="259"/>
      <c r="I199" s="259"/>
      <c r="J199" s="259"/>
      <c r="K199" s="283"/>
    </row>
    <row r="200" spans="2:11" ht="15" customHeight="1">
      <c r="B200" s="262"/>
      <c r="C200" s="242" t="s">
        <v>439</v>
      </c>
      <c r="D200" s="242"/>
      <c r="E200" s="242"/>
      <c r="F200" s="261" t="s">
        <v>43</v>
      </c>
      <c r="G200" s="242"/>
      <c r="H200" s="354" t="s">
        <v>450</v>
      </c>
      <c r="I200" s="354"/>
      <c r="J200" s="354"/>
      <c r="K200" s="283"/>
    </row>
    <row r="201" spans="2:11" ht="15" customHeight="1">
      <c r="B201" s="262"/>
      <c r="C201" s="268"/>
      <c r="D201" s="242"/>
      <c r="E201" s="242"/>
      <c r="F201" s="261" t="s">
        <v>44</v>
      </c>
      <c r="G201" s="242"/>
      <c r="H201" s="354" t="s">
        <v>451</v>
      </c>
      <c r="I201" s="354"/>
      <c r="J201" s="354"/>
      <c r="K201" s="283"/>
    </row>
    <row r="202" spans="2:11" ht="15" customHeight="1">
      <c r="B202" s="262"/>
      <c r="C202" s="268"/>
      <c r="D202" s="242"/>
      <c r="E202" s="242"/>
      <c r="F202" s="261" t="s">
        <v>47</v>
      </c>
      <c r="G202" s="242"/>
      <c r="H202" s="354" t="s">
        <v>452</v>
      </c>
      <c r="I202" s="354"/>
      <c r="J202" s="354"/>
      <c r="K202" s="283"/>
    </row>
    <row r="203" spans="2:11" ht="15" customHeight="1">
      <c r="B203" s="262"/>
      <c r="C203" s="242"/>
      <c r="D203" s="242"/>
      <c r="E203" s="242"/>
      <c r="F203" s="261" t="s">
        <v>45</v>
      </c>
      <c r="G203" s="242"/>
      <c r="H203" s="354" t="s">
        <v>453</v>
      </c>
      <c r="I203" s="354"/>
      <c r="J203" s="354"/>
      <c r="K203" s="283"/>
    </row>
    <row r="204" spans="2:11" ht="15" customHeight="1">
      <c r="B204" s="262"/>
      <c r="C204" s="242"/>
      <c r="D204" s="242"/>
      <c r="E204" s="242"/>
      <c r="F204" s="261" t="s">
        <v>46</v>
      </c>
      <c r="G204" s="242"/>
      <c r="H204" s="354" t="s">
        <v>454</v>
      </c>
      <c r="I204" s="354"/>
      <c r="J204" s="354"/>
      <c r="K204" s="283"/>
    </row>
    <row r="205" spans="2:11" ht="15" customHeight="1">
      <c r="B205" s="262"/>
      <c r="C205" s="242"/>
      <c r="D205" s="242"/>
      <c r="E205" s="242"/>
      <c r="F205" s="261"/>
      <c r="G205" s="242"/>
      <c r="H205" s="242"/>
      <c r="I205" s="242"/>
      <c r="J205" s="242"/>
      <c r="K205" s="283"/>
    </row>
    <row r="206" spans="2:11" ht="15" customHeight="1">
      <c r="B206" s="262"/>
      <c r="C206" s="242" t="s">
        <v>395</v>
      </c>
      <c r="D206" s="242"/>
      <c r="E206" s="242"/>
      <c r="F206" s="261" t="s">
        <v>79</v>
      </c>
      <c r="G206" s="242"/>
      <c r="H206" s="354" t="s">
        <v>455</v>
      </c>
      <c r="I206" s="354"/>
      <c r="J206" s="354"/>
      <c r="K206" s="283"/>
    </row>
    <row r="207" spans="2:11" ht="15" customHeight="1">
      <c r="B207" s="262"/>
      <c r="C207" s="268"/>
      <c r="D207" s="242"/>
      <c r="E207" s="242"/>
      <c r="F207" s="261" t="s">
        <v>295</v>
      </c>
      <c r="G207" s="242"/>
      <c r="H207" s="354" t="s">
        <v>296</v>
      </c>
      <c r="I207" s="354"/>
      <c r="J207" s="354"/>
      <c r="K207" s="283"/>
    </row>
    <row r="208" spans="2:11" ht="15" customHeight="1">
      <c r="B208" s="262"/>
      <c r="C208" s="242"/>
      <c r="D208" s="242"/>
      <c r="E208" s="242"/>
      <c r="F208" s="261" t="s">
        <v>293</v>
      </c>
      <c r="G208" s="242"/>
      <c r="H208" s="354" t="s">
        <v>456</v>
      </c>
      <c r="I208" s="354"/>
      <c r="J208" s="354"/>
      <c r="K208" s="283"/>
    </row>
    <row r="209" spans="2:11" ht="15" customHeight="1">
      <c r="B209" s="300"/>
      <c r="C209" s="268"/>
      <c r="D209" s="268"/>
      <c r="E209" s="268"/>
      <c r="F209" s="261" t="s">
        <v>83</v>
      </c>
      <c r="G209" s="247"/>
      <c r="H209" s="355" t="s">
        <v>84</v>
      </c>
      <c r="I209" s="355"/>
      <c r="J209" s="355"/>
      <c r="K209" s="301"/>
    </row>
    <row r="210" spans="2:11" ht="15" customHeight="1">
      <c r="B210" s="300"/>
      <c r="C210" s="268"/>
      <c r="D210" s="268"/>
      <c r="E210" s="268"/>
      <c r="F210" s="261" t="s">
        <v>245</v>
      </c>
      <c r="G210" s="247"/>
      <c r="H210" s="355" t="s">
        <v>272</v>
      </c>
      <c r="I210" s="355"/>
      <c r="J210" s="355"/>
      <c r="K210" s="301"/>
    </row>
    <row r="211" spans="2:11" ht="15" customHeight="1">
      <c r="B211" s="300"/>
      <c r="C211" s="268"/>
      <c r="D211" s="268"/>
      <c r="E211" s="268"/>
      <c r="F211" s="302"/>
      <c r="G211" s="247"/>
      <c r="H211" s="303"/>
      <c r="I211" s="303"/>
      <c r="J211" s="303"/>
      <c r="K211" s="301"/>
    </row>
    <row r="212" spans="2:11" ht="15" customHeight="1">
      <c r="B212" s="300"/>
      <c r="C212" s="242" t="s">
        <v>419</v>
      </c>
      <c r="D212" s="268"/>
      <c r="E212" s="268"/>
      <c r="F212" s="261">
        <v>1</v>
      </c>
      <c r="G212" s="247"/>
      <c r="H212" s="355" t="s">
        <v>457</v>
      </c>
      <c r="I212" s="355"/>
      <c r="J212" s="355"/>
      <c r="K212" s="301"/>
    </row>
    <row r="213" spans="2:11" ht="15" customHeight="1">
      <c r="B213" s="300"/>
      <c r="C213" s="268"/>
      <c r="D213" s="268"/>
      <c r="E213" s="268"/>
      <c r="F213" s="261">
        <v>2</v>
      </c>
      <c r="G213" s="247"/>
      <c r="H213" s="355" t="s">
        <v>458</v>
      </c>
      <c r="I213" s="355"/>
      <c r="J213" s="355"/>
      <c r="K213" s="301"/>
    </row>
    <row r="214" spans="2:11" ht="15" customHeight="1">
      <c r="B214" s="300"/>
      <c r="C214" s="268"/>
      <c r="D214" s="268"/>
      <c r="E214" s="268"/>
      <c r="F214" s="261">
        <v>3</v>
      </c>
      <c r="G214" s="247"/>
      <c r="H214" s="355" t="s">
        <v>459</v>
      </c>
      <c r="I214" s="355"/>
      <c r="J214" s="355"/>
      <c r="K214" s="301"/>
    </row>
    <row r="215" spans="2:11" ht="15" customHeight="1">
      <c r="B215" s="300"/>
      <c r="C215" s="268"/>
      <c r="D215" s="268"/>
      <c r="E215" s="268"/>
      <c r="F215" s="261">
        <v>4</v>
      </c>
      <c r="G215" s="247"/>
      <c r="H215" s="355" t="s">
        <v>460</v>
      </c>
      <c r="I215" s="355"/>
      <c r="J215" s="355"/>
      <c r="K215" s="301"/>
    </row>
    <row r="216" spans="2:11" ht="12.75" customHeight="1">
      <c r="B216" s="304"/>
      <c r="C216" s="305"/>
      <c r="D216" s="305"/>
      <c r="E216" s="305"/>
      <c r="F216" s="305"/>
      <c r="G216" s="305"/>
      <c r="H216" s="305"/>
      <c r="I216" s="305"/>
      <c r="J216" s="305"/>
      <c r="K216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cp:lastPrinted>2018-11-08T12:19:49Z</cp:lastPrinted>
  <dcterms:created xsi:type="dcterms:W3CDTF">2018-11-08T12:06:25Z</dcterms:created>
  <dcterms:modified xsi:type="dcterms:W3CDTF">2018-11-08T12:22:58Z</dcterms:modified>
  <cp:category/>
  <cp:version/>
  <cp:contentType/>
  <cp:contentStatus/>
</cp:coreProperties>
</file>