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<sst xmlns="http://schemas.openxmlformats.org/spreadsheetml/2006/main" count="170" uniqueCount="122">
  <si>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</si>
  <si>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</si>
  <si>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</si>
  <si>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</si>
  <si>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</si>
  <si>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</si>
  <si>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</si>
  <si>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</si>
  <si>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</si>
  <si>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</si>
  <si>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</si>
  <si>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</si>
  <si>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</si>
  <si>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</si>
  <si>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</si>
  <si>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</si>
  <si>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</si>
  <si>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Objekt</t>
  </si>
  <si>
    <t>Kód</t>
  </si>
  <si>
    <t>18</t>
  </si>
  <si>
    <t>180451111R00</t>
  </si>
  <si>
    <t>183403151R00</t>
  </si>
  <si>
    <t>183403152R00</t>
  </si>
  <si>
    <t>183551100VD</t>
  </si>
  <si>
    <t>183551311R00</t>
  </si>
  <si>
    <t>183552111R00</t>
  </si>
  <si>
    <t>183552200VD</t>
  </si>
  <si>
    <t>183552511R00</t>
  </si>
  <si>
    <t>183553811R00</t>
  </si>
  <si>
    <t>00572482</t>
  </si>
  <si>
    <t>Rybník R1 v k.ú. Dobřeň</t>
  </si>
  <si>
    <t>Biologická rekultivace</t>
  </si>
  <si>
    <t>SO 6 - Biologická rekultivace terénních úprav</t>
  </si>
  <si>
    <t>Zkrácený popis</t>
  </si>
  <si>
    <t>Povrchové úpravy terénu</t>
  </si>
  <si>
    <t>Setí zemědělských kultur do 5 ha, sklon do 5 stup.</t>
  </si>
  <si>
    <t>Obdělání půdy smykováním, v rovině</t>
  </si>
  <si>
    <t>Obdělání půdy vláčením, v rovině</t>
  </si>
  <si>
    <t>Hluboká orba</t>
  </si>
  <si>
    <t>Úprava půdy orbou střední 24 cm, do 5 ha, do 5 st.</t>
  </si>
  <si>
    <t>Hnojení prům. hnojivy 0,5 t/ha, do 5 ha, do 5 st.</t>
  </si>
  <si>
    <t>Hnojení kompostem včetně materiálu</t>
  </si>
  <si>
    <t>Hnojení vápen. hnojivy 2 t/ha, do 5 ha, do 5 st.</t>
  </si>
  <si>
    <t>Sečení a rozřezání směsek do 5 ha, do 5 st.</t>
  </si>
  <si>
    <t>Ostatní materiál</t>
  </si>
  <si>
    <t>Osivo</t>
  </si>
  <si>
    <t>Doba výstavby:</t>
  </si>
  <si>
    <t>Začátek výstavby:</t>
  </si>
  <si>
    <t>Konec výstavby:</t>
  </si>
  <si>
    <t>Zpracováno dne:</t>
  </si>
  <si>
    <t>M.j.</t>
  </si>
  <si>
    <t>har</t>
  </si>
  <si>
    <t>m2</t>
  </si>
  <si>
    <t>ha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</si>
  <si>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</si>
  <si>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</si>
  <si>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</si>
  <si>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</si>
  <si>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</si>
  <si>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</si>
  <si>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</si>
  <si>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</si>
  <si>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</si>
  <si>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</si>
  <si>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</si>
  <si>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</si>
  <si>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</si>
  <si>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</si>
  <si>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Navrátilová Eva</t>
  </si>
  <si>
    <t>Celkem</t>
  </si>
  <si>
    <t>Hmotnost (t)</t>
  </si>
  <si>
    <t>0</t>
  </si>
  <si>
    <t>Přesuny</t>
  </si>
  <si>
    <t>Typ skupiny</t>
  </si>
  <si>
    <t>HS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</si>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</sst>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33" borderId="30" xfId="0" applyNumberFormat="1" applyFont="1" applyFill="1" applyBorder="1" applyAlignment="1" applyProtection="1">
      <alignment horizontal="left" vertical="center"/>
      <protection/>
    </xf>
    <xf numFmtId="4" fontId="11" fillId="33" borderId="31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" fontId="10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5.0039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63"/>
      <c r="C2" s="63"/>
      <c r="D2" s="50" t="s">
        <v>30</v>
      </c>
      <c r="E2" s="62" t="s">
        <v>46</v>
      </c>
      <c r="F2" s="63"/>
      <c r="G2" s="62"/>
      <c r="H2" s="63"/>
      <c r="I2" s="62" t="s">
        <v>61</v>
      </c>
      <c r="J2" s="62" t="s">
        <v>66</v>
      </c>
      <c r="K2" s="63"/>
      <c r="L2" s="70"/>
      <c r="M2" s="7"/>
    </row>
    <row r="3" spans="1:13" ht="12.75">
      <c r="A3" s="68"/>
      <c r="B3" s="59"/>
      <c r="C3" s="59"/>
      <c r="D3" s="72"/>
      <c r="E3" s="59"/>
      <c r="F3" s="59"/>
      <c r="G3" s="59"/>
      <c r="H3" s="59"/>
      <c r="I3" s="59"/>
      <c r="J3" s="59"/>
      <c r="K3" s="59"/>
      <c r="L3" s="60"/>
      <c r="M3" s="7"/>
    </row>
    <row r="4" spans="1:13" ht="12.75">
      <c r="A4" s="69" t="s">
        <v>2</v>
      </c>
      <c r="B4" s="59"/>
      <c r="C4" s="59"/>
      <c r="D4" s="57" t="s">
        <v>31</v>
      </c>
      <c r="E4" s="57" t="s">
        <v>47</v>
      </c>
      <c r="F4" s="59"/>
      <c r="G4" s="64"/>
      <c r="H4" s="59"/>
      <c r="I4" s="57" t="s">
        <v>62</v>
      </c>
      <c r="J4" s="57"/>
      <c r="K4" s="59"/>
      <c r="L4" s="60"/>
      <c r="M4" s="7"/>
    </row>
    <row r="5" spans="1:13" ht="12.75">
      <c r="A5" s="68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7"/>
    </row>
    <row r="6" spans="1:13" ht="12.75">
      <c r="A6" s="69" t="s">
        <v>3</v>
      </c>
      <c r="B6" s="59"/>
      <c r="C6" s="59"/>
      <c r="D6" s="73" t="s">
        <v>32</v>
      </c>
      <c r="E6" s="57" t="s">
        <v>48</v>
      </c>
      <c r="F6" s="59"/>
      <c r="G6" s="59"/>
      <c r="H6" s="59"/>
      <c r="I6" s="57" t="s">
        <v>63</v>
      </c>
      <c r="J6" s="57" t="s">
        <v>67</v>
      </c>
      <c r="K6" s="59"/>
      <c r="L6" s="60"/>
      <c r="M6" s="7"/>
    </row>
    <row r="7" spans="1:13" ht="12.75">
      <c r="A7" s="68"/>
      <c r="B7" s="59"/>
      <c r="C7" s="59"/>
      <c r="D7" s="74"/>
      <c r="E7" s="59"/>
      <c r="F7" s="59"/>
      <c r="G7" s="59"/>
      <c r="H7" s="59"/>
      <c r="I7" s="59"/>
      <c r="J7" s="59"/>
      <c r="K7" s="59"/>
      <c r="L7" s="60"/>
      <c r="M7" s="7"/>
    </row>
    <row r="8" spans="1:13" ht="12.75">
      <c r="A8" s="69" t="s">
        <v>4</v>
      </c>
      <c r="B8" s="59"/>
      <c r="C8" s="59"/>
      <c r="D8" s="57"/>
      <c r="E8" s="57" t="s">
        <v>49</v>
      </c>
      <c r="F8" s="59"/>
      <c r="G8" s="64">
        <v>39996</v>
      </c>
      <c r="H8" s="59"/>
      <c r="I8" s="57" t="s">
        <v>64</v>
      </c>
      <c r="J8" s="57" t="s">
        <v>68</v>
      </c>
      <c r="K8" s="59"/>
      <c r="L8" s="60"/>
      <c r="M8" s="7"/>
    </row>
    <row r="9" spans="1:13" ht="12.75">
      <c r="A9" s="71"/>
      <c r="B9" s="58"/>
      <c r="C9" s="58"/>
      <c r="D9" s="58"/>
      <c r="E9" s="58"/>
      <c r="F9" s="58"/>
      <c r="G9" s="58"/>
      <c r="H9" s="58"/>
      <c r="I9" s="58"/>
      <c r="J9" s="58"/>
      <c r="K9" s="58"/>
      <c r="L9" s="61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56</v>
      </c>
      <c r="H10" s="52" t="s">
        <v>58</v>
      </c>
      <c r="I10" s="53"/>
      <c r="J10" s="54"/>
      <c r="K10" s="52" t="s">
        <v>70</v>
      </c>
      <c r="L10" s="54"/>
      <c r="M10" s="8"/>
    </row>
    <row r="11" spans="1:24" ht="12.75">
      <c r="A11" s="25" t="s">
        <v>6</v>
      </c>
      <c r="B11" s="26" t="s">
        <v>17</v>
      </c>
      <c r="C11" s="26" t="s">
        <v>18</v>
      </c>
      <c r="D11" s="26" t="s">
        <v>33</v>
      </c>
      <c r="E11" s="26" t="s">
        <v>50</v>
      </c>
      <c r="F11" s="27" t="s">
        <v>55</v>
      </c>
      <c r="G11" s="28" t="s">
        <v>57</v>
      </c>
      <c r="H11" s="29" t="s">
        <v>59</v>
      </c>
      <c r="I11" s="30" t="s">
        <v>65</v>
      </c>
      <c r="J11" s="31" t="s">
        <v>69</v>
      </c>
      <c r="K11" s="29" t="s">
        <v>56</v>
      </c>
      <c r="L11" s="31" t="s">
        <v>69</v>
      </c>
      <c r="M11" s="8"/>
      <c r="P11" s="6" t="s">
        <v>72</v>
      </c>
      <c r="Q11" s="6" t="s">
        <v>73</v>
      </c>
      <c r="R11" s="6" t="s">
        <v>76</v>
      </c>
      <c r="S11" s="6" t="s">
        <v>77</v>
      </c>
      <c r="T11" s="6" t="s">
        <v>78</v>
      </c>
      <c r="U11" s="6" t="s">
        <v>79</v>
      </c>
      <c r="V11" s="6" t="s">
        <v>80</v>
      </c>
      <c r="W11" s="6" t="s">
        <v>81</v>
      </c>
      <c r="X11" s="6" t="s">
        <v>82</v>
      </c>
    </row>
    <row r="12" spans="1:37" ht="12.75">
      <c r="A12" s="38"/>
      <c r="B12" s="32"/>
      <c r="C12" s="33" t="s">
        <v>19</v>
      </c>
      <c r="D12" s="55" t="s">
        <v>34</v>
      </c>
      <c r="E12" s="56"/>
      <c r="F12" s="56"/>
      <c r="G12" s="56"/>
      <c r="H12" s="34">
        <f>SUM(H13:H21)</f>
        <v>0</v>
      </c>
      <c r="I12" s="34">
        <f>SUM(I13:I21)</f>
        <v>0</v>
      </c>
      <c r="J12" s="34">
        <f>H12+I12</f>
        <v>0</v>
      </c>
      <c r="K12" s="35"/>
      <c r="L12" s="39">
        <f>SUM(L13:L21)</f>
        <v>0</v>
      </c>
      <c r="P12" s="10">
        <f>IF(Q12="PR",J12,SUM(O13:O21))</f>
        <v>0</v>
      </c>
      <c r="Q12" s="6" t="s">
        <v>74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SUM(Z13:Z21)</f>
        <v>0</v>
      </c>
      <c r="AJ12" s="10">
        <f>SUM(AA13:AA21)</f>
        <v>0</v>
      </c>
      <c r="AK12" s="10">
        <f>SUM(AB13:AB21)</f>
        <v>0</v>
      </c>
    </row>
    <row r="13" spans="1:32" ht="12.75">
      <c r="A13" s="40" t="s">
        <v>7</v>
      </c>
      <c r="B13" s="36"/>
      <c r="C13" s="36" t="s">
        <v>20</v>
      </c>
      <c r="D13" s="36" t="s">
        <v>35</v>
      </c>
      <c r="E13" s="36" t="s">
        <v>51</v>
      </c>
      <c r="F13" s="37">
        <v>1.05</v>
      </c>
      <c r="G13" s="37"/>
      <c r="H13" s="37">
        <f aca="true" t="shared" si="0" ref="H13:H21">ROUND(F13*AE13,2)</f>
        <v>0</v>
      </c>
      <c r="I13" s="37">
        <f aca="true" t="shared" si="1" ref="I13:I21">J13-H13</f>
        <v>0</v>
      </c>
      <c r="J13" s="37">
        <f aca="true" t="shared" si="2" ref="J13:J21">ROUND(F13*G13,2)</f>
        <v>0</v>
      </c>
      <c r="K13" s="37">
        <v>0</v>
      </c>
      <c r="L13" s="41">
        <f aca="true" t="shared" si="3" ref="L13:L21">F13*K13</f>
        <v>0</v>
      </c>
      <c r="N13" s="9" t="s">
        <v>7</v>
      </c>
      <c r="O13" s="4">
        <f aca="true" t="shared" si="4" ref="O13:O21">IF(N13="5",I13,0)</f>
        <v>0</v>
      </c>
      <c r="Z13" s="4">
        <f aca="true" t="shared" si="5" ref="Z13:Z21">IF(AD13=0,J13,0)</f>
        <v>0</v>
      </c>
      <c r="AA13" s="4">
        <f aca="true" t="shared" si="6" ref="AA13:AA21">IF(AD13=9,J13,0)</f>
        <v>0</v>
      </c>
      <c r="AB13" s="4">
        <f aca="true" t="shared" si="7" ref="AB13:AB21">IF(AD13=19,J13,0)</f>
        <v>0</v>
      </c>
      <c r="AD13" s="4">
        <v>19</v>
      </c>
      <c r="AE13" s="4">
        <f aca="true" t="shared" si="8" ref="AE13:AE21">G13*0</f>
        <v>0</v>
      </c>
      <c r="AF13" s="4">
        <f aca="true" t="shared" si="9" ref="AF13:AF21">G13*(1-0)</f>
        <v>0</v>
      </c>
    </row>
    <row r="14" spans="1:32" ht="12.75">
      <c r="A14" s="40" t="s">
        <v>8</v>
      </c>
      <c r="B14" s="36"/>
      <c r="C14" s="36" t="s">
        <v>21</v>
      </c>
      <c r="D14" s="36" t="s">
        <v>36</v>
      </c>
      <c r="E14" s="36" t="s">
        <v>52</v>
      </c>
      <c r="F14" s="37">
        <v>10519</v>
      </c>
      <c r="G14" s="37"/>
      <c r="H14" s="37">
        <f t="shared" si="0"/>
        <v>0</v>
      </c>
      <c r="I14" s="37">
        <f t="shared" si="1"/>
        <v>0</v>
      </c>
      <c r="J14" s="37">
        <f t="shared" si="2"/>
        <v>0</v>
      </c>
      <c r="K14" s="37">
        <v>0</v>
      </c>
      <c r="L14" s="41">
        <f t="shared" si="3"/>
        <v>0</v>
      </c>
      <c r="N14" s="9" t="s">
        <v>7</v>
      </c>
      <c r="O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D14" s="4">
        <v>19</v>
      </c>
      <c r="AE14" s="4">
        <f t="shared" si="8"/>
        <v>0</v>
      </c>
      <c r="AF14" s="4">
        <f t="shared" si="9"/>
        <v>0</v>
      </c>
    </row>
    <row r="15" spans="1:32" ht="12.75">
      <c r="A15" s="40" t="s">
        <v>9</v>
      </c>
      <c r="B15" s="36"/>
      <c r="C15" s="36" t="s">
        <v>22</v>
      </c>
      <c r="D15" s="36" t="s">
        <v>37</v>
      </c>
      <c r="E15" s="36" t="s">
        <v>52</v>
      </c>
      <c r="F15" s="37">
        <v>10519</v>
      </c>
      <c r="G15" s="37"/>
      <c r="H15" s="37">
        <f t="shared" si="0"/>
        <v>0</v>
      </c>
      <c r="I15" s="37">
        <f t="shared" si="1"/>
        <v>0</v>
      </c>
      <c r="J15" s="37">
        <f t="shared" si="2"/>
        <v>0</v>
      </c>
      <c r="K15" s="37">
        <v>0</v>
      </c>
      <c r="L15" s="41">
        <f t="shared" si="3"/>
        <v>0</v>
      </c>
      <c r="N15" s="9" t="s">
        <v>7</v>
      </c>
      <c r="O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D15" s="4">
        <v>19</v>
      </c>
      <c r="AE15" s="4">
        <f t="shared" si="8"/>
        <v>0</v>
      </c>
      <c r="AF15" s="4">
        <f t="shared" si="9"/>
        <v>0</v>
      </c>
    </row>
    <row r="16" spans="1:32" ht="12.75">
      <c r="A16" s="40" t="s">
        <v>10</v>
      </c>
      <c r="B16" s="36"/>
      <c r="C16" s="36" t="s">
        <v>23</v>
      </c>
      <c r="D16" s="36" t="s">
        <v>38</v>
      </c>
      <c r="E16" s="36" t="s">
        <v>53</v>
      </c>
      <c r="F16" s="37">
        <v>1.05</v>
      </c>
      <c r="G16" s="37"/>
      <c r="H16" s="37">
        <f t="shared" si="0"/>
        <v>0</v>
      </c>
      <c r="I16" s="37">
        <f t="shared" si="1"/>
        <v>0</v>
      </c>
      <c r="J16" s="37">
        <f t="shared" si="2"/>
        <v>0</v>
      </c>
      <c r="K16" s="37">
        <v>0</v>
      </c>
      <c r="L16" s="41">
        <f t="shared" si="3"/>
        <v>0</v>
      </c>
      <c r="N16" s="9" t="s">
        <v>7</v>
      </c>
      <c r="O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D16" s="4">
        <v>19</v>
      </c>
      <c r="AE16" s="4">
        <f t="shared" si="8"/>
        <v>0</v>
      </c>
      <c r="AF16" s="4">
        <f t="shared" si="9"/>
        <v>0</v>
      </c>
    </row>
    <row r="17" spans="1:32" ht="12.75">
      <c r="A17" s="40" t="s">
        <v>11</v>
      </c>
      <c r="B17" s="36"/>
      <c r="C17" s="36" t="s">
        <v>24</v>
      </c>
      <c r="D17" s="36" t="s">
        <v>39</v>
      </c>
      <c r="E17" s="36" t="s">
        <v>51</v>
      </c>
      <c r="F17" s="37">
        <v>1.05</v>
      </c>
      <c r="G17" s="37"/>
      <c r="H17" s="37">
        <f t="shared" si="0"/>
        <v>0</v>
      </c>
      <c r="I17" s="37">
        <f t="shared" si="1"/>
        <v>0</v>
      </c>
      <c r="J17" s="37">
        <f t="shared" si="2"/>
        <v>0</v>
      </c>
      <c r="K17" s="37">
        <v>0</v>
      </c>
      <c r="L17" s="41">
        <f t="shared" si="3"/>
        <v>0</v>
      </c>
      <c r="N17" s="9" t="s">
        <v>7</v>
      </c>
      <c r="O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D17" s="4">
        <v>19</v>
      </c>
      <c r="AE17" s="4">
        <f t="shared" si="8"/>
        <v>0</v>
      </c>
      <c r="AF17" s="4">
        <f t="shared" si="9"/>
        <v>0</v>
      </c>
    </row>
    <row r="18" spans="1:32" ht="12.75">
      <c r="A18" s="40" t="s">
        <v>12</v>
      </c>
      <c r="B18" s="36"/>
      <c r="C18" s="36" t="s">
        <v>25</v>
      </c>
      <c r="D18" s="36" t="s">
        <v>40</v>
      </c>
      <c r="E18" s="36" t="s">
        <v>51</v>
      </c>
      <c r="F18" s="37">
        <v>1.05</v>
      </c>
      <c r="G18" s="37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v>0</v>
      </c>
      <c r="L18" s="41">
        <f t="shared" si="3"/>
        <v>0</v>
      </c>
      <c r="N18" s="9" t="s">
        <v>7</v>
      </c>
      <c r="O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D18" s="4">
        <v>19</v>
      </c>
      <c r="AE18" s="4">
        <f t="shared" si="8"/>
        <v>0</v>
      </c>
      <c r="AF18" s="4">
        <f t="shared" si="9"/>
        <v>0</v>
      </c>
    </row>
    <row r="19" spans="1:32" ht="12.75">
      <c r="A19" s="40" t="s">
        <v>13</v>
      </c>
      <c r="B19" s="36"/>
      <c r="C19" s="36" t="s">
        <v>26</v>
      </c>
      <c r="D19" s="36" t="s">
        <v>41</v>
      </c>
      <c r="E19" s="36" t="s">
        <v>53</v>
      </c>
      <c r="F19" s="37">
        <v>1.05</v>
      </c>
      <c r="G19" s="37"/>
      <c r="H19" s="37">
        <f t="shared" si="0"/>
        <v>0</v>
      </c>
      <c r="I19" s="37">
        <f t="shared" si="1"/>
        <v>0</v>
      </c>
      <c r="J19" s="37">
        <f t="shared" si="2"/>
        <v>0</v>
      </c>
      <c r="K19" s="37">
        <v>0</v>
      </c>
      <c r="L19" s="41">
        <f t="shared" si="3"/>
        <v>0</v>
      </c>
      <c r="N19" s="9" t="s">
        <v>7</v>
      </c>
      <c r="O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D19" s="4">
        <v>19</v>
      </c>
      <c r="AE19" s="4">
        <f t="shared" si="8"/>
        <v>0</v>
      </c>
      <c r="AF19" s="4">
        <f t="shared" si="9"/>
        <v>0</v>
      </c>
    </row>
    <row r="20" spans="1:32" ht="12.75">
      <c r="A20" s="40" t="s">
        <v>14</v>
      </c>
      <c r="B20" s="36"/>
      <c r="C20" s="36" t="s">
        <v>27</v>
      </c>
      <c r="D20" s="36" t="s">
        <v>42</v>
      </c>
      <c r="E20" s="36" t="s">
        <v>51</v>
      </c>
      <c r="F20" s="37">
        <v>1.05</v>
      </c>
      <c r="G20" s="37"/>
      <c r="H20" s="37">
        <f t="shared" si="0"/>
        <v>0</v>
      </c>
      <c r="I20" s="37">
        <f t="shared" si="1"/>
        <v>0</v>
      </c>
      <c r="J20" s="37">
        <f t="shared" si="2"/>
        <v>0</v>
      </c>
      <c r="K20" s="37">
        <v>0</v>
      </c>
      <c r="L20" s="41">
        <f t="shared" si="3"/>
        <v>0</v>
      </c>
      <c r="N20" s="9" t="s">
        <v>7</v>
      </c>
      <c r="O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D20" s="4">
        <v>19</v>
      </c>
      <c r="AE20" s="4">
        <f t="shared" si="8"/>
        <v>0</v>
      </c>
      <c r="AF20" s="4">
        <f t="shared" si="9"/>
        <v>0</v>
      </c>
    </row>
    <row r="21" spans="1:32" ht="12.75">
      <c r="A21" s="40" t="s">
        <v>15</v>
      </c>
      <c r="B21" s="36"/>
      <c r="C21" s="36" t="s">
        <v>28</v>
      </c>
      <c r="D21" s="36" t="s">
        <v>43</v>
      </c>
      <c r="E21" s="36" t="s">
        <v>51</v>
      </c>
      <c r="F21" s="37">
        <v>1.05</v>
      </c>
      <c r="G21" s="37"/>
      <c r="H21" s="37">
        <f t="shared" si="0"/>
        <v>0</v>
      </c>
      <c r="I21" s="37">
        <f t="shared" si="1"/>
        <v>0</v>
      </c>
      <c r="J21" s="37">
        <f t="shared" si="2"/>
        <v>0</v>
      </c>
      <c r="K21" s="37">
        <v>0</v>
      </c>
      <c r="L21" s="41">
        <f t="shared" si="3"/>
        <v>0</v>
      </c>
      <c r="N21" s="9" t="s">
        <v>7</v>
      </c>
      <c r="O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D21" s="4">
        <v>19</v>
      </c>
      <c r="AE21" s="4">
        <f t="shared" si="8"/>
        <v>0</v>
      </c>
      <c r="AF21" s="4">
        <f t="shared" si="9"/>
        <v>0</v>
      </c>
    </row>
    <row r="22" spans="1:37" ht="12.75">
      <c r="A22" s="38"/>
      <c r="B22" s="32"/>
      <c r="C22" s="33"/>
      <c r="D22" s="55" t="s">
        <v>44</v>
      </c>
      <c r="E22" s="56"/>
      <c r="F22" s="56"/>
      <c r="G22" s="56"/>
      <c r="H22" s="34">
        <f>SUM(H23:H23)</f>
        <v>0</v>
      </c>
      <c r="I22" s="34">
        <f>SUM(I23:I23)</f>
        <v>0</v>
      </c>
      <c r="J22" s="34">
        <f>H22+I22</f>
        <v>0</v>
      </c>
      <c r="K22" s="35"/>
      <c r="L22" s="39">
        <f>SUM(L23:L23)</f>
        <v>0.2205</v>
      </c>
      <c r="P22" s="10">
        <f>IF(Q22="PR",J22,SUM(O23:O23))</f>
        <v>0</v>
      </c>
      <c r="Q22" s="6" t="s">
        <v>75</v>
      </c>
      <c r="R22" s="10">
        <f>IF(Q22="HS",H22,0)</f>
        <v>0</v>
      </c>
      <c r="S22" s="10">
        <f>IF(Q22="HS",I22-P22,0)</f>
        <v>0</v>
      </c>
      <c r="T22" s="10">
        <f>IF(Q22="PS",H22,0)</f>
        <v>0</v>
      </c>
      <c r="U22" s="10">
        <f>IF(Q22="PS",I22-P22,0)</f>
        <v>0</v>
      </c>
      <c r="V22" s="10">
        <f>IF(Q22="MP",H22,0)</f>
        <v>0</v>
      </c>
      <c r="W22" s="10">
        <f>IF(Q22="MP",I22-P22,0)</f>
        <v>0</v>
      </c>
      <c r="X22" s="10">
        <f>IF(Q22="OM",H22,0)</f>
        <v>0</v>
      </c>
      <c r="Y22" s="6"/>
      <c r="AI22" s="10">
        <f>SUM(Z23:Z23)</f>
        <v>0</v>
      </c>
      <c r="AJ22" s="10">
        <f>SUM(AA23:AA23)</f>
        <v>0</v>
      </c>
      <c r="AK22" s="10">
        <f>SUM(AB23:AB23)</f>
        <v>0</v>
      </c>
    </row>
    <row r="23" spans="1:32" ht="12.75">
      <c r="A23" s="40" t="s">
        <v>16</v>
      </c>
      <c r="B23" s="36"/>
      <c r="C23" s="36" t="s">
        <v>29</v>
      </c>
      <c r="D23" s="36" t="s">
        <v>45</v>
      </c>
      <c r="E23" s="36" t="s">
        <v>54</v>
      </c>
      <c r="F23" s="37">
        <v>220.5</v>
      </c>
      <c r="G23" s="37"/>
      <c r="H23" s="37">
        <f>ROUND(F23*AE23,2)</f>
        <v>0</v>
      </c>
      <c r="I23" s="37">
        <f>J23-H23</f>
        <v>0</v>
      </c>
      <c r="J23" s="37">
        <f>ROUND(F23*G23,2)</f>
        <v>0</v>
      </c>
      <c r="K23" s="37">
        <v>0.001</v>
      </c>
      <c r="L23" s="41">
        <f>F23*K23</f>
        <v>0.2205</v>
      </c>
      <c r="N23" s="9" t="s">
        <v>71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G23*1</f>
        <v>0</v>
      </c>
      <c r="AF23" s="4">
        <f>G23*(1-1)</f>
        <v>0</v>
      </c>
    </row>
    <row r="24" spans="1:28" ht="12.75">
      <c r="A24" s="42"/>
      <c r="B24" s="2"/>
      <c r="C24" s="2"/>
      <c r="D24" s="2"/>
      <c r="E24" s="2"/>
      <c r="F24" s="2"/>
      <c r="G24" s="2"/>
      <c r="H24" s="50" t="s">
        <v>60</v>
      </c>
      <c r="I24" s="51"/>
      <c r="J24" s="11">
        <f>J12+J22</f>
        <v>0</v>
      </c>
      <c r="K24" s="2"/>
      <c r="L24" s="43"/>
      <c r="Z24" s="12">
        <f>SUM(Z13:Z23)</f>
        <v>0</v>
      </c>
      <c r="AA24" s="12">
        <f>SUM(AA13:AA23)</f>
        <v>0</v>
      </c>
      <c r="AB24" s="12">
        <f>SUM(AB13:AB23)</f>
        <v>0</v>
      </c>
    </row>
    <row r="25" spans="1:12" ht="12.7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3.5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</row>
  </sheetData>
  <sheetProtection/>
  <mergeCells count="30">
    <mergeCell ref="A8:C9"/>
    <mergeCell ref="D2:D3"/>
    <mergeCell ref="D4:D5"/>
    <mergeCell ref="D6:D7"/>
    <mergeCell ref="D8:D9"/>
    <mergeCell ref="J2:L3"/>
    <mergeCell ref="J4:L5"/>
    <mergeCell ref="J6:L7"/>
    <mergeCell ref="E6:F7"/>
    <mergeCell ref="I2:I3"/>
    <mergeCell ref="I4:I5"/>
    <mergeCell ref="I6:I7"/>
    <mergeCell ref="G2:H3"/>
    <mergeCell ref="G4:H5"/>
    <mergeCell ref="G6:H7"/>
    <mergeCell ref="G8:H9"/>
    <mergeCell ref="E4:F5"/>
    <mergeCell ref="A1:L1"/>
    <mergeCell ref="A2:C3"/>
    <mergeCell ref="A4:C5"/>
    <mergeCell ref="A6:C7"/>
    <mergeCell ref="E2:F3"/>
    <mergeCell ref="H24:I24"/>
    <mergeCell ref="H10:J10"/>
    <mergeCell ref="K10:L10"/>
    <mergeCell ref="D12:G12"/>
    <mergeCell ref="D22:G22"/>
    <mergeCell ref="I8:I9"/>
    <mergeCell ref="J8:L9"/>
    <mergeCell ref="E8:F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9" t="s">
        <v>83</v>
      </c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67" t="s">
        <v>1</v>
      </c>
      <c r="B2" s="63"/>
      <c r="C2" s="50" t="s">
        <v>30</v>
      </c>
      <c r="D2" s="51"/>
      <c r="E2" s="62" t="s">
        <v>61</v>
      </c>
      <c r="F2" s="62" t="s">
        <v>66</v>
      </c>
      <c r="G2" s="63"/>
      <c r="H2" s="62" t="s">
        <v>114</v>
      </c>
      <c r="I2" s="101"/>
      <c r="J2" s="7"/>
    </row>
    <row r="3" spans="1:10" ht="12.75">
      <c r="A3" s="68"/>
      <c r="B3" s="59"/>
      <c r="C3" s="72"/>
      <c r="D3" s="72"/>
      <c r="E3" s="59"/>
      <c r="F3" s="59"/>
      <c r="G3" s="59"/>
      <c r="H3" s="59"/>
      <c r="I3" s="60"/>
      <c r="J3" s="7"/>
    </row>
    <row r="4" spans="1:10" ht="12.75">
      <c r="A4" s="69" t="s">
        <v>2</v>
      </c>
      <c r="B4" s="59"/>
      <c r="C4" s="57" t="s">
        <v>31</v>
      </c>
      <c r="D4" s="59"/>
      <c r="E4" s="57" t="s">
        <v>62</v>
      </c>
      <c r="F4" s="57"/>
      <c r="G4" s="59"/>
      <c r="H4" s="57" t="s">
        <v>114</v>
      </c>
      <c r="I4" s="96"/>
      <c r="J4" s="7"/>
    </row>
    <row r="5" spans="1:10" ht="12.75">
      <c r="A5" s="68"/>
      <c r="B5" s="59"/>
      <c r="C5" s="59"/>
      <c r="D5" s="59"/>
      <c r="E5" s="59"/>
      <c r="F5" s="59"/>
      <c r="G5" s="59"/>
      <c r="H5" s="59"/>
      <c r="I5" s="60"/>
      <c r="J5" s="7"/>
    </row>
    <row r="6" spans="1:10" ht="12.75">
      <c r="A6" s="69" t="s">
        <v>3</v>
      </c>
      <c r="B6" s="59"/>
      <c r="C6" s="73" t="s">
        <v>32</v>
      </c>
      <c r="D6" s="74"/>
      <c r="E6" s="57" t="s">
        <v>63</v>
      </c>
      <c r="F6" s="57" t="s">
        <v>67</v>
      </c>
      <c r="G6" s="59"/>
      <c r="H6" s="57" t="s">
        <v>114</v>
      </c>
      <c r="I6" s="96"/>
      <c r="J6" s="7"/>
    </row>
    <row r="7" spans="1:10" ht="12.75">
      <c r="A7" s="68"/>
      <c r="B7" s="59"/>
      <c r="C7" s="74"/>
      <c r="D7" s="74"/>
      <c r="E7" s="59"/>
      <c r="F7" s="59"/>
      <c r="G7" s="59"/>
      <c r="H7" s="59"/>
      <c r="I7" s="60"/>
      <c r="J7" s="7"/>
    </row>
    <row r="8" spans="1:10" ht="12.75">
      <c r="A8" s="69" t="s">
        <v>47</v>
      </c>
      <c r="B8" s="59"/>
      <c r="C8" s="64"/>
      <c r="D8" s="59"/>
      <c r="E8" s="57" t="s">
        <v>48</v>
      </c>
      <c r="F8" s="59"/>
      <c r="G8" s="59"/>
      <c r="H8" s="57" t="s">
        <v>115</v>
      </c>
      <c r="I8" s="96" t="s">
        <v>16</v>
      </c>
      <c r="J8" s="7"/>
    </row>
    <row r="9" spans="1:10" ht="12.75">
      <c r="A9" s="68"/>
      <c r="B9" s="59"/>
      <c r="C9" s="59"/>
      <c r="D9" s="59"/>
      <c r="E9" s="59"/>
      <c r="F9" s="59"/>
      <c r="G9" s="59"/>
      <c r="H9" s="59"/>
      <c r="I9" s="60"/>
      <c r="J9" s="7"/>
    </row>
    <row r="10" spans="1:10" ht="12.75">
      <c r="A10" s="69" t="s">
        <v>4</v>
      </c>
      <c r="B10" s="59"/>
      <c r="C10" s="57"/>
      <c r="D10" s="59"/>
      <c r="E10" s="57" t="s">
        <v>64</v>
      </c>
      <c r="F10" s="57"/>
      <c r="G10" s="59"/>
      <c r="H10" s="57" t="s">
        <v>116</v>
      </c>
      <c r="I10" s="97"/>
      <c r="J10" s="7"/>
    </row>
    <row r="11" spans="1:10" ht="12.75">
      <c r="A11" s="95"/>
      <c r="B11" s="94"/>
      <c r="C11" s="94"/>
      <c r="D11" s="94"/>
      <c r="E11" s="94"/>
      <c r="F11" s="94"/>
      <c r="G11" s="94"/>
      <c r="H11" s="94"/>
      <c r="I11" s="98"/>
      <c r="J11" s="7"/>
    </row>
    <row r="12" spans="1:9" ht="23.25" customHeight="1">
      <c r="A12" s="90" t="s">
        <v>84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14" t="s">
        <v>85</v>
      </c>
      <c r="B13" s="92" t="s">
        <v>94</v>
      </c>
      <c r="C13" s="93"/>
      <c r="D13" s="14" t="s">
        <v>96</v>
      </c>
      <c r="E13" s="92" t="s">
        <v>102</v>
      </c>
      <c r="F13" s="93"/>
      <c r="G13" s="14" t="s">
        <v>103</v>
      </c>
      <c r="H13" s="92" t="s">
        <v>117</v>
      </c>
      <c r="I13" s="93"/>
      <c r="J13" s="7"/>
    </row>
    <row r="14" spans="1:10" ht="15" customHeight="1">
      <c r="A14" s="15" t="s">
        <v>86</v>
      </c>
      <c r="B14" s="20" t="s">
        <v>95</v>
      </c>
      <c r="C14" s="22">
        <f>SUM('Stavební rozpočet'!R12:R23)</f>
        <v>0</v>
      </c>
      <c r="D14" s="88" t="s">
        <v>97</v>
      </c>
      <c r="E14" s="89"/>
      <c r="F14" s="22">
        <v>0</v>
      </c>
      <c r="G14" s="88" t="s">
        <v>104</v>
      </c>
      <c r="H14" s="89"/>
      <c r="I14" s="22">
        <f>ROUND(C22*(1/100),2)</f>
        <v>0</v>
      </c>
      <c r="J14" s="7"/>
    </row>
    <row r="15" spans="1:10" ht="15" customHeight="1">
      <c r="A15" s="16"/>
      <c r="B15" s="20" t="s">
        <v>65</v>
      </c>
      <c r="C15" s="22">
        <f>SUM('Stavební rozpočet'!S12:S23)</f>
        <v>0</v>
      </c>
      <c r="D15" s="88" t="s">
        <v>98</v>
      </c>
      <c r="E15" s="89"/>
      <c r="F15" s="22">
        <v>0</v>
      </c>
      <c r="G15" s="88" t="s">
        <v>105</v>
      </c>
      <c r="H15" s="89"/>
      <c r="I15" s="22">
        <v>0</v>
      </c>
      <c r="J15" s="7"/>
    </row>
    <row r="16" spans="1:10" ht="15" customHeight="1">
      <c r="A16" s="15" t="s">
        <v>87</v>
      </c>
      <c r="B16" s="20" t="s">
        <v>95</v>
      </c>
      <c r="C16" s="22">
        <f>SUM('Stavební rozpočet'!T12:T23)</f>
        <v>0</v>
      </c>
      <c r="D16" s="88" t="s">
        <v>99</v>
      </c>
      <c r="E16" s="89"/>
      <c r="F16" s="22">
        <v>0</v>
      </c>
      <c r="G16" s="88" t="s">
        <v>106</v>
      </c>
      <c r="H16" s="89"/>
      <c r="I16" s="22">
        <v>0</v>
      </c>
      <c r="J16" s="7"/>
    </row>
    <row r="17" spans="1:10" ht="15" customHeight="1">
      <c r="A17" s="16"/>
      <c r="B17" s="20" t="s">
        <v>65</v>
      </c>
      <c r="C17" s="22">
        <f>SUM('Stavební rozpočet'!U12:U23)</f>
        <v>0</v>
      </c>
      <c r="D17" s="88"/>
      <c r="E17" s="89"/>
      <c r="F17" s="23"/>
      <c r="G17" s="88" t="s">
        <v>107</v>
      </c>
      <c r="H17" s="89"/>
      <c r="I17" s="22">
        <v>0</v>
      </c>
      <c r="J17" s="7"/>
    </row>
    <row r="18" spans="1:10" ht="15" customHeight="1">
      <c r="A18" s="15" t="s">
        <v>88</v>
      </c>
      <c r="B18" s="20" t="s">
        <v>95</v>
      </c>
      <c r="C18" s="22">
        <f>SUM('Stavební rozpočet'!V12:V23)</f>
        <v>0</v>
      </c>
      <c r="D18" s="88"/>
      <c r="E18" s="89"/>
      <c r="F18" s="23"/>
      <c r="G18" s="88" t="s">
        <v>108</v>
      </c>
      <c r="H18" s="89"/>
      <c r="I18" s="22">
        <v>0</v>
      </c>
      <c r="J18" s="7"/>
    </row>
    <row r="19" spans="1:10" ht="15" customHeight="1">
      <c r="A19" s="16"/>
      <c r="B19" s="20" t="s">
        <v>65</v>
      </c>
      <c r="C19" s="22">
        <f>SUM('Stavební rozpočet'!W12:W23)</f>
        <v>0</v>
      </c>
      <c r="D19" s="88"/>
      <c r="E19" s="89"/>
      <c r="F19" s="23"/>
      <c r="G19" s="88" t="s">
        <v>109</v>
      </c>
      <c r="H19" s="89"/>
      <c r="I19" s="22">
        <v>0</v>
      </c>
      <c r="J19" s="7"/>
    </row>
    <row r="20" spans="1:10" ht="15" customHeight="1">
      <c r="A20" s="84" t="s">
        <v>44</v>
      </c>
      <c r="B20" s="85"/>
      <c r="C20" s="22">
        <f>SUM('Stavební rozpočet'!X12:X23)</f>
        <v>0</v>
      </c>
      <c r="D20" s="88"/>
      <c r="E20" s="89"/>
      <c r="F20" s="23"/>
      <c r="G20" s="88"/>
      <c r="H20" s="89"/>
      <c r="I20" s="23"/>
      <c r="J20" s="7"/>
    </row>
    <row r="21" spans="1:10" ht="15" customHeight="1">
      <c r="A21" s="84" t="s">
        <v>89</v>
      </c>
      <c r="B21" s="85"/>
      <c r="C21" s="22">
        <f>SUM('Stavební rozpočet'!P12:P23)</f>
        <v>0</v>
      </c>
      <c r="D21" s="88"/>
      <c r="E21" s="89"/>
      <c r="F21" s="23"/>
      <c r="G21" s="88"/>
      <c r="H21" s="89"/>
      <c r="I21" s="23"/>
      <c r="J21" s="7"/>
    </row>
    <row r="22" spans="1:10" ht="16.5" customHeight="1">
      <c r="A22" s="84" t="s">
        <v>90</v>
      </c>
      <c r="B22" s="85"/>
      <c r="C22" s="22">
        <f>SUM(C14:C21)</f>
        <v>0</v>
      </c>
      <c r="D22" s="84" t="s">
        <v>100</v>
      </c>
      <c r="E22" s="85"/>
      <c r="F22" s="22">
        <f>SUM(F14:F21)</f>
        <v>0</v>
      </c>
      <c r="G22" s="84" t="s">
        <v>110</v>
      </c>
      <c r="H22" s="85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6" t="s">
        <v>91</v>
      </c>
      <c r="B24" s="87"/>
      <c r="C24" s="24">
        <f>SUM('Stavební rozpočet'!Z12:Z23)</f>
        <v>0</v>
      </c>
      <c r="D24" s="21"/>
      <c r="E24" s="13"/>
      <c r="F24" s="13"/>
      <c r="G24" s="13"/>
      <c r="H24" s="13"/>
      <c r="I24" s="13"/>
    </row>
    <row r="25" spans="1:10" ht="15" customHeight="1">
      <c r="A25" s="86" t="s">
        <v>120</v>
      </c>
      <c r="B25" s="87"/>
      <c r="C25" s="24">
        <f>SUM('Stavební rozpočet'!AA12:AA23)</f>
        <v>0</v>
      </c>
      <c r="D25" s="86" t="s">
        <v>121</v>
      </c>
      <c r="E25" s="87"/>
      <c r="F25" s="24">
        <f>ROUND(C25*(10/100),2)</f>
        <v>0</v>
      </c>
      <c r="G25" s="86" t="s">
        <v>111</v>
      </c>
      <c r="H25" s="87"/>
      <c r="I25" s="24">
        <f>SUM(C24:C26)</f>
        <v>0</v>
      </c>
      <c r="J25" s="7"/>
    </row>
    <row r="26" spans="1:10" ht="15" customHeight="1">
      <c r="A26" s="86" t="s">
        <v>118</v>
      </c>
      <c r="B26" s="87"/>
      <c r="C26" s="24">
        <f>SUM('Stavební rozpočet'!AB12:AB23)+(F22+I22)</f>
        <v>0</v>
      </c>
      <c r="D26" s="86" t="s">
        <v>119</v>
      </c>
      <c r="E26" s="87"/>
      <c r="F26" s="24">
        <f>ROUND(C26*(20/100),2)</f>
        <v>0</v>
      </c>
      <c r="G26" s="86" t="s">
        <v>112</v>
      </c>
      <c r="H26" s="87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78" t="s">
        <v>92</v>
      </c>
      <c r="B28" s="79"/>
      <c r="C28" s="80"/>
      <c r="D28" s="78" t="s">
        <v>101</v>
      </c>
      <c r="E28" s="79"/>
      <c r="F28" s="80"/>
      <c r="G28" s="78" t="s">
        <v>113</v>
      </c>
      <c r="H28" s="79"/>
      <c r="I28" s="80"/>
      <c r="J28" s="8"/>
    </row>
    <row r="29" spans="1:10" ht="14.25" customHeight="1">
      <c r="A29" s="81"/>
      <c r="B29" s="82"/>
      <c r="C29" s="83"/>
      <c r="D29" s="81"/>
      <c r="E29" s="82"/>
      <c r="F29" s="83"/>
      <c r="G29" s="81"/>
      <c r="H29" s="82"/>
      <c r="I29" s="83"/>
      <c r="J29" s="8"/>
    </row>
    <row r="30" spans="1:10" ht="14.25" customHeight="1">
      <c r="A30" s="81"/>
      <c r="B30" s="82"/>
      <c r="C30" s="83"/>
      <c r="D30" s="81"/>
      <c r="E30" s="82"/>
      <c r="F30" s="83"/>
      <c r="G30" s="81"/>
      <c r="H30" s="82"/>
      <c r="I30" s="83"/>
      <c r="J30" s="8"/>
    </row>
    <row r="31" spans="1:10" ht="14.25" customHeight="1">
      <c r="A31" s="81"/>
      <c r="B31" s="82"/>
      <c r="C31" s="83"/>
      <c r="D31" s="81"/>
      <c r="E31" s="82"/>
      <c r="F31" s="83"/>
      <c r="G31" s="81"/>
      <c r="H31" s="82"/>
      <c r="I31" s="83"/>
      <c r="J31" s="8"/>
    </row>
    <row r="32" spans="1:10" ht="14.25" customHeight="1">
      <c r="A32" s="75" t="s">
        <v>93</v>
      </c>
      <c r="B32" s="76"/>
      <c r="C32" s="77"/>
      <c r="D32" s="75" t="s">
        <v>93</v>
      </c>
      <c r="E32" s="76"/>
      <c r="F32" s="77"/>
      <c r="G32" s="75" t="s">
        <v>93</v>
      </c>
      <c r="H32" s="76"/>
      <c r="I32" s="77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2009-09-09T11:14:11Z</cp:lastPrinted>
  <dcterms:created xsi:type="dcterms:W3CDTF">2009-09-09T11:08:19Z</dcterms:created>
  <dcterms:modified xsi:type="dcterms:W3CDTF">2011-12-14T13:51:47Z</dcterms:modified>
  <cp:category/>
  <cp:version/>
  <cp:contentType/>
  <cp:contentStatus/>
</cp:coreProperties>
</file>