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Admin\Desktop\VV_Adaptace kotelny -Dobřichovice\SO - 02 - BOURÁNÍ, MONTÁŽE\"/>
    </mc:Choice>
  </mc:AlternateContent>
  <xr:revisionPtr revIDLastSave="0" documentId="10_ncr:0_{9A13146B-5CA2-4875-9937-2DE735C294D1}" xr6:coauthVersionLast="40" xr6:coauthVersionMax="40" xr10:uidLastSave="{00000000-0000-0000-0000-000000000000}"/>
  <bookViews>
    <workbookView xWindow="0" yWindow="0" windowWidth="25200" windowHeight="12360" xr2:uid="{BA951857-C577-4DB8-BBA1-261C56F6BCE2}"/>
  </bookViews>
  <sheets>
    <sheet name="Krycí list" sheetId="1" r:id="rId1"/>
    <sheet name="Rekapitulace" sheetId="2" r:id="rId2"/>
    <sheet name="Položky" sheetId="3" r:id="rId3"/>
  </sheets>
  <definedNames>
    <definedName name="cisloobjektu">'Krycí list'!$A$5</definedName>
    <definedName name="cislostavby">'Krycí list'!$A$7</definedName>
    <definedName name="Datum">'Krycí list'!$B$27</definedName>
    <definedName name="Dil">Rekapitulace!$A$6</definedName>
    <definedName name="Dodavka">Rekapitulace!$G$24</definedName>
    <definedName name="Dodavka0">Položky!#REF!</definedName>
    <definedName name="HSV">Rekapitulace!$E$24</definedName>
    <definedName name="HSV0">Položky!#REF!</definedName>
    <definedName name="HZS">Rekapitulace!$I$24</definedName>
    <definedName name="HZS0">Položky!#REF!</definedName>
    <definedName name="JKSO">'Krycí list'!$G$2</definedName>
    <definedName name="MJ">'Krycí list'!$G$5</definedName>
    <definedName name="Mont">Rekapitulace!$H$24</definedName>
    <definedName name="Montaz0">Položky!#REF!</definedName>
    <definedName name="NazevDilu">Rekapitulace!$B$6</definedName>
    <definedName name="nazevobjektu">'Krycí list'!$C$5</definedName>
    <definedName name="nazevstavby">'Krycí list'!$C$7</definedName>
    <definedName name="_xlnm.Print_Titles" localSheetId="2">Položky!$1:$6</definedName>
    <definedName name="_xlnm.Print_Titles" localSheetId="1">Rekapitulace!$1:$6</definedName>
    <definedName name="Objednatel">'Krycí list'!$C$10</definedName>
    <definedName name="_xlnm.Print_Area" localSheetId="0">'Krycí list'!$A$1:$G$45</definedName>
    <definedName name="_xlnm.Print_Area" localSheetId="2">Položky!$A$1:$K$437</definedName>
    <definedName name="_xlnm.Print_Area" localSheetId="1">Rekapitulace!$A$1:$I$38</definedName>
    <definedName name="PocetMJ">'Krycí list'!$G$6</definedName>
    <definedName name="Poznamka">'Krycí list'!$B$37</definedName>
    <definedName name="Projektant">'Krycí list'!$C$8</definedName>
    <definedName name="PSV">Rekapitulace!$F$24</definedName>
    <definedName name="PSV0">Položky!#REF!</definedName>
    <definedName name="SazbaDPH1">'Krycí list'!$C$30</definedName>
    <definedName name="SazbaDPH2">'Krycí list'!$C$32</definedName>
    <definedName name="SloupecCC">Položky!$G$6</definedName>
    <definedName name="SloupecCisloPol">Položky!$B$6</definedName>
    <definedName name="SloupecCH">Položky!$I$6</definedName>
    <definedName name="SloupecJC">Položky!$F$6</definedName>
    <definedName name="SloupecJH">Položky!$H$6</definedName>
    <definedName name="SloupecMJ">Položky!$D$6</definedName>
    <definedName name="SloupecMnozstvi">Položky!$E$6</definedName>
    <definedName name="SloupecNazPol">Položky!$C$6</definedName>
    <definedName name="SloupecPC">Položky!$A$6</definedName>
    <definedName name="solver_lin" localSheetId="2" hidden="1">0</definedName>
    <definedName name="solver_num" localSheetId="2" hidden="1">0</definedName>
    <definedName name="solver_opt" localSheetId="2" hidden="1">Položky!#REF!</definedName>
    <definedName name="solver_typ" localSheetId="2" hidden="1">1</definedName>
    <definedName name="solver_val" localSheetId="2" hidden="1">0</definedName>
    <definedName name="Typ">Položky!#REF!</definedName>
    <definedName name="VRN">Rekapitulace!$H$37</definedName>
    <definedName name="VRNKc">Rekapitulace!#REF!</definedName>
    <definedName name="VRNnazev">Rekapitulace!#REF!</definedName>
    <definedName name="VRNproc">Rekapitulace!#REF!</definedName>
    <definedName name="VRNzakl">Rekapitulace!#REF!</definedName>
    <definedName name="Zakazka">'Krycí list'!$G$11</definedName>
    <definedName name="Zaklad22">'Krycí list'!$F$32</definedName>
    <definedName name="Zaklad5">'Krycí list'!$F$30</definedName>
    <definedName name="Zhotovitel">'Krycí list'!$C$11:$E$11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1" l="1"/>
  <c r="D20" i="1"/>
  <c r="D19" i="1"/>
  <c r="D18" i="1"/>
  <c r="D17" i="1"/>
  <c r="D16" i="1"/>
  <c r="D15" i="1"/>
  <c r="BG436" i="3"/>
  <c r="BG437" i="3" s="1"/>
  <c r="I23" i="2" s="1"/>
  <c r="BF436" i="3"/>
  <c r="BE436" i="3"/>
  <c r="BE437" i="3" s="1"/>
  <c r="G23" i="2" s="1"/>
  <c r="BD436" i="3"/>
  <c r="BC436" i="3"/>
  <c r="BC437" i="3" s="1"/>
  <c r="E23" i="2" s="1"/>
  <c r="K436" i="3"/>
  <c r="I436" i="3"/>
  <c r="I437" i="3" s="1"/>
  <c r="G436" i="3"/>
  <c r="B23" i="2"/>
  <c r="A23" i="2"/>
  <c r="BF437" i="3"/>
  <c r="H23" i="2" s="1"/>
  <c r="BD437" i="3"/>
  <c r="F23" i="2" s="1"/>
  <c r="K437" i="3"/>
  <c r="G437" i="3"/>
  <c r="C437" i="3"/>
  <c r="BF433" i="3"/>
  <c r="BE433" i="3"/>
  <c r="BD433" i="3"/>
  <c r="BC433" i="3"/>
  <c r="K433" i="3"/>
  <c r="I433" i="3"/>
  <c r="G433" i="3"/>
  <c r="BG433" i="3" s="1"/>
  <c r="BG431" i="3"/>
  <c r="BE431" i="3"/>
  <c r="BD431" i="3"/>
  <c r="BC431" i="3"/>
  <c r="K431" i="3"/>
  <c r="I431" i="3"/>
  <c r="G431" i="3"/>
  <c r="BF431" i="3" s="1"/>
  <c r="BG425" i="3"/>
  <c r="BE425" i="3"/>
  <c r="BD425" i="3"/>
  <c r="BD434" i="3" s="1"/>
  <c r="BC425" i="3"/>
  <c r="K425" i="3"/>
  <c r="K434" i="3" s="1"/>
  <c r="I425" i="3"/>
  <c r="G425" i="3"/>
  <c r="G434" i="3" s="1"/>
  <c r="F22" i="2"/>
  <c r="B22" i="2"/>
  <c r="A22" i="2"/>
  <c r="BG434" i="3"/>
  <c r="I22" i="2" s="1"/>
  <c r="BE434" i="3"/>
  <c r="G22" i="2" s="1"/>
  <c r="BC434" i="3"/>
  <c r="E22" i="2" s="1"/>
  <c r="I434" i="3"/>
  <c r="C434" i="3"/>
  <c r="BG391" i="3"/>
  <c r="BF391" i="3"/>
  <c r="BE391" i="3"/>
  <c r="BC391" i="3"/>
  <c r="K391" i="3"/>
  <c r="I391" i="3"/>
  <c r="G391" i="3"/>
  <c r="BD391" i="3" s="1"/>
  <c r="BG360" i="3"/>
  <c r="BF360" i="3"/>
  <c r="BF423" i="3" s="1"/>
  <c r="H21" i="2" s="1"/>
  <c r="BE360" i="3"/>
  <c r="BC360" i="3"/>
  <c r="K360" i="3"/>
  <c r="K423" i="3" s="1"/>
  <c r="I360" i="3"/>
  <c r="G360" i="3"/>
  <c r="G423" i="3" s="1"/>
  <c r="B21" i="2"/>
  <c r="A21" i="2"/>
  <c r="BG423" i="3"/>
  <c r="I21" i="2" s="1"/>
  <c r="BE423" i="3"/>
  <c r="G21" i="2" s="1"/>
  <c r="BC423" i="3"/>
  <c r="E21" i="2" s="1"/>
  <c r="I423" i="3"/>
  <c r="C423" i="3"/>
  <c r="BG356" i="3"/>
  <c r="BF356" i="3"/>
  <c r="BE356" i="3"/>
  <c r="BC356" i="3"/>
  <c r="K356" i="3"/>
  <c r="I356" i="3"/>
  <c r="G356" i="3"/>
  <c r="BD356" i="3" s="1"/>
  <c r="BG354" i="3"/>
  <c r="BF354" i="3"/>
  <c r="BE354" i="3"/>
  <c r="BC354" i="3"/>
  <c r="K354" i="3"/>
  <c r="I354" i="3"/>
  <c r="G354" i="3"/>
  <c r="BD354" i="3" s="1"/>
  <c r="BG353" i="3"/>
  <c r="BF353" i="3"/>
  <c r="BF358" i="3" s="1"/>
  <c r="BE353" i="3"/>
  <c r="BC353" i="3"/>
  <c r="K353" i="3"/>
  <c r="K358" i="3" s="1"/>
  <c r="I353" i="3"/>
  <c r="G353" i="3"/>
  <c r="G358" i="3" s="1"/>
  <c r="H20" i="2"/>
  <c r="B20" i="2"/>
  <c r="A20" i="2"/>
  <c r="BG358" i="3"/>
  <c r="I20" i="2" s="1"/>
  <c r="BE358" i="3"/>
  <c r="G20" i="2" s="1"/>
  <c r="BC358" i="3"/>
  <c r="E20" i="2" s="1"/>
  <c r="I358" i="3"/>
  <c r="C358" i="3"/>
  <c r="BG350" i="3"/>
  <c r="BF350" i="3"/>
  <c r="BE350" i="3"/>
  <c r="BC350" i="3"/>
  <c r="K350" i="3"/>
  <c r="I350" i="3"/>
  <c r="G350" i="3"/>
  <c r="BD350" i="3" s="1"/>
  <c r="BG349" i="3"/>
  <c r="BF349" i="3"/>
  <c r="BE349" i="3"/>
  <c r="BC349" i="3"/>
  <c r="K349" i="3"/>
  <c r="I349" i="3"/>
  <c r="G349" i="3"/>
  <c r="BD349" i="3" s="1"/>
  <c r="BG348" i="3"/>
  <c r="BF348" i="3"/>
  <c r="BF351" i="3" s="1"/>
  <c r="H19" i="2" s="1"/>
  <c r="BE348" i="3"/>
  <c r="BC348" i="3"/>
  <c r="K348" i="3"/>
  <c r="K351" i="3" s="1"/>
  <c r="I348" i="3"/>
  <c r="G348" i="3"/>
  <c r="G351" i="3" s="1"/>
  <c r="B19" i="2"/>
  <c r="A19" i="2"/>
  <c r="BG351" i="3"/>
  <c r="I19" i="2" s="1"/>
  <c r="BE351" i="3"/>
  <c r="G19" i="2" s="1"/>
  <c r="BC351" i="3"/>
  <c r="E19" i="2" s="1"/>
  <c r="I351" i="3"/>
  <c r="C351" i="3"/>
  <c r="BG345" i="3"/>
  <c r="BF345" i="3"/>
  <c r="BE345" i="3"/>
  <c r="BC345" i="3"/>
  <c r="K345" i="3"/>
  <c r="I345" i="3"/>
  <c r="G345" i="3"/>
  <c r="BD345" i="3" s="1"/>
  <c r="BG331" i="3"/>
  <c r="BF331" i="3"/>
  <c r="BE331" i="3"/>
  <c r="BC331" i="3"/>
  <c r="K331" i="3"/>
  <c r="I331" i="3"/>
  <c r="G331" i="3"/>
  <c r="BD331" i="3" s="1"/>
  <c r="BG325" i="3"/>
  <c r="BF325" i="3"/>
  <c r="BE325" i="3"/>
  <c r="BC325" i="3"/>
  <c r="K325" i="3"/>
  <c r="I325" i="3"/>
  <c r="G325" i="3"/>
  <c r="BD325" i="3" s="1"/>
  <c r="BG317" i="3"/>
  <c r="BF317" i="3"/>
  <c r="BF346" i="3" s="1"/>
  <c r="BE317" i="3"/>
  <c r="BC317" i="3"/>
  <c r="K317" i="3"/>
  <c r="K346" i="3" s="1"/>
  <c r="I317" i="3"/>
  <c r="G317" i="3"/>
  <c r="G346" i="3" s="1"/>
  <c r="H18" i="2"/>
  <c r="B18" i="2"/>
  <c r="A18" i="2"/>
  <c r="BG346" i="3"/>
  <c r="I18" i="2" s="1"/>
  <c r="BE346" i="3"/>
  <c r="G18" i="2" s="1"/>
  <c r="BC346" i="3"/>
  <c r="E18" i="2" s="1"/>
  <c r="I346" i="3"/>
  <c r="C346" i="3"/>
  <c r="BG314" i="3"/>
  <c r="BF314" i="3"/>
  <c r="BE314" i="3"/>
  <c r="BC314" i="3"/>
  <c r="K314" i="3"/>
  <c r="I314" i="3"/>
  <c r="G314" i="3"/>
  <c r="BD314" i="3" s="1"/>
  <c r="BG309" i="3"/>
  <c r="BF309" i="3"/>
  <c r="BF315" i="3" s="1"/>
  <c r="H17" i="2" s="1"/>
  <c r="BE309" i="3"/>
  <c r="BC309" i="3"/>
  <c r="K309" i="3"/>
  <c r="K315" i="3" s="1"/>
  <c r="I309" i="3"/>
  <c r="G309" i="3"/>
  <c r="G315" i="3" s="1"/>
  <c r="B17" i="2"/>
  <c r="A17" i="2"/>
  <c r="BG315" i="3"/>
  <c r="I17" i="2" s="1"/>
  <c r="BE315" i="3"/>
  <c r="G17" i="2" s="1"/>
  <c r="BC315" i="3"/>
  <c r="E17" i="2" s="1"/>
  <c r="I315" i="3"/>
  <c r="C315" i="3"/>
  <c r="BG306" i="3"/>
  <c r="BF306" i="3"/>
  <c r="BF307" i="3" s="1"/>
  <c r="BE306" i="3"/>
  <c r="BD306" i="3"/>
  <c r="BD307" i="3" s="1"/>
  <c r="F16" i="2" s="1"/>
  <c r="K306" i="3"/>
  <c r="K307" i="3" s="1"/>
  <c r="I306" i="3"/>
  <c r="G306" i="3"/>
  <c r="H16" i="2"/>
  <c r="B16" i="2"/>
  <c r="A16" i="2"/>
  <c r="BG307" i="3"/>
  <c r="I16" i="2" s="1"/>
  <c r="BE307" i="3"/>
  <c r="G16" i="2" s="1"/>
  <c r="I307" i="3"/>
  <c r="C307" i="3"/>
  <c r="BG303" i="3"/>
  <c r="BF303" i="3"/>
  <c r="BE303" i="3"/>
  <c r="BD303" i="3"/>
  <c r="K303" i="3"/>
  <c r="I303" i="3"/>
  <c r="G303" i="3"/>
  <c r="BC303" i="3" s="1"/>
  <c r="BG302" i="3"/>
  <c r="BF302" i="3"/>
  <c r="BE302" i="3"/>
  <c r="BD302" i="3"/>
  <c r="K302" i="3"/>
  <c r="I302" i="3"/>
  <c r="G302" i="3"/>
  <c r="BC302" i="3" s="1"/>
  <c r="BG297" i="3"/>
  <c r="BF297" i="3"/>
  <c r="BF304" i="3" s="1"/>
  <c r="BE297" i="3"/>
  <c r="BD297" i="3"/>
  <c r="BD304" i="3" s="1"/>
  <c r="F15" i="2" s="1"/>
  <c r="K297" i="3"/>
  <c r="I297" i="3"/>
  <c r="G297" i="3"/>
  <c r="H15" i="2"/>
  <c r="B15" i="2"/>
  <c r="A15" i="2"/>
  <c r="BG304" i="3"/>
  <c r="I15" i="2" s="1"/>
  <c r="BE304" i="3"/>
  <c r="G15" i="2" s="1"/>
  <c r="I304" i="3"/>
  <c r="C304" i="3"/>
  <c r="BG289" i="3"/>
  <c r="BF289" i="3"/>
  <c r="BE289" i="3"/>
  <c r="BD289" i="3"/>
  <c r="K289" i="3"/>
  <c r="I289" i="3"/>
  <c r="G289" i="3"/>
  <c r="BC289" i="3" s="1"/>
  <c r="BG282" i="3"/>
  <c r="BF282" i="3"/>
  <c r="BE282" i="3"/>
  <c r="BD282" i="3"/>
  <c r="K282" i="3"/>
  <c r="I282" i="3"/>
  <c r="G282" i="3"/>
  <c r="BC282" i="3" s="1"/>
  <c r="BG279" i="3"/>
  <c r="BF279" i="3"/>
  <c r="BE279" i="3"/>
  <c r="BD279" i="3"/>
  <c r="K279" i="3"/>
  <c r="I279" i="3"/>
  <c r="G279" i="3"/>
  <c r="BC279" i="3" s="1"/>
  <c r="BG275" i="3"/>
  <c r="BF275" i="3"/>
  <c r="BE275" i="3"/>
  <c r="BD275" i="3"/>
  <c r="K275" i="3"/>
  <c r="I275" i="3"/>
  <c r="G275" i="3"/>
  <c r="BC275" i="3" s="1"/>
  <c r="BG270" i="3"/>
  <c r="BF270" i="3"/>
  <c r="BE270" i="3"/>
  <c r="BD270" i="3"/>
  <c r="K270" i="3"/>
  <c r="I270" i="3"/>
  <c r="G270" i="3"/>
  <c r="BC270" i="3" s="1"/>
  <c r="BG263" i="3"/>
  <c r="BF263" i="3"/>
  <c r="BE263" i="3"/>
  <c r="BD263" i="3"/>
  <c r="K263" i="3"/>
  <c r="I263" i="3"/>
  <c r="G263" i="3"/>
  <c r="BC263" i="3" s="1"/>
  <c r="BG259" i="3"/>
  <c r="BF259" i="3"/>
  <c r="BE259" i="3"/>
  <c r="BD259" i="3"/>
  <c r="K259" i="3"/>
  <c r="I259" i="3"/>
  <c r="G259" i="3"/>
  <c r="BC259" i="3" s="1"/>
  <c r="BG255" i="3"/>
  <c r="BF255" i="3"/>
  <c r="BE255" i="3"/>
  <c r="BD255" i="3"/>
  <c r="K255" i="3"/>
  <c r="I255" i="3"/>
  <c r="G255" i="3"/>
  <c r="BC255" i="3" s="1"/>
  <c r="BG251" i="3"/>
  <c r="BF251" i="3"/>
  <c r="BF295" i="3" s="1"/>
  <c r="H14" i="2" s="1"/>
  <c r="BE251" i="3"/>
  <c r="BD251" i="3"/>
  <c r="BD295" i="3" s="1"/>
  <c r="F14" i="2" s="1"/>
  <c r="K251" i="3"/>
  <c r="I251" i="3"/>
  <c r="G251" i="3"/>
  <c r="BC251" i="3" s="1"/>
  <c r="BG245" i="3"/>
  <c r="BF245" i="3"/>
  <c r="BE245" i="3"/>
  <c r="BD245" i="3"/>
  <c r="K245" i="3"/>
  <c r="K295" i="3" s="1"/>
  <c r="I245" i="3"/>
  <c r="G245" i="3"/>
  <c r="BC245" i="3" s="1"/>
  <c r="B14" i="2"/>
  <c r="A14" i="2"/>
  <c r="BG295" i="3"/>
  <c r="I14" i="2" s="1"/>
  <c r="BE295" i="3"/>
  <c r="G14" i="2" s="1"/>
  <c r="BC295" i="3"/>
  <c r="E14" i="2" s="1"/>
  <c r="I295" i="3"/>
  <c r="C295" i="3"/>
  <c r="BG235" i="3"/>
  <c r="BF235" i="3"/>
  <c r="BE235" i="3"/>
  <c r="BD235" i="3"/>
  <c r="K235" i="3"/>
  <c r="I235" i="3"/>
  <c r="G235" i="3"/>
  <c r="BC235" i="3" s="1"/>
  <c r="BG225" i="3"/>
  <c r="BF225" i="3"/>
  <c r="BF243" i="3" s="1"/>
  <c r="H13" i="2" s="1"/>
  <c r="BE225" i="3"/>
  <c r="BD225" i="3"/>
  <c r="BD243" i="3" s="1"/>
  <c r="F13" i="2" s="1"/>
  <c r="K225" i="3"/>
  <c r="K243" i="3" s="1"/>
  <c r="I225" i="3"/>
  <c r="G225" i="3"/>
  <c r="BC225" i="3" s="1"/>
  <c r="B13" i="2"/>
  <c r="A13" i="2"/>
  <c r="BG243" i="3"/>
  <c r="I13" i="2" s="1"/>
  <c r="BE243" i="3"/>
  <c r="G13" i="2" s="1"/>
  <c r="I243" i="3"/>
  <c r="C243" i="3"/>
  <c r="BG216" i="3"/>
  <c r="BF216" i="3"/>
  <c r="BF223" i="3" s="1"/>
  <c r="H12" i="2" s="1"/>
  <c r="BE216" i="3"/>
  <c r="BD216" i="3"/>
  <c r="BD223" i="3" s="1"/>
  <c r="F12" i="2" s="1"/>
  <c r="K216" i="3"/>
  <c r="K223" i="3" s="1"/>
  <c r="I216" i="3"/>
  <c r="G216" i="3"/>
  <c r="BC216" i="3" s="1"/>
  <c r="BC223" i="3" s="1"/>
  <c r="E12" i="2" s="1"/>
  <c r="B12" i="2"/>
  <c r="A12" i="2"/>
  <c r="BG223" i="3"/>
  <c r="I12" i="2" s="1"/>
  <c r="BE223" i="3"/>
  <c r="G12" i="2" s="1"/>
  <c r="I223" i="3"/>
  <c r="C223" i="3"/>
  <c r="BG210" i="3"/>
  <c r="BF210" i="3"/>
  <c r="BE210" i="3"/>
  <c r="BD210" i="3"/>
  <c r="K210" i="3"/>
  <c r="I210" i="3"/>
  <c r="G210" i="3"/>
  <c r="BC210" i="3" s="1"/>
  <c r="BG204" i="3"/>
  <c r="BF204" i="3"/>
  <c r="BE204" i="3"/>
  <c r="BD204" i="3"/>
  <c r="K204" i="3"/>
  <c r="I204" i="3"/>
  <c r="G204" i="3"/>
  <c r="BC204" i="3" s="1"/>
  <c r="BG198" i="3"/>
  <c r="BF198" i="3"/>
  <c r="BE198" i="3"/>
  <c r="BD198" i="3"/>
  <c r="K198" i="3"/>
  <c r="I198" i="3"/>
  <c r="G198" i="3"/>
  <c r="BC198" i="3" s="1"/>
  <c r="BG191" i="3"/>
  <c r="BF191" i="3"/>
  <c r="BE191" i="3"/>
  <c r="BD191" i="3"/>
  <c r="K191" i="3"/>
  <c r="I191" i="3"/>
  <c r="G191" i="3"/>
  <c r="BC191" i="3" s="1"/>
  <c r="BG185" i="3"/>
  <c r="BF185" i="3"/>
  <c r="BE185" i="3"/>
  <c r="BD185" i="3"/>
  <c r="K185" i="3"/>
  <c r="I185" i="3"/>
  <c r="G185" i="3"/>
  <c r="BC185" i="3" s="1"/>
  <c r="BG178" i="3"/>
  <c r="BF178" i="3"/>
  <c r="BE178" i="3"/>
  <c r="BD178" i="3"/>
  <c r="K178" i="3"/>
  <c r="I178" i="3"/>
  <c r="G178" i="3"/>
  <c r="BC178" i="3" s="1"/>
  <c r="BG172" i="3"/>
  <c r="BF172" i="3"/>
  <c r="BE172" i="3"/>
  <c r="BD172" i="3"/>
  <c r="K172" i="3"/>
  <c r="I172" i="3"/>
  <c r="G172" i="3"/>
  <c r="BC172" i="3" s="1"/>
  <c r="BG168" i="3"/>
  <c r="BF168" i="3"/>
  <c r="BF214" i="3" s="1"/>
  <c r="H11" i="2" s="1"/>
  <c r="BE168" i="3"/>
  <c r="BD168" i="3"/>
  <c r="BD214" i="3" s="1"/>
  <c r="F11" i="2" s="1"/>
  <c r="K168" i="3"/>
  <c r="K214" i="3" s="1"/>
  <c r="I168" i="3"/>
  <c r="G168" i="3"/>
  <c r="BC168" i="3" s="1"/>
  <c r="BC214" i="3" s="1"/>
  <c r="E11" i="2" s="1"/>
  <c r="B11" i="2"/>
  <c r="A11" i="2"/>
  <c r="BG214" i="3"/>
  <c r="I11" i="2" s="1"/>
  <c r="BE214" i="3"/>
  <c r="G11" i="2" s="1"/>
  <c r="I214" i="3"/>
  <c r="C214" i="3"/>
  <c r="BG162" i="3"/>
  <c r="BF162" i="3"/>
  <c r="BF166" i="3" s="1"/>
  <c r="H10" i="2" s="1"/>
  <c r="BE162" i="3"/>
  <c r="BD162" i="3"/>
  <c r="BD166" i="3" s="1"/>
  <c r="F10" i="2" s="1"/>
  <c r="K162" i="3"/>
  <c r="K166" i="3" s="1"/>
  <c r="I162" i="3"/>
  <c r="G162" i="3"/>
  <c r="BC162" i="3" s="1"/>
  <c r="BC166" i="3" s="1"/>
  <c r="E10" i="2" s="1"/>
  <c r="B10" i="2"/>
  <c r="A10" i="2"/>
  <c r="BG166" i="3"/>
  <c r="I10" i="2" s="1"/>
  <c r="BE166" i="3"/>
  <c r="G10" i="2" s="1"/>
  <c r="I166" i="3"/>
  <c r="C166" i="3"/>
  <c r="BG153" i="3"/>
  <c r="BF153" i="3"/>
  <c r="BE153" i="3"/>
  <c r="BD153" i="3"/>
  <c r="K153" i="3"/>
  <c r="I153" i="3"/>
  <c r="G153" i="3"/>
  <c r="BC153" i="3" s="1"/>
  <c r="BG127" i="3"/>
  <c r="BF127" i="3"/>
  <c r="BE127" i="3"/>
  <c r="BD127" i="3"/>
  <c r="K127" i="3"/>
  <c r="I127" i="3"/>
  <c r="G127" i="3"/>
  <c r="BC127" i="3" s="1"/>
  <c r="BG121" i="3"/>
  <c r="BF121" i="3"/>
  <c r="BE121" i="3"/>
  <c r="BD121" i="3"/>
  <c r="K121" i="3"/>
  <c r="I121" i="3"/>
  <c r="G121" i="3"/>
  <c r="BC121" i="3" s="1"/>
  <c r="BG114" i="3"/>
  <c r="BF114" i="3"/>
  <c r="BF160" i="3" s="1"/>
  <c r="H9" i="2" s="1"/>
  <c r="BE114" i="3"/>
  <c r="BD114" i="3"/>
  <c r="BD160" i="3" s="1"/>
  <c r="F9" i="2" s="1"/>
  <c r="K114" i="3"/>
  <c r="K160" i="3" s="1"/>
  <c r="I114" i="3"/>
  <c r="G114" i="3"/>
  <c r="BC114" i="3" s="1"/>
  <c r="B9" i="2"/>
  <c r="A9" i="2"/>
  <c r="BG160" i="3"/>
  <c r="I9" i="2" s="1"/>
  <c r="BE160" i="3"/>
  <c r="G9" i="2" s="1"/>
  <c r="I160" i="3"/>
  <c r="C160" i="3"/>
  <c r="BG111" i="3"/>
  <c r="BF111" i="3"/>
  <c r="BE111" i="3"/>
  <c r="BD111" i="3"/>
  <c r="K111" i="3"/>
  <c r="I111" i="3"/>
  <c r="G111" i="3"/>
  <c r="BC111" i="3" s="1"/>
  <c r="BG105" i="3"/>
  <c r="BF105" i="3"/>
  <c r="BE105" i="3"/>
  <c r="BD105" i="3"/>
  <c r="K105" i="3"/>
  <c r="I105" i="3"/>
  <c r="G105" i="3"/>
  <c r="BC105" i="3" s="1"/>
  <c r="BG100" i="3"/>
  <c r="BF100" i="3"/>
  <c r="BE100" i="3"/>
  <c r="BD100" i="3"/>
  <c r="K100" i="3"/>
  <c r="I100" i="3"/>
  <c r="G100" i="3"/>
  <c r="BC100" i="3" s="1"/>
  <c r="BG96" i="3"/>
  <c r="BF96" i="3"/>
  <c r="BE96" i="3"/>
  <c r="BD96" i="3"/>
  <c r="K96" i="3"/>
  <c r="I96" i="3"/>
  <c r="G96" i="3"/>
  <c r="BC96" i="3" s="1"/>
  <c r="BG94" i="3"/>
  <c r="BF94" i="3"/>
  <c r="BE94" i="3"/>
  <c r="BD94" i="3"/>
  <c r="K94" i="3"/>
  <c r="I94" i="3"/>
  <c r="G94" i="3"/>
  <c r="BC94" i="3" s="1"/>
  <c r="BG91" i="3"/>
  <c r="BF91" i="3"/>
  <c r="BE91" i="3"/>
  <c r="BD91" i="3"/>
  <c r="K91" i="3"/>
  <c r="I91" i="3"/>
  <c r="G91" i="3"/>
  <c r="BC91" i="3" s="1"/>
  <c r="BG88" i="3"/>
  <c r="BF88" i="3"/>
  <c r="BE88" i="3"/>
  <c r="BD88" i="3"/>
  <c r="K88" i="3"/>
  <c r="I88" i="3"/>
  <c r="G88" i="3"/>
  <c r="BC88" i="3" s="1"/>
  <c r="BG85" i="3"/>
  <c r="BF85" i="3"/>
  <c r="BE85" i="3"/>
  <c r="BD85" i="3"/>
  <c r="K85" i="3"/>
  <c r="I85" i="3"/>
  <c r="G85" i="3"/>
  <c r="BC85" i="3" s="1"/>
  <c r="BG83" i="3"/>
  <c r="BF83" i="3"/>
  <c r="BE83" i="3"/>
  <c r="BD83" i="3"/>
  <c r="K83" i="3"/>
  <c r="I83" i="3"/>
  <c r="G83" i="3"/>
  <c r="BC83" i="3" s="1"/>
  <c r="BG78" i="3"/>
  <c r="BF78" i="3"/>
  <c r="BE78" i="3"/>
  <c r="BD78" i="3"/>
  <c r="K78" i="3"/>
  <c r="I78" i="3"/>
  <c r="G78" i="3"/>
  <c r="BC78" i="3" s="1"/>
  <c r="BG73" i="3"/>
  <c r="BF73" i="3"/>
  <c r="BE73" i="3"/>
  <c r="BD73" i="3"/>
  <c r="K73" i="3"/>
  <c r="I73" i="3"/>
  <c r="G73" i="3"/>
  <c r="BC73" i="3" s="1"/>
  <c r="BG56" i="3"/>
  <c r="BF56" i="3"/>
  <c r="BE56" i="3"/>
  <c r="BD56" i="3"/>
  <c r="K56" i="3"/>
  <c r="I56" i="3"/>
  <c r="G56" i="3"/>
  <c r="BC56" i="3" s="1"/>
  <c r="BG55" i="3"/>
  <c r="BF55" i="3"/>
  <c r="BF112" i="3" s="1"/>
  <c r="H8" i="2" s="1"/>
  <c r="BE55" i="3"/>
  <c r="BD55" i="3"/>
  <c r="BD112" i="3" s="1"/>
  <c r="F8" i="2" s="1"/>
  <c r="K55" i="3"/>
  <c r="K112" i="3" s="1"/>
  <c r="I55" i="3"/>
  <c r="G55" i="3"/>
  <c r="BC55" i="3" s="1"/>
  <c r="BC112" i="3" s="1"/>
  <c r="E8" i="2" s="1"/>
  <c r="B8" i="2"/>
  <c r="A8" i="2"/>
  <c r="BG112" i="3"/>
  <c r="I8" i="2" s="1"/>
  <c r="BE112" i="3"/>
  <c r="G8" i="2" s="1"/>
  <c r="I112" i="3"/>
  <c r="C112" i="3"/>
  <c r="BG52" i="3"/>
  <c r="BF52" i="3"/>
  <c r="BE52" i="3"/>
  <c r="BD52" i="3"/>
  <c r="K52" i="3"/>
  <c r="I52" i="3"/>
  <c r="G52" i="3"/>
  <c r="BC52" i="3" s="1"/>
  <c r="BG36" i="3"/>
  <c r="BF36" i="3"/>
  <c r="BE36" i="3"/>
  <c r="BD36" i="3"/>
  <c r="K36" i="3"/>
  <c r="I36" i="3"/>
  <c r="G36" i="3"/>
  <c r="BC36" i="3" s="1"/>
  <c r="BG19" i="3"/>
  <c r="BF19" i="3"/>
  <c r="BE19" i="3"/>
  <c r="BD19" i="3"/>
  <c r="K19" i="3"/>
  <c r="I19" i="3"/>
  <c r="G19" i="3"/>
  <c r="BC19" i="3" s="1"/>
  <c r="BG13" i="3"/>
  <c r="BF13" i="3"/>
  <c r="BE13" i="3"/>
  <c r="BD13" i="3"/>
  <c r="K13" i="3"/>
  <c r="I13" i="3"/>
  <c r="G13" i="3"/>
  <c r="BC13" i="3" s="1"/>
  <c r="BG8" i="3"/>
  <c r="BF8" i="3"/>
  <c r="BF53" i="3" s="1"/>
  <c r="H7" i="2" s="1"/>
  <c r="BE8" i="3"/>
  <c r="BD8" i="3"/>
  <c r="BD53" i="3" s="1"/>
  <c r="F7" i="2" s="1"/>
  <c r="K8" i="3"/>
  <c r="K53" i="3" s="1"/>
  <c r="I8" i="3"/>
  <c r="G8" i="3"/>
  <c r="BC8" i="3" s="1"/>
  <c r="B7" i="2"/>
  <c r="A7" i="2"/>
  <c r="BG53" i="3"/>
  <c r="I7" i="2" s="1"/>
  <c r="I24" i="2" s="1"/>
  <c r="C21" i="1" s="1"/>
  <c r="BE53" i="3"/>
  <c r="G7" i="2" s="1"/>
  <c r="I53" i="3"/>
  <c r="C53" i="3"/>
  <c r="E4" i="3"/>
  <c r="C4" i="3"/>
  <c r="F3" i="3"/>
  <c r="C3" i="3"/>
  <c r="C2" i="2"/>
  <c r="C1" i="2"/>
  <c r="F33" i="1"/>
  <c r="C33" i="1"/>
  <c r="C31" i="1"/>
  <c r="C9" i="1"/>
  <c r="G7" i="1"/>
  <c r="D2" i="1"/>
  <c r="C2" i="1"/>
  <c r="G24" i="2" l="1"/>
  <c r="C18" i="1" s="1"/>
  <c r="BC53" i="3"/>
  <c r="E7" i="2" s="1"/>
  <c r="BC160" i="3"/>
  <c r="E9" i="2" s="1"/>
  <c r="BC243" i="3"/>
  <c r="E13" i="2" s="1"/>
  <c r="BD317" i="3"/>
  <c r="BD346" i="3" s="1"/>
  <c r="F18" i="2" s="1"/>
  <c r="BD353" i="3"/>
  <c r="BD358" i="3" s="1"/>
  <c r="F20" i="2" s="1"/>
  <c r="BF425" i="3"/>
  <c r="BF434" i="3" s="1"/>
  <c r="H22" i="2" s="1"/>
  <c r="H24" i="2" s="1"/>
  <c r="C17" i="1" s="1"/>
  <c r="G53" i="3"/>
  <c r="G112" i="3"/>
  <c r="G160" i="3"/>
  <c r="G166" i="3"/>
  <c r="G214" i="3"/>
  <c r="G223" i="3"/>
  <c r="G243" i="3"/>
  <c r="G295" i="3"/>
  <c r="BC297" i="3"/>
  <c r="BC304" i="3" s="1"/>
  <c r="E15" i="2" s="1"/>
  <c r="G304" i="3"/>
  <c r="K304" i="3"/>
  <c r="BC306" i="3"/>
  <c r="BC307" i="3" s="1"/>
  <c r="E16" i="2" s="1"/>
  <c r="G307" i="3"/>
  <c r="BD309" i="3"/>
  <c r="BD315" i="3" s="1"/>
  <c r="F17" i="2" s="1"/>
  <c r="F24" i="2" s="1"/>
  <c r="C16" i="1" s="1"/>
  <c r="BD348" i="3"/>
  <c r="BD351" i="3" s="1"/>
  <c r="F19" i="2" s="1"/>
  <c r="BD360" i="3"/>
  <c r="BD423" i="3" s="1"/>
  <c r="F21" i="2" s="1"/>
  <c r="E24" i="2" l="1"/>
  <c r="G36" i="2" l="1"/>
  <c r="I36" i="2" s="1"/>
  <c r="G35" i="2"/>
  <c r="I35" i="2" s="1"/>
  <c r="G21" i="1" s="1"/>
  <c r="G34" i="2"/>
  <c r="I34" i="2" s="1"/>
  <c r="G20" i="1" s="1"/>
  <c r="G33" i="2"/>
  <c r="I33" i="2" s="1"/>
  <c r="G19" i="1" s="1"/>
  <c r="G32" i="2"/>
  <c r="I32" i="2" s="1"/>
  <c r="G18" i="1" s="1"/>
  <c r="G31" i="2"/>
  <c r="I31" i="2" s="1"/>
  <c r="G17" i="1" s="1"/>
  <c r="G30" i="2"/>
  <c r="I30" i="2" s="1"/>
  <c r="G16" i="1" s="1"/>
  <c r="G29" i="2"/>
  <c r="I29" i="2" s="1"/>
  <c r="C15" i="1"/>
  <c r="C19" i="1" s="1"/>
  <c r="C22" i="1" s="1"/>
  <c r="H37" i="2" l="1"/>
  <c r="G23" i="1" s="1"/>
  <c r="G22" i="1" s="1"/>
  <c r="G15" i="1"/>
  <c r="C23" i="1" l="1"/>
  <c r="F30" i="1" s="1"/>
  <c r="F31" i="1" l="1"/>
  <c r="F34" i="1" s="1"/>
</calcChain>
</file>

<file path=xl/sharedStrings.xml><?xml version="1.0" encoding="utf-8"?>
<sst xmlns="http://schemas.openxmlformats.org/spreadsheetml/2006/main" count="1018" uniqueCount="429">
  <si>
    <t>Rozpočet</t>
  </si>
  <si>
    <t xml:space="preserve">JKSO </t>
  </si>
  <si>
    <t>Objekt</t>
  </si>
  <si>
    <t>Název objektu</t>
  </si>
  <si>
    <t xml:space="preserve">SKP </t>
  </si>
  <si>
    <t xml:space="preserve"> </t>
  </si>
  <si>
    <t>Měrná jednotka</t>
  </si>
  <si>
    <t>Stavba</t>
  </si>
  <si>
    <t>Název stavby</t>
  </si>
  <si>
    <t>Počet jednotek</t>
  </si>
  <si>
    <t>Náklady na m.j.</t>
  </si>
  <si>
    <t>Projektant</t>
  </si>
  <si>
    <t>Typ rozpočtu</t>
  </si>
  <si>
    <t>Zpracovatel projektu</t>
  </si>
  <si>
    <t>Objednatel</t>
  </si>
  <si>
    <t>Dodavatel</t>
  </si>
  <si>
    <t xml:space="preserve">Zakázkové číslo </t>
  </si>
  <si>
    <t>Rozpočtoval</t>
  </si>
  <si>
    <t>Počet listů</t>
  </si>
  <si>
    <t>ROZPOČTOVÉ NÁKLADY</t>
  </si>
  <si>
    <t>Základní rozpočtové náklady</t>
  </si>
  <si>
    <t>Ostatní rozpočtové náklady</t>
  </si>
  <si>
    <t>HSV celkem</t>
  </si>
  <si>
    <t>Z</t>
  </si>
  <si>
    <t>PSV celkem</t>
  </si>
  <si>
    <t>R</t>
  </si>
  <si>
    <t>M práce celkem</t>
  </si>
  <si>
    <t>N</t>
  </si>
  <si>
    <t>M dodávky celkem</t>
  </si>
  <si>
    <t>ZRN celkem</t>
  </si>
  <si>
    <t>HZS</t>
  </si>
  <si>
    <t>ZRN+HZS</t>
  </si>
  <si>
    <t>Ostatní náklady neuvedené</t>
  </si>
  <si>
    <t>ZRN+ost.náklady+HZS</t>
  </si>
  <si>
    <t>Ostatní náklady celkem</t>
  </si>
  <si>
    <t>Vypracoval</t>
  </si>
  <si>
    <t>Za zhotovitele</t>
  </si>
  <si>
    <t>Za objednatele</t>
  </si>
  <si>
    <t>Jméno :</t>
  </si>
  <si>
    <t>Datum :</t>
  </si>
  <si>
    <t>Podpis :</t>
  </si>
  <si>
    <t>Podpis:</t>
  </si>
  <si>
    <t>Základ pro DPH</t>
  </si>
  <si>
    <t xml:space="preserve">%  </t>
  </si>
  <si>
    <t>DPH</t>
  </si>
  <si>
    <t xml:space="preserve">% </t>
  </si>
  <si>
    <t>CENA ZA OBJEKT CELKEM</t>
  </si>
  <si>
    <t>Poznámka :</t>
  </si>
  <si>
    <t>Stavba :</t>
  </si>
  <si>
    <t>Rozpočet :</t>
  </si>
  <si>
    <t>Objekt :</t>
  </si>
  <si>
    <t>REKAPITULACE  STAVEBNÍCH  DÍLŮ</t>
  </si>
  <si>
    <t>Stavební díl</t>
  </si>
  <si>
    <t>HSV</t>
  </si>
  <si>
    <t>PSV</t>
  </si>
  <si>
    <t>Dodávka</t>
  </si>
  <si>
    <t>Montáž</t>
  </si>
  <si>
    <t>CELKEM  OBJEKT</t>
  </si>
  <si>
    <t>VEDLEJŠÍ ROZPOČTOVÉ  NÁKLADY</t>
  </si>
  <si>
    <t>Název VRN</t>
  </si>
  <si>
    <t>Kč</t>
  </si>
  <si>
    <t>%</t>
  </si>
  <si>
    <t>Základna</t>
  </si>
  <si>
    <t>CELKEM VRN</t>
  </si>
  <si>
    <t>Rozpočet:</t>
  </si>
  <si>
    <t>P.č.</t>
  </si>
  <si>
    <t>Číslo položky</t>
  </si>
  <si>
    <t>Název položky</t>
  </si>
  <si>
    <t>MJ</t>
  </si>
  <si>
    <t>množství</t>
  </si>
  <si>
    <t>cena / MJ</t>
  </si>
  <si>
    <t>celkem (Kč)</t>
  </si>
  <si>
    <t>hmotnost / MJ</t>
  </si>
  <si>
    <t>hmotnost celk.(t)</t>
  </si>
  <si>
    <t>dem.hmot / MJ</t>
  </si>
  <si>
    <t>dem. hmot. celk.(t)</t>
  </si>
  <si>
    <t>Díl:</t>
  </si>
  <si>
    <t>ks</t>
  </si>
  <si>
    <t>Celkem za</t>
  </si>
  <si>
    <t>SLEPÝ ROZPOČET</t>
  </si>
  <si>
    <t>Slepý rozpočet</t>
  </si>
  <si>
    <t>2018/12/07</t>
  </si>
  <si>
    <t>Adaptace kotelny na sklad zemědělských strojů</t>
  </si>
  <si>
    <t>SO - 02 -</t>
  </si>
  <si>
    <t>BOURÁNÍ, MONTÁŽE</t>
  </si>
  <si>
    <t>02 - 01 -</t>
  </si>
  <si>
    <t>1. NP, kons. v.: +/-0,000 až +4,530</t>
  </si>
  <si>
    <t>3</t>
  </si>
  <si>
    <t>Svislé a kompletní konstrukce</t>
  </si>
  <si>
    <t>311237123</t>
  </si>
  <si>
    <t>Zdivo z cihel HELUZ P 10 na lepidlo tl. 20 cm</t>
  </si>
  <si>
    <t>m2</t>
  </si>
  <si>
    <t>Výměra:</t>
  </si>
  <si>
    <t>výtahová šachta:3,680*3,400</t>
  </si>
  <si>
    <t>odpočet otvorů:</t>
  </si>
  <si>
    <t>dvířkový otvor:-1,120*0,700</t>
  </si>
  <si>
    <t>311271187</t>
  </si>
  <si>
    <t>Zdivo z tvárnic Ytong tvárnice Lambda YQ P2-300 450x249x499mm na tenkovrstvou maltu</t>
  </si>
  <si>
    <t xml:space="preserve"> m2</t>
  </si>
  <si>
    <t>1.02 - 1.03:2,080*0,300</t>
  </si>
  <si>
    <t>1.03 - exteriér:2,420*4,530+1,020*3,250</t>
  </si>
  <si>
    <t>1.03 - 1.04:1,000*1,970</t>
  </si>
  <si>
    <t>1.04  exteriér:3*1,000*3,600</t>
  </si>
  <si>
    <t>317941121</t>
  </si>
  <si>
    <t>Osazení ocelových válcovaných nosníků do č.12 včetně dodávky profilu I č.12</t>
  </si>
  <si>
    <t>t</t>
  </si>
  <si>
    <t>Horní příruby I 120 se stáhnout pomocí ocelového pásku 30/6 mm po vzdálenostech 600 mm.</t>
  </si>
  <si>
    <t>Profil I válcovaný za tepla, DIN 1025-1</t>
  </si>
  <si>
    <t>// I 120</t>
  </si>
  <si>
    <t>Norma:	DIN 1025-1</t>
  </si>
  <si>
    <t>Označení I	 	120</t>
  </si>
  <si>
    <t>Šířka průřezu	b	58 mm</t>
  </si>
  <si>
    <t>Výška průřezu	h	120 mm</t>
  </si>
  <si>
    <t>Tloušťka příruby	t	7,7 mm</t>
  </si>
  <si>
    <t>Tloušťka stojiny	s	5,1 mm</t>
  </si>
  <si>
    <t>Plocha povrchu	U	0,439 m2/m</t>
  </si>
  <si>
    <t>Hmotnost	 	11,1 kg/m</t>
  </si>
  <si>
    <t>1.03 - 1.04:3*2,400*0,0111</t>
  </si>
  <si>
    <t>317941123</t>
  </si>
  <si>
    <t>Osazení ocelových válcovaných nosníků  č.14-22 včetně dodávky profilu I č.16</t>
  </si>
  <si>
    <t>Horní příruby I 160 se stáhnout pomocí ocelového pásku 30/6 mm po vzdálenostech 600 mm.</t>
  </si>
  <si>
    <t>// I 160</t>
  </si>
  <si>
    <t>Označení I	 	160</t>
  </si>
  <si>
    <t>Šířka průřezu	b	74 mm</t>
  </si>
  <si>
    <t>Výška průřezu	h	160 mm</t>
  </si>
  <si>
    <t>Tloušťka příruby	t	9,5 mm</t>
  </si>
  <si>
    <t>Tloušťka stojiny	s	6,3 mm</t>
  </si>
  <si>
    <t>Plocha povrchu	U	0,575 m2/m</t>
  </si>
  <si>
    <t>Hmotnost	 	17,9 kg/m</t>
  </si>
  <si>
    <t>1.03 - exteriér:2*3*3,150*0,0179</t>
  </si>
  <si>
    <t>3-0000-001</t>
  </si>
  <si>
    <t>Zhotovení kapes pro vázaní konstrukce výtahu včetně montáže, betonáže a armatury</t>
  </si>
  <si>
    <t>4</t>
  </si>
  <si>
    <t>Vodorovné konstrukce</t>
  </si>
  <si>
    <t>275171111</t>
  </si>
  <si>
    <t>Zavrtání ocelové kotvy - bez dodávky kotvy</t>
  </si>
  <si>
    <t>kpl</t>
  </si>
  <si>
    <t>Osazení ocelových válcovaných nosníků do č.12 včetně dodávky profilu U č.10</t>
  </si>
  <si>
    <t>Pozice c3, zastropení nad 1. NP.</t>
  </si>
  <si>
    <t>Profil U válcovaný za tepla, DIN 1026-1</t>
  </si>
  <si>
    <t>// U 100</t>
  </si>
  <si>
    <t>Norma:	DIN 1026-1</t>
  </si>
  <si>
    <t>Označení U	 	100</t>
  </si>
  <si>
    <t>Šířka průřezu	b	50 mm</t>
  </si>
  <si>
    <t>Výška průřezu	h	100 mm</t>
  </si>
  <si>
    <t>Tloušťka stojiny	s	6 mm</t>
  </si>
  <si>
    <t>Tloušťka příruby	t	8,5 mm</t>
  </si>
  <si>
    <t>Plocha průřezu	F	13,5 cm2</t>
  </si>
  <si>
    <t>Plocha povrchu	U	0,372 m2/m</t>
  </si>
  <si>
    <t>Hmotnost	 	10,60 kg/m</t>
  </si>
  <si>
    <t>pozce Z6:2*2,678*0,0106</t>
  </si>
  <si>
    <t>411351215</t>
  </si>
  <si>
    <t>Bednění stropů deskových, podepření,do 5,9m, 12kPa</t>
  </si>
  <si>
    <t>Podpěrné konstrukce pro bourání otvorů.</t>
  </si>
  <si>
    <t>1.03 - exteriér:(1,000*(0,400+2,520+0,400))+(1,000*(0,400+2,660+0,400))</t>
  </si>
  <si>
    <t>1.03 - 1.04:2*1,000*(1,000+1,190)</t>
  </si>
  <si>
    <t>411351216</t>
  </si>
  <si>
    <t>Odstranění bednění stropů deskových do 5,9m, 12kPa</t>
  </si>
  <si>
    <t>416021122</t>
  </si>
  <si>
    <t>Podhledy SDK, kovová.kce CD. 1x deska RF 12,5 mm</t>
  </si>
  <si>
    <t>Výměra:2,445*6,650</t>
  </si>
  <si>
    <t>417321315</t>
  </si>
  <si>
    <t>Ztužující pásy a věnce z betonu železového C 20/25 XC1, výtahová šachta</t>
  </si>
  <si>
    <t>m3</t>
  </si>
  <si>
    <t>ŽB věnec A = 200/200 mm:0,200*0,200*3,900</t>
  </si>
  <si>
    <t>417351115</t>
  </si>
  <si>
    <t>Bednění ztužujících pásů a věnců - zřízení</t>
  </si>
  <si>
    <t>1. NP vnější:0,200*3,800</t>
  </si>
  <si>
    <t>417351116</t>
  </si>
  <si>
    <t>Bednění ztužujících pásů a věnců - odstranění</t>
  </si>
  <si>
    <t>417361821</t>
  </si>
  <si>
    <t>Výztuž ztužujících pásů a věnců z oceli 10505</t>
  </si>
  <si>
    <t>Výměra:0,01439</t>
  </si>
  <si>
    <t>631315621</t>
  </si>
  <si>
    <t>Mazanina betonová tl. 12 - 24 cm C 20/25  (B 25) podkladové kce po výbouraných komínech</t>
  </si>
  <si>
    <t>komínové těleso - malé :0,200*0,800*1,230</t>
  </si>
  <si>
    <t>komínové těleso - velké:0,200*1,360*2,420</t>
  </si>
  <si>
    <t>631361921</t>
  </si>
  <si>
    <t>Výztuž mazanin svařovanou sítí z drátů tažených svařovaná síť - drát 6,0 mm, oka 100/100 mm</t>
  </si>
  <si>
    <t>Podkladové kce po výbouraných komínech</t>
  </si>
  <si>
    <t>komínové těleso - malé :0,800*1,230*0,00444</t>
  </si>
  <si>
    <t>komínové těleso - velké:1,360*2,420*0,00444</t>
  </si>
  <si>
    <t>411320140</t>
  </si>
  <si>
    <t>Strop ŽB z betonu C20/25 XC1, tl. 12 cm plech VIKAM TR 40S/160, tl. 0,75 mm</t>
  </si>
  <si>
    <t>výztuž 90 kg/m3 (průměr R 8 á 200 mm), ztrac.bednění</t>
  </si>
  <si>
    <t>strop po komínovém tělesu velkém:1,500*2,678</t>
  </si>
  <si>
    <t>63444177.A</t>
  </si>
  <si>
    <t>Kotva HILTI RE 500 + ocelové kotevní desky</t>
  </si>
  <si>
    <t>kus</t>
  </si>
  <si>
    <t>61</t>
  </si>
  <si>
    <t>Upravy povrchů vnitřní</t>
  </si>
  <si>
    <t>610991111</t>
  </si>
  <si>
    <t>Zakrývání výplní vnitřních otvorů</t>
  </si>
  <si>
    <t>1.01:1,250*(1,970+0,480)+0,900*1,970</t>
  </si>
  <si>
    <t>1.02:0,580*0,550+2*0,550*0,550+0,800*1,970</t>
  </si>
  <si>
    <t>1.03:0,900*1,970+1,120*1,060+4*1,020*1,500+2*0,580*0,550+1,370*2,400</t>
  </si>
  <si>
    <t>2*1,020*3,250</t>
  </si>
  <si>
    <t>1.04:6,670*3,300</t>
  </si>
  <si>
    <t>611421331</t>
  </si>
  <si>
    <t>Oprava váp.omítek stropů do 30% plochy - štukových s použitím suché maltové směsi</t>
  </si>
  <si>
    <t>1.01:3,74</t>
  </si>
  <si>
    <t>1.02:8,27</t>
  </si>
  <si>
    <t>1.03:81,62</t>
  </si>
  <si>
    <t>1.04:87,18</t>
  </si>
  <si>
    <t>612421331</t>
  </si>
  <si>
    <t>Oprava vápen.omítek stěn do 30 % pl. - štukových s použitím suché maltové směsi</t>
  </si>
  <si>
    <t>včetně zapravení špalet a nadpraží</t>
  </si>
  <si>
    <t>1.01:3,680*9,220</t>
  </si>
  <si>
    <t>dveře:-1,250*(1,970+0,480)</t>
  </si>
  <si>
    <t>-0,900*1,970</t>
  </si>
  <si>
    <t>-0,800*1,970</t>
  </si>
  <si>
    <t>1.02:3,680*12,420</t>
  </si>
  <si>
    <t>dveře:-0,800*1,970</t>
  </si>
  <si>
    <t>okno:-0,580*0,550</t>
  </si>
  <si>
    <t>okna:-2*0,550*0,550</t>
  </si>
  <si>
    <t>1.03:3,680*43,230</t>
  </si>
  <si>
    <t>dveře - výtah:-1,060*0,700</t>
  </si>
  <si>
    <t>okna:-4*1,020*1,500</t>
  </si>
  <si>
    <t>okna:-2*0,580*0,550</t>
  </si>
  <si>
    <t>vrata:-2*2,650*3,300</t>
  </si>
  <si>
    <t>dveře:-1,470*2,450</t>
  </si>
  <si>
    <t>okno:-2*1,020*3,250</t>
  </si>
  <si>
    <t>otvor:-2,000*2,000</t>
  </si>
  <si>
    <t>dveře:-0,900*1,970</t>
  </si>
  <si>
    <t>vrata:-6,670*3,300</t>
  </si>
  <si>
    <t>612475211</t>
  </si>
  <si>
    <t>Omítka vnitřních stěn Hasit váp. sádr. jednovrstvá tloušťka vrstvy 15 mm</t>
  </si>
  <si>
    <t>1.02 - 1.03:2*2,080*0,300</t>
  </si>
  <si>
    <t>1.03 - 1.04:2*1,000*1,970</t>
  </si>
  <si>
    <t>výtahová šachta:4,130*3,800</t>
  </si>
  <si>
    <t>62</t>
  </si>
  <si>
    <t>Úpravy povrchů vnější</t>
  </si>
  <si>
    <t>622421121</t>
  </si>
  <si>
    <t>Omítka vnější stěn, MVC, hrubá zatřená s použitím suché maltové směsi</t>
  </si>
  <si>
    <t>63</t>
  </si>
  <si>
    <t>Podlahy a podlahové konstrukce</t>
  </si>
  <si>
    <t>451971112</t>
  </si>
  <si>
    <t>Položení vrstvy z geotextilie, uchycení sponami podkladové kce po výbouraných komínech</t>
  </si>
  <si>
    <t>komínové těleso - malé :0,800*1,230*2</t>
  </si>
  <si>
    <t>komínové těleso - velké:1,360*2,420*2</t>
  </si>
  <si>
    <t>601016191</t>
  </si>
  <si>
    <t>Impregnační vrstva -MC-DUR 2095 M veškeré podlahy v 1. NP</t>
  </si>
  <si>
    <t>1.02:10,46</t>
  </si>
  <si>
    <t>1.03:81,50</t>
  </si>
  <si>
    <t>1.04:86,18</t>
  </si>
  <si>
    <t>632411904</t>
  </si>
  <si>
    <t>Penetrace podkladů MFC primer 620, veškeré podlahy v 1. NP</t>
  </si>
  <si>
    <t>Materiál ve specifikaci.</t>
  </si>
  <si>
    <t>632415106</t>
  </si>
  <si>
    <t>Potěr Morfico samonivelační ručně tl. 6 mm MFC Final 410, veškeré podlahy v 1. NP</t>
  </si>
  <si>
    <t>632415110</t>
  </si>
  <si>
    <t>Sanace podkladu MFC Sanfix 230, veškeré podlahy v 1. NP</t>
  </si>
  <si>
    <t>58593030.A</t>
  </si>
  <si>
    <t>Penetrace MFC Primer 620 veškeré podlahy v 1. NP</t>
  </si>
  <si>
    <t>l</t>
  </si>
  <si>
    <t>1.01:3,74*0,25</t>
  </si>
  <si>
    <t>1.02:10,46*0,25</t>
  </si>
  <si>
    <t>1.03:81,50*0,25</t>
  </si>
  <si>
    <t>1.04:86,18*0,25</t>
  </si>
  <si>
    <t>58593052</t>
  </si>
  <si>
    <t>Potěr MFC Sanfix 230 veškeré podlahy v 1. NP</t>
  </si>
  <si>
    <t>kg</t>
  </si>
  <si>
    <t>1.01:3,74*17</t>
  </si>
  <si>
    <t>1.02:10,46*17</t>
  </si>
  <si>
    <t>1.03:81,50*17</t>
  </si>
  <si>
    <t>1.04:86,18*17</t>
  </si>
  <si>
    <t>67313131</t>
  </si>
  <si>
    <t>Geotextilie Mokrutex DS 500/m2-polypropylén podkladové kce po výbouraných komínech</t>
  </si>
  <si>
    <t>94</t>
  </si>
  <si>
    <t>Lešení a stavební výtahy</t>
  </si>
  <si>
    <t>941955001</t>
  </si>
  <si>
    <t>Lešení lehké pomocné, výška podlahy do 1,2 m</t>
  </si>
  <si>
    <t>Množství měrných jednotek se určuje v m2 půdorysné plochy lešení.</t>
  </si>
  <si>
    <t>95</t>
  </si>
  <si>
    <t>Dokončovací konstrukce na pozemních stavbách</t>
  </si>
  <si>
    <t>952901111</t>
  </si>
  <si>
    <t>Vyčištění budov o výšce podlaží do 4 m</t>
  </si>
  <si>
    <t>Položka je určena pro zametení a umytí podlah, dlažeb, obkladů, schodů v místnostech, chodbách a schodištích, vyčištění a umytí oken, dveří s rámy, zárubněmi, umytí a vyčistění jiných zasklených a natíraných ploch a zařizovacích předmětů před předáním do užívání.</t>
  </si>
  <si>
    <t>Položka je určena i pro vyčištění půdy a rovné střechy budov, pokud definitivní úprava umožňuje, aby se ploché střechy používalo jako terasy, nebo tehdy, když je nutno čistit konstrukce na těchto střechách (světlíky apod.). Do výměry se započítávají jednou třetinou plochy.</t>
  </si>
  <si>
    <t>Množství měrných jednotek se určuje v m2 půdorysné plochy každého podlaží, dané vnějším obrysem budovy. Plochy balkonů se přičítají.</t>
  </si>
  <si>
    <t>Položka je určena za předkolaudační úklid.</t>
  </si>
  <si>
    <t>952902110</t>
  </si>
  <si>
    <t>Čištění zametáním v místnostech a chodbách</t>
  </si>
  <si>
    <t>Poznámky:</t>
  </si>
  <si>
    <t>1. Položky jsou určeny pro oceňování konečného čištění po ukončení oprav a údržby před předáním do užívání. Do čištěných ploch se zahrnují i plochy místností, schodišť a otevřených chodeb, v nichž se adaptační práce neprovádějí, ale dopravuje se jimi materiál.</t>
  </si>
  <si>
    <t>96</t>
  </si>
  <si>
    <t>Bourání konstrukcí</t>
  </si>
  <si>
    <t>962032231</t>
  </si>
  <si>
    <t>Bourání zdiva z cihel pálených na MVC</t>
  </si>
  <si>
    <t>1.03 - exteriér:2*0,500*(0,480*3,250+0,430*2,650+0,050*2,650+0,130*3,680)</t>
  </si>
  <si>
    <t>1.03 - 1.04:0,500*2,000*2,250</t>
  </si>
  <si>
    <t>962032641</t>
  </si>
  <si>
    <t>Bourání zdiva komínového z cihel na MC</t>
  </si>
  <si>
    <t>komínové těleso - malé (š. * obvod * výška):0,200*3,200*4,530</t>
  </si>
  <si>
    <t>komínové těleso - velké (A * výška) - odpočet otvorů:5,16*4,530-(2*0,20*4,530)</t>
  </si>
  <si>
    <t>962081131</t>
  </si>
  <si>
    <t>Bourání příček ze skleněných tvárnic tl. 10 cm</t>
  </si>
  <si>
    <t>1.03 - exteriér:11*1,020*3,250</t>
  </si>
  <si>
    <t>1.04 - exteriér:3*3,600*1,000</t>
  </si>
  <si>
    <t>968061112</t>
  </si>
  <si>
    <t>Vyvěšení dřevěných okenních křídel pl. do 1,5 m2</t>
  </si>
  <si>
    <t>1.02 - exteriér:3</t>
  </si>
  <si>
    <t>1.03 - exteriér:2</t>
  </si>
  <si>
    <t>968061125</t>
  </si>
  <si>
    <t>Vyvěšení dřevěných dveřních křídel pl. do 2 m2</t>
  </si>
  <si>
    <t>1.01 - exteriér:2</t>
  </si>
  <si>
    <t>1.01 - 1.02:1</t>
  </si>
  <si>
    <t>1.01 - 1.03:1</t>
  </si>
  <si>
    <t>1.03 - 1.04:2</t>
  </si>
  <si>
    <t>968061136</t>
  </si>
  <si>
    <t>Vyvěšení dřevěných křídel vrat plochy do 4 m2</t>
  </si>
  <si>
    <t>Položka obsahuje náklady na vyvěšení křídel, jejich uložení a zpětné zavěšení po provedených stavebních úpravách. Položka se používá i pro vyvěšení křídel určených k likvidaci.</t>
  </si>
  <si>
    <t>968062244</t>
  </si>
  <si>
    <t>Vybourání dřevěných rámů oken jednoduch. pl. 1 m2</t>
  </si>
  <si>
    <t>okna:2*0,580*0,550</t>
  </si>
  <si>
    <t>okna:2*0,550*0,550</t>
  </si>
  <si>
    <t>968062246</t>
  </si>
  <si>
    <t>Vybourání dřevěných rámů oken jednoduch. pl. 4 m2</t>
  </si>
  <si>
    <t>okna:5*1,020*3,250</t>
  </si>
  <si>
    <t>968062455</t>
  </si>
  <si>
    <t>Vybourání dřevěných dveřních zárubní pl. do 2 m2</t>
  </si>
  <si>
    <t xml:space="preserve">V položce není kalkulována manipulace se sutí, která se oceňuje samostatně položkami souboru 979. V položce není zakalkulováno vyvěšení dveřních křídel. Tyto práce se oceňují samostatně položkami souboru 968 06 -11 Vyvěšení dřevěných křídel. </t>
  </si>
  <si>
    <t>1.01 - 1.02:0,800*1,970</t>
  </si>
  <si>
    <t>1.01 - 1.03:0,900*1,970</t>
  </si>
  <si>
    <t>1.03 - 1.04:0,800*1,970+1,000*1,970</t>
  </si>
  <si>
    <t>968062456</t>
  </si>
  <si>
    <t>Vybourání dřevěných dveřních zárubní pl. nad 2 m2</t>
  </si>
  <si>
    <t>1.01 - exteriér:1,250*(1,970+0,480)</t>
  </si>
  <si>
    <t>1.03 - exteriér:1,370*2,450</t>
  </si>
  <si>
    <t>97</t>
  </si>
  <si>
    <t>Prorážení otvorů</t>
  </si>
  <si>
    <t>973031326</t>
  </si>
  <si>
    <t>Vysekání kapes zeď cihel. MVC, pl. 0,1m2, hl. 45cm</t>
  </si>
  <si>
    <t>1.03 - exteriér:4</t>
  </si>
  <si>
    <t>979082111</t>
  </si>
  <si>
    <t xml:space="preserve">Vnitrostaveništní doprava suti do 10 m </t>
  </si>
  <si>
    <t>979083116</t>
  </si>
  <si>
    <t xml:space="preserve">Vodorovné přemístění suti na skládku do 5000 m </t>
  </si>
  <si>
    <t>99</t>
  </si>
  <si>
    <t>Staveništní přesun hmot</t>
  </si>
  <si>
    <t>999281111</t>
  </si>
  <si>
    <t xml:space="preserve">Přesun hmot pro opravy a údržbu do výšky 25 m </t>
  </si>
  <si>
    <t>711</t>
  </si>
  <si>
    <t>Izolace proti vodě</t>
  </si>
  <si>
    <t>711471051</t>
  </si>
  <si>
    <t>Izolace, tlak. voda, vodorovná fólií PVC, volně včetně dodávky fólie Fatrafol 803 tl. 1,5 mm</t>
  </si>
  <si>
    <t>podkladové kce po výbouraných komínech</t>
  </si>
  <si>
    <t>komínové těleso - malé :0,800*1,230</t>
  </si>
  <si>
    <t>komínové těleso - velké:1,360*2,420</t>
  </si>
  <si>
    <t>998711202</t>
  </si>
  <si>
    <t xml:space="preserve">Přesun hmot pro izolace proti vodě, výšky do 12 m </t>
  </si>
  <si>
    <t>766</t>
  </si>
  <si>
    <t>Konstrukce truhlářské</t>
  </si>
  <si>
    <t>766694121</t>
  </si>
  <si>
    <t>Montáž parapetních desek š.nad 30 cm,dl.do 100 cm</t>
  </si>
  <si>
    <t>SV:</t>
  </si>
  <si>
    <t>okna:2</t>
  </si>
  <si>
    <t>JZ:</t>
  </si>
  <si>
    <t>SZ:</t>
  </si>
  <si>
    <t>okno:1</t>
  </si>
  <si>
    <t>766694122</t>
  </si>
  <si>
    <t>Montáž parapetních desek š.nad 30 cm,dl.do 160 cm</t>
  </si>
  <si>
    <t>okna:4</t>
  </si>
  <si>
    <t>okna:1</t>
  </si>
  <si>
    <t>61198999</t>
  </si>
  <si>
    <t>Deska parapetní dřevěná</t>
  </si>
  <si>
    <t>m</t>
  </si>
  <si>
    <t>do 100 cm:</t>
  </si>
  <si>
    <t>okna:2*0,570</t>
  </si>
  <si>
    <t>okna:2*0,580</t>
  </si>
  <si>
    <t>okno:0,580</t>
  </si>
  <si>
    <t>do 160 cm:</t>
  </si>
  <si>
    <t>okna:4*1,020</t>
  </si>
  <si>
    <t>okna:1,020</t>
  </si>
  <si>
    <t>998766202</t>
  </si>
  <si>
    <t xml:space="preserve">Přesun hmot pro truhlářské konstr., výšky do 12 m </t>
  </si>
  <si>
    <t>767</t>
  </si>
  <si>
    <t>Konstrukce zámečnické</t>
  </si>
  <si>
    <t>767-0000-001</t>
  </si>
  <si>
    <t>Lemování schodu mezi místnostmi č.103,104 pozink. ocelový profil L 60x60x6mm, D+M</t>
  </si>
  <si>
    <t>767-0000-002</t>
  </si>
  <si>
    <t>Vnitřní nerezová větrací mřížka rozměrů 300x300mm, D+M</t>
  </si>
  <si>
    <t>998767202</t>
  </si>
  <si>
    <t xml:space="preserve">Přesun hmot pro zámečnické konstr., výšky do 12 m </t>
  </si>
  <si>
    <t>769</t>
  </si>
  <si>
    <t>Otvorové prvky z plastu</t>
  </si>
  <si>
    <t>769000001</t>
  </si>
  <si>
    <t>Montáž plastových dveří</t>
  </si>
  <si>
    <t>61143790.A</t>
  </si>
  <si>
    <t>Dveře vchodové plast 800x1970 otevíravé</t>
  </si>
  <si>
    <t>61143790.A1</t>
  </si>
  <si>
    <t>Dveře vchodové plast 900x1970 otevíravé</t>
  </si>
  <si>
    <t>784</t>
  </si>
  <si>
    <t>Malby</t>
  </si>
  <si>
    <t>Penetrace savých podkladů 0,25 l/m2</t>
  </si>
  <si>
    <t>stěny:</t>
  </si>
  <si>
    <t>vrata:2*2,650*3,300</t>
  </si>
  <si>
    <t>okno:2*1,020*3,250</t>
  </si>
  <si>
    <t>vrata:6,670*3,300</t>
  </si>
  <si>
    <t>stropy:</t>
  </si>
  <si>
    <t>784452472</t>
  </si>
  <si>
    <t>Malba směsí tekutou 2x,2bar.+strop, místn. do 5 m Primalex Standard</t>
  </si>
  <si>
    <t>M99</t>
  </si>
  <si>
    <t>Ostatní práce "M"</t>
  </si>
  <si>
    <t>99-0000-001</t>
  </si>
  <si>
    <t>Ochrana narušených ŽB konstrukcí</t>
  </si>
  <si>
    <t>1 - MAPEFER- antikorozní cementová malta, na ochranu ocelové výztuže</t>
  </si>
  <si>
    <t>2 - MAPEGROUT RAPIDO -rychletuhnoucí malta, s kontrolovaným smršťováním</t>
  </si>
  <si>
    <t>3 -  MAPEFINISH -konečné vyhlazení betonových povrchů</t>
  </si>
  <si>
    <t>99-0000-002</t>
  </si>
  <si>
    <t>D+M nová vchodová stříška Rondo včetně demontáže stávající</t>
  </si>
  <si>
    <t>Oválná vchodová stříška Rondo z odolného a stálého dutinkového polykarbonátu Lexan a práškově lakovaných profilů</t>
  </si>
  <si>
    <t>909      R00</t>
  </si>
  <si>
    <t xml:space="preserve">Hzs-nezmeritelne stavebni prace </t>
  </si>
  <si>
    <t>hod</t>
  </si>
  <si>
    <t>D96</t>
  </si>
  <si>
    <t>Přesuny suti a vybouraných hmot</t>
  </si>
  <si>
    <t>199000000R00</t>
  </si>
  <si>
    <t>Poplatek za skladku suti</t>
  </si>
  <si>
    <t>Ztížené výrobní podmínky</t>
  </si>
  <si>
    <t>Oborová přirážka</t>
  </si>
  <si>
    <t>Přesun stavebních kapacit</t>
  </si>
  <si>
    <t>Mimostaveništní doprava</t>
  </si>
  <si>
    <t>Zařízení staveniště</t>
  </si>
  <si>
    <t>Provoz investora</t>
  </si>
  <si>
    <t>Kompletační činnost (IČD)</t>
  </si>
  <si>
    <t>Rezerva rozpočtu</t>
  </si>
  <si>
    <t>Česká republika - Ústřední kontrolní a zkušební ús</t>
  </si>
  <si>
    <t>P-spektrum spol. s 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</si>
</sst>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0.0"/>
    <numFmt numFmtId="166" formatCode="#,##0\ &quot;Kč&quot;"/>
    <numFmt numFmtId="167" formatCode="#,##0.00000"/>
  </numFmts>
  <fonts count="22" x14ac:knownFonts="1">
    <font>
      <sz val="10"/>
      <name val="Arial CE"/>
      <charset val="238"/>
    </font>
    <font>
      <b/>
      <sz val="14"/>
      <name val="Arial"/>
      <family val="2"/>
      <charset val="238"/>
    </font>
    <font>
      <sz val="10"/>
      <name val="Arial"/>
      <family val="2"/>
      <charset val="238"/>
    </font>
    <font>
      <b/>
      <sz val="10"/>
      <name val="Arial"/>
      <family val="2"/>
      <charset val="238"/>
    </font>
    <font>
      <sz val="9"/>
      <name val="Arial"/>
      <family val="2"/>
      <charset val="238"/>
    </font>
    <font>
      <b/>
      <sz val="9"/>
      <name val="Arial"/>
      <family val="2"/>
      <charset val="238"/>
    </font>
    <font>
      <b/>
      <sz val="12"/>
      <name val="Arial"/>
      <family val="2"/>
      <charset val="238"/>
    </font>
    <font>
      <sz val="8"/>
      <name val="Arial"/>
      <family val="2"/>
      <charset val="238"/>
    </font>
    <font>
      <sz val="10"/>
      <name val="Arial CE"/>
    </font>
    <font>
      <b/>
      <u/>
      <sz val="12"/>
      <name val="Arial"/>
      <family val="2"/>
      <charset val="238"/>
    </font>
    <font>
      <b/>
      <u/>
      <sz val="10"/>
      <name val="Arial"/>
      <family val="2"/>
      <charset val="238"/>
    </font>
    <font>
      <u/>
      <sz val="10"/>
      <name val="Arial"/>
      <family val="2"/>
      <charset val="238"/>
    </font>
    <font>
      <sz val="10"/>
      <color indexed="9"/>
      <name val="Arial"/>
      <family val="2"/>
      <charset val="238"/>
    </font>
    <font>
      <sz val="8"/>
      <color indexed="17"/>
      <name val="Arial"/>
      <family val="2"/>
      <charset val="238"/>
    </font>
    <font>
      <sz val="10"/>
      <color indexed="17"/>
      <name val="Arial"/>
      <family val="2"/>
      <charset val="238"/>
    </font>
    <font>
      <sz val="8"/>
      <color indexed="9"/>
      <name val="Arial"/>
      <family val="2"/>
      <charset val="238"/>
    </font>
    <font>
      <sz val="8"/>
      <color indexed="12"/>
      <name val="Arial"/>
      <family val="2"/>
      <charset val="238"/>
    </font>
    <font>
      <sz val="10"/>
      <color indexed="12"/>
      <name val="Arial"/>
      <family val="2"/>
      <charset val="238"/>
    </font>
    <font>
      <b/>
      <i/>
      <sz val="10"/>
      <name val="Arial"/>
      <family val="2"/>
      <charset val="238"/>
    </font>
    <font>
      <b/>
      <sz val="8"/>
      <name val="Arial"/>
      <family val="2"/>
      <charset val="238"/>
    </font>
    <font>
      <i/>
      <sz val="8"/>
      <name val="Arial"/>
      <family val="2"/>
      <charset val="238"/>
    </font>
    <font>
      <i/>
      <sz val="9"/>
      <name val="Arial"/>
      <family val="2"/>
      <charset val="238"/>
    </font>
  </fonts>
  <fills count="4">
    <fill>
      <patternFill patternType="none"/>
    </fill>
    <fill>
      <patternFill patternType="gray125"/>
    </fill>
    <fill>
      <patternFill patternType="solid">
        <fgColor indexed="22"/>
        <bgColor indexed="64"/>
      </patternFill>
    </fill>
    <fill>
      <patternFill patternType="solid">
        <fgColor indexed="9"/>
        <bgColor indexed="40"/>
      </patternFill>
    </fill>
  </fills>
  <borders count="63">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diagonal/>
    </border>
  </borders>
  <cellStyleXfs count="2">
    <xf numFmtId="0" fontId="0" fillId="0" borderId="0"/>
    <xf numFmtId="0" fontId="8" fillId="0" borderId="0"/>
  </cellStyleXfs>
  <cellXfs count="234">
    <xf numFmtId="0" fontId="0" fillId="0" borderId="0" xfId="0"/>
    <xf numFmtId="0" fontId="1" fillId="0" borderId="1" xfId="0" applyFont="1" applyBorder="1" applyAlignment="1">
      <alignment horizontal="centerContinuous" vertical="top"/>
    </xf>
    <xf numFmtId="0" fontId="2" fillId="0" borderId="1" xfId="0" applyFont="1" applyBorder="1" applyAlignment="1">
      <alignment horizontal="centerContinuous"/>
    </xf>
    <xf numFmtId="0" fontId="2" fillId="0" borderId="0" xfId="0" applyFont="1"/>
    <xf numFmtId="0" fontId="3" fillId="2" borderId="2" xfId="0" applyFont="1" applyFill="1" applyBorder="1" applyAlignment="1">
      <alignment horizontal="left"/>
    </xf>
    <xf numFmtId="0" fontId="4" fillId="2" borderId="3" xfId="0" applyFont="1" applyFill="1" applyBorder="1" applyAlignment="1">
      <alignment horizontal="centerContinuous"/>
    </xf>
    <xf numFmtId="0" fontId="5" fillId="2" borderId="4" xfId="0" applyFont="1" applyFill="1" applyBorder="1" applyAlignment="1">
      <alignment horizontal="left"/>
    </xf>
    <xf numFmtId="0" fontId="4" fillId="0" borderId="5" xfId="0" applyFont="1" applyBorder="1"/>
    <xf numFmtId="49" fontId="4" fillId="0" borderId="6" xfId="0" applyNumberFormat="1" applyFont="1" applyBorder="1" applyAlignment="1">
      <alignment horizontal="left"/>
    </xf>
    <xf numFmtId="0" fontId="2" fillId="0" borderId="7" xfId="0" applyFont="1" applyBorder="1"/>
    <xf numFmtId="0" fontId="4" fillId="0" borderId="8" xfId="0" applyFont="1" applyBorder="1"/>
    <xf numFmtId="0" fontId="4" fillId="0" borderId="9" xfId="0" applyFont="1" applyBorder="1"/>
    <xf numFmtId="0" fontId="4" fillId="0" borderId="10" xfId="0" applyFont="1" applyBorder="1"/>
    <xf numFmtId="0" fontId="4" fillId="0" borderId="11" xfId="0" applyFont="1" applyBorder="1" applyAlignment="1">
      <alignment horizontal="left"/>
    </xf>
    <xf numFmtId="0" fontId="3" fillId="0" borderId="7" xfId="0" applyFont="1" applyBorder="1"/>
    <xf numFmtId="49" fontId="4" fillId="0" borderId="11" xfId="0" applyNumberFormat="1" applyFont="1" applyBorder="1" applyAlignment="1">
      <alignment horizontal="left"/>
    </xf>
    <xf numFmtId="49" fontId="3" fillId="2" borderId="7" xfId="0" applyNumberFormat="1" applyFont="1" applyFill="1" applyBorder="1"/>
    <xf numFmtId="49" fontId="2" fillId="2" borderId="8" xfId="0" applyNumberFormat="1" applyFont="1" applyFill="1" applyBorder="1"/>
    <xf numFmtId="0" fontId="3" fillId="2" borderId="9" xfId="0" applyFont="1" applyFill="1" applyBorder="1"/>
    <xf numFmtId="0" fontId="2" fillId="2" borderId="9" xfId="0" applyFont="1" applyFill="1" applyBorder="1"/>
    <xf numFmtId="0" fontId="2" fillId="2" borderId="8" xfId="0" applyFont="1" applyFill="1" applyBorder="1"/>
    <xf numFmtId="0" fontId="4" fillId="0" borderId="10" xfId="0" applyFont="1" applyFill="1" applyBorder="1"/>
    <xf numFmtId="3" fontId="4" fillId="0" borderId="11" xfId="0" applyNumberFormat="1" applyFont="1" applyBorder="1" applyAlignment="1">
      <alignment horizontal="left"/>
    </xf>
    <xf numFmtId="0" fontId="2" fillId="0" borderId="0" xfId="0" applyFont="1" applyFill="1"/>
    <xf numFmtId="49" fontId="3" fillId="2" borderId="12" xfId="0" applyNumberFormat="1" applyFont="1" applyFill="1" applyBorder="1"/>
    <xf numFmtId="49" fontId="2" fillId="2" borderId="13" xfId="0" applyNumberFormat="1" applyFont="1" applyFill="1" applyBorder="1"/>
    <xf numFmtId="0" fontId="3" fillId="2" borderId="0" xfId="0" applyFont="1" applyFill="1" applyBorder="1"/>
    <xf numFmtId="0" fontId="2" fillId="2" borderId="0" xfId="0" applyFont="1" applyFill="1" applyBorder="1"/>
    <xf numFmtId="49" fontId="4" fillId="0" borderId="10" xfId="0" applyNumberFormat="1" applyFont="1" applyBorder="1" applyAlignment="1">
      <alignment horizontal="left"/>
    </xf>
    <xf numFmtId="0" fontId="4" fillId="0" borderId="14" xfId="0" applyFont="1" applyBorder="1"/>
    <xf numFmtId="0" fontId="4" fillId="0" borderId="10" xfId="0" applyFont="1" applyBorder="1" applyAlignment="1">
      <alignment horizontal="left"/>
    </xf>
    <xf numFmtId="0" fontId="4" fillId="0" borderId="15" xfId="0" applyFont="1" applyBorder="1" applyAlignment="1">
      <alignment horizontal="left"/>
    </xf>
    <xf numFmtId="0" fontId="4" fillId="0" borderId="10" xfId="0" applyNumberFormat="1" applyFont="1" applyBorder="1"/>
    <xf numFmtId="0" fontId="4" fillId="0" borderId="16" xfId="0" applyNumberFormat="1" applyFont="1" applyBorder="1" applyAlignment="1">
      <alignment horizontal="left"/>
    </xf>
    <xf numFmtId="0" fontId="2" fillId="0" borderId="0" xfId="0" applyNumberFormat="1" applyFont="1" applyBorder="1"/>
    <xf numFmtId="0" fontId="2" fillId="0" borderId="0" xfId="0" applyNumberFormat="1" applyFont="1"/>
    <xf numFmtId="0" fontId="4" fillId="0" borderId="16" xfId="0" applyFont="1" applyBorder="1" applyAlignment="1">
      <alignment horizontal="left"/>
    </xf>
    <xf numFmtId="0" fontId="2" fillId="0" borderId="0" xfId="0" applyFont="1" applyBorder="1"/>
    <xf numFmtId="0" fontId="4" fillId="0" borderId="10" xfId="0" applyFont="1" applyFill="1" applyBorder="1" applyAlignment="1"/>
    <xf numFmtId="0" fontId="4" fillId="0" borderId="16" xfId="0" applyFont="1" applyFill="1" applyBorder="1" applyAlignment="1"/>
    <xf numFmtId="0" fontId="2" fillId="0" borderId="0" xfId="0" applyFont="1" applyFill="1" applyBorder="1" applyAlignment="1"/>
    <xf numFmtId="0" fontId="4" fillId="0" borderId="10" xfId="0" applyFont="1" applyBorder="1" applyAlignment="1"/>
    <xf numFmtId="0" fontId="4" fillId="0" borderId="16" xfId="0" applyFont="1" applyBorder="1" applyAlignment="1"/>
    <xf numFmtId="3" fontId="2" fillId="0" borderId="0" xfId="0" applyNumberFormat="1" applyFont="1"/>
    <xf numFmtId="0" fontId="4" fillId="0" borderId="7" xfId="0" applyFont="1" applyBorder="1"/>
    <xf numFmtId="0" fontId="4" fillId="0" borderId="10" xfId="0" applyFont="1" applyBorder="1" applyAlignment="1">
      <alignment horizontal="center"/>
    </xf>
    <xf numFmtId="0" fontId="4" fillId="0" borderId="5" xfId="0" applyFont="1" applyBorder="1" applyAlignment="1">
      <alignment horizontal="left"/>
    </xf>
    <xf numFmtId="0" fontId="4" fillId="0" borderId="17" xfId="0" applyFont="1" applyBorder="1" applyAlignment="1">
      <alignment horizontal="left"/>
    </xf>
    <xf numFmtId="0" fontId="1" fillId="0" borderId="18" xfId="0" applyFont="1" applyBorder="1" applyAlignment="1">
      <alignment horizontal="centerContinuous" vertical="center"/>
    </xf>
    <xf numFmtId="0" fontId="6"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3" fillId="2" borderId="21" xfId="0" applyFont="1" applyFill="1" applyBorder="1" applyAlignment="1">
      <alignment horizontal="left"/>
    </xf>
    <xf numFmtId="0" fontId="2" fillId="2" borderId="22" xfId="0" applyFont="1" applyFill="1" applyBorder="1" applyAlignment="1">
      <alignment horizontal="left"/>
    </xf>
    <xf numFmtId="0" fontId="2" fillId="2" borderId="23" xfId="0" applyFont="1" applyFill="1" applyBorder="1" applyAlignment="1">
      <alignment horizontal="centerContinuous"/>
    </xf>
    <xf numFmtId="0" fontId="3" fillId="2" borderId="22" xfId="0" applyFont="1" applyFill="1" applyBorder="1" applyAlignment="1">
      <alignment horizontal="centerContinuous"/>
    </xf>
    <xf numFmtId="0" fontId="2" fillId="2" borderId="22" xfId="0" applyFont="1" applyFill="1" applyBorder="1" applyAlignment="1">
      <alignment horizontal="centerContinuous"/>
    </xf>
    <xf numFmtId="0" fontId="2" fillId="0" borderId="24" xfId="0" applyFont="1" applyBorder="1"/>
    <xf numFmtId="0" fontId="2" fillId="0" borderId="25" xfId="0" applyFont="1" applyBorder="1"/>
    <xf numFmtId="3" fontId="2" fillId="0" borderId="6" xfId="0" applyNumberFormat="1" applyFont="1" applyBorder="1"/>
    <xf numFmtId="0" fontId="2" fillId="0" borderId="2" xfId="0" applyFont="1" applyBorder="1"/>
    <xf numFmtId="3" fontId="2" fillId="0" borderId="4" xfId="0" applyNumberFormat="1" applyFont="1" applyBorder="1"/>
    <xf numFmtId="0" fontId="2" fillId="0" borderId="3" xfId="0" applyFont="1" applyBorder="1"/>
    <xf numFmtId="3" fontId="2" fillId="0" borderId="9" xfId="0" applyNumberFormat="1" applyFont="1" applyBorder="1"/>
    <xf numFmtId="0" fontId="2" fillId="0" borderId="8" xfId="0" applyFont="1" applyBorder="1"/>
    <xf numFmtId="0" fontId="2" fillId="0" borderId="26" xfId="0" applyFont="1" applyBorder="1"/>
    <xf numFmtId="0" fontId="2" fillId="0" borderId="25" xfId="0" applyFont="1" applyBorder="1" applyAlignment="1">
      <alignment shrinkToFit="1"/>
    </xf>
    <xf numFmtId="0" fontId="2" fillId="0" borderId="27" xfId="0" applyFont="1" applyBorder="1"/>
    <xf numFmtId="0" fontId="2" fillId="0" borderId="12" xfId="0" applyFont="1" applyBorder="1"/>
    <xf numFmtId="0" fontId="2" fillId="0" borderId="28" xfId="0" applyFont="1" applyBorder="1" applyAlignment="1">
      <alignment horizontal="center" shrinkToFit="1"/>
    </xf>
    <xf numFmtId="0" fontId="2" fillId="0" borderId="29" xfId="0" applyFont="1" applyBorder="1" applyAlignment="1">
      <alignment horizontal="center" shrinkToFit="1"/>
    </xf>
    <xf numFmtId="3" fontId="2" fillId="0" borderId="30" xfId="0" applyNumberFormat="1" applyFont="1" applyBorder="1"/>
    <xf numFmtId="0" fontId="2" fillId="0" borderId="28" xfId="0" applyFont="1" applyBorder="1"/>
    <xf numFmtId="3" fontId="2" fillId="0" borderId="31" xfId="0" applyNumberFormat="1" applyFont="1" applyBorder="1"/>
    <xf numFmtId="0" fontId="2" fillId="0" borderId="29" xfId="0" applyFont="1" applyBorder="1"/>
    <xf numFmtId="0" fontId="3" fillId="2" borderId="2" xfId="0" applyFont="1" applyFill="1" applyBorder="1"/>
    <xf numFmtId="0" fontId="3" fillId="2" borderId="4" xfId="0" applyFont="1" applyFill="1" applyBorder="1"/>
    <xf numFmtId="0" fontId="3" fillId="2" borderId="3" xfId="0" applyFont="1" applyFill="1" applyBorder="1"/>
    <xf numFmtId="0" fontId="3" fillId="2" borderId="32" xfId="0" applyFont="1" applyFill="1" applyBorder="1"/>
    <xf numFmtId="0" fontId="3" fillId="2" borderId="33" xfId="0" applyFont="1" applyFill="1" applyBorder="1"/>
    <xf numFmtId="0" fontId="2" fillId="0" borderId="13" xfId="0" applyFont="1" applyBorder="1"/>
    <xf numFmtId="0" fontId="2" fillId="0" borderId="34" xfId="0" applyFont="1" applyBorder="1"/>
    <xf numFmtId="0" fontId="2" fillId="0" borderId="35" xfId="0" applyFont="1" applyBorder="1"/>
    <xf numFmtId="0" fontId="2" fillId="0" borderId="0" xfId="0" applyFont="1" applyBorder="1" applyAlignment="1">
      <alignment horizontal="right"/>
    </xf>
    <xf numFmtId="164" fontId="2" fillId="0" borderId="0" xfId="0" applyNumberFormat="1" applyFont="1" applyBorder="1"/>
    <xf numFmtId="0" fontId="2" fillId="0" borderId="0" xfId="0" applyFont="1" applyFill="1" applyBorder="1"/>
    <xf numFmtId="0" fontId="2" fillId="0" borderId="36" xfId="0" applyFont="1" applyBorder="1"/>
    <xf numFmtId="0" fontId="2" fillId="0" borderId="37" xfId="0" applyFont="1" applyBorder="1"/>
    <xf numFmtId="0" fontId="2" fillId="0" borderId="38" xfId="0" applyFont="1" applyBorder="1"/>
    <xf numFmtId="0" fontId="2" fillId="0" borderId="39" xfId="0" applyFont="1" applyBorder="1"/>
    <xf numFmtId="165" fontId="2" fillId="0" borderId="40" xfId="0" applyNumberFormat="1" applyFont="1" applyBorder="1" applyAlignment="1">
      <alignment horizontal="right"/>
    </xf>
    <xf numFmtId="0" fontId="2" fillId="0" borderId="40" xfId="0" applyFont="1" applyBorder="1"/>
    <xf numFmtId="166" fontId="2" fillId="0" borderId="15" xfId="0" applyNumberFormat="1" applyFont="1" applyBorder="1" applyAlignment="1">
      <alignment horizontal="right" indent="2"/>
    </xf>
    <xf numFmtId="166" fontId="2" fillId="0" borderId="16" xfId="0" applyNumberFormat="1" applyFont="1" applyBorder="1" applyAlignment="1">
      <alignment horizontal="right" indent="2"/>
    </xf>
    <xf numFmtId="0" fontId="2" fillId="0" borderId="9" xfId="0" applyFont="1" applyBorder="1"/>
    <xf numFmtId="165" fontId="2" fillId="0" borderId="8" xfId="0" applyNumberFormat="1" applyFont="1" applyBorder="1" applyAlignment="1">
      <alignment horizontal="right"/>
    </xf>
    <xf numFmtId="0" fontId="6" fillId="2" borderId="28" xfId="0" applyFont="1" applyFill="1" applyBorder="1"/>
    <xf numFmtId="0" fontId="6" fillId="2" borderId="31" xfId="0" applyFont="1" applyFill="1" applyBorder="1"/>
    <xf numFmtId="0" fontId="6" fillId="2" borderId="29" xfId="0" applyFont="1" applyFill="1" applyBorder="1"/>
    <xf numFmtId="166" fontId="6" fillId="2" borderId="41" xfId="0" applyNumberFormat="1" applyFont="1" applyFill="1" applyBorder="1" applyAlignment="1">
      <alignment horizontal="right" indent="2"/>
    </xf>
    <xf numFmtId="166" fontId="6" fillId="2" borderId="42" xfId="0" applyNumberFormat="1" applyFont="1" applyFill="1" applyBorder="1" applyAlignment="1">
      <alignment horizontal="right" indent="2"/>
    </xf>
    <xf numFmtId="0" fontId="6" fillId="0" borderId="0" xfId="0" applyFont="1"/>
    <xf numFmtId="0" fontId="2" fillId="0" borderId="0" xfId="0" applyFont="1" applyAlignment="1"/>
    <xf numFmtId="0" fontId="7" fillId="0" borderId="0" xfId="0" applyFont="1" applyAlignment="1">
      <alignment horizontal="left" vertical="top" wrapText="1"/>
    </xf>
    <xf numFmtId="0" fontId="2" fillId="0" borderId="0" xfId="0" applyFont="1" applyAlignment="1">
      <alignment vertical="justify"/>
    </xf>
    <xf numFmtId="0" fontId="2" fillId="0" borderId="0" xfId="0" applyFont="1" applyAlignment="1">
      <alignment horizontal="left" wrapText="1"/>
    </xf>
    <xf numFmtId="0" fontId="2" fillId="0" borderId="43" xfId="1" applyFont="1" applyBorder="1" applyAlignment="1">
      <alignment horizontal="center"/>
    </xf>
    <xf numFmtId="0" fontId="2" fillId="0" borderId="44" xfId="1" applyFont="1" applyBorder="1" applyAlignment="1">
      <alignment horizontal="center"/>
    </xf>
    <xf numFmtId="0" fontId="3" fillId="0" borderId="45" xfId="1" applyFont="1" applyBorder="1"/>
    <xf numFmtId="0" fontId="2" fillId="0" borderId="45" xfId="1" applyFont="1" applyBorder="1"/>
    <xf numFmtId="0" fontId="2" fillId="0" borderId="45" xfId="1" applyFont="1" applyBorder="1" applyAlignment="1">
      <alignment horizontal="right"/>
    </xf>
    <xf numFmtId="0" fontId="2" fillId="0" borderId="46" xfId="1" applyFont="1" applyBorder="1"/>
    <xf numFmtId="0" fontId="2" fillId="0" borderId="45" xfId="0" applyNumberFormat="1" applyFont="1" applyBorder="1" applyAlignment="1">
      <alignment horizontal="left"/>
    </xf>
    <xf numFmtId="0" fontId="2" fillId="0" borderId="47" xfId="0" applyNumberFormat="1" applyFont="1" applyBorder="1"/>
    <xf numFmtId="0" fontId="2" fillId="0" borderId="48" xfId="1" applyFont="1" applyBorder="1" applyAlignment="1">
      <alignment horizontal="center"/>
    </xf>
    <xf numFmtId="0" fontId="2" fillId="0" borderId="49" xfId="1" applyFont="1" applyBorder="1" applyAlignment="1">
      <alignment horizontal="center"/>
    </xf>
    <xf numFmtId="0" fontId="3" fillId="0" borderId="50" xfId="1" applyFont="1" applyBorder="1"/>
    <xf numFmtId="0" fontId="2" fillId="0" borderId="50" xfId="1" applyFont="1" applyBorder="1"/>
    <xf numFmtId="0" fontId="2" fillId="0" borderId="50" xfId="1" applyFont="1" applyBorder="1" applyAlignment="1">
      <alignment horizontal="right"/>
    </xf>
    <xf numFmtId="0" fontId="2" fillId="0" borderId="51" xfId="1" applyFont="1" applyBorder="1" applyAlignment="1">
      <alignment horizontal="left"/>
    </xf>
    <xf numFmtId="0" fontId="2" fillId="0" borderId="50" xfId="1" applyFont="1" applyBorder="1" applyAlignment="1">
      <alignment horizontal="left"/>
    </xf>
    <xf numFmtId="0" fontId="2" fillId="0" borderId="52" xfId="1" applyFont="1" applyBorder="1" applyAlignment="1">
      <alignment horizontal="left"/>
    </xf>
    <xf numFmtId="49" fontId="1" fillId="0" borderId="0" xfId="0" applyNumberFormat="1" applyFont="1" applyAlignment="1">
      <alignment horizontal="centerContinuous"/>
    </xf>
    <xf numFmtId="0" fontId="1" fillId="0" borderId="0" xfId="0" applyFont="1" applyAlignment="1">
      <alignment horizontal="centerContinuous"/>
    </xf>
    <xf numFmtId="0" fontId="1" fillId="0" borderId="0" xfId="0" applyFont="1" applyBorder="1" applyAlignment="1">
      <alignment horizontal="centerContinuous"/>
    </xf>
    <xf numFmtId="49" fontId="3" fillId="2" borderId="21" xfId="0" applyNumberFormat="1"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0" fontId="3" fillId="2" borderId="53" xfId="0" applyFont="1" applyFill="1" applyBorder="1" applyAlignment="1">
      <alignment horizontal="center"/>
    </xf>
    <xf numFmtId="0" fontId="3" fillId="2" borderId="54" xfId="0" applyFont="1" applyFill="1" applyBorder="1" applyAlignment="1">
      <alignment horizontal="center"/>
    </xf>
    <xf numFmtId="0" fontId="3" fillId="2" borderId="55" xfId="0" applyFont="1" applyFill="1" applyBorder="1" applyAlignment="1">
      <alignment horizontal="center"/>
    </xf>
    <xf numFmtId="0" fontId="4" fillId="0" borderId="0" xfId="0" applyFont="1" applyBorder="1"/>
    <xf numFmtId="3" fontId="2" fillId="0" borderId="35" xfId="0" applyNumberFormat="1" applyFont="1" applyBorder="1"/>
    <xf numFmtId="0" fontId="3" fillId="2" borderId="21" xfId="0" applyFont="1" applyFill="1" applyBorder="1"/>
    <xf numFmtId="0" fontId="3" fillId="2" borderId="22" xfId="0" applyFont="1" applyFill="1" applyBorder="1"/>
    <xf numFmtId="3" fontId="3" fillId="2" borderId="23" xfId="0" applyNumberFormat="1" applyFont="1" applyFill="1" applyBorder="1"/>
    <xf numFmtId="3" fontId="3" fillId="2" borderId="53" xfId="0" applyNumberFormat="1" applyFont="1" applyFill="1" applyBorder="1"/>
    <xf numFmtId="3" fontId="3" fillId="2" borderId="54" xfId="0" applyNumberFormat="1" applyFont="1" applyFill="1" applyBorder="1"/>
    <xf numFmtId="3" fontId="3" fillId="2" borderId="55" xfId="0" applyNumberFormat="1" applyFont="1" applyFill="1" applyBorder="1"/>
    <xf numFmtId="0" fontId="3" fillId="0" borderId="0" xfId="0" applyFont="1"/>
    <xf numFmtId="3" fontId="1" fillId="0" borderId="0" xfId="0" applyNumberFormat="1" applyFont="1" applyAlignment="1">
      <alignment horizontal="centerContinuous"/>
    </xf>
    <xf numFmtId="0" fontId="2" fillId="2" borderId="33" xfId="0" applyFont="1" applyFill="1" applyBorder="1"/>
    <xf numFmtId="0" fontId="3" fillId="2" borderId="58" xfId="0" applyFont="1" applyFill="1" applyBorder="1" applyAlignment="1">
      <alignment horizontal="right"/>
    </xf>
    <xf numFmtId="0" fontId="3" fillId="2" borderId="4" xfId="0" applyFont="1" applyFill="1" applyBorder="1" applyAlignment="1">
      <alignment horizontal="right"/>
    </xf>
    <xf numFmtId="0" fontId="3" fillId="2" borderId="3" xfId="0" applyFont="1" applyFill="1" applyBorder="1" applyAlignment="1">
      <alignment horizontal="center"/>
    </xf>
    <xf numFmtId="4" fontId="5" fillId="2" borderId="4" xfId="0" applyNumberFormat="1" applyFont="1" applyFill="1" applyBorder="1" applyAlignment="1">
      <alignment horizontal="right"/>
    </xf>
    <xf numFmtId="4" fontId="5" fillId="2" borderId="33" xfId="0" applyNumberFormat="1" applyFont="1" applyFill="1" applyBorder="1" applyAlignment="1">
      <alignment horizontal="right"/>
    </xf>
    <xf numFmtId="0" fontId="2" fillId="0" borderId="17" xfId="0" applyFont="1" applyBorder="1"/>
    <xf numFmtId="3" fontId="2" fillId="0" borderId="26" xfId="0" applyNumberFormat="1" applyFont="1" applyBorder="1" applyAlignment="1">
      <alignment horizontal="right"/>
    </xf>
    <xf numFmtId="165" fontId="2" fillId="0" borderId="10" xfId="0" applyNumberFormat="1" applyFont="1" applyBorder="1" applyAlignment="1">
      <alignment horizontal="right"/>
    </xf>
    <xf numFmtId="3" fontId="2" fillId="0" borderId="36" xfId="0" applyNumberFormat="1" applyFont="1" applyBorder="1" applyAlignment="1">
      <alignment horizontal="right"/>
    </xf>
    <xf numFmtId="4" fontId="2" fillId="0" borderId="25" xfId="0" applyNumberFormat="1" applyFont="1" applyBorder="1" applyAlignment="1">
      <alignment horizontal="right"/>
    </xf>
    <xf numFmtId="3" fontId="2" fillId="0" borderId="17" xfId="0" applyNumberFormat="1" applyFont="1" applyBorder="1" applyAlignment="1">
      <alignment horizontal="right"/>
    </xf>
    <xf numFmtId="0" fontId="2" fillId="2" borderId="28" xfId="0" applyFont="1" applyFill="1" applyBorder="1"/>
    <xf numFmtId="0" fontId="3" fillId="2" borderId="31" xfId="0" applyFont="1" applyFill="1" applyBorder="1"/>
    <xf numFmtId="0" fontId="2" fillId="2" borderId="31" xfId="0" applyFont="1" applyFill="1" applyBorder="1"/>
    <xf numFmtId="4" fontId="2" fillId="2" borderId="42" xfId="0" applyNumberFormat="1" applyFont="1" applyFill="1" applyBorder="1"/>
    <xf numFmtId="4" fontId="2" fillId="2" borderId="28" xfId="0" applyNumberFormat="1" applyFont="1" applyFill="1" applyBorder="1"/>
    <xf numFmtId="4" fontId="2" fillId="2" borderId="31" xfId="0" applyNumberFormat="1" applyFont="1" applyFill="1" applyBorder="1"/>
    <xf numFmtId="3" fontId="3" fillId="2" borderId="31" xfId="0" applyNumberFormat="1" applyFont="1" applyFill="1" applyBorder="1" applyAlignment="1">
      <alignment horizontal="right"/>
    </xf>
    <xf numFmtId="3" fontId="3" fillId="2" borderId="42" xfId="0" applyNumberFormat="1" applyFont="1" applyFill="1" applyBorder="1" applyAlignment="1">
      <alignment horizontal="right"/>
    </xf>
    <xf numFmtId="3" fontId="4" fillId="0" borderId="0" xfId="0" applyNumberFormat="1" applyFont="1"/>
    <xf numFmtId="4" fontId="4" fillId="0" borderId="0" xfId="0" applyNumberFormat="1" applyFont="1"/>
    <xf numFmtId="4" fontId="2" fillId="0" borderId="0" xfId="0" applyNumberFormat="1" applyFont="1"/>
    <xf numFmtId="0" fontId="9" fillId="0" borderId="0" xfId="1" applyFont="1" applyAlignment="1">
      <alignment horizontal="center"/>
    </xf>
    <xf numFmtId="0" fontId="2" fillId="0" borderId="0" xfId="1" applyFont="1"/>
    <xf numFmtId="0" fontId="10" fillId="0" borderId="0" xfId="1" applyFont="1" applyAlignment="1">
      <alignment horizontal="centerContinuous"/>
    </xf>
    <xf numFmtId="0" fontId="11" fillId="0" borderId="0" xfId="1" applyFont="1" applyAlignment="1">
      <alignment horizontal="centerContinuous"/>
    </xf>
    <xf numFmtId="0" fontId="11" fillId="0" borderId="0" xfId="1" applyFont="1" applyAlignment="1">
      <alignment horizontal="right"/>
    </xf>
    <xf numFmtId="0" fontId="4" fillId="0" borderId="46" xfId="1" applyFont="1" applyBorder="1" applyAlignment="1">
      <alignment horizontal="right"/>
    </xf>
    <xf numFmtId="0" fontId="2" fillId="0" borderId="45" xfId="1" applyFont="1" applyBorder="1" applyAlignment="1">
      <alignment horizontal="left"/>
    </xf>
    <xf numFmtId="0" fontId="2" fillId="0" borderId="47" xfId="1" applyFont="1" applyBorder="1"/>
    <xf numFmtId="49" fontId="2" fillId="0" borderId="48" xfId="1" applyNumberFormat="1" applyFont="1" applyBorder="1" applyAlignment="1">
      <alignment horizontal="center"/>
    </xf>
    <xf numFmtId="0" fontId="2" fillId="0" borderId="51" xfId="1" applyFont="1" applyBorder="1" applyAlignment="1">
      <alignment horizontal="center" shrinkToFit="1"/>
    </xf>
    <xf numFmtId="0" fontId="2" fillId="0" borderId="50" xfId="1" applyFont="1" applyBorder="1" applyAlignment="1">
      <alignment horizontal="center" shrinkToFit="1"/>
    </xf>
    <xf numFmtId="0" fontId="2" fillId="0" borderId="52" xfId="1" applyFont="1" applyBorder="1" applyAlignment="1">
      <alignment horizontal="center" shrinkToFit="1"/>
    </xf>
    <xf numFmtId="0" fontId="4" fillId="0" borderId="0" xfId="1" applyFont="1"/>
    <xf numFmtId="0" fontId="2" fillId="0" borderId="0" xfId="1" applyFont="1" applyAlignment="1">
      <alignment horizontal="right"/>
    </xf>
    <xf numFmtId="0" fontId="2" fillId="0" borderId="0" xfId="1" applyFont="1" applyAlignment="1"/>
    <xf numFmtId="49" fontId="4" fillId="2" borderId="10" xfId="1" applyNumberFormat="1" applyFont="1" applyFill="1" applyBorder="1"/>
    <xf numFmtId="0" fontId="4" fillId="2" borderId="8" xfId="1" applyFont="1" applyFill="1" applyBorder="1" applyAlignment="1">
      <alignment horizontal="center"/>
    </xf>
    <xf numFmtId="0" fontId="4" fillId="2" borderId="8" xfId="1" applyNumberFormat="1" applyFont="1" applyFill="1" applyBorder="1" applyAlignment="1">
      <alignment horizontal="center"/>
    </xf>
    <xf numFmtId="0" fontId="4" fillId="2" borderId="10" xfId="1" applyFont="1" applyFill="1" applyBorder="1" applyAlignment="1">
      <alignment horizontal="center"/>
    </xf>
    <xf numFmtId="0" fontId="7" fillId="2" borderId="10" xfId="1" applyFont="1" applyFill="1" applyBorder="1" applyAlignment="1">
      <alignment horizontal="center" wrapText="1"/>
    </xf>
    <xf numFmtId="0" fontId="3" fillId="0" borderId="56" xfId="1" applyFont="1" applyBorder="1" applyAlignment="1">
      <alignment horizontal="center"/>
    </xf>
    <xf numFmtId="49" fontId="3" fillId="0" borderId="56" xfId="1" applyNumberFormat="1" applyFont="1" applyBorder="1" applyAlignment="1">
      <alignment horizontal="left"/>
    </xf>
    <xf numFmtId="0" fontId="3" fillId="0" borderId="15" xfId="1" applyFont="1" applyBorder="1"/>
    <xf numFmtId="0" fontId="2" fillId="0" borderId="9" xfId="1" applyFont="1" applyBorder="1" applyAlignment="1">
      <alignment horizontal="center"/>
    </xf>
    <xf numFmtId="0" fontId="2" fillId="0" borderId="9" xfId="1" applyNumberFormat="1" applyFont="1" applyBorder="1" applyAlignment="1">
      <alignment horizontal="right"/>
    </xf>
    <xf numFmtId="0" fontId="2" fillId="0" borderId="9" xfId="1" applyNumberFormat="1" applyFont="1" applyBorder="1"/>
    <xf numFmtId="0" fontId="7" fillId="0" borderId="9" xfId="1" applyNumberFormat="1" applyFont="1" applyBorder="1"/>
    <xf numFmtId="0" fontId="7" fillId="0" borderId="8" xfId="1" applyNumberFormat="1" applyFont="1" applyBorder="1"/>
    <xf numFmtId="0" fontId="12" fillId="0" borderId="0" xfId="1" applyFont="1"/>
    <xf numFmtId="0" fontId="7" fillId="0" borderId="59" xfId="1" applyFont="1" applyBorder="1" applyAlignment="1">
      <alignment horizontal="center" vertical="top"/>
    </xf>
    <xf numFmtId="49" fontId="7" fillId="0" borderId="59" xfId="1" applyNumberFormat="1" applyFont="1" applyBorder="1" applyAlignment="1">
      <alignment horizontal="left" vertical="top"/>
    </xf>
    <xf numFmtId="0" fontId="7" fillId="0" borderId="59" xfId="1" applyFont="1" applyBorder="1" applyAlignment="1">
      <alignment vertical="top" wrapText="1"/>
    </xf>
    <xf numFmtId="49" fontId="7" fillId="0" borderId="59" xfId="1" applyNumberFormat="1" applyFont="1" applyBorder="1" applyAlignment="1">
      <alignment horizontal="center" shrinkToFit="1"/>
    </xf>
    <xf numFmtId="4" fontId="7" fillId="0" borderId="59" xfId="1" applyNumberFormat="1" applyFont="1" applyBorder="1" applyAlignment="1">
      <alignment horizontal="right"/>
    </xf>
    <xf numFmtId="4" fontId="7" fillId="0" borderId="59" xfId="1" applyNumberFormat="1" applyFont="1" applyBorder="1"/>
    <xf numFmtId="167" fontId="7" fillId="0" borderId="59" xfId="1" applyNumberFormat="1" applyFont="1" applyBorder="1"/>
    <xf numFmtId="0" fontId="4" fillId="0" borderId="56" xfId="1" applyFont="1" applyBorder="1" applyAlignment="1">
      <alignment horizontal="center"/>
    </xf>
    <xf numFmtId="49" fontId="4" fillId="0" borderId="56" xfId="1" applyNumberFormat="1" applyFont="1" applyBorder="1" applyAlignment="1">
      <alignment horizontal="left"/>
    </xf>
    <xf numFmtId="0" fontId="13" fillId="3" borderId="34" xfId="1" applyNumberFormat="1" applyFont="1" applyFill="1" applyBorder="1" applyAlignment="1">
      <alignment horizontal="left" wrapText="1" indent="1"/>
    </xf>
    <xf numFmtId="0" fontId="14" fillId="0" borderId="0" xfId="0" applyNumberFormat="1" applyFont="1"/>
    <xf numFmtId="0" fontId="14" fillId="0" borderId="13" xfId="0" applyNumberFormat="1" applyFont="1" applyBorder="1"/>
    <xf numFmtId="0" fontId="7" fillId="0" borderId="56" xfId="1" applyFont="1" applyBorder="1"/>
    <xf numFmtId="0" fontId="15" fillId="0" borderId="0" xfId="1" applyFont="1" applyAlignment="1">
      <alignment wrapText="1"/>
    </xf>
    <xf numFmtId="49" fontId="16" fillId="3" borderId="60" xfId="1" applyNumberFormat="1" applyFont="1" applyFill="1" applyBorder="1" applyAlignment="1">
      <alignment horizontal="left" wrapText="1"/>
    </xf>
    <xf numFmtId="49" fontId="17" fillId="0" borderId="61" xfId="0" applyNumberFormat="1" applyFont="1" applyBorder="1" applyAlignment="1">
      <alignment horizontal="left" wrapText="1"/>
    </xf>
    <xf numFmtId="4" fontId="16" fillId="3" borderId="62" xfId="1" applyNumberFormat="1" applyFont="1" applyFill="1" applyBorder="1" applyAlignment="1">
      <alignment horizontal="right" wrapText="1"/>
    </xf>
    <xf numFmtId="0" fontId="16" fillId="3" borderId="34" xfId="1" applyFont="1" applyFill="1" applyBorder="1" applyAlignment="1">
      <alignment horizontal="left" wrapText="1"/>
    </xf>
    <xf numFmtId="0" fontId="16" fillId="0" borderId="0" xfId="0" applyFont="1" applyBorder="1" applyAlignment="1">
      <alignment horizontal="right"/>
    </xf>
    <xf numFmtId="0" fontId="2" fillId="0" borderId="0" xfId="1" applyFont="1" applyBorder="1"/>
    <xf numFmtId="0" fontId="2" fillId="0" borderId="13" xfId="1" applyFont="1" applyBorder="1"/>
    <xf numFmtId="0" fontId="2" fillId="2" borderId="10" xfId="1" applyFont="1" applyFill="1" applyBorder="1" applyAlignment="1">
      <alignment horizontal="center"/>
    </xf>
    <xf numFmtId="49" fontId="18" fillId="2" borderId="10" xfId="1" applyNumberFormat="1" applyFont="1" applyFill="1" applyBorder="1" applyAlignment="1">
      <alignment horizontal="left"/>
    </xf>
    <xf numFmtId="0" fontId="18" fillId="2" borderId="15" xfId="1" applyFont="1" applyFill="1" applyBorder="1"/>
    <xf numFmtId="0" fontId="2" fillId="2" borderId="9" xfId="1" applyFont="1" applyFill="1" applyBorder="1" applyAlignment="1">
      <alignment horizontal="center"/>
    </xf>
    <xf numFmtId="4" fontId="2" fillId="2" borderId="9" xfId="1" applyNumberFormat="1" applyFont="1" applyFill="1" applyBorder="1" applyAlignment="1">
      <alignment horizontal="right"/>
    </xf>
    <xf numFmtId="4" fontId="2" fillId="2" borderId="8" xfId="1" applyNumberFormat="1" applyFont="1" applyFill="1" applyBorder="1" applyAlignment="1">
      <alignment horizontal="right"/>
    </xf>
    <xf numFmtId="4" fontId="3" fillId="2" borderId="10" xfId="1" applyNumberFormat="1" applyFont="1" applyFill="1" applyBorder="1"/>
    <xf numFmtId="0" fontId="19" fillId="2" borderId="10" xfId="1" applyFont="1" applyFill="1" applyBorder="1"/>
    <xf numFmtId="167" fontId="19" fillId="2" borderId="10" xfId="1" applyNumberFormat="1" applyFont="1" applyFill="1" applyBorder="1"/>
    <xf numFmtId="3" fontId="2" fillId="0" borderId="0" xfId="1" applyNumberFormat="1" applyFont="1"/>
    <xf numFmtId="0" fontId="20" fillId="0" borderId="0" xfId="1" applyFont="1" applyAlignment="1"/>
    <xf numFmtId="0" fontId="21" fillId="0" borderId="0" xfId="1" applyFont="1" applyBorder="1"/>
    <xf numFmtId="3" fontId="21" fillId="0" borderId="0" xfId="1" applyNumberFormat="1" applyFont="1" applyBorder="1" applyAlignment="1">
      <alignment horizontal="right"/>
    </xf>
    <xf numFmtId="4" fontId="21" fillId="0" borderId="0" xfId="1" applyNumberFormat="1" applyFont="1" applyBorder="1"/>
    <xf numFmtId="0" fontId="20" fillId="0" borderId="0" xfId="1" applyFont="1" applyBorder="1" applyAlignment="1"/>
    <xf numFmtId="0" fontId="2" fillId="0" borderId="0" xfId="1" applyFont="1" applyBorder="1" applyAlignment="1">
      <alignment horizontal="right"/>
    </xf>
    <xf numFmtId="49" fontId="4" fillId="0" borderId="12" xfId="0" applyNumberFormat="1" applyFont="1" applyBorder="1"/>
    <xf numFmtId="3" fontId="2" fillId="0" borderId="13" xfId="0" applyNumberFormat="1" applyFont="1" applyBorder="1"/>
    <xf numFmtId="3" fontId="2" fillId="0" borderId="56" xfId="0" applyNumberFormat="1" applyFont="1" applyBorder="1"/>
    <xf numFmtId="3" fontId="2" fillId="0" borderId="57" xfId="0" applyNumberFormat="1" applyFont="1" applyBorder="1"/>
  </cellXfs>
  <cellStyles count="2">
    <cellStyle name="Normální" xfId="0" builtinId="0"/>
    <cellStyle name="normální_POL.XLS" xfId="1" xr:uid="{906CA00E-999F-46E3-9048-3D7111C0BD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784EF-7B87-4EE2-BBD0-FF179C56D924}">
  <sheetPr codeName="List21"/>
  <dimension ref="A1:BE55"/>
  <sheetViews>
    <sheetView tabSelected="1" topLeftCell="A2" workbookViewId="0"/>
  </sheetViews>
  <sheetFormatPr defaultRowHeight="12.75" x14ac:dyDescent="0.2"/>
  <cols>
    <col min="1" max="1" width="2" style="3" customWidth="1"/>
    <col min="2" max="2" width="15" style="3" customWidth="1"/>
    <col min="3" max="3" width="15.85546875" style="3" customWidth="1"/>
    <col min="4" max="4" width="14.5703125" style="3" customWidth="1"/>
    <col min="5" max="5" width="13.5703125" style="3" customWidth="1"/>
    <col min="6" max="6" width="16.5703125" style="3" customWidth="1"/>
    <col min="7" max="7" width="15.28515625" style="3" customWidth="1"/>
    <col min="8" max="256" width="9.140625" style="3"/>
    <col min="257" max="257" width="2" style="3" customWidth="1"/>
    <col min="258" max="258" width="15" style="3" customWidth="1"/>
    <col min="259" max="259" width="15.85546875" style="3" customWidth="1"/>
    <col min="260" max="260" width="14.5703125" style="3" customWidth="1"/>
    <col min="261" max="261" width="13.5703125" style="3" customWidth="1"/>
    <col min="262" max="262" width="16.5703125" style="3" customWidth="1"/>
    <col min="263" max="263" width="15.28515625" style="3" customWidth="1"/>
    <col min="264" max="512" width="9.140625" style="3"/>
    <col min="513" max="513" width="2" style="3" customWidth="1"/>
    <col min="514" max="514" width="15" style="3" customWidth="1"/>
    <col min="515" max="515" width="15.85546875" style="3" customWidth="1"/>
    <col min="516" max="516" width="14.5703125" style="3" customWidth="1"/>
    <col min="517" max="517" width="13.5703125" style="3" customWidth="1"/>
    <col min="518" max="518" width="16.5703125" style="3" customWidth="1"/>
    <col min="519" max="519" width="15.28515625" style="3" customWidth="1"/>
    <col min="520" max="768" width="9.140625" style="3"/>
    <col min="769" max="769" width="2" style="3" customWidth="1"/>
    <col min="770" max="770" width="15" style="3" customWidth="1"/>
    <col min="771" max="771" width="15.85546875" style="3" customWidth="1"/>
    <col min="772" max="772" width="14.5703125" style="3" customWidth="1"/>
    <col min="773" max="773" width="13.5703125" style="3" customWidth="1"/>
    <col min="774" max="774" width="16.5703125" style="3" customWidth="1"/>
    <col min="775" max="775" width="15.28515625" style="3" customWidth="1"/>
    <col min="776" max="1024" width="9.140625" style="3"/>
    <col min="1025" max="1025" width="2" style="3" customWidth="1"/>
    <col min="1026" max="1026" width="15" style="3" customWidth="1"/>
    <col min="1027" max="1027" width="15.85546875" style="3" customWidth="1"/>
    <col min="1028" max="1028" width="14.5703125" style="3" customWidth="1"/>
    <col min="1029" max="1029" width="13.5703125" style="3" customWidth="1"/>
    <col min="1030" max="1030" width="16.5703125" style="3" customWidth="1"/>
    <col min="1031" max="1031" width="15.28515625" style="3" customWidth="1"/>
    <col min="1032" max="1280" width="9.140625" style="3"/>
    <col min="1281" max="1281" width="2" style="3" customWidth="1"/>
    <col min="1282" max="1282" width="15" style="3" customWidth="1"/>
    <col min="1283" max="1283" width="15.85546875" style="3" customWidth="1"/>
    <col min="1284" max="1284" width="14.5703125" style="3" customWidth="1"/>
    <col min="1285" max="1285" width="13.5703125" style="3" customWidth="1"/>
    <col min="1286" max="1286" width="16.5703125" style="3" customWidth="1"/>
    <col min="1287" max="1287" width="15.28515625" style="3" customWidth="1"/>
    <col min="1288" max="1536" width="9.140625" style="3"/>
    <col min="1537" max="1537" width="2" style="3" customWidth="1"/>
    <col min="1538" max="1538" width="15" style="3" customWidth="1"/>
    <col min="1539" max="1539" width="15.85546875" style="3" customWidth="1"/>
    <col min="1540" max="1540" width="14.5703125" style="3" customWidth="1"/>
    <col min="1541" max="1541" width="13.5703125" style="3" customWidth="1"/>
    <col min="1542" max="1542" width="16.5703125" style="3" customWidth="1"/>
    <col min="1543" max="1543" width="15.28515625" style="3" customWidth="1"/>
    <col min="1544" max="1792" width="9.140625" style="3"/>
    <col min="1793" max="1793" width="2" style="3" customWidth="1"/>
    <col min="1794" max="1794" width="15" style="3" customWidth="1"/>
    <col min="1795" max="1795" width="15.85546875" style="3" customWidth="1"/>
    <col min="1796" max="1796" width="14.5703125" style="3" customWidth="1"/>
    <col min="1797" max="1797" width="13.5703125" style="3" customWidth="1"/>
    <col min="1798" max="1798" width="16.5703125" style="3" customWidth="1"/>
    <col min="1799" max="1799" width="15.28515625" style="3" customWidth="1"/>
    <col min="1800" max="2048" width="9.140625" style="3"/>
    <col min="2049" max="2049" width="2" style="3" customWidth="1"/>
    <col min="2050" max="2050" width="15" style="3" customWidth="1"/>
    <col min="2051" max="2051" width="15.85546875" style="3" customWidth="1"/>
    <col min="2052" max="2052" width="14.5703125" style="3" customWidth="1"/>
    <col min="2053" max="2053" width="13.5703125" style="3" customWidth="1"/>
    <col min="2054" max="2054" width="16.5703125" style="3" customWidth="1"/>
    <col min="2055" max="2055" width="15.28515625" style="3" customWidth="1"/>
    <col min="2056" max="2304" width="9.140625" style="3"/>
    <col min="2305" max="2305" width="2" style="3" customWidth="1"/>
    <col min="2306" max="2306" width="15" style="3" customWidth="1"/>
    <col min="2307" max="2307" width="15.85546875" style="3" customWidth="1"/>
    <col min="2308" max="2308" width="14.5703125" style="3" customWidth="1"/>
    <col min="2309" max="2309" width="13.5703125" style="3" customWidth="1"/>
    <col min="2310" max="2310" width="16.5703125" style="3" customWidth="1"/>
    <col min="2311" max="2311" width="15.28515625" style="3" customWidth="1"/>
    <col min="2312" max="2560" width="9.140625" style="3"/>
    <col min="2561" max="2561" width="2" style="3" customWidth="1"/>
    <col min="2562" max="2562" width="15" style="3" customWidth="1"/>
    <col min="2563" max="2563" width="15.85546875" style="3" customWidth="1"/>
    <col min="2564" max="2564" width="14.5703125" style="3" customWidth="1"/>
    <col min="2565" max="2565" width="13.5703125" style="3" customWidth="1"/>
    <col min="2566" max="2566" width="16.5703125" style="3" customWidth="1"/>
    <col min="2567" max="2567" width="15.28515625" style="3" customWidth="1"/>
    <col min="2568" max="2816" width="9.140625" style="3"/>
    <col min="2817" max="2817" width="2" style="3" customWidth="1"/>
    <col min="2818" max="2818" width="15" style="3" customWidth="1"/>
    <col min="2819" max="2819" width="15.85546875" style="3" customWidth="1"/>
    <col min="2820" max="2820" width="14.5703125" style="3" customWidth="1"/>
    <col min="2821" max="2821" width="13.5703125" style="3" customWidth="1"/>
    <col min="2822" max="2822" width="16.5703125" style="3" customWidth="1"/>
    <col min="2823" max="2823" width="15.28515625" style="3" customWidth="1"/>
    <col min="2824" max="3072" width="9.140625" style="3"/>
    <col min="3073" max="3073" width="2" style="3" customWidth="1"/>
    <col min="3074" max="3074" width="15" style="3" customWidth="1"/>
    <col min="3075" max="3075" width="15.85546875" style="3" customWidth="1"/>
    <col min="3076" max="3076" width="14.5703125" style="3" customWidth="1"/>
    <col min="3077" max="3077" width="13.5703125" style="3" customWidth="1"/>
    <col min="3078" max="3078" width="16.5703125" style="3" customWidth="1"/>
    <col min="3079" max="3079" width="15.28515625" style="3" customWidth="1"/>
    <col min="3080" max="3328" width="9.140625" style="3"/>
    <col min="3329" max="3329" width="2" style="3" customWidth="1"/>
    <col min="3330" max="3330" width="15" style="3" customWidth="1"/>
    <col min="3331" max="3331" width="15.85546875" style="3" customWidth="1"/>
    <col min="3332" max="3332" width="14.5703125" style="3" customWidth="1"/>
    <col min="3333" max="3333" width="13.5703125" style="3" customWidth="1"/>
    <col min="3334" max="3334" width="16.5703125" style="3" customWidth="1"/>
    <col min="3335" max="3335" width="15.28515625" style="3" customWidth="1"/>
    <col min="3336" max="3584" width="9.140625" style="3"/>
    <col min="3585" max="3585" width="2" style="3" customWidth="1"/>
    <col min="3586" max="3586" width="15" style="3" customWidth="1"/>
    <col min="3587" max="3587" width="15.85546875" style="3" customWidth="1"/>
    <col min="3588" max="3588" width="14.5703125" style="3" customWidth="1"/>
    <col min="3589" max="3589" width="13.5703125" style="3" customWidth="1"/>
    <col min="3590" max="3590" width="16.5703125" style="3" customWidth="1"/>
    <col min="3591" max="3591" width="15.28515625" style="3" customWidth="1"/>
    <col min="3592" max="3840" width="9.140625" style="3"/>
    <col min="3841" max="3841" width="2" style="3" customWidth="1"/>
    <col min="3842" max="3842" width="15" style="3" customWidth="1"/>
    <col min="3843" max="3843" width="15.85546875" style="3" customWidth="1"/>
    <col min="3844" max="3844" width="14.5703125" style="3" customWidth="1"/>
    <col min="3845" max="3845" width="13.5703125" style="3" customWidth="1"/>
    <col min="3846" max="3846" width="16.5703125" style="3" customWidth="1"/>
    <col min="3847" max="3847" width="15.28515625" style="3" customWidth="1"/>
    <col min="3848" max="4096" width="9.140625" style="3"/>
    <col min="4097" max="4097" width="2" style="3" customWidth="1"/>
    <col min="4098" max="4098" width="15" style="3" customWidth="1"/>
    <col min="4099" max="4099" width="15.85546875" style="3" customWidth="1"/>
    <col min="4100" max="4100" width="14.5703125" style="3" customWidth="1"/>
    <col min="4101" max="4101" width="13.5703125" style="3" customWidth="1"/>
    <col min="4102" max="4102" width="16.5703125" style="3" customWidth="1"/>
    <col min="4103" max="4103" width="15.28515625" style="3" customWidth="1"/>
    <col min="4104" max="4352" width="9.140625" style="3"/>
    <col min="4353" max="4353" width="2" style="3" customWidth="1"/>
    <col min="4354" max="4354" width="15" style="3" customWidth="1"/>
    <col min="4355" max="4355" width="15.85546875" style="3" customWidth="1"/>
    <col min="4356" max="4356" width="14.5703125" style="3" customWidth="1"/>
    <col min="4357" max="4357" width="13.5703125" style="3" customWidth="1"/>
    <col min="4358" max="4358" width="16.5703125" style="3" customWidth="1"/>
    <col min="4359" max="4359" width="15.28515625" style="3" customWidth="1"/>
    <col min="4360" max="4608" width="9.140625" style="3"/>
    <col min="4609" max="4609" width="2" style="3" customWidth="1"/>
    <col min="4610" max="4610" width="15" style="3" customWidth="1"/>
    <col min="4611" max="4611" width="15.85546875" style="3" customWidth="1"/>
    <col min="4612" max="4612" width="14.5703125" style="3" customWidth="1"/>
    <col min="4613" max="4613" width="13.5703125" style="3" customWidth="1"/>
    <col min="4614" max="4614" width="16.5703125" style="3" customWidth="1"/>
    <col min="4615" max="4615" width="15.28515625" style="3" customWidth="1"/>
    <col min="4616" max="4864" width="9.140625" style="3"/>
    <col min="4865" max="4865" width="2" style="3" customWidth="1"/>
    <col min="4866" max="4866" width="15" style="3" customWidth="1"/>
    <col min="4867" max="4867" width="15.85546875" style="3" customWidth="1"/>
    <col min="4868" max="4868" width="14.5703125" style="3" customWidth="1"/>
    <col min="4869" max="4869" width="13.5703125" style="3" customWidth="1"/>
    <col min="4870" max="4870" width="16.5703125" style="3" customWidth="1"/>
    <col min="4871" max="4871" width="15.28515625" style="3" customWidth="1"/>
    <col min="4872" max="5120" width="9.140625" style="3"/>
    <col min="5121" max="5121" width="2" style="3" customWidth="1"/>
    <col min="5122" max="5122" width="15" style="3" customWidth="1"/>
    <col min="5123" max="5123" width="15.85546875" style="3" customWidth="1"/>
    <col min="5124" max="5124" width="14.5703125" style="3" customWidth="1"/>
    <col min="5125" max="5125" width="13.5703125" style="3" customWidth="1"/>
    <col min="5126" max="5126" width="16.5703125" style="3" customWidth="1"/>
    <col min="5127" max="5127" width="15.28515625" style="3" customWidth="1"/>
    <col min="5128" max="5376" width="9.140625" style="3"/>
    <col min="5377" max="5377" width="2" style="3" customWidth="1"/>
    <col min="5378" max="5378" width="15" style="3" customWidth="1"/>
    <col min="5379" max="5379" width="15.85546875" style="3" customWidth="1"/>
    <col min="5380" max="5380" width="14.5703125" style="3" customWidth="1"/>
    <col min="5381" max="5381" width="13.5703125" style="3" customWidth="1"/>
    <col min="5382" max="5382" width="16.5703125" style="3" customWidth="1"/>
    <col min="5383" max="5383" width="15.28515625" style="3" customWidth="1"/>
    <col min="5384" max="5632" width="9.140625" style="3"/>
    <col min="5633" max="5633" width="2" style="3" customWidth="1"/>
    <col min="5634" max="5634" width="15" style="3" customWidth="1"/>
    <col min="5635" max="5635" width="15.85546875" style="3" customWidth="1"/>
    <col min="5636" max="5636" width="14.5703125" style="3" customWidth="1"/>
    <col min="5637" max="5637" width="13.5703125" style="3" customWidth="1"/>
    <col min="5638" max="5638" width="16.5703125" style="3" customWidth="1"/>
    <col min="5639" max="5639" width="15.28515625" style="3" customWidth="1"/>
    <col min="5640" max="5888" width="9.140625" style="3"/>
    <col min="5889" max="5889" width="2" style="3" customWidth="1"/>
    <col min="5890" max="5890" width="15" style="3" customWidth="1"/>
    <col min="5891" max="5891" width="15.85546875" style="3" customWidth="1"/>
    <col min="5892" max="5892" width="14.5703125" style="3" customWidth="1"/>
    <col min="5893" max="5893" width="13.5703125" style="3" customWidth="1"/>
    <col min="5894" max="5894" width="16.5703125" style="3" customWidth="1"/>
    <col min="5895" max="5895" width="15.28515625" style="3" customWidth="1"/>
    <col min="5896" max="6144" width="9.140625" style="3"/>
    <col min="6145" max="6145" width="2" style="3" customWidth="1"/>
    <col min="6146" max="6146" width="15" style="3" customWidth="1"/>
    <col min="6147" max="6147" width="15.85546875" style="3" customWidth="1"/>
    <col min="6148" max="6148" width="14.5703125" style="3" customWidth="1"/>
    <col min="6149" max="6149" width="13.5703125" style="3" customWidth="1"/>
    <col min="6150" max="6150" width="16.5703125" style="3" customWidth="1"/>
    <col min="6151" max="6151" width="15.28515625" style="3" customWidth="1"/>
    <col min="6152" max="6400" width="9.140625" style="3"/>
    <col min="6401" max="6401" width="2" style="3" customWidth="1"/>
    <col min="6402" max="6402" width="15" style="3" customWidth="1"/>
    <col min="6403" max="6403" width="15.85546875" style="3" customWidth="1"/>
    <col min="6404" max="6404" width="14.5703125" style="3" customWidth="1"/>
    <col min="6405" max="6405" width="13.5703125" style="3" customWidth="1"/>
    <col min="6406" max="6406" width="16.5703125" style="3" customWidth="1"/>
    <col min="6407" max="6407" width="15.28515625" style="3" customWidth="1"/>
    <col min="6408" max="6656" width="9.140625" style="3"/>
    <col min="6657" max="6657" width="2" style="3" customWidth="1"/>
    <col min="6658" max="6658" width="15" style="3" customWidth="1"/>
    <col min="6659" max="6659" width="15.85546875" style="3" customWidth="1"/>
    <col min="6660" max="6660" width="14.5703125" style="3" customWidth="1"/>
    <col min="6661" max="6661" width="13.5703125" style="3" customWidth="1"/>
    <col min="6662" max="6662" width="16.5703125" style="3" customWidth="1"/>
    <col min="6663" max="6663" width="15.28515625" style="3" customWidth="1"/>
    <col min="6664" max="6912" width="9.140625" style="3"/>
    <col min="6913" max="6913" width="2" style="3" customWidth="1"/>
    <col min="6914" max="6914" width="15" style="3" customWidth="1"/>
    <col min="6915" max="6915" width="15.85546875" style="3" customWidth="1"/>
    <col min="6916" max="6916" width="14.5703125" style="3" customWidth="1"/>
    <col min="6917" max="6917" width="13.5703125" style="3" customWidth="1"/>
    <col min="6918" max="6918" width="16.5703125" style="3" customWidth="1"/>
    <col min="6919" max="6919" width="15.28515625" style="3" customWidth="1"/>
    <col min="6920" max="7168" width="9.140625" style="3"/>
    <col min="7169" max="7169" width="2" style="3" customWidth="1"/>
    <col min="7170" max="7170" width="15" style="3" customWidth="1"/>
    <col min="7171" max="7171" width="15.85546875" style="3" customWidth="1"/>
    <col min="7172" max="7172" width="14.5703125" style="3" customWidth="1"/>
    <col min="7173" max="7173" width="13.5703125" style="3" customWidth="1"/>
    <col min="7174" max="7174" width="16.5703125" style="3" customWidth="1"/>
    <col min="7175" max="7175" width="15.28515625" style="3" customWidth="1"/>
    <col min="7176" max="7424" width="9.140625" style="3"/>
    <col min="7425" max="7425" width="2" style="3" customWidth="1"/>
    <col min="7426" max="7426" width="15" style="3" customWidth="1"/>
    <col min="7427" max="7427" width="15.85546875" style="3" customWidth="1"/>
    <col min="7428" max="7428" width="14.5703125" style="3" customWidth="1"/>
    <col min="7429" max="7429" width="13.5703125" style="3" customWidth="1"/>
    <col min="7430" max="7430" width="16.5703125" style="3" customWidth="1"/>
    <col min="7431" max="7431" width="15.28515625" style="3" customWidth="1"/>
    <col min="7432" max="7680" width="9.140625" style="3"/>
    <col min="7681" max="7681" width="2" style="3" customWidth="1"/>
    <col min="7682" max="7682" width="15" style="3" customWidth="1"/>
    <col min="7683" max="7683" width="15.85546875" style="3" customWidth="1"/>
    <col min="7684" max="7684" width="14.5703125" style="3" customWidth="1"/>
    <col min="7685" max="7685" width="13.5703125" style="3" customWidth="1"/>
    <col min="7686" max="7686" width="16.5703125" style="3" customWidth="1"/>
    <col min="7687" max="7687" width="15.28515625" style="3" customWidth="1"/>
    <col min="7688" max="7936" width="9.140625" style="3"/>
    <col min="7937" max="7937" width="2" style="3" customWidth="1"/>
    <col min="7938" max="7938" width="15" style="3" customWidth="1"/>
    <col min="7939" max="7939" width="15.85546875" style="3" customWidth="1"/>
    <col min="7940" max="7940" width="14.5703125" style="3" customWidth="1"/>
    <col min="7941" max="7941" width="13.5703125" style="3" customWidth="1"/>
    <col min="7942" max="7942" width="16.5703125" style="3" customWidth="1"/>
    <col min="7943" max="7943" width="15.28515625" style="3" customWidth="1"/>
    <col min="7944" max="8192" width="9.140625" style="3"/>
    <col min="8193" max="8193" width="2" style="3" customWidth="1"/>
    <col min="8194" max="8194" width="15" style="3" customWidth="1"/>
    <col min="8195" max="8195" width="15.85546875" style="3" customWidth="1"/>
    <col min="8196" max="8196" width="14.5703125" style="3" customWidth="1"/>
    <col min="8197" max="8197" width="13.5703125" style="3" customWidth="1"/>
    <col min="8198" max="8198" width="16.5703125" style="3" customWidth="1"/>
    <col min="8199" max="8199" width="15.28515625" style="3" customWidth="1"/>
    <col min="8200" max="8448" width="9.140625" style="3"/>
    <col min="8449" max="8449" width="2" style="3" customWidth="1"/>
    <col min="8450" max="8450" width="15" style="3" customWidth="1"/>
    <col min="8451" max="8451" width="15.85546875" style="3" customWidth="1"/>
    <col min="8452" max="8452" width="14.5703125" style="3" customWidth="1"/>
    <col min="8453" max="8453" width="13.5703125" style="3" customWidth="1"/>
    <col min="8454" max="8454" width="16.5703125" style="3" customWidth="1"/>
    <col min="8455" max="8455" width="15.28515625" style="3" customWidth="1"/>
    <col min="8456" max="8704" width="9.140625" style="3"/>
    <col min="8705" max="8705" width="2" style="3" customWidth="1"/>
    <col min="8706" max="8706" width="15" style="3" customWidth="1"/>
    <col min="8707" max="8707" width="15.85546875" style="3" customWidth="1"/>
    <col min="8708" max="8708" width="14.5703125" style="3" customWidth="1"/>
    <col min="8709" max="8709" width="13.5703125" style="3" customWidth="1"/>
    <col min="8710" max="8710" width="16.5703125" style="3" customWidth="1"/>
    <col min="8711" max="8711" width="15.28515625" style="3" customWidth="1"/>
    <col min="8712" max="8960" width="9.140625" style="3"/>
    <col min="8961" max="8961" width="2" style="3" customWidth="1"/>
    <col min="8962" max="8962" width="15" style="3" customWidth="1"/>
    <col min="8963" max="8963" width="15.85546875" style="3" customWidth="1"/>
    <col min="8964" max="8964" width="14.5703125" style="3" customWidth="1"/>
    <col min="8965" max="8965" width="13.5703125" style="3" customWidth="1"/>
    <col min="8966" max="8966" width="16.5703125" style="3" customWidth="1"/>
    <col min="8967" max="8967" width="15.28515625" style="3" customWidth="1"/>
    <col min="8968" max="9216" width="9.140625" style="3"/>
    <col min="9217" max="9217" width="2" style="3" customWidth="1"/>
    <col min="9218" max="9218" width="15" style="3" customWidth="1"/>
    <col min="9219" max="9219" width="15.85546875" style="3" customWidth="1"/>
    <col min="9220" max="9220" width="14.5703125" style="3" customWidth="1"/>
    <col min="9221" max="9221" width="13.5703125" style="3" customWidth="1"/>
    <col min="9222" max="9222" width="16.5703125" style="3" customWidth="1"/>
    <col min="9223" max="9223" width="15.28515625" style="3" customWidth="1"/>
    <col min="9224" max="9472" width="9.140625" style="3"/>
    <col min="9473" max="9473" width="2" style="3" customWidth="1"/>
    <col min="9474" max="9474" width="15" style="3" customWidth="1"/>
    <col min="9475" max="9475" width="15.85546875" style="3" customWidth="1"/>
    <col min="9476" max="9476" width="14.5703125" style="3" customWidth="1"/>
    <col min="9477" max="9477" width="13.5703125" style="3" customWidth="1"/>
    <col min="9478" max="9478" width="16.5703125" style="3" customWidth="1"/>
    <col min="9479" max="9479" width="15.28515625" style="3" customWidth="1"/>
    <col min="9480" max="9728" width="9.140625" style="3"/>
    <col min="9729" max="9729" width="2" style="3" customWidth="1"/>
    <col min="9730" max="9730" width="15" style="3" customWidth="1"/>
    <col min="9731" max="9731" width="15.85546875" style="3" customWidth="1"/>
    <col min="9732" max="9732" width="14.5703125" style="3" customWidth="1"/>
    <col min="9733" max="9733" width="13.5703125" style="3" customWidth="1"/>
    <col min="9734" max="9734" width="16.5703125" style="3" customWidth="1"/>
    <col min="9735" max="9735" width="15.28515625" style="3" customWidth="1"/>
    <col min="9736" max="9984" width="9.140625" style="3"/>
    <col min="9985" max="9985" width="2" style="3" customWidth="1"/>
    <col min="9986" max="9986" width="15" style="3" customWidth="1"/>
    <col min="9987" max="9987" width="15.85546875" style="3" customWidth="1"/>
    <col min="9988" max="9988" width="14.5703125" style="3" customWidth="1"/>
    <col min="9989" max="9989" width="13.5703125" style="3" customWidth="1"/>
    <col min="9990" max="9990" width="16.5703125" style="3" customWidth="1"/>
    <col min="9991" max="9991" width="15.28515625" style="3" customWidth="1"/>
    <col min="9992" max="10240" width="9.140625" style="3"/>
    <col min="10241" max="10241" width="2" style="3" customWidth="1"/>
    <col min="10242" max="10242" width="15" style="3" customWidth="1"/>
    <col min="10243" max="10243" width="15.85546875" style="3" customWidth="1"/>
    <col min="10244" max="10244" width="14.5703125" style="3" customWidth="1"/>
    <col min="10245" max="10245" width="13.5703125" style="3" customWidth="1"/>
    <col min="10246" max="10246" width="16.5703125" style="3" customWidth="1"/>
    <col min="10247" max="10247" width="15.28515625" style="3" customWidth="1"/>
    <col min="10248" max="10496" width="9.140625" style="3"/>
    <col min="10497" max="10497" width="2" style="3" customWidth="1"/>
    <col min="10498" max="10498" width="15" style="3" customWidth="1"/>
    <col min="10499" max="10499" width="15.85546875" style="3" customWidth="1"/>
    <col min="10500" max="10500" width="14.5703125" style="3" customWidth="1"/>
    <col min="10501" max="10501" width="13.5703125" style="3" customWidth="1"/>
    <col min="10502" max="10502" width="16.5703125" style="3" customWidth="1"/>
    <col min="10503" max="10503" width="15.28515625" style="3" customWidth="1"/>
    <col min="10504" max="10752" width="9.140625" style="3"/>
    <col min="10753" max="10753" width="2" style="3" customWidth="1"/>
    <col min="10754" max="10754" width="15" style="3" customWidth="1"/>
    <col min="10755" max="10755" width="15.85546875" style="3" customWidth="1"/>
    <col min="10756" max="10756" width="14.5703125" style="3" customWidth="1"/>
    <col min="10757" max="10757" width="13.5703125" style="3" customWidth="1"/>
    <col min="10758" max="10758" width="16.5703125" style="3" customWidth="1"/>
    <col min="10759" max="10759" width="15.28515625" style="3" customWidth="1"/>
    <col min="10760" max="11008" width="9.140625" style="3"/>
    <col min="11009" max="11009" width="2" style="3" customWidth="1"/>
    <col min="11010" max="11010" width="15" style="3" customWidth="1"/>
    <col min="11011" max="11011" width="15.85546875" style="3" customWidth="1"/>
    <col min="11012" max="11012" width="14.5703125" style="3" customWidth="1"/>
    <col min="11013" max="11013" width="13.5703125" style="3" customWidth="1"/>
    <col min="11014" max="11014" width="16.5703125" style="3" customWidth="1"/>
    <col min="11015" max="11015" width="15.28515625" style="3" customWidth="1"/>
    <col min="11016" max="11264" width="9.140625" style="3"/>
    <col min="11265" max="11265" width="2" style="3" customWidth="1"/>
    <col min="11266" max="11266" width="15" style="3" customWidth="1"/>
    <col min="11267" max="11267" width="15.85546875" style="3" customWidth="1"/>
    <col min="11268" max="11268" width="14.5703125" style="3" customWidth="1"/>
    <col min="11269" max="11269" width="13.5703125" style="3" customWidth="1"/>
    <col min="11270" max="11270" width="16.5703125" style="3" customWidth="1"/>
    <col min="11271" max="11271" width="15.28515625" style="3" customWidth="1"/>
    <col min="11272" max="11520" width="9.140625" style="3"/>
    <col min="11521" max="11521" width="2" style="3" customWidth="1"/>
    <col min="11522" max="11522" width="15" style="3" customWidth="1"/>
    <col min="11523" max="11523" width="15.85546875" style="3" customWidth="1"/>
    <col min="11524" max="11524" width="14.5703125" style="3" customWidth="1"/>
    <col min="11525" max="11525" width="13.5703125" style="3" customWidth="1"/>
    <col min="11526" max="11526" width="16.5703125" style="3" customWidth="1"/>
    <col min="11527" max="11527" width="15.28515625" style="3" customWidth="1"/>
    <col min="11528" max="11776" width="9.140625" style="3"/>
    <col min="11777" max="11777" width="2" style="3" customWidth="1"/>
    <col min="11778" max="11778" width="15" style="3" customWidth="1"/>
    <col min="11779" max="11779" width="15.85546875" style="3" customWidth="1"/>
    <col min="11780" max="11780" width="14.5703125" style="3" customWidth="1"/>
    <col min="11781" max="11781" width="13.5703125" style="3" customWidth="1"/>
    <col min="11782" max="11782" width="16.5703125" style="3" customWidth="1"/>
    <col min="11783" max="11783" width="15.28515625" style="3" customWidth="1"/>
    <col min="11784" max="12032" width="9.140625" style="3"/>
    <col min="12033" max="12033" width="2" style="3" customWidth="1"/>
    <col min="12034" max="12034" width="15" style="3" customWidth="1"/>
    <col min="12035" max="12035" width="15.85546875" style="3" customWidth="1"/>
    <col min="12036" max="12036" width="14.5703125" style="3" customWidth="1"/>
    <col min="12037" max="12037" width="13.5703125" style="3" customWidth="1"/>
    <col min="12038" max="12038" width="16.5703125" style="3" customWidth="1"/>
    <col min="12039" max="12039" width="15.28515625" style="3" customWidth="1"/>
    <col min="12040" max="12288" width="9.140625" style="3"/>
    <col min="12289" max="12289" width="2" style="3" customWidth="1"/>
    <col min="12290" max="12290" width="15" style="3" customWidth="1"/>
    <col min="12291" max="12291" width="15.85546875" style="3" customWidth="1"/>
    <col min="12292" max="12292" width="14.5703125" style="3" customWidth="1"/>
    <col min="12293" max="12293" width="13.5703125" style="3" customWidth="1"/>
    <col min="12294" max="12294" width="16.5703125" style="3" customWidth="1"/>
    <col min="12295" max="12295" width="15.28515625" style="3" customWidth="1"/>
    <col min="12296" max="12544" width="9.140625" style="3"/>
    <col min="12545" max="12545" width="2" style="3" customWidth="1"/>
    <col min="12546" max="12546" width="15" style="3" customWidth="1"/>
    <col min="12547" max="12547" width="15.85546875" style="3" customWidth="1"/>
    <col min="12548" max="12548" width="14.5703125" style="3" customWidth="1"/>
    <col min="12549" max="12549" width="13.5703125" style="3" customWidth="1"/>
    <col min="12550" max="12550" width="16.5703125" style="3" customWidth="1"/>
    <col min="12551" max="12551" width="15.28515625" style="3" customWidth="1"/>
    <col min="12552" max="12800" width="9.140625" style="3"/>
    <col min="12801" max="12801" width="2" style="3" customWidth="1"/>
    <col min="12802" max="12802" width="15" style="3" customWidth="1"/>
    <col min="12803" max="12803" width="15.85546875" style="3" customWidth="1"/>
    <col min="12804" max="12804" width="14.5703125" style="3" customWidth="1"/>
    <col min="12805" max="12805" width="13.5703125" style="3" customWidth="1"/>
    <col min="12806" max="12806" width="16.5703125" style="3" customWidth="1"/>
    <col min="12807" max="12807" width="15.28515625" style="3" customWidth="1"/>
    <col min="12808" max="13056" width="9.140625" style="3"/>
    <col min="13057" max="13057" width="2" style="3" customWidth="1"/>
    <col min="13058" max="13058" width="15" style="3" customWidth="1"/>
    <col min="13059" max="13059" width="15.85546875" style="3" customWidth="1"/>
    <col min="13060" max="13060" width="14.5703125" style="3" customWidth="1"/>
    <col min="13061" max="13061" width="13.5703125" style="3" customWidth="1"/>
    <col min="13062" max="13062" width="16.5703125" style="3" customWidth="1"/>
    <col min="13063" max="13063" width="15.28515625" style="3" customWidth="1"/>
    <col min="13064" max="13312" width="9.140625" style="3"/>
    <col min="13313" max="13313" width="2" style="3" customWidth="1"/>
    <col min="13314" max="13314" width="15" style="3" customWidth="1"/>
    <col min="13315" max="13315" width="15.85546875" style="3" customWidth="1"/>
    <col min="13316" max="13316" width="14.5703125" style="3" customWidth="1"/>
    <col min="13317" max="13317" width="13.5703125" style="3" customWidth="1"/>
    <col min="13318" max="13318" width="16.5703125" style="3" customWidth="1"/>
    <col min="13319" max="13319" width="15.28515625" style="3" customWidth="1"/>
    <col min="13320" max="13568" width="9.140625" style="3"/>
    <col min="13569" max="13569" width="2" style="3" customWidth="1"/>
    <col min="13570" max="13570" width="15" style="3" customWidth="1"/>
    <col min="13571" max="13571" width="15.85546875" style="3" customWidth="1"/>
    <col min="13572" max="13572" width="14.5703125" style="3" customWidth="1"/>
    <col min="13573" max="13573" width="13.5703125" style="3" customWidth="1"/>
    <col min="13574" max="13574" width="16.5703125" style="3" customWidth="1"/>
    <col min="13575" max="13575" width="15.28515625" style="3" customWidth="1"/>
    <col min="13576" max="13824" width="9.140625" style="3"/>
    <col min="13825" max="13825" width="2" style="3" customWidth="1"/>
    <col min="13826" max="13826" width="15" style="3" customWidth="1"/>
    <col min="13827" max="13827" width="15.85546875" style="3" customWidth="1"/>
    <col min="13828" max="13828" width="14.5703125" style="3" customWidth="1"/>
    <col min="13829" max="13829" width="13.5703125" style="3" customWidth="1"/>
    <col min="13830" max="13830" width="16.5703125" style="3" customWidth="1"/>
    <col min="13831" max="13831" width="15.28515625" style="3" customWidth="1"/>
    <col min="13832" max="14080" width="9.140625" style="3"/>
    <col min="14081" max="14081" width="2" style="3" customWidth="1"/>
    <col min="14082" max="14082" width="15" style="3" customWidth="1"/>
    <col min="14083" max="14083" width="15.85546875" style="3" customWidth="1"/>
    <col min="14084" max="14084" width="14.5703125" style="3" customWidth="1"/>
    <col min="14085" max="14085" width="13.5703125" style="3" customWidth="1"/>
    <col min="14086" max="14086" width="16.5703125" style="3" customWidth="1"/>
    <col min="14087" max="14087" width="15.28515625" style="3" customWidth="1"/>
    <col min="14088" max="14336" width="9.140625" style="3"/>
    <col min="14337" max="14337" width="2" style="3" customWidth="1"/>
    <col min="14338" max="14338" width="15" style="3" customWidth="1"/>
    <col min="14339" max="14339" width="15.85546875" style="3" customWidth="1"/>
    <col min="14340" max="14340" width="14.5703125" style="3" customWidth="1"/>
    <col min="14341" max="14341" width="13.5703125" style="3" customWidth="1"/>
    <col min="14342" max="14342" width="16.5703125" style="3" customWidth="1"/>
    <col min="14343" max="14343" width="15.28515625" style="3" customWidth="1"/>
    <col min="14344" max="14592" width="9.140625" style="3"/>
    <col min="14593" max="14593" width="2" style="3" customWidth="1"/>
    <col min="14594" max="14594" width="15" style="3" customWidth="1"/>
    <col min="14595" max="14595" width="15.85546875" style="3" customWidth="1"/>
    <col min="14596" max="14596" width="14.5703125" style="3" customWidth="1"/>
    <col min="14597" max="14597" width="13.5703125" style="3" customWidth="1"/>
    <col min="14598" max="14598" width="16.5703125" style="3" customWidth="1"/>
    <col min="14599" max="14599" width="15.28515625" style="3" customWidth="1"/>
    <col min="14600" max="14848" width="9.140625" style="3"/>
    <col min="14849" max="14849" width="2" style="3" customWidth="1"/>
    <col min="14850" max="14850" width="15" style="3" customWidth="1"/>
    <col min="14851" max="14851" width="15.85546875" style="3" customWidth="1"/>
    <col min="14852" max="14852" width="14.5703125" style="3" customWidth="1"/>
    <col min="14853" max="14853" width="13.5703125" style="3" customWidth="1"/>
    <col min="14854" max="14854" width="16.5703125" style="3" customWidth="1"/>
    <col min="14855" max="14855" width="15.28515625" style="3" customWidth="1"/>
    <col min="14856" max="15104" width="9.140625" style="3"/>
    <col min="15105" max="15105" width="2" style="3" customWidth="1"/>
    <col min="15106" max="15106" width="15" style="3" customWidth="1"/>
    <col min="15107" max="15107" width="15.85546875" style="3" customWidth="1"/>
    <col min="15108" max="15108" width="14.5703125" style="3" customWidth="1"/>
    <col min="15109" max="15109" width="13.5703125" style="3" customWidth="1"/>
    <col min="15110" max="15110" width="16.5703125" style="3" customWidth="1"/>
    <col min="15111" max="15111" width="15.28515625" style="3" customWidth="1"/>
    <col min="15112" max="15360" width="9.140625" style="3"/>
    <col min="15361" max="15361" width="2" style="3" customWidth="1"/>
    <col min="15362" max="15362" width="15" style="3" customWidth="1"/>
    <col min="15363" max="15363" width="15.85546875" style="3" customWidth="1"/>
    <col min="15364" max="15364" width="14.5703125" style="3" customWidth="1"/>
    <col min="15365" max="15365" width="13.5703125" style="3" customWidth="1"/>
    <col min="15366" max="15366" width="16.5703125" style="3" customWidth="1"/>
    <col min="15367" max="15367" width="15.28515625" style="3" customWidth="1"/>
    <col min="15368" max="15616" width="9.140625" style="3"/>
    <col min="15617" max="15617" width="2" style="3" customWidth="1"/>
    <col min="15618" max="15618" width="15" style="3" customWidth="1"/>
    <col min="15619" max="15619" width="15.85546875" style="3" customWidth="1"/>
    <col min="15620" max="15620" width="14.5703125" style="3" customWidth="1"/>
    <col min="15621" max="15621" width="13.5703125" style="3" customWidth="1"/>
    <col min="15622" max="15622" width="16.5703125" style="3" customWidth="1"/>
    <col min="15623" max="15623" width="15.28515625" style="3" customWidth="1"/>
    <col min="15624" max="15872" width="9.140625" style="3"/>
    <col min="15873" max="15873" width="2" style="3" customWidth="1"/>
    <col min="15874" max="15874" width="15" style="3" customWidth="1"/>
    <col min="15875" max="15875" width="15.85546875" style="3" customWidth="1"/>
    <col min="15876" max="15876" width="14.5703125" style="3" customWidth="1"/>
    <col min="15877" max="15877" width="13.5703125" style="3" customWidth="1"/>
    <col min="15878" max="15878" width="16.5703125" style="3" customWidth="1"/>
    <col min="15879" max="15879" width="15.28515625" style="3" customWidth="1"/>
    <col min="15880" max="16128" width="9.140625" style="3"/>
    <col min="16129" max="16129" width="2" style="3" customWidth="1"/>
    <col min="16130" max="16130" width="15" style="3" customWidth="1"/>
    <col min="16131" max="16131" width="15.85546875" style="3" customWidth="1"/>
    <col min="16132" max="16132" width="14.5703125" style="3" customWidth="1"/>
    <col min="16133" max="16133" width="13.5703125" style="3" customWidth="1"/>
    <col min="16134" max="16134" width="16.5703125" style="3" customWidth="1"/>
    <col min="16135" max="16135" width="15.28515625" style="3" customWidth="1"/>
    <col min="16136" max="16384" width="9.140625" style="3"/>
  </cols>
  <sheetData>
    <row r="1" spans="1:57" ht="24.75" customHeight="1" thickBot="1" x14ac:dyDescent="0.25">
      <c r="A1" s="1" t="s">
        <v>79</v>
      </c>
      <c r="B1" s="2"/>
      <c r="C1" s="2"/>
      <c r="D1" s="2"/>
      <c r="E1" s="2"/>
      <c r="F1" s="2"/>
      <c r="G1" s="2"/>
    </row>
    <row r="2" spans="1:57" ht="12.75" customHeight="1" x14ac:dyDescent="0.2">
      <c r="A2" s="4" t="s">
        <v>0</v>
      </c>
      <c r="B2" s="5"/>
      <c r="C2" s="6" t="str">
        <f>Rekapitulace!H1</f>
        <v>02 - 01 -</v>
      </c>
      <c r="D2" s="6" t="str">
        <f>Rekapitulace!G2</f>
        <v>1. NP, kons. v.: +/-0,000 až +4,530</v>
      </c>
      <c r="E2" s="5"/>
      <c r="F2" s="7" t="s">
        <v>1</v>
      </c>
      <c r="G2" s="8"/>
    </row>
    <row r="3" spans="1:57" ht="3" hidden="1" customHeight="1" x14ac:dyDescent="0.2">
      <c r="A3" s="9"/>
      <c r="B3" s="10"/>
      <c r="C3" s="11"/>
      <c r="D3" s="11"/>
      <c r="E3" s="10"/>
      <c r="F3" s="12"/>
      <c r="G3" s="13"/>
    </row>
    <row r="4" spans="1:57" ht="12" customHeight="1" x14ac:dyDescent="0.2">
      <c r="A4" s="14" t="s">
        <v>2</v>
      </c>
      <c r="B4" s="10"/>
      <c r="C4" s="11" t="s">
        <v>3</v>
      </c>
      <c r="D4" s="11"/>
      <c r="E4" s="10"/>
      <c r="F4" s="12" t="s">
        <v>4</v>
      </c>
      <c r="G4" s="15"/>
    </row>
    <row r="5" spans="1:57" ht="12.95" customHeight="1" x14ac:dyDescent="0.2">
      <c r="A5" s="16" t="s">
        <v>83</v>
      </c>
      <c r="B5" s="17"/>
      <c r="C5" s="18" t="s">
        <v>84</v>
      </c>
      <c r="D5" s="19"/>
      <c r="E5" s="20"/>
      <c r="F5" s="12" t="s">
        <v>6</v>
      </c>
      <c r="G5" s="13"/>
    </row>
    <row r="6" spans="1:57" ht="12.95" customHeight="1" x14ac:dyDescent="0.2">
      <c r="A6" s="14" t="s">
        <v>7</v>
      </c>
      <c r="B6" s="10"/>
      <c r="C6" s="11" t="s">
        <v>8</v>
      </c>
      <c r="D6" s="11"/>
      <c r="E6" s="10"/>
      <c r="F6" s="21" t="s">
        <v>9</v>
      </c>
      <c r="G6" s="22"/>
      <c r="O6" s="23"/>
    </row>
    <row r="7" spans="1:57" ht="12.95" customHeight="1" x14ac:dyDescent="0.2">
      <c r="A7" s="24" t="s">
        <v>81</v>
      </c>
      <c r="B7" s="25"/>
      <c r="C7" s="26" t="s">
        <v>82</v>
      </c>
      <c r="D7" s="27"/>
      <c r="E7" s="27"/>
      <c r="F7" s="28" t="s">
        <v>10</v>
      </c>
      <c r="G7" s="22">
        <f>IF(PocetMJ=0,,ROUND((F30+F32)/PocetMJ,1))</f>
        <v>0</v>
      </c>
    </row>
    <row r="8" spans="1:57" x14ac:dyDescent="0.2">
      <c r="A8" s="29" t="s">
        <v>11</v>
      </c>
      <c r="B8" s="12"/>
      <c r="C8" s="30" t="s">
        <v>428</v>
      </c>
      <c r="D8" s="30"/>
      <c r="E8" s="31"/>
      <c r="F8" s="32" t="s">
        <v>12</v>
      </c>
      <c r="G8" s="33"/>
      <c r="H8" s="34"/>
      <c r="I8" s="35"/>
    </row>
    <row r="9" spans="1:57" x14ac:dyDescent="0.2">
      <c r="A9" s="29" t="s">
        <v>13</v>
      </c>
      <c r="B9" s="12"/>
      <c r="C9" s="30" t="str">
        <f>Projektant</f>
        <v>P-spektrum spol. s r.o.</v>
      </c>
      <c r="D9" s="30"/>
      <c r="E9" s="31"/>
      <c r="F9" s="12"/>
      <c r="G9" s="36"/>
      <c r="H9" s="37"/>
    </row>
    <row r="10" spans="1:57" x14ac:dyDescent="0.2">
      <c r="A10" s="29" t="s">
        <v>14</v>
      </c>
      <c r="B10" s="12"/>
      <c r="C10" s="30" t="s">
        <v>427</v>
      </c>
      <c r="D10" s="30"/>
      <c r="E10" s="30"/>
      <c r="F10" s="38"/>
      <c r="G10" s="39"/>
      <c r="H10" s="40"/>
    </row>
    <row r="11" spans="1:57" ht="13.5" customHeight="1" x14ac:dyDescent="0.2">
      <c r="A11" s="29" t="s">
        <v>15</v>
      </c>
      <c r="B11" s="12"/>
      <c r="C11" s="30"/>
      <c r="D11" s="30"/>
      <c r="E11" s="30"/>
      <c r="F11" s="41" t="s">
        <v>16</v>
      </c>
      <c r="G11" s="42"/>
      <c r="H11" s="37"/>
      <c r="BA11" s="43"/>
      <c r="BB11" s="43"/>
      <c r="BC11" s="43"/>
      <c r="BD11" s="43"/>
      <c r="BE11" s="43"/>
    </row>
    <row r="12" spans="1:57" ht="12.75" customHeight="1" x14ac:dyDescent="0.2">
      <c r="A12" s="44" t="s">
        <v>17</v>
      </c>
      <c r="B12" s="10"/>
      <c r="C12" s="45"/>
      <c r="D12" s="45"/>
      <c r="E12" s="45"/>
      <c r="F12" s="46" t="s">
        <v>18</v>
      </c>
      <c r="G12" s="47"/>
      <c r="H12" s="37"/>
    </row>
    <row r="13" spans="1:57" ht="28.5" customHeight="1" thickBot="1" x14ac:dyDescent="0.25">
      <c r="A13" s="48" t="s">
        <v>19</v>
      </c>
      <c r="B13" s="49"/>
      <c r="C13" s="49"/>
      <c r="D13" s="49"/>
      <c r="E13" s="50"/>
      <c r="F13" s="50"/>
      <c r="G13" s="51"/>
      <c r="H13" s="37"/>
    </row>
    <row r="14" spans="1:57" ht="17.25" customHeight="1" thickBot="1" x14ac:dyDescent="0.25">
      <c r="A14" s="52" t="s">
        <v>20</v>
      </c>
      <c r="B14" s="53"/>
      <c r="C14" s="54"/>
      <c r="D14" s="55" t="s">
        <v>21</v>
      </c>
      <c r="E14" s="56"/>
      <c r="F14" s="56"/>
      <c r="G14" s="54"/>
    </row>
    <row r="15" spans="1:57" ht="15.95" customHeight="1" x14ac:dyDescent="0.2">
      <c r="A15" s="57"/>
      <c r="B15" s="58" t="s">
        <v>22</v>
      </c>
      <c r="C15" s="59">
        <f>HSV</f>
        <v>0</v>
      </c>
      <c r="D15" s="60" t="str">
        <f>Rekapitulace!A29</f>
        <v>Ztížené výrobní podmínky</v>
      </c>
      <c r="E15" s="61"/>
      <c r="F15" s="62"/>
      <c r="G15" s="59">
        <f>Rekapitulace!I29</f>
        <v>0</v>
      </c>
    </row>
    <row r="16" spans="1:57" ht="15.95" customHeight="1" x14ac:dyDescent="0.2">
      <c r="A16" s="57" t="s">
        <v>23</v>
      </c>
      <c r="B16" s="58" t="s">
        <v>24</v>
      </c>
      <c r="C16" s="59">
        <f>PSV</f>
        <v>0</v>
      </c>
      <c r="D16" s="9" t="str">
        <f>Rekapitulace!A30</f>
        <v>Oborová přirážka</v>
      </c>
      <c r="E16" s="63"/>
      <c r="F16" s="64"/>
      <c r="G16" s="59">
        <f>Rekapitulace!I30</f>
        <v>0</v>
      </c>
    </row>
    <row r="17" spans="1:7" ht="15.95" customHeight="1" x14ac:dyDescent="0.2">
      <c r="A17" s="57" t="s">
        <v>25</v>
      </c>
      <c r="B17" s="58" t="s">
        <v>26</v>
      </c>
      <c r="C17" s="59">
        <f>Mont</f>
        <v>0</v>
      </c>
      <c r="D17" s="9" t="str">
        <f>Rekapitulace!A31</f>
        <v>Přesun stavebních kapacit</v>
      </c>
      <c r="E17" s="63"/>
      <c r="F17" s="64"/>
      <c r="G17" s="59">
        <f>Rekapitulace!I31</f>
        <v>0</v>
      </c>
    </row>
    <row r="18" spans="1:7" ht="15.95" customHeight="1" x14ac:dyDescent="0.2">
      <c r="A18" s="65" t="s">
        <v>27</v>
      </c>
      <c r="B18" s="66" t="s">
        <v>28</v>
      </c>
      <c r="C18" s="59">
        <f>Dodavka</f>
        <v>0</v>
      </c>
      <c r="D18" s="9" t="str">
        <f>Rekapitulace!A32</f>
        <v>Mimostaveništní doprava</v>
      </c>
      <c r="E18" s="63"/>
      <c r="F18" s="64"/>
      <c r="G18" s="59">
        <f>Rekapitulace!I32</f>
        <v>0</v>
      </c>
    </row>
    <row r="19" spans="1:7" ht="15.95" customHeight="1" x14ac:dyDescent="0.2">
      <c r="A19" s="67" t="s">
        <v>29</v>
      </c>
      <c r="B19" s="58"/>
      <c r="C19" s="59">
        <f>SUM(C15:C18)</f>
        <v>0</v>
      </c>
      <c r="D19" s="9" t="str">
        <f>Rekapitulace!A33</f>
        <v>Zařízení staveniště</v>
      </c>
      <c r="E19" s="63"/>
      <c r="F19" s="64"/>
      <c r="G19" s="59">
        <f>Rekapitulace!I33</f>
        <v>0</v>
      </c>
    </row>
    <row r="20" spans="1:7" ht="15.95" customHeight="1" x14ac:dyDescent="0.2">
      <c r="A20" s="67"/>
      <c r="B20" s="58"/>
      <c r="C20" s="59"/>
      <c r="D20" s="9" t="str">
        <f>Rekapitulace!A34</f>
        <v>Provoz investora</v>
      </c>
      <c r="E20" s="63"/>
      <c r="F20" s="64"/>
      <c r="G20" s="59">
        <f>Rekapitulace!I34</f>
        <v>0</v>
      </c>
    </row>
    <row r="21" spans="1:7" ht="15.95" customHeight="1" x14ac:dyDescent="0.2">
      <c r="A21" s="67" t="s">
        <v>30</v>
      </c>
      <c r="B21" s="58"/>
      <c r="C21" s="59">
        <f>HZS</f>
        <v>0</v>
      </c>
      <c r="D21" s="9" t="str">
        <f>Rekapitulace!A35</f>
        <v>Kompletační činnost (IČD)</v>
      </c>
      <c r="E21" s="63"/>
      <c r="F21" s="64"/>
      <c r="G21" s="59">
        <f>Rekapitulace!I35</f>
        <v>0</v>
      </c>
    </row>
    <row r="22" spans="1:7" ht="15.95" customHeight="1" x14ac:dyDescent="0.2">
      <c r="A22" s="68" t="s">
        <v>31</v>
      </c>
      <c r="B22" s="37"/>
      <c r="C22" s="59">
        <f>C19+C21</f>
        <v>0</v>
      </c>
      <c r="D22" s="9" t="s">
        <v>32</v>
      </c>
      <c r="E22" s="63"/>
      <c r="F22" s="64"/>
      <c r="G22" s="59">
        <f>G23-SUM(G15:G21)</f>
        <v>0</v>
      </c>
    </row>
    <row r="23" spans="1:7" ht="15.95" customHeight="1" thickBot="1" x14ac:dyDescent="0.25">
      <c r="A23" s="69" t="s">
        <v>33</v>
      </c>
      <c r="B23" s="70"/>
      <c r="C23" s="71">
        <f>C22+G23</f>
        <v>0</v>
      </c>
      <c r="D23" s="72" t="s">
        <v>34</v>
      </c>
      <c r="E23" s="73"/>
      <c r="F23" s="74"/>
      <c r="G23" s="59">
        <f>VRN</f>
        <v>0</v>
      </c>
    </row>
    <row r="24" spans="1:7" x14ac:dyDescent="0.2">
      <c r="A24" s="75" t="s">
        <v>35</v>
      </c>
      <c r="B24" s="76"/>
      <c r="C24" s="77"/>
      <c r="D24" s="76" t="s">
        <v>36</v>
      </c>
      <c r="E24" s="76"/>
      <c r="F24" s="78" t="s">
        <v>37</v>
      </c>
      <c r="G24" s="79"/>
    </row>
    <row r="25" spans="1:7" x14ac:dyDescent="0.2">
      <c r="A25" s="68" t="s">
        <v>38</v>
      </c>
      <c r="B25" s="37"/>
      <c r="C25" s="80"/>
      <c r="D25" s="37" t="s">
        <v>38</v>
      </c>
      <c r="F25" s="81" t="s">
        <v>38</v>
      </c>
      <c r="G25" s="82"/>
    </row>
    <row r="26" spans="1:7" ht="37.5" customHeight="1" x14ac:dyDescent="0.2">
      <c r="A26" s="68" t="s">
        <v>39</v>
      </c>
      <c r="B26" s="83"/>
      <c r="C26" s="80"/>
      <c r="D26" s="37" t="s">
        <v>39</v>
      </c>
      <c r="F26" s="81" t="s">
        <v>39</v>
      </c>
      <c r="G26" s="82"/>
    </row>
    <row r="27" spans="1:7" x14ac:dyDescent="0.2">
      <c r="A27" s="68"/>
      <c r="B27" s="84"/>
      <c r="C27" s="80"/>
      <c r="D27" s="37"/>
      <c r="F27" s="81"/>
      <c r="G27" s="82"/>
    </row>
    <row r="28" spans="1:7" x14ac:dyDescent="0.2">
      <c r="A28" s="68" t="s">
        <v>40</v>
      </c>
      <c r="B28" s="37"/>
      <c r="C28" s="80"/>
      <c r="D28" s="81" t="s">
        <v>41</v>
      </c>
      <c r="E28" s="80"/>
      <c r="F28" s="85" t="s">
        <v>41</v>
      </c>
      <c r="G28" s="82"/>
    </row>
    <row r="29" spans="1:7" ht="69" customHeight="1" x14ac:dyDescent="0.2">
      <c r="A29" s="68"/>
      <c r="B29" s="37"/>
      <c r="C29" s="86"/>
      <c r="D29" s="87"/>
      <c r="E29" s="86"/>
      <c r="F29" s="37"/>
      <c r="G29" s="82"/>
    </row>
    <row r="30" spans="1:7" x14ac:dyDescent="0.2">
      <c r="A30" s="88" t="s">
        <v>42</v>
      </c>
      <c r="B30" s="89"/>
      <c r="C30" s="90">
        <v>21</v>
      </c>
      <c r="D30" s="89" t="s">
        <v>43</v>
      </c>
      <c r="E30" s="91"/>
      <c r="F30" s="92">
        <f>C23-F32</f>
        <v>0</v>
      </c>
      <c r="G30" s="93"/>
    </row>
    <row r="31" spans="1:7" x14ac:dyDescent="0.2">
      <c r="A31" s="88" t="s">
        <v>44</v>
      </c>
      <c r="B31" s="89"/>
      <c r="C31" s="90">
        <f>SazbaDPH1</f>
        <v>21</v>
      </c>
      <c r="D31" s="89" t="s">
        <v>45</v>
      </c>
      <c r="E31" s="91"/>
      <c r="F31" s="92">
        <f>ROUND(PRODUCT(F30,C31/100),0)</f>
        <v>0</v>
      </c>
      <c r="G31" s="93"/>
    </row>
    <row r="32" spans="1:7" x14ac:dyDescent="0.2">
      <c r="A32" s="88" t="s">
        <v>42</v>
      </c>
      <c r="B32" s="89"/>
      <c r="C32" s="90">
        <v>0</v>
      </c>
      <c r="D32" s="89" t="s">
        <v>45</v>
      </c>
      <c r="E32" s="91"/>
      <c r="F32" s="92">
        <v>0</v>
      </c>
      <c r="G32" s="93"/>
    </row>
    <row r="33" spans="1:8" x14ac:dyDescent="0.2">
      <c r="A33" s="88" t="s">
        <v>44</v>
      </c>
      <c r="B33" s="94"/>
      <c r="C33" s="95">
        <f>SazbaDPH2</f>
        <v>0</v>
      </c>
      <c r="D33" s="89" t="s">
        <v>45</v>
      </c>
      <c r="E33" s="64"/>
      <c r="F33" s="92">
        <f>ROUND(PRODUCT(F32,C33/100),0)</f>
        <v>0</v>
      </c>
      <c r="G33" s="93"/>
    </row>
    <row r="34" spans="1:8" s="101" customFormat="1" ht="19.5" customHeight="1" thickBot="1" x14ac:dyDescent="0.3">
      <c r="A34" s="96" t="s">
        <v>46</v>
      </c>
      <c r="B34" s="97"/>
      <c r="C34" s="97"/>
      <c r="D34" s="97"/>
      <c r="E34" s="98"/>
      <c r="F34" s="99">
        <f>ROUND(SUM(F30:F33),0)</f>
        <v>0</v>
      </c>
      <c r="G34" s="100"/>
    </row>
    <row r="36" spans="1:8" x14ac:dyDescent="0.2">
      <c r="A36" s="102" t="s">
        <v>47</v>
      </c>
      <c r="B36" s="102"/>
      <c r="C36" s="102"/>
      <c r="D36" s="102"/>
      <c r="E36" s="102"/>
      <c r="F36" s="102"/>
      <c r="G36" s="102"/>
      <c r="H36" s="3" t="s">
        <v>5</v>
      </c>
    </row>
    <row r="37" spans="1:8" ht="14.25" customHeight="1" x14ac:dyDescent="0.2">
      <c r="A37" s="102"/>
      <c r="B37" s="103"/>
      <c r="C37" s="103"/>
      <c r="D37" s="103"/>
      <c r="E37" s="103"/>
      <c r="F37" s="103"/>
      <c r="G37" s="103"/>
      <c r="H37" s="3" t="s">
        <v>5</v>
      </c>
    </row>
    <row r="38" spans="1:8" ht="12.75" customHeight="1" x14ac:dyDescent="0.2">
      <c r="A38" s="104"/>
      <c r="B38" s="103"/>
      <c r="C38" s="103"/>
      <c r="D38" s="103"/>
      <c r="E38" s="103"/>
      <c r="F38" s="103"/>
      <c r="G38" s="103"/>
      <c r="H38" s="3" t="s">
        <v>5</v>
      </c>
    </row>
    <row r="39" spans="1:8" x14ac:dyDescent="0.2">
      <c r="A39" s="104"/>
      <c r="B39" s="103"/>
      <c r="C39" s="103"/>
      <c r="D39" s="103"/>
      <c r="E39" s="103"/>
      <c r="F39" s="103"/>
      <c r="G39" s="103"/>
      <c r="H39" s="3" t="s">
        <v>5</v>
      </c>
    </row>
    <row r="40" spans="1:8" x14ac:dyDescent="0.2">
      <c r="A40" s="104"/>
      <c r="B40" s="103"/>
      <c r="C40" s="103"/>
      <c r="D40" s="103"/>
      <c r="E40" s="103"/>
      <c r="F40" s="103"/>
      <c r="G40" s="103"/>
      <c r="H40" s="3" t="s">
        <v>5</v>
      </c>
    </row>
    <row r="41" spans="1:8" x14ac:dyDescent="0.2">
      <c r="A41" s="104"/>
      <c r="B41" s="103"/>
      <c r="C41" s="103"/>
      <c r="D41" s="103"/>
      <c r="E41" s="103"/>
      <c r="F41" s="103"/>
      <c r="G41" s="103"/>
      <c r="H41" s="3" t="s">
        <v>5</v>
      </c>
    </row>
    <row r="42" spans="1:8" x14ac:dyDescent="0.2">
      <c r="A42" s="104"/>
      <c r="B42" s="103"/>
      <c r="C42" s="103"/>
      <c r="D42" s="103"/>
      <c r="E42" s="103"/>
      <c r="F42" s="103"/>
      <c r="G42" s="103"/>
      <c r="H42" s="3" t="s">
        <v>5</v>
      </c>
    </row>
    <row r="43" spans="1:8" x14ac:dyDescent="0.2">
      <c r="A43" s="104"/>
      <c r="B43" s="103"/>
      <c r="C43" s="103"/>
      <c r="D43" s="103"/>
      <c r="E43" s="103"/>
      <c r="F43" s="103"/>
      <c r="G43" s="103"/>
      <c r="H43" s="3" t="s">
        <v>5</v>
      </c>
    </row>
    <row r="44" spans="1:8" x14ac:dyDescent="0.2">
      <c r="A44" s="104"/>
      <c r="B44" s="103"/>
      <c r="C44" s="103"/>
      <c r="D44" s="103"/>
      <c r="E44" s="103"/>
      <c r="F44" s="103"/>
      <c r="G44" s="103"/>
      <c r="H44" s="3" t="s">
        <v>5</v>
      </c>
    </row>
    <row r="45" spans="1:8" ht="0.75" customHeight="1" x14ac:dyDescent="0.2">
      <c r="A45" s="104"/>
      <c r="B45" s="103"/>
      <c r="C45" s="103"/>
      <c r="D45" s="103"/>
      <c r="E45" s="103"/>
      <c r="F45" s="103"/>
      <c r="G45" s="103"/>
      <c r="H45" s="3" t="s">
        <v>5</v>
      </c>
    </row>
    <row r="46" spans="1:8" x14ac:dyDescent="0.2">
      <c r="B46" s="105"/>
      <c r="C46" s="105"/>
      <c r="D46" s="105"/>
      <c r="E46" s="105"/>
      <c r="F46" s="105"/>
      <c r="G46" s="105"/>
    </row>
    <row r="47" spans="1:8" x14ac:dyDescent="0.2">
      <c r="B47" s="105"/>
      <c r="C47" s="105"/>
      <c r="D47" s="105"/>
      <c r="E47" s="105"/>
      <c r="F47" s="105"/>
      <c r="G47" s="105"/>
    </row>
    <row r="48" spans="1:8" x14ac:dyDescent="0.2">
      <c r="B48" s="105"/>
      <c r="C48" s="105"/>
      <c r="D48" s="105"/>
      <c r="E48" s="105"/>
      <c r="F48" s="105"/>
      <c r="G48" s="105"/>
    </row>
    <row r="49" spans="2:7" x14ac:dyDescent="0.2">
      <c r="B49" s="105"/>
      <c r="C49" s="105"/>
      <c r="D49" s="105"/>
      <c r="E49" s="105"/>
      <c r="F49" s="105"/>
      <c r="G49" s="105"/>
    </row>
    <row r="50" spans="2:7" x14ac:dyDescent="0.2">
      <c r="B50" s="105"/>
      <c r="C50" s="105"/>
      <c r="D50" s="105"/>
      <c r="E50" s="105"/>
      <c r="F50" s="105"/>
      <c r="G50" s="105"/>
    </row>
    <row r="51" spans="2:7" x14ac:dyDescent="0.2">
      <c r="B51" s="105"/>
      <c r="C51" s="105"/>
      <c r="D51" s="105"/>
      <c r="E51" s="105"/>
      <c r="F51" s="105"/>
      <c r="G51" s="105"/>
    </row>
    <row r="52" spans="2:7" x14ac:dyDescent="0.2">
      <c r="B52" s="105"/>
      <c r="C52" s="105"/>
      <c r="D52" s="105"/>
      <c r="E52" s="105"/>
      <c r="F52" s="105"/>
      <c r="G52" s="105"/>
    </row>
    <row r="53" spans="2:7" x14ac:dyDescent="0.2">
      <c r="B53" s="105"/>
      <c r="C53" s="105"/>
      <c r="D53" s="105"/>
      <c r="E53" s="105"/>
      <c r="F53" s="105"/>
      <c r="G53" s="105"/>
    </row>
    <row r="54" spans="2:7" x14ac:dyDescent="0.2">
      <c r="B54" s="105"/>
      <c r="C54" s="105"/>
      <c r="D54" s="105"/>
      <c r="E54" s="105"/>
      <c r="F54" s="105"/>
      <c r="G54" s="105"/>
    </row>
    <row r="55" spans="2:7" x14ac:dyDescent="0.2">
      <c r="B55" s="105"/>
      <c r="C55" s="105"/>
      <c r="D55" s="105"/>
      <c r="E55" s="105"/>
      <c r="F55" s="105"/>
      <c r="G55" s="105"/>
    </row>
  </sheetData>
  <mergeCells count="22">
    <mergeCell ref="B52:G52"/>
    <mergeCell ref="B53:G53"/>
    <mergeCell ref="B54:G54"/>
    <mergeCell ref="B55:G55"/>
    <mergeCell ref="B46:G46"/>
    <mergeCell ref="B47:G47"/>
    <mergeCell ref="B48:G48"/>
    <mergeCell ref="B49:G49"/>
    <mergeCell ref="B50:G50"/>
    <mergeCell ref="B51:G51"/>
    <mergeCell ref="F30:G30"/>
    <mergeCell ref="F31:G31"/>
    <mergeCell ref="F32:G32"/>
    <mergeCell ref="F33:G33"/>
    <mergeCell ref="F34:G34"/>
    <mergeCell ref="B37:G45"/>
    <mergeCell ref="C8:E8"/>
    <mergeCell ref="C9:E9"/>
    <mergeCell ref="C10:E10"/>
    <mergeCell ref="C11:E11"/>
    <mergeCell ref="C12:E12"/>
    <mergeCell ref="A23:B23"/>
  </mergeCells>
  <pageMargins left="0.59055118110236227" right="0.39370078740157483" top="0.59055118110236227" bottom="0.59055118110236227" header="0.19685039370078741" footer="0.19685039370078741"/>
  <pageSetup paperSize="9" orientation="portrait" horizontalDpi="300" verticalDpi="300" r:id="rId1"/>
  <headerFooter alignWithMargins="0">
    <oddFooter>&amp;L&amp;9Zpracováno programem &amp;"Arial CE,Tučné"BUILDpower,  © RTS, a.s.&amp;R&amp;"Arial,Obyčejné"Strana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6C4F7-1108-4DB2-AC2B-3D445D57D12F}">
  <sheetPr codeName="List31"/>
  <dimension ref="A1:IV88"/>
  <sheetViews>
    <sheetView workbookViewId="0">
      <selection activeCell="G2" sqref="G2:I2"/>
    </sheetView>
  </sheetViews>
  <sheetFormatPr defaultRowHeight="12.75" x14ac:dyDescent="0.2"/>
  <cols>
    <col min="1" max="1" width="5.85546875" style="3" customWidth="1"/>
    <col min="2" max="2" width="6.140625" style="3" customWidth="1"/>
    <col min="3" max="3" width="11.42578125" style="3" customWidth="1"/>
    <col min="4" max="4" width="15.85546875" style="3" customWidth="1"/>
    <col min="5" max="5" width="11.28515625" style="3" customWidth="1"/>
    <col min="6" max="6" width="10.85546875" style="3" customWidth="1"/>
    <col min="7" max="7" width="11" style="3" customWidth="1"/>
    <col min="8" max="8" width="11.140625" style="3" customWidth="1"/>
    <col min="9" max="9" width="10.7109375" style="3" customWidth="1"/>
    <col min="10" max="256" width="9.140625" style="3"/>
    <col min="257" max="257" width="5.85546875" style="3" customWidth="1"/>
    <col min="258" max="258" width="6.140625" style="3" customWidth="1"/>
    <col min="259" max="259" width="11.42578125" style="3" customWidth="1"/>
    <col min="260" max="260" width="15.85546875" style="3" customWidth="1"/>
    <col min="261" max="261" width="11.28515625" style="3" customWidth="1"/>
    <col min="262" max="262" width="10.85546875" style="3" customWidth="1"/>
    <col min="263" max="263" width="11" style="3" customWidth="1"/>
    <col min="264" max="264" width="11.140625" style="3" customWidth="1"/>
    <col min="265" max="265" width="10.7109375" style="3" customWidth="1"/>
    <col min="266" max="512" width="9.140625" style="3"/>
    <col min="513" max="513" width="5.85546875" style="3" customWidth="1"/>
    <col min="514" max="514" width="6.140625" style="3" customWidth="1"/>
    <col min="515" max="515" width="11.42578125" style="3" customWidth="1"/>
    <col min="516" max="516" width="15.85546875" style="3" customWidth="1"/>
    <col min="517" max="517" width="11.28515625" style="3" customWidth="1"/>
    <col min="518" max="518" width="10.85546875" style="3" customWidth="1"/>
    <col min="519" max="519" width="11" style="3" customWidth="1"/>
    <col min="520" max="520" width="11.140625" style="3" customWidth="1"/>
    <col min="521" max="521" width="10.7109375" style="3" customWidth="1"/>
    <col min="522" max="768" width="9.140625" style="3"/>
    <col min="769" max="769" width="5.85546875" style="3" customWidth="1"/>
    <col min="770" max="770" width="6.140625" style="3" customWidth="1"/>
    <col min="771" max="771" width="11.42578125" style="3" customWidth="1"/>
    <col min="772" max="772" width="15.85546875" style="3" customWidth="1"/>
    <col min="773" max="773" width="11.28515625" style="3" customWidth="1"/>
    <col min="774" max="774" width="10.85546875" style="3" customWidth="1"/>
    <col min="775" max="775" width="11" style="3" customWidth="1"/>
    <col min="776" max="776" width="11.140625" style="3" customWidth="1"/>
    <col min="777" max="777" width="10.7109375" style="3" customWidth="1"/>
    <col min="778" max="1024" width="9.140625" style="3"/>
    <col min="1025" max="1025" width="5.85546875" style="3" customWidth="1"/>
    <col min="1026" max="1026" width="6.140625" style="3" customWidth="1"/>
    <col min="1027" max="1027" width="11.42578125" style="3" customWidth="1"/>
    <col min="1028" max="1028" width="15.85546875" style="3" customWidth="1"/>
    <col min="1029" max="1029" width="11.28515625" style="3" customWidth="1"/>
    <col min="1030" max="1030" width="10.85546875" style="3" customWidth="1"/>
    <col min="1031" max="1031" width="11" style="3" customWidth="1"/>
    <col min="1032" max="1032" width="11.140625" style="3" customWidth="1"/>
    <col min="1033" max="1033" width="10.7109375" style="3" customWidth="1"/>
    <col min="1034" max="1280" width="9.140625" style="3"/>
    <col min="1281" max="1281" width="5.85546875" style="3" customWidth="1"/>
    <col min="1282" max="1282" width="6.140625" style="3" customWidth="1"/>
    <col min="1283" max="1283" width="11.42578125" style="3" customWidth="1"/>
    <col min="1284" max="1284" width="15.85546875" style="3" customWidth="1"/>
    <col min="1285" max="1285" width="11.28515625" style="3" customWidth="1"/>
    <col min="1286" max="1286" width="10.85546875" style="3" customWidth="1"/>
    <col min="1287" max="1287" width="11" style="3" customWidth="1"/>
    <col min="1288" max="1288" width="11.140625" style="3" customWidth="1"/>
    <col min="1289" max="1289" width="10.7109375" style="3" customWidth="1"/>
    <col min="1290" max="1536" width="9.140625" style="3"/>
    <col min="1537" max="1537" width="5.85546875" style="3" customWidth="1"/>
    <col min="1538" max="1538" width="6.140625" style="3" customWidth="1"/>
    <col min="1539" max="1539" width="11.42578125" style="3" customWidth="1"/>
    <col min="1540" max="1540" width="15.85546875" style="3" customWidth="1"/>
    <col min="1541" max="1541" width="11.28515625" style="3" customWidth="1"/>
    <col min="1542" max="1542" width="10.85546875" style="3" customWidth="1"/>
    <col min="1543" max="1543" width="11" style="3" customWidth="1"/>
    <col min="1544" max="1544" width="11.140625" style="3" customWidth="1"/>
    <col min="1545" max="1545" width="10.7109375" style="3" customWidth="1"/>
    <col min="1546" max="1792" width="9.140625" style="3"/>
    <col min="1793" max="1793" width="5.85546875" style="3" customWidth="1"/>
    <col min="1794" max="1794" width="6.140625" style="3" customWidth="1"/>
    <col min="1795" max="1795" width="11.42578125" style="3" customWidth="1"/>
    <col min="1796" max="1796" width="15.85546875" style="3" customWidth="1"/>
    <col min="1797" max="1797" width="11.28515625" style="3" customWidth="1"/>
    <col min="1798" max="1798" width="10.85546875" style="3" customWidth="1"/>
    <col min="1799" max="1799" width="11" style="3" customWidth="1"/>
    <col min="1800" max="1800" width="11.140625" style="3" customWidth="1"/>
    <col min="1801" max="1801" width="10.7109375" style="3" customWidth="1"/>
    <col min="1802" max="2048" width="9.140625" style="3"/>
    <col min="2049" max="2049" width="5.85546875" style="3" customWidth="1"/>
    <col min="2050" max="2050" width="6.140625" style="3" customWidth="1"/>
    <col min="2051" max="2051" width="11.42578125" style="3" customWidth="1"/>
    <col min="2052" max="2052" width="15.85546875" style="3" customWidth="1"/>
    <col min="2053" max="2053" width="11.28515625" style="3" customWidth="1"/>
    <col min="2054" max="2054" width="10.85546875" style="3" customWidth="1"/>
    <col min="2055" max="2055" width="11" style="3" customWidth="1"/>
    <col min="2056" max="2056" width="11.140625" style="3" customWidth="1"/>
    <col min="2057" max="2057" width="10.7109375" style="3" customWidth="1"/>
    <col min="2058" max="2304" width="9.140625" style="3"/>
    <col min="2305" max="2305" width="5.85546875" style="3" customWidth="1"/>
    <col min="2306" max="2306" width="6.140625" style="3" customWidth="1"/>
    <col min="2307" max="2307" width="11.42578125" style="3" customWidth="1"/>
    <col min="2308" max="2308" width="15.85546875" style="3" customWidth="1"/>
    <col min="2309" max="2309" width="11.28515625" style="3" customWidth="1"/>
    <col min="2310" max="2310" width="10.85546875" style="3" customWidth="1"/>
    <col min="2311" max="2311" width="11" style="3" customWidth="1"/>
    <col min="2312" max="2312" width="11.140625" style="3" customWidth="1"/>
    <col min="2313" max="2313" width="10.7109375" style="3" customWidth="1"/>
    <col min="2314" max="2560" width="9.140625" style="3"/>
    <col min="2561" max="2561" width="5.85546875" style="3" customWidth="1"/>
    <col min="2562" max="2562" width="6.140625" style="3" customWidth="1"/>
    <col min="2563" max="2563" width="11.42578125" style="3" customWidth="1"/>
    <col min="2564" max="2564" width="15.85546875" style="3" customWidth="1"/>
    <col min="2565" max="2565" width="11.28515625" style="3" customWidth="1"/>
    <col min="2566" max="2566" width="10.85546875" style="3" customWidth="1"/>
    <col min="2567" max="2567" width="11" style="3" customWidth="1"/>
    <col min="2568" max="2568" width="11.140625" style="3" customWidth="1"/>
    <col min="2569" max="2569" width="10.7109375" style="3" customWidth="1"/>
    <col min="2570" max="2816" width="9.140625" style="3"/>
    <col min="2817" max="2817" width="5.85546875" style="3" customWidth="1"/>
    <col min="2818" max="2818" width="6.140625" style="3" customWidth="1"/>
    <col min="2819" max="2819" width="11.42578125" style="3" customWidth="1"/>
    <col min="2820" max="2820" width="15.85546875" style="3" customWidth="1"/>
    <col min="2821" max="2821" width="11.28515625" style="3" customWidth="1"/>
    <col min="2822" max="2822" width="10.85546875" style="3" customWidth="1"/>
    <col min="2823" max="2823" width="11" style="3" customWidth="1"/>
    <col min="2824" max="2824" width="11.140625" style="3" customWidth="1"/>
    <col min="2825" max="2825" width="10.7109375" style="3" customWidth="1"/>
    <col min="2826" max="3072" width="9.140625" style="3"/>
    <col min="3073" max="3073" width="5.85546875" style="3" customWidth="1"/>
    <col min="3074" max="3074" width="6.140625" style="3" customWidth="1"/>
    <col min="3075" max="3075" width="11.42578125" style="3" customWidth="1"/>
    <col min="3076" max="3076" width="15.85546875" style="3" customWidth="1"/>
    <col min="3077" max="3077" width="11.28515625" style="3" customWidth="1"/>
    <col min="3078" max="3078" width="10.85546875" style="3" customWidth="1"/>
    <col min="3079" max="3079" width="11" style="3" customWidth="1"/>
    <col min="3080" max="3080" width="11.140625" style="3" customWidth="1"/>
    <col min="3081" max="3081" width="10.7109375" style="3" customWidth="1"/>
    <col min="3082" max="3328" width="9.140625" style="3"/>
    <col min="3329" max="3329" width="5.85546875" style="3" customWidth="1"/>
    <col min="3330" max="3330" width="6.140625" style="3" customWidth="1"/>
    <col min="3331" max="3331" width="11.42578125" style="3" customWidth="1"/>
    <col min="3332" max="3332" width="15.85546875" style="3" customWidth="1"/>
    <col min="3333" max="3333" width="11.28515625" style="3" customWidth="1"/>
    <col min="3334" max="3334" width="10.85546875" style="3" customWidth="1"/>
    <col min="3335" max="3335" width="11" style="3" customWidth="1"/>
    <col min="3336" max="3336" width="11.140625" style="3" customWidth="1"/>
    <col min="3337" max="3337" width="10.7109375" style="3" customWidth="1"/>
    <col min="3338" max="3584" width="9.140625" style="3"/>
    <col min="3585" max="3585" width="5.85546875" style="3" customWidth="1"/>
    <col min="3586" max="3586" width="6.140625" style="3" customWidth="1"/>
    <col min="3587" max="3587" width="11.42578125" style="3" customWidth="1"/>
    <col min="3588" max="3588" width="15.85546875" style="3" customWidth="1"/>
    <col min="3589" max="3589" width="11.28515625" style="3" customWidth="1"/>
    <col min="3590" max="3590" width="10.85546875" style="3" customWidth="1"/>
    <col min="3591" max="3591" width="11" style="3" customWidth="1"/>
    <col min="3592" max="3592" width="11.140625" style="3" customWidth="1"/>
    <col min="3593" max="3593" width="10.7109375" style="3" customWidth="1"/>
    <col min="3594" max="3840" width="9.140625" style="3"/>
    <col min="3841" max="3841" width="5.85546875" style="3" customWidth="1"/>
    <col min="3842" max="3842" width="6.140625" style="3" customWidth="1"/>
    <col min="3843" max="3843" width="11.42578125" style="3" customWidth="1"/>
    <col min="3844" max="3844" width="15.85546875" style="3" customWidth="1"/>
    <col min="3845" max="3845" width="11.28515625" style="3" customWidth="1"/>
    <col min="3846" max="3846" width="10.85546875" style="3" customWidth="1"/>
    <col min="3847" max="3847" width="11" style="3" customWidth="1"/>
    <col min="3848" max="3848" width="11.140625" style="3" customWidth="1"/>
    <col min="3849" max="3849" width="10.7109375" style="3" customWidth="1"/>
    <col min="3850" max="4096" width="9.140625" style="3"/>
    <col min="4097" max="4097" width="5.85546875" style="3" customWidth="1"/>
    <col min="4098" max="4098" width="6.140625" style="3" customWidth="1"/>
    <col min="4099" max="4099" width="11.42578125" style="3" customWidth="1"/>
    <col min="4100" max="4100" width="15.85546875" style="3" customWidth="1"/>
    <col min="4101" max="4101" width="11.28515625" style="3" customWidth="1"/>
    <col min="4102" max="4102" width="10.85546875" style="3" customWidth="1"/>
    <col min="4103" max="4103" width="11" style="3" customWidth="1"/>
    <col min="4104" max="4104" width="11.140625" style="3" customWidth="1"/>
    <col min="4105" max="4105" width="10.7109375" style="3" customWidth="1"/>
    <col min="4106" max="4352" width="9.140625" style="3"/>
    <col min="4353" max="4353" width="5.85546875" style="3" customWidth="1"/>
    <col min="4354" max="4354" width="6.140625" style="3" customWidth="1"/>
    <col min="4355" max="4355" width="11.42578125" style="3" customWidth="1"/>
    <col min="4356" max="4356" width="15.85546875" style="3" customWidth="1"/>
    <col min="4357" max="4357" width="11.28515625" style="3" customWidth="1"/>
    <col min="4358" max="4358" width="10.85546875" style="3" customWidth="1"/>
    <col min="4359" max="4359" width="11" style="3" customWidth="1"/>
    <col min="4360" max="4360" width="11.140625" style="3" customWidth="1"/>
    <col min="4361" max="4361" width="10.7109375" style="3" customWidth="1"/>
    <col min="4362" max="4608" width="9.140625" style="3"/>
    <col min="4609" max="4609" width="5.85546875" style="3" customWidth="1"/>
    <col min="4610" max="4610" width="6.140625" style="3" customWidth="1"/>
    <col min="4611" max="4611" width="11.42578125" style="3" customWidth="1"/>
    <col min="4612" max="4612" width="15.85546875" style="3" customWidth="1"/>
    <col min="4613" max="4613" width="11.28515625" style="3" customWidth="1"/>
    <col min="4614" max="4614" width="10.85546875" style="3" customWidth="1"/>
    <col min="4615" max="4615" width="11" style="3" customWidth="1"/>
    <col min="4616" max="4616" width="11.140625" style="3" customWidth="1"/>
    <col min="4617" max="4617" width="10.7109375" style="3" customWidth="1"/>
    <col min="4618" max="4864" width="9.140625" style="3"/>
    <col min="4865" max="4865" width="5.85546875" style="3" customWidth="1"/>
    <col min="4866" max="4866" width="6.140625" style="3" customWidth="1"/>
    <col min="4867" max="4867" width="11.42578125" style="3" customWidth="1"/>
    <col min="4868" max="4868" width="15.85546875" style="3" customWidth="1"/>
    <col min="4869" max="4869" width="11.28515625" style="3" customWidth="1"/>
    <col min="4870" max="4870" width="10.85546875" style="3" customWidth="1"/>
    <col min="4871" max="4871" width="11" style="3" customWidth="1"/>
    <col min="4872" max="4872" width="11.140625" style="3" customWidth="1"/>
    <col min="4873" max="4873" width="10.7109375" style="3" customWidth="1"/>
    <col min="4874" max="5120" width="9.140625" style="3"/>
    <col min="5121" max="5121" width="5.85546875" style="3" customWidth="1"/>
    <col min="5122" max="5122" width="6.140625" style="3" customWidth="1"/>
    <col min="5123" max="5123" width="11.42578125" style="3" customWidth="1"/>
    <col min="5124" max="5124" width="15.85546875" style="3" customWidth="1"/>
    <col min="5125" max="5125" width="11.28515625" style="3" customWidth="1"/>
    <col min="5126" max="5126" width="10.85546875" style="3" customWidth="1"/>
    <col min="5127" max="5127" width="11" style="3" customWidth="1"/>
    <col min="5128" max="5128" width="11.140625" style="3" customWidth="1"/>
    <col min="5129" max="5129" width="10.7109375" style="3" customWidth="1"/>
    <col min="5130" max="5376" width="9.140625" style="3"/>
    <col min="5377" max="5377" width="5.85546875" style="3" customWidth="1"/>
    <col min="5378" max="5378" width="6.140625" style="3" customWidth="1"/>
    <col min="5379" max="5379" width="11.42578125" style="3" customWidth="1"/>
    <col min="5380" max="5380" width="15.85546875" style="3" customWidth="1"/>
    <col min="5381" max="5381" width="11.28515625" style="3" customWidth="1"/>
    <col min="5382" max="5382" width="10.85546875" style="3" customWidth="1"/>
    <col min="5383" max="5383" width="11" style="3" customWidth="1"/>
    <col min="5384" max="5384" width="11.140625" style="3" customWidth="1"/>
    <col min="5385" max="5385" width="10.7109375" style="3" customWidth="1"/>
    <col min="5386" max="5632" width="9.140625" style="3"/>
    <col min="5633" max="5633" width="5.85546875" style="3" customWidth="1"/>
    <col min="5634" max="5634" width="6.140625" style="3" customWidth="1"/>
    <col min="5635" max="5635" width="11.42578125" style="3" customWidth="1"/>
    <col min="5636" max="5636" width="15.85546875" style="3" customWidth="1"/>
    <col min="5637" max="5637" width="11.28515625" style="3" customWidth="1"/>
    <col min="5638" max="5638" width="10.85546875" style="3" customWidth="1"/>
    <col min="5639" max="5639" width="11" style="3" customWidth="1"/>
    <col min="5640" max="5640" width="11.140625" style="3" customWidth="1"/>
    <col min="5641" max="5641" width="10.7109375" style="3" customWidth="1"/>
    <col min="5642" max="5888" width="9.140625" style="3"/>
    <col min="5889" max="5889" width="5.85546875" style="3" customWidth="1"/>
    <col min="5890" max="5890" width="6.140625" style="3" customWidth="1"/>
    <col min="5891" max="5891" width="11.42578125" style="3" customWidth="1"/>
    <col min="5892" max="5892" width="15.85546875" style="3" customWidth="1"/>
    <col min="5893" max="5893" width="11.28515625" style="3" customWidth="1"/>
    <col min="5894" max="5894" width="10.85546875" style="3" customWidth="1"/>
    <col min="5895" max="5895" width="11" style="3" customWidth="1"/>
    <col min="5896" max="5896" width="11.140625" style="3" customWidth="1"/>
    <col min="5897" max="5897" width="10.7109375" style="3" customWidth="1"/>
    <col min="5898" max="6144" width="9.140625" style="3"/>
    <col min="6145" max="6145" width="5.85546875" style="3" customWidth="1"/>
    <col min="6146" max="6146" width="6.140625" style="3" customWidth="1"/>
    <col min="6147" max="6147" width="11.42578125" style="3" customWidth="1"/>
    <col min="6148" max="6148" width="15.85546875" style="3" customWidth="1"/>
    <col min="6149" max="6149" width="11.28515625" style="3" customWidth="1"/>
    <col min="6150" max="6150" width="10.85546875" style="3" customWidth="1"/>
    <col min="6151" max="6151" width="11" style="3" customWidth="1"/>
    <col min="6152" max="6152" width="11.140625" style="3" customWidth="1"/>
    <col min="6153" max="6153" width="10.7109375" style="3" customWidth="1"/>
    <col min="6154" max="6400" width="9.140625" style="3"/>
    <col min="6401" max="6401" width="5.85546875" style="3" customWidth="1"/>
    <col min="6402" max="6402" width="6.140625" style="3" customWidth="1"/>
    <col min="6403" max="6403" width="11.42578125" style="3" customWidth="1"/>
    <col min="6404" max="6404" width="15.85546875" style="3" customWidth="1"/>
    <col min="6405" max="6405" width="11.28515625" style="3" customWidth="1"/>
    <col min="6406" max="6406" width="10.85546875" style="3" customWidth="1"/>
    <col min="6407" max="6407" width="11" style="3" customWidth="1"/>
    <col min="6408" max="6408" width="11.140625" style="3" customWidth="1"/>
    <col min="6409" max="6409" width="10.7109375" style="3" customWidth="1"/>
    <col min="6410" max="6656" width="9.140625" style="3"/>
    <col min="6657" max="6657" width="5.85546875" style="3" customWidth="1"/>
    <col min="6658" max="6658" width="6.140625" style="3" customWidth="1"/>
    <col min="6659" max="6659" width="11.42578125" style="3" customWidth="1"/>
    <col min="6660" max="6660" width="15.85546875" style="3" customWidth="1"/>
    <col min="6661" max="6661" width="11.28515625" style="3" customWidth="1"/>
    <col min="6662" max="6662" width="10.85546875" style="3" customWidth="1"/>
    <col min="6663" max="6663" width="11" style="3" customWidth="1"/>
    <col min="6664" max="6664" width="11.140625" style="3" customWidth="1"/>
    <col min="6665" max="6665" width="10.7109375" style="3" customWidth="1"/>
    <col min="6666" max="6912" width="9.140625" style="3"/>
    <col min="6913" max="6913" width="5.85546875" style="3" customWidth="1"/>
    <col min="6914" max="6914" width="6.140625" style="3" customWidth="1"/>
    <col min="6915" max="6915" width="11.42578125" style="3" customWidth="1"/>
    <col min="6916" max="6916" width="15.85546875" style="3" customWidth="1"/>
    <col min="6917" max="6917" width="11.28515625" style="3" customWidth="1"/>
    <col min="6918" max="6918" width="10.85546875" style="3" customWidth="1"/>
    <col min="6919" max="6919" width="11" style="3" customWidth="1"/>
    <col min="6920" max="6920" width="11.140625" style="3" customWidth="1"/>
    <col min="6921" max="6921" width="10.7109375" style="3" customWidth="1"/>
    <col min="6922" max="7168" width="9.140625" style="3"/>
    <col min="7169" max="7169" width="5.85546875" style="3" customWidth="1"/>
    <col min="7170" max="7170" width="6.140625" style="3" customWidth="1"/>
    <col min="7171" max="7171" width="11.42578125" style="3" customWidth="1"/>
    <col min="7172" max="7172" width="15.85546875" style="3" customWidth="1"/>
    <col min="7173" max="7173" width="11.28515625" style="3" customWidth="1"/>
    <col min="7174" max="7174" width="10.85546875" style="3" customWidth="1"/>
    <col min="7175" max="7175" width="11" style="3" customWidth="1"/>
    <col min="7176" max="7176" width="11.140625" style="3" customWidth="1"/>
    <col min="7177" max="7177" width="10.7109375" style="3" customWidth="1"/>
    <col min="7178" max="7424" width="9.140625" style="3"/>
    <col min="7425" max="7425" width="5.85546875" style="3" customWidth="1"/>
    <col min="7426" max="7426" width="6.140625" style="3" customWidth="1"/>
    <col min="7427" max="7427" width="11.42578125" style="3" customWidth="1"/>
    <col min="7428" max="7428" width="15.85546875" style="3" customWidth="1"/>
    <col min="7429" max="7429" width="11.28515625" style="3" customWidth="1"/>
    <col min="7430" max="7430" width="10.85546875" style="3" customWidth="1"/>
    <col min="7431" max="7431" width="11" style="3" customWidth="1"/>
    <col min="7432" max="7432" width="11.140625" style="3" customWidth="1"/>
    <col min="7433" max="7433" width="10.7109375" style="3" customWidth="1"/>
    <col min="7434" max="7680" width="9.140625" style="3"/>
    <col min="7681" max="7681" width="5.85546875" style="3" customWidth="1"/>
    <col min="7682" max="7682" width="6.140625" style="3" customWidth="1"/>
    <col min="7683" max="7683" width="11.42578125" style="3" customWidth="1"/>
    <col min="7684" max="7684" width="15.85546875" style="3" customWidth="1"/>
    <col min="7685" max="7685" width="11.28515625" style="3" customWidth="1"/>
    <col min="7686" max="7686" width="10.85546875" style="3" customWidth="1"/>
    <col min="7687" max="7687" width="11" style="3" customWidth="1"/>
    <col min="7688" max="7688" width="11.140625" style="3" customWidth="1"/>
    <col min="7689" max="7689" width="10.7109375" style="3" customWidth="1"/>
    <col min="7690" max="7936" width="9.140625" style="3"/>
    <col min="7937" max="7937" width="5.85546875" style="3" customWidth="1"/>
    <col min="7938" max="7938" width="6.140625" style="3" customWidth="1"/>
    <col min="7939" max="7939" width="11.42578125" style="3" customWidth="1"/>
    <col min="7940" max="7940" width="15.85546875" style="3" customWidth="1"/>
    <col min="7941" max="7941" width="11.28515625" style="3" customWidth="1"/>
    <col min="7942" max="7942" width="10.85546875" style="3" customWidth="1"/>
    <col min="7943" max="7943" width="11" style="3" customWidth="1"/>
    <col min="7944" max="7944" width="11.140625" style="3" customWidth="1"/>
    <col min="7945" max="7945" width="10.7109375" style="3" customWidth="1"/>
    <col min="7946" max="8192" width="9.140625" style="3"/>
    <col min="8193" max="8193" width="5.85546875" style="3" customWidth="1"/>
    <col min="8194" max="8194" width="6.140625" style="3" customWidth="1"/>
    <col min="8195" max="8195" width="11.42578125" style="3" customWidth="1"/>
    <col min="8196" max="8196" width="15.85546875" style="3" customWidth="1"/>
    <col min="8197" max="8197" width="11.28515625" style="3" customWidth="1"/>
    <col min="8198" max="8198" width="10.85546875" style="3" customWidth="1"/>
    <col min="8199" max="8199" width="11" style="3" customWidth="1"/>
    <col min="8200" max="8200" width="11.140625" style="3" customWidth="1"/>
    <col min="8201" max="8201" width="10.7109375" style="3" customWidth="1"/>
    <col min="8202" max="8448" width="9.140625" style="3"/>
    <col min="8449" max="8449" width="5.85546875" style="3" customWidth="1"/>
    <col min="8450" max="8450" width="6.140625" style="3" customWidth="1"/>
    <col min="8451" max="8451" width="11.42578125" style="3" customWidth="1"/>
    <col min="8452" max="8452" width="15.85546875" style="3" customWidth="1"/>
    <col min="8453" max="8453" width="11.28515625" style="3" customWidth="1"/>
    <col min="8454" max="8454" width="10.85546875" style="3" customWidth="1"/>
    <col min="8455" max="8455" width="11" style="3" customWidth="1"/>
    <col min="8456" max="8456" width="11.140625" style="3" customWidth="1"/>
    <col min="8457" max="8457" width="10.7109375" style="3" customWidth="1"/>
    <col min="8458" max="8704" width="9.140625" style="3"/>
    <col min="8705" max="8705" width="5.85546875" style="3" customWidth="1"/>
    <col min="8706" max="8706" width="6.140625" style="3" customWidth="1"/>
    <col min="8707" max="8707" width="11.42578125" style="3" customWidth="1"/>
    <col min="8708" max="8708" width="15.85546875" style="3" customWidth="1"/>
    <col min="8709" max="8709" width="11.28515625" style="3" customWidth="1"/>
    <col min="8710" max="8710" width="10.85546875" style="3" customWidth="1"/>
    <col min="8711" max="8711" width="11" style="3" customWidth="1"/>
    <col min="8712" max="8712" width="11.140625" style="3" customWidth="1"/>
    <col min="8713" max="8713" width="10.7109375" style="3" customWidth="1"/>
    <col min="8714" max="8960" width="9.140625" style="3"/>
    <col min="8961" max="8961" width="5.85546875" style="3" customWidth="1"/>
    <col min="8962" max="8962" width="6.140625" style="3" customWidth="1"/>
    <col min="8963" max="8963" width="11.42578125" style="3" customWidth="1"/>
    <col min="8964" max="8964" width="15.85546875" style="3" customWidth="1"/>
    <col min="8965" max="8965" width="11.28515625" style="3" customWidth="1"/>
    <col min="8966" max="8966" width="10.85546875" style="3" customWidth="1"/>
    <col min="8967" max="8967" width="11" style="3" customWidth="1"/>
    <col min="8968" max="8968" width="11.140625" style="3" customWidth="1"/>
    <col min="8969" max="8969" width="10.7109375" style="3" customWidth="1"/>
    <col min="8970" max="9216" width="9.140625" style="3"/>
    <col min="9217" max="9217" width="5.85546875" style="3" customWidth="1"/>
    <col min="9218" max="9218" width="6.140625" style="3" customWidth="1"/>
    <col min="9219" max="9219" width="11.42578125" style="3" customWidth="1"/>
    <col min="9220" max="9220" width="15.85546875" style="3" customWidth="1"/>
    <col min="9221" max="9221" width="11.28515625" style="3" customWidth="1"/>
    <col min="9222" max="9222" width="10.85546875" style="3" customWidth="1"/>
    <col min="9223" max="9223" width="11" style="3" customWidth="1"/>
    <col min="9224" max="9224" width="11.140625" style="3" customWidth="1"/>
    <col min="9225" max="9225" width="10.7109375" style="3" customWidth="1"/>
    <col min="9226" max="9472" width="9.140625" style="3"/>
    <col min="9473" max="9473" width="5.85546875" style="3" customWidth="1"/>
    <col min="9474" max="9474" width="6.140625" style="3" customWidth="1"/>
    <col min="9475" max="9475" width="11.42578125" style="3" customWidth="1"/>
    <col min="9476" max="9476" width="15.85546875" style="3" customWidth="1"/>
    <col min="9477" max="9477" width="11.28515625" style="3" customWidth="1"/>
    <col min="9478" max="9478" width="10.85546875" style="3" customWidth="1"/>
    <col min="9479" max="9479" width="11" style="3" customWidth="1"/>
    <col min="9480" max="9480" width="11.140625" style="3" customWidth="1"/>
    <col min="9481" max="9481" width="10.7109375" style="3" customWidth="1"/>
    <col min="9482" max="9728" width="9.140625" style="3"/>
    <col min="9729" max="9729" width="5.85546875" style="3" customWidth="1"/>
    <col min="9730" max="9730" width="6.140625" style="3" customWidth="1"/>
    <col min="9731" max="9731" width="11.42578125" style="3" customWidth="1"/>
    <col min="9732" max="9732" width="15.85546875" style="3" customWidth="1"/>
    <col min="9733" max="9733" width="11.28515625" style="3" customWidth="1"/>
    <col min="9734" max="9734" width="10.85546875" style="3" customWidth="1"/>
    <col min="9735" max="9735" width="11" style="3" customWidth="1"/>
    <col min="9736" max="9736" width="11.140625" style="3" customWidth="1"/>
    <col min="9737" max="9737" width="10.7109375" style="3" customWidth="1"/>
    <col min="9738" max="9984" width="9.140625" style="3"/>
    <col min="9985" max="9985" width="5.85546875" style="3" customWidth="1"/>
    <col min="9986" max="9986" width="6.140625" style="3" customWidth="1"/>
    <col min="9987" max="9987" width="11.42578125" style="3" customWidth="1"/>
    <col min="9988" max="9988" width="15.85546875" style="3" customWidth="1"/>
    <col min="9989" max="9989" width="11.28515625" style="3" customWidth="1"/>
    <col min="9990" max="9990" width="10.85546875" style="3" customWidth="1"/>
    <col min="9991" max="9991" width="11" style="3" customWidth="1"/>
    <col min="9992" max="9992" width="11.140625" style="3" customWidth="1"/>
    <col min="9993" max="9993" width="10.7109375" style="3" customWidth="1"/>
    <col min="9994" max="10240" width="9.140625" style="3"/>
    <col min="10241" max="10241" width="5.85546875" style="3" customWidth="1"/>
    <col min="10242" max="10242" width="6.140625" style="3" customWidth="1"/>
    <col min="10243" max="10243" width="11.42578125" style="3" customWidth="1"/>
    <col min="10244" max="10244" width="15.85546875" style="3" customWidth="1"/>
    <col min="10245" max="10245" width="11.28515625" style="3" customWidth="1"/>
    <col min="10246" max="10246" width="10.85546875" style="3" customWidth="1"/>
    <col min="10247" max="10247" width="11" style="3" customWidth="1"/>
    <col min="10248" max="10248" width="11.140625" style="3" customWidth="1"/>
    <col min="10249" max="10249" width="10.7109375" style="3" customWidth="1"/>
    <col min="10250" max="10496" width="9.140625" style="3"/>
    <col min="10497" max="10497" width="5.85546875" style="3" customWidth="1"/>
    <col min="10498" max="10498" width="6.140625" style="3" customWidth="1"/>
    <col min="10499" max="10499" width="11.42578125" style="3" customWidth="1"/>
    <col min="10500" max="10500" width="15.85546875" style="3" customWidth="1"/>
    <col min="10501" max="10501" width="11.28515625" style="3" customWidth="1"/>
    <col min="10502" max="10502" width="10.85546875" style="3" customWidth="1"/>
    <col min="10503" max="10503" width="11" style="3" customWidth="1"/>
    <col min="10504" max="10504" width="11.140625" style="3" customWidth="1"/>
    <col min="10505" max="10505" width="10.7109375" style="3" customWidth="1"/>
    <col min="10506" max="10752" width="9.140625" style="3"/>
    <col min="10753" max="10753" width="5.85546875" style="3" customWidth="1"/>
    <col min="10754" max="10754" width="6.140625" style="3" customWidth="1"/>
    <col min="10755" max="10755" width="11.42578125" style="3" customWidth="1"/>
    <col min="10756" max="10756" width="15.85546875" style="3" customWidth="1"/>
    <col min="10757" max="10757" width="11.28515625" style="3" customWidth="1"/>
    <col min="10758" max="10758" width="10.85546875" style="3" customWidth="1"/>
    <col min="10759" max="10759" width="11" style="3" customWidth="1"/>
    <col min="10760" max="10760" width="11.140625" style="3" customWidth="1"/>
    <col min="10761" max="10761" width="10.7109375" style="3" customWidth="1"/>
    <col min="10762" max="11008" width="9.140625" style="3"/>
    <col min="11009" max="11009" width="5.85546875" style="3" customWidth="1"/>
    <col min="11010" max="11010" width="6.140625" style="3" customWidth="1"/>
    <col min="11011" max="11011" width="11.42578125" style="3" customWidth="1"/>
    <col min="11012" max="11012" width="15.85546875" style="3" customWidth="1"/>
    <col min="11013" max="11013" width="11.28515625" style="3" customWidth="1"/>
    <col min="11014" max="11014" width="10.85546875" style="3" customWidth="1"/>
    <col min="11015" max="11015" width="11" style="3" customWidth="1"/>
    <col min="11016" max="11016" width="11.140625" style="3" customWidth="1"/>
    <col min="11017" max="11017" width="10.7109375" style="3" customWidth="1"/>
    <col min="11018" max="11264" width="9.140625" style="3"/>
    <col min="11265" max="11265" width="5.85546875" style="3" customWidth="1"/>
    <col min="11266" max="11266" width="6.140625" style="3" customWidth="1"/>
    <col min="11267" max="11267" width="11.42578125" style="3" customWidth="1"/>
    <col min="11268" max="11268" width="15.85546875" style="3" customWidth="1"/>
    <col min="11269" max="11269" width="11.28515625" style="3" customWidth="1"/>
    <col min="11270" max="11270" width="10.85546875" style="3" customWidth="1"/>
    <col min="11271" max="11271" width="11" style="3" customWidth="1"/>
    <col min="11272" max="11272" width="11.140625" style="3" customWidth="1"/>
    <col min="11273" max="11273" width="10.7109375" style="3" customWidth="1"/>
    <col min="11274" max="11520" width="9.140625" style="3"/>
    <col min="11521" max="11521" width="5.85546875" style="3" customWidth="1"/>
    <col min="11522" max="11522" width="6.140625" style="3" customWidth="1"/>
    <col min="11523" max="11523" width="11.42578125" style="3" customWidth="1"/>
    <col min="11524" max="11524" width="15.85546875" style="3" customWidth="1"/>
    <col min="11525" max="11525" width="11.28515625" style="3" customWidth="1"/>
    <col min="11526" max="11526" width="10.85546875" style="3" customWidth="1"/>
    <col min="11527" max="11527" width="11" style="3" customWidth="1"/>
    <col min="11528" max="11528" width="11.140625" style="3" customWidth="1"/>
    <col min="11529" max="11529" width="10.7109375" style="3" customWidth="1"/>
    <col min="11530" max="11776" width="9.140625" style="3"/>
    <col min="11777" max="11777" width="5.85546875" style="3" customWidth="1"/>
    <col min="11778" max="11778" width="6.140625" style="3" customWidth="1"/>
    <col min="11779" max="11779" width="11.42578125" style="3" customWidth="1"/>
    <col min="11780" max="11780" width="15.85546875" style="3" customWidth="1"/>
    <col min="11781" max="11781" width="11.28515625" style="3" customWidth="1"/>
    <col min="11782" max="11782" width="10.85546875" style="3" customWidth="1"/>
    <col min="11783" max="11783" width="11" style="3" customWidth="1"/>
    <col min="11784" max="11784" width="11.140625" style="3" customWidth="1"/>
    <col min="11785" max="11785" width="10.7109375" style="3" customWidth="1"/>
    <col min="11786" max="12032" width="9.140625" style="3"/>
    <col min="12033" max="12033" width="5.85546875" style="3" customWidth="1"/>
    <col min="12034" max="12034" width="6.140625" style="3" customWidth="1"/>
    <col min="12035" max="12035" width="11.42578125" style="3" customWidth="1"/>
    <col min="12036" max="12036" width="15.85546875" style="3" customWidth="1"/>
    <col min="12037" max="12037" width="11.28515625" style="3" customWidth="1"/>
    <col min="12038" max="12038" width="10.85546875" style="3" customWidth="1"/>
    <col min="12039" max="12039" width="11" style="3" customWidth="1"/>
    <col min="12040" max="12040" width="11.140625" style="3" customWidth="1"/>
    <col min="12041" max="12041" width="10.7109375" style="3" customWidth="1"/>
    <col min="12042" max="12288" width="9.140625" style="3"/>
    <col min="12289" max="12289" width="5.85546875" style="3" customWidth="1"/>
    <col min="12290" max="12290" width="6.140625" style="3" customWidth="1"/>
    <col min="12291" max="12291" width="11.42578125" style="3" customWidth="1"/>
    <col min="12292" max="12292" width="15.85546875" style="3" customWidth="1"/>
    <col min="12293" max="12293" width="11.28515625" style="3" customWidth="1"/>
    <col min="12294" max="12294" width="10.85546875" style="3" customWidth="1"/>
    <col min="12295" max="12295" width="11" style="3" customWidth="1"/>
    <col min="12296" max="12296" width="11.140625" style="3" customWidth="1"/>
    <col min="12297" max="12297" width="10.7109375" style="3" customWidth="1"/>
    <col min="12298" max="12544" width="9.140625" style="3"/>
    <col min="12545" max="12545" width="5.85546875" style="3" customWidth="1"/>
    <col min="12546" max="12546" width="6.140625" style="3" customWidth="1"/>
    <col min="12547" max="12547" width="11.42578125" style="3" customWidth="1"/>
    <col min="12548" max="12548" width="15.85546875" style="3" customWidth="1"/>
    <col min="12549" max="12549" width="11.28515625" style="3" customWidth="1"/>
    <col min="12550" max="12550" width="10.85546875" style="3" customWidth="1"/>
    <col min="12551" max="12551" width="11" style="3" customWidth="1"/>
    <col min="12552" max="12552" width="11.140625" style="3" customWidth="1"/>
    <col min="12553" max="12553" width="10.7109375" style="3" customWidth="1"/>
    <col min="12554" max="12800" width="9.140625" style="3"/>
    <col min="12801" max="12801" width="5.85546875" style="3" customWidth="1"/>
    <col min="12802" max="12802" width="6.140625" style="3" customWidth="1"/>
    <col min="12803" max="12803" width="11.42578125" style="3" customWidth="1"/>
    <col min="12804" max="12804" width="15.85546875" style="3" customWidth="1"/>
    <col min="12805" max="12805" width="11.28515625" style="3" customWidth="1"/>
    <col min="12806" max="12806" width="10.85546875" style="3" customWidth="1"/>
    <col min="12807" max="12807" width="11" style="3" customWidth="1"/>
    <col min="12808" max="12808" width="11.140625" style="3" customWidth="1"/>
    <col min="12809" max="12809" width="10.7109375" style="3" customWidth="1"/>
    <col min="12810" max="13056" width="9.140625" style="3"/>
    <col min="13057" max="13057" width="5.85546875" style="3" customWidth="1"/>
    <col min="13058" max="13058" width="6.140625" style="3" customWidth="1"/>
    <col min="13059" max="13059" width="11.42578125" style="3" customWidth="1"/>
    <col min="13060" max="13060" width="15.85546875" style="3" customWidth="1"/>
    <col min="13061" max="13061" width="11.28515625" style="3" customWidth="1"/>
    <col min="13062" max="13062" width="10.85546875" style="3" customWidth="1"/>
    <col min="13063" max="13063" width="11" style="3" customWidth="1"/>
    <col min="13064" max="13064" width="11.140625" style="3" customWidth="1"/>
    <col min="13065" max="13065" width="10.7109375" style="3" customWidth="1"/>
    <col min="13066" max="13312" width="9.140625" style="3"/>
    <col min="13313" max="13313" width="5.85546875" style="3" customWidth="1"/>
    <col min="13314" max="13314" width="6.140625" style="3" customWidth="1"/>
    <col min="13315" max="13315" width="11.42578125" style="3" customWidth="1"/>
    <col min="13316" max="13316" width="15.85546875" style="3" customWidth="1"/>
    <col min="13317" max="13317" width="11.28515625" style="3" customWidth="1"/>
    <col min="13318" max="13318" width="10.85546875" style="3" customWidth="1"/>
    <col min="13319" max="13319" width="11" style="3" customWidth="1"/>
    <col min="13320" max="13320" width="11.140625" style="3" customWidth="1"/>
    <col min="13321" max="13321" width="10.7109375" style="3" customWidth="1"/>
    <col min="13322" max="13568" width="9.140625" style="3"/>
    <col min="13569" max="13569" width="5.85546875" style="3" customWidth="1"/>
    <col min="13570" max="13570" width="6.140625" style="3" customWidth="1"/>
    <col min="13571" max="13571" width="11.42578125" style="3" customWidth="1"/>
    <col min="13572" max="13572" width="15.85546875" style="3" customWidth="1"/>
    <col min="13573" max="13573" width="11.28515625" style="3" customWidth="1"/>
    <col min="13574" max="13574" width="10.85546875" style="3" customWidth="1"/>
    <col min="13575" max="13575" width="11" style="3" customWidth="1"/>
    <col min="13576" max="13576" width="11.140625" style="3" customWidth="1"/>
    <col min="13577" max="13577" width="10.7109375" style="3" customWidth="1"/>
    <col min="13578" max="13824" width="9.140625" style="3"/>
    <col min="13825" max="13825" width="5.85546875" style="3" customWidth="1"/>
    <col min="13826" max="13826" width="6.140625" style="3" customWidth="1"/>
    <col min="13827" max="13827" width="11.42578125" style="3" customWidth="1"/>
    <col min="13828" max="13828" width="15.85546875" style="3" customWidth="1"/>
    <col min="13829" max="13829" width="11.28515625" style="3" customWidth="1"/>
    <col min="13830" max="13830" width="10.85546875" style="3" customWidth="1"/>
    <col min="13831" max="13831" width="11" style="3" customWidth="1"/>
    <col min="13832" max="13832" width="11.140625" style="3" customWidth="1"/>
    <col min="13833" max="13833" width="10.7109375" style="3" customWidth="1"/>
    <col min="13834" max="14080" width="9.140625" style="3"/>
    <col min="14081" max="14081" width="5.85546875" style="3" customWidth="1"/>
    <col min="14082" max="14082" width="6.140625" style="3" customWidth="1"/>
    <col min="14083" max="14083" width="11.42578125" style="3" customWidth="1"/>
    <col min="14084" max="14084" width="15.85546875" style="3" customWidth="1"/>
    <col min="14085" max="14085" width="11.28515625" style="3" customWidth="1"/>
    <col min="14086" max="14086" width="10.85546875" style="3" customWidth="1"/>
    <col min="14087" max="14087" width="11" style="3" customWidth="1"/>
    <col min="14088" max="14088" width="11.140625" style="3" customWidth="1"/>
    <col min="14089" max="14089" width="10.7109375" style="3" customWidth="1"/>
    <col min="14090" max="14336" width="9.140625" style="3"/>
    <col min="14337" max="14337" width="5.85546875" style="3" customWidth="1"/>
    <col min="14338" max="14338" width="6.140625" style="3" customWidth="1"/>
    <col min="14339" max="14339" width="11.42578125" style="3" customWidth="1"/>
    <col min="14340" max="14340" width="15.85546875" style="3" customWidth="1"/>
    <col min="14341" max="14341" width="11.28515625" style="3" customWidth="1"/>
    <col min="14342" max="14342" width="10.85546875" style="3" customWidth="1"/>
    <col min="14343" max="14343" width="11" style="3" customWidth="1"/>
    <col min="14344" max="14344" width="11.140625" style="3" customWidth="1"/>
    <col min="14345" max="14345" width="10.7109375" style="3" customWidth="1"/>
    <col min="14346" max="14592" width="9.140625" style="3"/>
    <col min="14593" max="14593" width="5.85546875" style="3" customWidth="1"/>
    <col min="14594" max="14594" width="6.140625" style="3" customWidth="1"/>
    <col min="14595" max="14595" width="11.42578125" style="3" customWidth="1"/>
    <col min="14596" max="14596" width="15.85546875" style="3" customWidth="1"/>
    <col min="14597" max="14597" width="11.28515625" style="3" customWidth="1"/>
    <col min="14598" max="14598" width="10.85546875" style="3" customWidth="1"/>
    <col min="14599" max="14599" width="11" style="3" customWidth="1"/>
    <col min="14600" max="14600" width="11.140625" style="3" customWidth="1"/>
    <col min="14601" max="14601" width="10.7109375" style="3" customWidth="1"/>
    <col min="14602" max="14848" width="9.140625" style="3"/>
    <col min="14849" max="14849" width="5.85546875" style="3" customWidth="1"/>
    <col min="14850" max="14850" width="6.140625" style="3" customWidth="1"/>
    <col min="14851" max="14851" width="11.42578125" style="3" customWidth="1"/>
    <col min="14852" max="14852" width="15.85546875" style="3" customWidth="1"/>
    <col min="14853" max="14853" width="11.28515625" style="3" customWidth="1"/>
    <col min="14854" max="14854" width="10.85546875" style="3" customWidth="1"/>
    <col min="14855" max="14855" width="11" style="3" customWidth="1"/>
    <col min="14856" max="14856" width="11.140625" style="3" customWidth="1"/>
    <col min="14857" max="14857" width="10.7109375" style="3" customWidth="1"/>
    <col min="14858" max="15104" width="9.140625" style="3"/>
    <col min="15105" max="15105" width="5.85546875" style="3" customWidth="1"/>
    <col min="15106" max="15106" width="6.140625" style="3" customWidth="1"/>
    <col min="15107" max="15107" width="11.42578125" style="3" customWidth="1"/>
    <col min="15108" max="15108" width="15.85546875" style="3" customWidth="1"/>
    <col min="15109" max="15109" width="11.28515625" style="3" customWidth="1"/>
    <col min="15110" max="15110" width="10.85546875" style="3" customWidth="1"/>
    <col min="15111" max="15111" width="11" style="3" customWidth="1"/>
    <col min="15112" max="15112" width="11.140625" style="3" customWidth="1"/>
    <col min="15113" max="15113" width="10.7109375" style="3" customWidth="1"/>
    <col min="15114" max="15360" width="9.140625" style="3"/>
    <col min="15361" max="15361" width="5.85546875" style="3" customWidth="1"/>
    <col min="15362" max="15362" width="6.140625" style="3" customWidth="1"/>
    <col min="15363" max="15363" width="11.42578125" style="3" customWidth="1"/>
    <col min="15364" max="15364" width="15.85546875" style="3" customWidth="1"/>
    <col min="15365" max="15365" width="11.28515625" style="3" customWidth="1"/>
    <col min="15366" max="15366" width="10.85546875" style="3" customWidth="1"/>
    <col min="15367" max="15367" width="11" style="3" customWidth="1"/>
    <col min="15368" max="15368" width="11.140625" style="3" customWidth="1"/>
    <col min="15369" max="15369" width="10.7109375" style="3" customWidth="1"/>
    <col min="15370" max="15616" width="9.140625" style="3"/>
    <col min="15617" max="15617" width="5.85546875" style="3" customWidth="1"/>
    <col min="15618" max="15618" width="6.140625" style="3" customWidth="1"/>
    <col min="15619" max="15619" width="11.42578125" style="3" customWidth="1"/>
    <col min="15620" max="15620" width="15.85546875" style="3" customWidth="1"/>
    <col min="15621" max="15621" width="11.28515625" style="3" customWidth="1"/>
    <col min="15622" max="15622" width="10.85546875" style="3" customWidth="1"/>
    <col min="15623" max="15623" width="11" style="3" customWidth="1"/>
    <col min="15624" max="15624" width="11.140625" style="3" customWidth="1"/>
    <col min="15625" max="15625" width="10.7109375" style="3" customWidth="1"/>
    <col min="15626" max="15872" width="9.140625" style="3"/>
    <col min="15873" max="15873" width="5.85546875" style="3" customWidth="1"/>
    <col min="15874" max="15874" width="6.140625" style="3" customWidth="1"/>
    <col min="15875" max="15875" width="11.42578125" style="3" customWidth="1"/>
    <col min="15876" max="15876" width="15.85546875" style="3" customWidth="1"/>
    <col min="15877" max="15877" width="11.28515625" style="3" customWidth="1"/>
    <col min="15878" max="15878" width="10.85546875" style="3" customWidth="1"/>
    <col min="15879" max="15879" width="11" style="3" customWidth="1"/>
    <col min="15880" max="15880" width="11.140625" style="3" customWidth="1"/>
    <col min="15881" max="15881" width="10.7109375" style="3" customWidth="1"/>
    <col min="15882" max="16128" width="9.140625" style="3"/>
    <col min="16129" max="16129" width="5.85546875" style="3" customWidth="1"/>
    <col min="16130" max="16130" width="6.140625" style="3" customWidth="1"/>
    <col min="16131" max="16131" width="11.42578125" style="3" customWidth="1"/>
    <col min="16132" max="16132" width="15.85546875" style="3" customWidth="1"/>
    <col min="16133" max="16133" width="11.28515625" style="3" customWidth="1"/>
    <col min="16134" max="16134" width="10.85546875" style="3" customWidth="1"/>
    <col min="16135" max="16135" width="11" style="3" customWidth="1"/>
    <col min="16136" max="16136" width="11.140625" style="3" customWidth="1"/>
    <col min="16137" max="16137" width="10.7109375" style="3" customWidth="1"/>
    <col min="16138" max="16384" width="9.140625" style="3"/>
  </cols>
  <sheetData>
    <row r="1" spans="1:9" ht="13.5" thickTop="1" x14ac:dyDescent="0.2">
      <c r="A1" s="106" t="s">
        <v>48</v>
      </c>
      <c r="B1" s="107"/>
      <c r="C1" s="108" t="str">
        <f>CONCATENATE(cislostavby," ",nazevstavby)</f>
        <v>2018/12/07 Adaptace kotelny na sklad zemědělských strojů</v>
      </c>
      <c r="D1" s="109"/>
      <c r="E1" s="110"/>
      <c r="F1" s="109"/>
      <c r="G1" s="111" t="s">
        <v>49</v>
      </c>
      <c r="H1" s="112" t="s">
        <v>85</v>
      </c>
      <c r="I1" s="113"/>
    </row>
    <row r="2" spans="1:9" ht="13.5" thickBot="1" x14ac:dyDescent="0.25">
      <c r="A2" s="114" t="s">
        <v>50</v>
      </c>
      <c r="B2" s="115"/>
      <c r="C2" s="116" t="str">
        <f>CONCATENATE(cisloobjektu," ",nazevobjektu)</f>
        <v>SO - 02 - BOURÁNÍ, MONTÁŽE</v>
      </c>
      <c r="D2" s="117"/>
      <c r="E2" s="118"/>
      <c r="F2" s="117"/>
      <c r="G2" s="119" t="s">
        <v>86</v>
      </c>
      <c r="H2" s="120"/>
      <c r="I2" s="121"/>
    </row>
    <row r="3" spans="1:9" ht="13.5" thickTop="1" x14ac:dyDescent="0.2">
      <c r="F3" s="37"/>
    </row>
    <row r="4" spans="1:9" ht="19.5" customHeight="1" x14ac:dyDescent="0.25">
      <c r="A4" s="122" t="s">
        <v>51</v>
      </c>
      <c r="B4" s="123"/>
      <c r="C4" s="123"/>
      <c r="D4" s="123"/>
      <c r="E4" s="124"/>
      <c r="F4" s="123"/>
      <c r="G4" s="123"/>
      <c r="H4" s="123"/>
      <c r="I4" s="123"/>
    </row>
    <row r="5" spans="1:9" ht="13.5" thickBot="1" x14ac:dyDescent="0.25"/>
    <row r="6" spans="1:9" s="37" customFormat="1" ht="13.5" thickBot="1" x14ac:dyDescent="0.25">
      <c r="A6" s="125"/>
      <c r="B6" s="126" t="s">
        <v>52</v>
      </c>
      <c r="C6" s="126"/>
      <c r="D6" s="127"/>
      <c r="E6" s="128" t="s">
        <v>53</v>
      </c>
      <c r="F6" s="129" t="s">
        <v>54</v>
      </c>
      <c r="G6" s="129" t="s">
        <v>55</v>
      </c>
      <c r="H6" s="129" t="s">
        <v>56</v>
      </c>
      <c r="I6" s="130" t="s">
        <v>30</v>
      </c>
    </row>
    <row r="7" spans="1:9" s="37" customFormat="1" x14ac:dyDescent="0.2">
      <c r="A7" s="230" t="str">
        <f>Položky!B7</f>
        <v>3</v>
      </c>
      <c r="B7" s="131" t="str">
        <f>Položky!C7</f>
        <v>Svislé a kompletní konstrukce</v>
      </c>
      <c r="D7" s="132"/>
      <c r="E7" s="231">
        <f>Položky!BC53</f>
        <v>0</v>
      </c>
      <c r="F7" s="232">
        <f>Položky!BD53</f>
        <v>0</v>
      </c>
      <c r="G7" s="232">
        <f>Položky!BE53</f>
        <v>0</v>
      </c>
      <c r="H7" s="232">
        <f>Položky!BF53</f>
        <v>0</v>
      </c>
      <c r="I7" s="233">
        <f>Položky!BG53</f>
        <v>0</v>
      </c>
    </row>
    <row r="8" spans="1:9" s="37" customFormat="1" x14ac:dyDescent="0.2">
      <c r="A8" s="230" t="str">
        <f>Položky!B54</f>
        <v>4</v>
      </c>
      <c r="B8" s="131" t="str">
        <f>Položky!C54</f>
        <v>Vodorovné konstrukce</v>
      </c>
      <c r="D8" s="132"/>
      <c r="E8" s="231">
        <f>Položky!BC112</f>
        <v>0</v>
      </c>
      <c r="F8" s="232">
        <f>Položky!BD112</f>
        <v>0</v>
      </c>
      <c r="G8" s="232">
        <f>Položky!BE112</f>
        <v>0</v>
      </c>
      <c r="H8" s="232">
        <f>Položky!BF112</f>
        <v>0</v>
      </c>
      <c r="I8" s="233">
        <f>Položky!BG112</f>
        <v>0</v>
      </c>
    </row>
    <row r="9" spans="1:9" s="37" customFormat="1" x14ac:dyDescent="0.2">
      <c r="A9" s="230" t="str">
        <f>Položky!B113</f>
        <v>61</v>
      </c>
      <c r="B9" s="131" t="str">
        <f>Položky!C113</f>
        <v>Upravy povrchů vnitřní</v>
      </c>
      <c r="D9" s="132"/>
      <c r="E9" s="231">
        <f>Položky!BC160</f>
        <v>0</v>
      </c>
      <c r="F9" s="232">
        <f>Položky!BD160</f>
        <v>0</v>
      </c>
      <c r="G9" s="232">
        <f>Položky!BE160</f>
        <v>0</v>
      </c>
      <c r="H9" s="232">
        <f>Položky!BF160</f>
        <v>0</v>
      </c>
      <c r="I9" s="233">
        <f>Položky!BG160</f>
        <v>0</v>
      </c>
    </row>
    <row r="10" spans="1:9" s="37" customFormat="1" x14ac:dyDescent="0.2">
      <c r="A10" s="230" t="str">
        <f>Položky!B161</f>
        <v>62</v>
      </c>
      <c r="B10" s="131" t="str">
        <f>Položky!C161</f>
        <v>Úpravy povrchů vnější</v>
      </c>
      <c r="D10" s="132"/>
      <c r="E10" s="231">
        <f>Položky!BC166</f>
        <v>0</v>
      </c>
      <c r="F10" s="232">
        <f>Položky!BD166</f>
        <v>0</v>
      </c>
      <c r="G10" s="232">
        <f>Položky!BE166</f>
        <v>0</v>
      </c>
      <c r="H10" s="232">
        <f>Položky!BF166</f>
        <v>0</v>
      </c>
      <c r="I10" s="233">
        <f>Položky!BG166</f>
        <v>0</v>
      </c>
    </row>
    <row r="11" spans="1:9" s="37" customFormat="1" x14ac:dyDescent="0.2">
      <c r="A11" s="230" t="str">
        <f>Položky!B167</f>
        <v>63</v>
      </c>
      <c r="B11" s="131" t="str">
        <f>Položky!C167</f>
        <v>Podlahy a podlahové konstrukce</v>
      </c>
      <c r="D11" s="132"/>
      <c r="E11" s="231">
        <f>Položky!BC214</f>
        <v>0</v>
      </c>
      <c r="F11" s="232">
        <f>Položky!BD214</f>
        <v>0</v>
      </c>
      <c r="G11" s="232">
        <f>Položky!BE214</f>
        <v>0</v>
      </c>
      <c r="H11" s="232">
        <f>Položky!BF214</f>
        <v>0</v>
      </c>
      <c r="I11" s="233">
        <f>Položky!BG214</f>
        <v>0</v>
      </c>
    </row>
    <row r="12" spans="1:9" s="37" customFormat="1" x14ac:dyDescent="0.2">
      <c r="A12" s="230" t="str">
        <f>Položky!B215</f>
        <v>94</v>
      </c>
      <c r="B12" s="131" t="str">
        <f>Položky!C215</f>
        <v>Lešení a stavební výtahy</v>
      </c>
      <c r="D12" s="132"/>
      <c r="E12" s="231">
        <f>Položky!BC223</f>
        <v>0</v>
      </c>
      <c r="F12" s="232">
        <f>Položky!BD223</f>
        <v>0</v>
      </c>
      <c r="G12" s="232">
        <f>Položky!BE223</f>
        <v>0</v>
      </c>
      <c r="H12" s="232">
        <f>Položky!BF223</f>
        <v>0</v>
      </c>
      <c r="I12" s="233">
        <f>Položky!BG223</f>
        <v>0</v>
      </c>
    </row>
    <row r="13" spans="1:9" s="37" customFormat="1" x14ac:dyDescent="0.2">
      <c r="A13" s="230" t="str">
        <f>Položky!B224</f>
        <v>95</v>
      </c>
      <c r="B13" s="131" t="str">
        <f>Položky!C224</f>
        <v>Dokončovací konstrukce na pozemních stavbách</v>
      </c>
      <c r="D13" s="132"/>
      <c r="E13" s="231">
        <f>Položky!BC243</f>
        <v>0</v>
      </c>
      <c r="F13" s="232">
        <f>Položky!BD243</f>
        <v>0</v>
      </c>
      <c r="G13" s="232">
        <f>Položky!BE243</f>
        <v>0</v>
      </c>
      <c r="H13" s="232">
        <f>Položky!BF243</f>
        <v>0</v>
      </c>
      <c r="I13" s="233">
        <f>Položky!BG243</f>
        <v>0</v>
      </c>
    </row>
    <row r="14" spans="1:9" s="37" customFormat="1" x14ac:dyDescent="0.2">
      <c r="A14" s="230" t="str">
        <f>Položky!B244</f>
        <v>96</v>
      </c>
      <c r="B14" s="131" t="str">
        <f>Položky!C244</f>
        <v>Bourání konstrukcí</v>
      </c>
      <c r="D14" s="132"/>
      <c r="E14" s="231">
        <f>Položky!BC295</f>
        <v>0</v>
      </c>
      <c r="F14" s="232">
        <f>Položky!BD295</f>
        <v>0</v>
      </c>
      <c r="G14" s="232">
        <f>Položky!BE295</f>
        <v>0</v>
      </c>
      <c r="H14" s="232">
        <f>Položky!BF295</f>
        <v>0</v>
      </c>
      <c r="I14" s="233">
        <f>Položky!BG295</f>
        <v>0</v>
      </c>
    </row>
    <row r="15" spans="1:9" s="37" customFormat="1" x14ac:dyDescent="0.2">
      <c r="A15" s="230" t="str">
        <f>Položky!B296</f>
        <v>97</v>
      </c>
      <c r="B15" s="131" t="str">
        <f>Položky!C296</f>
        <v>Prorážení otvorů</v>
      </c>
      <c r="D15" s="132"/>
      <c r="E15" s="231">
        <f>Položky!BC304</f>
        <v>0</v>
      </c>
      <c r="F15" s="232">
        <f>Položky!BD304</f>
        <v>0</v>
      </c>
      <c r="G15" s="232">
        <f>Položky!BE304</f>
        <v>0</v>
      </c>
      <c r="H15" s="232">
        <f>Položky!BF304</f>
        <v>0</v>
      </c>
      <c r="I15" s="233">
        <f>Položky!BG304</f>
        <v>0</v>
      </c>
    </row>
    <row r="16" spans="1:9" s="37" customFormat="1" x14ac:dyDescent="0.2">
      <c r="A16" s="230" t="str">
        <f>Položky!B305</f>
        <v>99</v>
      </c>
      <c r="B16" s="131" t="str">
        <f>Položky!C305</f>
        <v>Staveništní přesun hmot</v>
      </c>
      <c r="D16" s="132"/>
      <c r="E16" s="231">
        <f>Položky!BC307</f>
        <v>0</v>
      </c>
      <c r="F16" s="232">
        <f>Položky!BD307</f>
        <v>0</v>
      </c>
      <c r="G16" s="232">
        <f>Položky!BE307</f>
        <v>0</v>
      </c>
      <c r="H16" s="232">
        <f>Položky!BF307</f>
        <v>0</v>
      </c>
      <c r="I16" s="233">
        <f>Položky!BG307</f>
        <v>0</v>
      </c>
    </row>
    <row r="17" spans="1:256" s="37" customFormat="1" x14ac:dyDescent="0.2">
      <c r="A17" s="230" t="str">
        <f>Položky!B308</f>
        <v>711</v>
      </c>
      <c r="B17" s="131" t="str">
        <f>Položky!C308</f>
        <v>Izolace proti vodě</v>
      </c>
      <c r="D17" s="132"/>
      <c r="E17" s="231">
        <f>Položky!BC315</f>
        <v>0</v>
      </c>
      <c r="F17" s="232">
        <f>Položky!BD315</f>
        <v>0</v>
      </c>
      <c r="G17" s="232">
        <f>Položky!BE315</f>
        <v>0</v>
      </c>
      <c r="H17" s="232">
        <f>Položky!BF315</f>
        <v>0</v>
      </c>
      <c r="I17" s="233">
        <f>Položky!BG315</f>
        <v>0</v>
      </c>
    </row>
    <row r="18" spans="1:256" s="37" customFormat="1" x14ac:dyDescent="0.2">
      <c r="A18" s="230" t="str">
        <f>Položky!B316</f>
        <v>766</v>
      </c>
      <c r="B18" s="131" t="str">
        <f>Položky!C316</f>
        <v>Konstrukce truhlářské</v>
      </c>
      <c r="D18" s="132"/>
      <c r="E18" s="231">
        <f>Položky!BC346</f>
        <v>0</v>
      </c>
      <c r="F18" s="232">
        <f>Položky!BD346</f>
        <v>0</v>
      </c>
      <c r="G18" s="232">
        <f>Položky!BE346</f>
        <v>0</v>
      </c>
      <c r="H18" s="232">
        <f>Položky!BF346</f>
        <v>0</v>
      </c>
      <c r="I18" s="233">
        <f>Položky!BG346</f>
        <v>0</v>
      </c>
    </row>
    <row r="19" spans="1:256" s="37" customFormat="1" x14ac:dyDescent="0.2">
      <c r="A19" s="230" t="str">
        <f>Položky!B347</f>
        <v>767</v>
      </c>
      <c r="B19" s="131" t="str">
        <f>Položky!C347</f>
        <v>Konstrukce zámečnické</v>
      </c>
      <c r="D19" s="132"/>
      <c r="E19" s="231">
        <f>Položky!BC351</f>
        <v>0</v>
      </c>
      <c r="F19" s="232">
        <f>Položky!BD351</f>
        <v>0</v>
      </c>
      <c r="G19" s="232">
        <f>Položky!BE351</f>
        <v>0</v>
      </c>
      <c r="H19" s="232">
        <f>Položky!BF351</f>
        <v>0</v>
      </c>
      <c r="I19" s="233">
        <f>Položky!BG351</f>
        <v>0</v>
      </c>
    </row>
    <row r="20" spans="1:256" s="37" customFormat="1" x14ac:dyDescent="0.2">
      <c r="A20" s="230" t="str">
        <f>Položky!B352</f>
        <v>769</v>
      </c>
      <c r="B20" s="131" t="str">
        <f>Položky!C352</f>
        <v>Otvorové prvky z plastu</v>
      </c>
      <c r="D20" s="132"/>
      <c r="E20" s="231">
        <f>Položky!BC358</f>
        <v>0</v>
      </c>
      <c r="F20" s="232">
        <f>Položky!BD358</f>
        <v>0</v>
      </c>
      <c r="G20" s="232">
        <f>Položky!BE358</f>
        <v>0</v>
      </c>
      <c r="H20" s="232">
        <f>Položky!BF358</f>
        <v>0</v>
      </c>
      <c r="I20" s="233">
        <f>Položky!BG358</f>
        <v>0</v>
      </c>
    </row>
    <row r="21" spans="1:256" s="37" customFormat="1" x14ac:dyDescent="0.2">
      <c r="A21" s="230" t="str">
        <f>Položky!B359</f>
        <v>784</v>
      </c>
      <c r="B21" s="131" t="str">
        <f>Položky!C359</f>
        <v>Malby</v>
      </c>
      <c r="D21" s="132"/>
      <c r="E21" s="231">
        <f>Položky!BC423</f>
        <v>0</v>
      </c>
      <c r="F21" s="232">
        <f>Položky!BD423</f>
        <v>0</v>
      </c>
      <c r="G21" s="232">
        <f>Položky!BE423</f>
        <v>0</v>
      </c>
      <c r="H21" s="232">
        <f>Položky!BF423</f>
        <v>0</v>
      </c>
      <c r="I21" s="233">
        <f>Položky!BG423</f>
        <v>0</v>
      </c>
    </row>
    <row r="22" spans="1:256" s="37" customFormat="1" x14ac:dyDescent="0.2">
      <c r="A22" s="230" t="str">
        <f>Položky!B424</f>
        <v>M99</v>
      </c>
      <c r="B22" s="131" t="str">
        <f>Položky!C424</f>
        <v>Ostatní práce "M"</v>
      </c>
      <c r="D22" s="132"/>
      <c r="E22" s="231">
        <f>Položky!BC434</f>
        <v>0</v>
      </c>
      <c r="F22" s="232">
        <f>Položky!BD434</f>
        <v>0</v>
      </c>
      <c r="G22" s="232">
        <f>Položky!BE434</f>
        <v>0</v>
      </c>
      <c r="H22" s="232">
        <f>Položky!BF434</f>
        <v>0</v>
      </c>
      <c r="I22" s="233">
        <f>Položky!BG434</f>
        <v>0</v>
      </c>
    </row>
    <row r="23" spans="1:256" s="37" customFormat="1" ht="13.5" thickBot="1" x14ac:dyDescent="0.25">
      <c r="A23" s="230" t="str">
        <f>Položky!B435</f>
        <v>D96</v>
      </c>
      <c r="B23" s="131" t="str">
        <f>Položky!C435</f>
        <v>Přesuny suti a vybouraných hmot</v>
      </c>
      <c r="D23" s="132"/>
      <c r="E23" s="231">
        <f>Položky!BC437</f>
        <v>0</v>
      </c>
      <c r="F23" s="232">
        <f>Položky!BD437</f>
        <v>0</v>
      </c>
      <c r="G23" s="232">
        <f>Položky!BE437</f>
        <v>0</v>
      </c>
      <c r="H23" s="232">
        <f>Položky!BF437</f>
        <v>0</v>
      </c>
      <c r="I23" s="233">
        <f>Položky!BG437</f>
        <v>0</v>
      </c>
    </row>
    <row r="24" spans="1:256" ht="13.5" thickBot="1" x14ac:dyDescent="0.25">
      <c r="A24" s="133"/>
      <c r="B24" s="134" t="s">
        <v>57</v>
      </c>
      <c r="C24" s="134"/>
      <c r="D24" s="135"/>
      <c r="E24" s="136">
        <f>SUM(E7:E23)</f>
        <v>0</v>
      </c>
      <c r="F24" s="137">
        <f>SUM(F7:F23)</f>
        <v>0</v>
      </c>
      <c r="G24" s="137">
        <f>SUM(G7:G23)</f>
        <v>0</v>
      </c>
      <c r="H24" s="137">
        <f>SUM(H7:H23)</f>
        <v>0</v>
      </c>
      <c r="I24" s="138">
        <f>SUM(I7:I23)</f>
        <v>0</v>
      </c>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139"/>
      <c r="CC24" s="139"/>
      <c r="CD24" s="139"/>
      <c r="CE24" s="139"/>
      <c r="CF24" s="139"/>
      <c r="CG24" s="139"/>
      <c r="CH24" s="139"/>
      <c r="CI24" s="139"/>
      <c r="CJ24" s="139"/>
      <c r="CK24" s="139"/>
      <c r="CL24" s="139"/>
      <c r="CM24" s="139"/>
      <c r="CN24" s="139"/>
      <c r="CO24" s="139"/>
      <c r="CP24" s="139"/>
      <c r="CQ24" s="139"/>
      <c r="CR24" s="139"/>
      <c r="CS24" s="139"/>
      <c r="CT24" s="139"/>
      <c r="CU24" s="139"/>
      <c r="CV24" s="139"/>
      <c r="CW24" s="139"/>
      <c r="CX24" s="139"/>
      <c r="CY24" s="139"/>
      <c r="CZ24" s="139"/>
      <c r="DA24" s="139"/>
      <c r="DB24" s="139"/>
      <c r="DC24" s="139"/>
      <c r="DD24" s="139"/>
      <c r="DE24" s="139"/>
      <c r="DF24" s="139"/>
      <c r="DG24" s="139"/>
      <c r="DH24" s="139"/>
      <c r="DI24" s="139"/>
      <c r="DJ24" s="139"/>
      <c r="DK24" s="139"/>
      <c r="DL24" s="139"/>
      <c r="DM24" s="139"/>
      <c r="DN24" s="139"/>
      <c r="DO24" s="139"/>
      <c r="DP24" s="139"/>
      <c r="DQ24" s="139"/>
      <c r="DR24" s="139"/>
      <c r="DS24" s="139"/>
      <c r="DT24" s="139"/>
      <c r="DU24" s="139"/>
      <c r="DV24" s="139"/>
      <c r="DW24" s="139"/>
      <c r="DX24" s="139"/>
      <c r="DY24" s="139"/>
      <c r="DZ24" s="139"/>
      <c r="EA24" s="139"/>
      <c r="EB24" s="139"/>
      <c r="EC24" s="139"/>
      <c r="ED24" s="139"/>
      <c r="EE24" s="139"/>
      <c r="EF24" s="139"/>
      <c r="EG24" s="139"/>
      <c r="EH24" s="139"/>
      <c r="EI24" s="139"/>
      <c r="EJ24" s="139"/>
      <c r="EK24" s="139"/>
      <c r="EL24" s="139"/>
      <c r="EM24" s="139"/>
      <c r="EN24" s="139"/>
      <c r="EO24" s="139"/>
      <c r="EP24" s="139"/>
      <c r="EQ24" s="139"/>
      <c r="ER24" s="139"/>
      <c r="ES24" s="139"/>
      <c r="ET24" s="139"/>
      <c r="EU24" s="139"/>
      <c r="EV24" s="139"/>
      <c r="EW24" s="139"/>
      <c r="EX24" s="139"/>
      <c r="EY24" s="139"/>
      <c r="EZ24" s="139"/>
      <c r="FA24" s="139"/>
      <c r="FB24" s="139"/>
      <c r="FC24" s="139"/>
      <c r="FD24" s="139"/>
      <c r="FE24" s="139"/>
      <c r="FF24" s="139"/>
      <c r="FG24" s="139"/>
      <c r="FH24" s="139"/>
      <c r="FI24" s="139"/>
      <c r="FJ24" s="139"/>
      <c r="FK24" s="139"/>
      <c r="FL24" s="139"/>
      <c r="FM24" s="139"/>
      <c r="FN24" s="139"/>
      <c r="FO24" s="139"/>
      <c r="FP24" s="139"/>
      <c r="FQ24" s="139"/>
      <c r="FR24" s="139"/>
      <c r="FS24" s="139"/>
      <c r="FT24" s="139"/>
      <c r="FU24" s="139"/>
      <c r="FV24" s="139"/>
      <c r="FW24" s="139"/>
      <c r="FX24" s="139"/>
      <c r="FY24" s="139"/>
      <c r="FZ24" s="139"/>
      <c r="GA24" s="139"/>
      <c r="GB24" s="139"/>
      <c r="GC24" s="139"/>
      <c r="GD24" s="139"/>
      <c r="GE24" s="139"/>
      <c r="GF24" s="139"/>
      <c r="GG24" s="139"/>
      <c r="GH24" s="139"/>
      <c r="GI24" s="139"/>
      <c r="GJ24" s="139"/>
      <c r="GK24" s="139"/>
      <c r="GL24" s="139"/>
      <c r="GM24" s="139"/>
      <c r="GN24" s="139"/>
      <c r="GO24" s="139"/>
      <c r="GP24" s="139"/>
      <c r="GQ24" s="139"/>
      <c r="GR24" s="139"/>
      <c r="GS24" s="139"/>
      <c r="GT24" s="139"/>
      <c r="GU24" s="139"/>
      <c r="GV24" s="139"/>
      <c r="GW24" s="139"/>
      <c r="GX24" s="139"/>
      <c r="GY24" s="139"/>
      <c r="GZ24" s="139"/>
      <c r="HA24" s="139"/>
      <c r="HB24" s="139"/>
      <c r="HC24" s="139"/>
      <c r="HD24" s="139"/>
      <c r="HE24" s="139"/>
      <c r="HF24" s="139"/>
      <c r="HG24" s="139"/>
      <c r="HH24" s="139"/>
      <c r="HI24" s="139"/>
      <c r="HJ24" s="139"/>
      <c r="HK24" s="139"/>
      <c r="HL24" s="139"/>
      <c r="HM24" s="139"/>
      <c r="HN24" s="139"/>
      <c r="HO24" s="139"/>
      <c r="HP24" s="139"/>
      <c r="HQ24" s="139"/>
      <c r="HR24" s="139"/>
      <c r="HS24" s="139"/>
      <c r="HT24" s="139"/>
      <c r="HU24" s="139"/>
      <c r="HV24" s="139"/>
      <c r="HW24" s="139"/>
      <c r="HX24" s="139"/>
      <c r="HY24" s="139"/>
      <c r="HZ24" s="139"/>
      <c r="IA24" s="139"/>
      <c r="IB24" s="139"/>
      <c r="IC24" s="139"/>
      <c r="ID24" s="139"/>
      <c r="IE24" s="139"/>
      <c r="IF24" s="139"/>
      <c r="IG24" s="139"/>
      <c r="IH24" s="139"/>
      <c r="II24" s="139"/>
      <c r="IJ24" s="139"/>
      <c r="IK24" s="139"/>
      <c r="IL24" s="139"/>
      <c r="IM24" s="139"/>
      <c r="IN24" s="139"/>
      <c r="IO24" s="139"/>
      <c r="IP24" s="139"/>
      <c r="IQ24" s="139"/>
      <c r="IR24" s="139"/>
      <c r="IS24" s="139"/>
      <c r="IT24" s="139"/>
      <c r="IU24" s="139"/>
      <c r="IV24" s="139"/>
    </row>
    <row r="25" spans="1:256" x14ac:dyDescent="0.2">
      <c r="A25" s="37"/>
      <c r="B25" s="37"/>
      <c r="C25" s="37"/>
      <c r="D25" s="37"/>
      <c r="E25" s="37"/>
      <c r="F25" s="37"/>
      <c r="G25" s="37"/>
      <c r="H25" s="37"/>
      <c r="I25" s="37"/>
    </row>
    <row r="26" spans="1:256" ht="18" x14ac:dyDescent="0.25">
      <c r="A26" s="123" t="s">
        <v>58</v>
      </c>
      <c r="B26" s="123"/>
      <c r="C26" s="123"/>
      <c r="D26" s="123"/>
      <c r="E26" s="123"/>
      <c r="F26" s="123"/>
      <c r="G26" s="140"/>
      <c r="H26" s="123"/>
      <c r="I26" s="123"/>
      <c r="BA26" s="43"/>
      <c r="BB26" s="43"/>
      <c r="BC26" s="43"/>
      <c r="BD26" s="43"/>
      <c r="BE26" s="43"/>
    </row>
    <row r="27" spans="1:256" ht="13.5" thickBot="1" x14ac:dyDescent="0.25"/>
    <row r="28" spans="1:256" x14ac:dyDescent="0.2">
      <c r="A28" s="75" t="s">
        <v>59</v>
      </c>
      <c r="B28" s="76"/>
      <c r="C28" s="76"/>
      <c r="D28" s="141"/>
      <c r="E28" s="142" t="s">
        <v>60</v>
      </c>
      <c r="F28" s="143" t="s">
        <v>61</v>
      </c>
      <c r="G28" s="144" t="s">
        <v>62</v>
      </c>
      <c r="H28" s="145"/>
      <c r="I28" s="146" t="s">
        <v>60</v>
      </c>
    </row>
    <row r="29" spans="1:256" x14ac:dyDescent="0.2">
      <c r="A29" s="67" t="s">
        <v>419</v>
      </c>
      <c r="B29" s="58"/>
      <c r="C29" s="58"/>
      <c r="D29" s="147"/>
      <c r="E29" s="148"/>
      <c r="F29" s="149"/>
      <c r="G29" s="150">
        <f>CHOOSE(BA29+1,HSV+PSV,HSV+PSV+Mont,HSV+PSV+Dodavka+Mont,HSV,PSV,Mont,Dodavka,Mont+Dodavka,0)</f>
        <v>0</v>
      </c>
      <c r="H29" s="151"/>
      <c r="I29" s="152">
        <f>E29+F29*G29/100</f>
        <v>0</v>
      </c>
      <c r="BA29" s="3">
        <v>0</v>
      </c>
    </row>
    <row r="30" spans="1:256" x14ac:dyDescent="0.2">
      <c r="A30" s="67" t="s">
        <v>420</v>
      </c>
      <c r="B30" s="58"/>
      <c r="C30" s="58"/>
      <c r="D30" s="147"/>
      <c r="E30" s="148"/>
      <c r="F30" s="149"/>
      <c r="G30" s="150">
        <f>CHOOSE(BA30+1,HSV+PSV,HSV+PSV+Mont,HSV+PSV+Dodavka+Mont,HSV,PSV,Mont,Dodavka,Mont+Dodavka,0)</f>
        <v>0</v>
      </c>
      <c r="H30" s="151"/>
      <c r="I30" s="152">
        <f>E30+F30*G30/100</f>
        <v>0</v>
      </c>
      <c r="BA30" s="3">
        <v>0</v>
      </c>
    </row>
    <row r="31" spans="1:256" x14ac:dyDescent="0.2">
      <c r="A31" s="67" t="s">
        <v>421</v>
      </c>
      <c r="B31" s="58"/>
      <c r="C31" s="58"/>
      <c r="D31" s="147"/>
      <c r="E31" s="148"/>
      <c r="F31" s="149"/>
      <c r="G31" s="150">
        <f>CHOOSE(BA31+1,HSV+PSV,HSV+PSV+Mont,HSV+PSV+Dodavka+Mont,HSV,PSV,Mont,Dodavka,Mont+Dodavka,0)</f>
        <v>0</v>
      </c>
      <c r="H31" s="151"/>
      <c r="I31" s="152">
        <f>E31+F31*G31/100</f>
        <v>0</v>
      </c>
      <c r="BA31" s="3">
        <v>0</v>
      </c>
    </row>
    <row r="32" spans="1:256" x14ac:dyDescent="0.2">
      <c r="A32" s="67" t="s">
        <v>422</v>
      </c>
      <c r="B32" s="58"/>
      <c r="C32" s="58"/>
      <c r="D32" s="147"/>
      <c r="E32" s="148"/>
      <c r="F32" s="149"/>
      <c r="G32" s="150">
        <f>CHOOSE(BA32+1,HSV+PSV,HSV+PSV+Mont,HSV+PSV+Dodavka+Mont,HSV,PSV,Mont,Dodavka,Mont+Dodavka,0)</f>
        <v>0</v>
      </c>
      <c r="H32" s="151"/>
      <c r="I32" s="152">
        <f>E32+F32*G32/100</f>
        <v>0</v>
      </c>
      <c r="BA32" s="3">
        <v>0</v>
      </c>
    </row>
    <row r="33" spans="1:53" x14ac:dyDescent="0.2">
      <c r="A33" s="67" t="s">
        <v>423</v>
      </c>
      <c r="B33" s="58"/>
      <c r="C33" s="58"/>
      <c r="D33" s="147"/>
      <c r="E33" s="148"/>
      <c r="F33" s="149"/>
      <c r="G33" s="150">
        <f>CHOOSE(BA33+1,HSV+PSV,HSV+PSV+Mont,HSV+PSV+Dodavka+Mont,HSV,PSV,Mont,Dodavka,Mont+Dodavka,0)</f>
        <v>0</v>
      </c>
      <c r="H33" s="151"/>
      <c r="I33" s="152">
        <f>E33+F33*G33/100</f>
        <v>0</v>
      </c>
      <c r="BA33" s="3">
        <v>1</v>
      </c>
    </row>
    <row r="34" spans="1:53" x14ac:dyDescent="0.2">
      <c r="A34" s="67" t="s">
        <v>424</v>
      </c>
      <c r="B34" s="58"/>
      <c r="C34" s="58"/>
      <c r="D34" s="147"/>
      <c r="E34" s="148"/>
      <c r="F34" s="149"/>
      <c r="G34" s="150">
        <f>CHOOSE(BA34+1,HSV+PSV,HSV+PSV+Mont,HSV+PSV+Dodavka+Mont,HSV,PSV,Mont,Dodavka,Mont+Dodavka,0)</f>
        <v>0</v>
      </c>
      <c r="H34" s="151"/>
      <c r="I34" s="152">
        <f>E34+F34*G34/100</f>
        <v>0</v>
      </c>
      <c r="BA34" s="3">
        <v>1</v>
      </c>
    </row>
    <row r="35" spans="1:53" x14ac:dyDescent="0.2">
      <c r="A35" s="67" t="s">
        <v>425</v>
      </c>
      <c r="B35" s="58"/>
      <c r="C35" s="58"/>
      <c r="D35" s="147"/>
      <c r="E35" s="148"/>
      <c r="F35" s="149"/>
      <c r="G35" s="150">
        <f>CHOOSE(BA35+1,HSV+PSV,HSV+PSV+Mont,HSV+PSV+Dodavka+Mont,HSV,PSV,Mont,Dodavka,Mont+Dodavka,0)</f>
        <v>0</v>
      </c>
      <c r="H35" s="151"/>
      <c r="I35" s="152">
        <f>E35+F35*G35/100</f>
        <v>0</v>
      </c>
      <c r="BA35" s="3">
        <v>2</v>
      </c>
    </row>
    <row r="36" spans="1:53" x14ac:dyDescent="0.2">
      <c r="A36" s="67" t="s">
        <v>426</v>
      </c>
      <c r="B36" s="58"/>
      <c r="C36" s="58"/>
      <c r="D36" s="147"/>
      <c r="E36" s="148"/>
      <c r="F36" s="149"/>
      <c r="G36" s="150">
        <f>CHOOSE(BA36+1,HSV+PSV,HSV+PSV+Mont,HSV+PSV+Dodavka+Mont,HSV,PSV,Mont,Dodavka,Mont+Dodavka,0)</f>
        <v>0</v>
      </c>
      <c r="H36" s="151"/>
      <c r="I36" s="152">
        <f>E36+F36*G36/100</f>
        <v>0</v>
      </c>
      <c r="BA36" s="3">
        <v>2</v>
      </c>
    </row>
    <row r="37" spans="1:53" ht="13.5" thickBot="1" x14ac:dyDescent="0.25">
      <c r="A37" s="153"/>
      <c r="B37" s="154" t="s">
        <v>63</v>
      </c>
      <c r="C37" s="155"/>
      <c r="D37" s="156"/>
      <c r="E37" s="157"/>
      <c r="F37" s="158"/>
      <c r="G37" s="158"/>
      <c r="H37" s="159">
        <f>SUM(I29:I36)</f>
        <v>0</v>
      </c>
      <c r="I37" s="160"/>
    </row>
    <row r="39" spans="1:53" x14ac:dyDescent="0.2">
      <c r="B39" s="139"/>
      <c r="F39" s="161"/>
      <c r="G39" s="162"/>
      <c r="H39" s="162"/>
      <c r="I39" s="163"/>
    </row>
    <row r="40" spans="1:53" x14ac:dyDescent="0.2">
      <c r="F40" s="161"/>
      <c r="G40" s="162"/>
      <c r="H40" s="162"/>
      <c r="I40" s="163"/>
    </row>
    <row r="41" spans="1:53" x14ac:dyDescent="0.2">
      <c r="F41" s="161"/>
      <c r="G41" s="162"/>
      <c r="H41" s="162"/>
      <c r="I41" s="163"/>
    </row>
    <row r="42" spans="1:53" x14ac:dyDescent="0.2">
      <c r="F42" s="161"/>
      <c r="G42" s="162"/>
      <c r="H42" s="162"/>
      <c r="I42" s="163"/>
    </row>
    <row r="43" spans="1:53" x14ac:dyDescent="0.2">
      <c r="F43" s="161"/>
      <c r="G43" s="162"/>
      <c r="H43" s="162"/>
      <c r="I43" s="163"/>
    </row>
    <row r="44" spans="1:53" x14ac:dyDescent="0.2">
      <c r="F44" s="161"/>
      <c r="G44" s="162"/>
      <c r="H44" s="162"/>
      <c r="I44" s="163"/>
    </row>
    <row r="45" spans="1:53" x14ac:dyDescent="0.2">
      <c r="F45" s="161"/>
      <c r="G45" s="162"/>
      <c r="H45" s="162"/>
      <c r="I45" s="163"/>
    </row>
    <row r="46" spans="1:53" x14ac:dyDescent="0.2">
      <c r="F46" s="161"/>
      <c r="G46" s="162"/>
      <c r="H46" s="162"/>
      <c r="I46" s="163"/>
    </row>
    <row r="47" spans="1:53" x14ac:dyDescent="0.2">
      <c r="F47" s="161"/>
      <c r="G47" s="162"/>
      <c r="H47" s="162"/>
      <c r="I47" s="163"/>
    </row>
    <row r="48" spans="1:53" x14ac:dyDescent="0.2">
      <c r="F48" s="161"/>
      <c r="G48" s="162"/>
      <c r="H48" s="162"/>
      <c r="I48" s="163"/>
    </row>
    <row r="49" spans="6:9" x14ac:dyDescent="0.2">
      <c r="F49" s="161"/>
      <c r="G49" s="162"/>
      <c r="H49" s="162"/>
      <c r="I49" s="163"/>
    </row>
    <row r="50" spans="6:9" x14ac:dyDescent="0.2">
      <c r="F50" s="161"/>
      <c r="G50" s="162"/>
      <c r="H50" s="162"/>
      <c r="I50" s="163"/>
    </row>
    <row r="51" spans="6:9" x14ac:dyDescent="0.2">
      <c r="F51" s="161"/>
      <c r="G51" s="162"/>
      <c r="H51" s="162"/>
      <c r="I51" s="163"/>
    </row>
    <row r="52" spans="6:9" x14ac:dyDescent="0.2">
      <c r="F52" s="161"/>
      <c r="G52" s="162"/>
      <c r="H52" s="162"/>
      <c r="I52" s="163"/>
    </row>
    <row r="53" spans="6:9" x14ac:dyDescent="0.2">
      <c r="F53" s="161"/>
      <c r="G53" s="162"/>
      <c r="H53" s="162"/>
      <c r="I53" s="163"/>
    </row>
    <row r="54" spans="6:9" x14ac:dyDescent="0.2">
      <c r="F54" s="161"/>
      <c r="G54" s="162"/>
      <c r="H54" s="162"/>
      <c r="I54" s="163"/>
    </row>
    <row r="55" spans="6:9" x14ac:dyDescent="0.2">
      <c r="F55" s="161"/>
      <c r="G55" s="162"/>
      <c r="H55" s="162"/>
      <c r="I55" s="163"/>
    </row>
    <row r="56" spans="6:9" x14ac:dyDescent="0.2">
      <c r="F56" s="161"/>
      <c r="G56" s="162"/>
      <c r="H56" s="162"/>
      <c r="I56" s="163"/>
    </row>
    <row r="57" spans="6:9" x14ac:dyDescent="0.2">
      <c r="F57" s="161"/>
      <c r="G57" s="162"/>
      <c r="H57" s="162"/>
      <c r="I57" s="163"/>
    </row>
    <row r="58" spans="6:9" x14ac:dyDescent="0.2">
      <c r="F58" s="161"/>
      <c r="G58" s="162"/>
      <c r="H58" s="162"/>
      <c r="I58" s="163"/>
    </row>
    <row r="59" spans="6:9" x14ac:dyDescent="0.2">
      <c r="F59" s="161"/>
      <c r="G59" s="162"/>
      <c r="H59" s="162"/>
      <c r="I59" s="163"/>
    </row>
    <row r="60" spans="6:9" x14ac:dyDescent="0.2">
      <c r="F60" s="161"/>
      <c r="G60" s="162"/>
      <c r="H60" s="162"/>
      <c r="I60" s="163"/>
    </row>
    <row r="61" spans="6:9" x14ac:dyDescent="0.2">
      <c r="F61" s="161"/>
      <c r="G61" s="162"/>
      <c r="H61" s="162"/>
      <c r="I61" s="163"/>
    </row>
    <row r="62" spans="6:9" x14ac:dyDescent="0.2">
      <c r="F62" s="161"/>
      <c r="G62" s="162"/>
      <c r="H62" s="162"/>
      <c r="I62" s="163"/>
    </row>
    <row r="63" spans="6:9" x14ac:dyDescent="0.2">
      <c r="F63" s="161"/>
      <c r="G63" s="162"/>
      <c r="H63" s="162"/>
      <c r="I63" s="163"/>
    </row>
    <row r="64" spans="6:9" x14ac:dyDescent="0.2">
      <c r="F64" s="161"/>
      <c r="G64" s="162"/>
      <c r="H64" s="162"/>
      <c r="I64" s="163"/>
    </row>
    <row r="65" spans="6:9" x14ac:dyDescent="0.2">
      <c r="F65" s="161"/>
      <c r="G65" s="162"/>
      <c r="H65" s="162"/>
      <c r="I65" s="163"/>
    </row>
    <row r="66" spans="6:9" x14ac:dyDescent="0.2">
      <c r="F66" s="161"/>
      <c r="G66" s="162"/>
      <c r="H66" s="162"/>
      <c r="I66" s="163"/>
    </row>
    <row r="67" spans="6:9" x14ac:dyDescent="0.2">
      <c r="F67" s="161"/>
      <c r="G67" s="162"/>
      <c r="H67" s="162"/>
      <c r="I67" s="163"/>
    </row>
    <row r="68" spans="6:9" x14ac:dyDescent="0.2">
      <c r="F68" s="161"/>
      <c r="G68" s="162"/>
      <c r="H68" s="162"/>
      <c r="I68" s="163"/>
    </row>
    <row r="69" spans="6:9" x14ac:dyDescent="0.2">
      <c r="F69" s="161"/>
      <c r="G69" s="162"/>
      <c r="H69" s="162"/>
      <c r="I69" s="163"/>
    </row>
    <row r="70" spans="6:9" x14ac:dyDescent="0.2">
      <c r="F70" s="161"/>
      <c r="G70" s="162"/>
      <c r="H70" s="162"/>
      <c r="I70" s="163"/>
    </row>
    <row r="71" spans="6:9" x14ac:dyDescent="0.2">
      <c r="F71" s="161"/>
      <c r="G71" s="162"/>
      <c r="H71" s="162"/>
      <c r="I71" s="163"/>
    </row>
    <row r="72" spans="6:9" x14ac:dyDescent="0.2">
      <c r="F72" s="161"/>
      <c r="G72" s="162"/>
      <c r="H72" s="162"/>
      <c r="I72" s="163"/>
    </row>
    <row r="73" spans="6:9" x14ac:dyDescent="0.2">
      <c r="F73" s="161"/>
      <c r="G73" s="162"/>
      <c r="H73" s="162"/>
      <c r="I73" s="163"/>
    </row>
    <row r="74" spans="6:9" x14ac:dyDescent="0.2">
      <c r="F74" s="161"/>
      <c r="G74" s="162"/>
      <c r="H74" s="162"/>
      <c r="I74" s="163"/>
    </row>
    <row r="75" spans="6:9" x14ac:dyDescent="0.2">
      <c r="F75" s="161"/>
      <c r="G75" s="162"/>
      <c r="H75" s="162"/>
      <c r="I75" s="163"/>
    </row>
    <row r="76" spans="6:9" x14ac:dyDescent="0.2">
      <c r="F76" s="161"/>
      <c r="G76" s="162"/>
      <c r="H76" s="162"/>
      <c r="I76" s="163"/>
    </row>
    <row r="77" spans="6:9" x14ac:dyDescent="0.2">
      <c r="F77" s="161"/>
      <c r="G77" s="162"/>
      <c r="H77" s="162"/>
      <c r="I77" s="163"/>
    </row>
    <row r="78" spans="6:9" x14ac:dyDescent="0.2">
      <c r="F78" s="161"/>
      <c r="G78" s="162"/>
      <c r="H78" s="162"/>
      <c r="I78" s="163"/>
    </row>
    <row r="79" spans="6:9" x14ac:dyDescent="0.2">
      <c r="F79" s="161"/>
      <c r="G79" s="162"/>
      <c r="H79" s="162"/>
      <c r="I79" s="163"/>
    </row>
    <row r="80" spans="6:9" x14ac:dyDescent="0.2">
      <c r="F80" s="161"/>
      <c r="G80" s="162"/>
      <c r="H80" s="162"/>
      <c r="I80" s="163"/>
    </row>
    <row r="81" spans="6:9" x14ac:dyDescent="0.2">
      <c r="F81" s="161"/>
      <c r="G81" s="162"/>
      <c r="H81" s="162"/>
      <c r="I81" s="163"/>
    </row>
    <row r="82" spans="6:9" x14ac:dyDescent="0.2">
      <c r="F82" s="161"/>
      <c r="G82" s="162"/>
      <c r="H82" s="162"/>
      <c r="I82" s="163"/>
    </row>
    <row r="83" spans="6:9" x14ac:dyDescent="0.2">
      <c r="F83" s="161"/>
      <c r="G83" s="162"/>
      <c r="H83" s="162"/>
      <c r="I83" s="163"/>
    </row>
    <row r="84" spans="6:9" x14ac:dyDescent="0.2">
      <c r="F84" s="161"/>
      <c r="G84" s="162"/>
      <c r="H84" s="162"/>
      <c r="I84" s="163"/>
    </row>
    <row r="85" spans="6:9" x14ac:dyDescent="0.2">
      <c r="F85" s="161"/>
      <c r="G85" s="162"/>
      <c r="H85" s="162"/>
      <c r="I85" s="163"/>
    </row>
    <row r="86" spans="6:9" x14ac:dyDescent="0.2">
      <c r="F86" s="161"/>
      <c r="G86" s="162"/>
      <c r="H86" s="162"/>
      <c r="I86" s="163"/>
    </row>
    <row r="87" spans="6:9" x14ac:dyDescent="0.2">
      <c r="F87" s="161"/>
      <c r="G87" s="162"/>
      <c r="H87" s="162"/>
      <c r="I87" s="163"/>
    </row>
    <row r="88" spans="6:9" x14ac:dyDescent="0.2">
      <c r="F88" s="161"/>
      <c r="G88" s="162"/>
      <c r="H88" s="162"/>
      <c r="I88" s="163"/>
    </row>
  </sheetData>
  <mergeCells count="4">
    <mergeCell ref="A1:B1"/>
    <mergeCell ref="A2:B2"/>
    <mergeCell ref="G2:I2"/>
    <mergeCell ref="H37:I37"/>
  </mergeCells>
  <pageMargins left="0.59055118110236227" right="0.39370078740157483" top="0.59055118110236227" bottom="0.59055118110236227" header="0.19685039370078741" footer="0.19685039370078741"/>
  <pageSetup paperSize="9" orientation="portrait" horizontalDpi="300" verticalDpi="300" r:id="rId1"/>
  <headerFooter alignWithMargins="0">
    <oddFooter>&amp;L&amp;9Zpracováno programem &amp;"Arial CE,Tučné"BUILDpower,  © RTS, a.s.&amp;R&amp;"Arial,Obyčejné"Strana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DC873-F7BC-4ED6-A905-CABA0AC19FC0}">
  <sheetPr codeName="List2"/>
  <dimension ref="A1:CD510"/>
  <sheetViews>
    <sheetView showGridLines="0" showZeros="0" zoomScaleNormal="100" workbookViewId="0">
      <selection activeCell="A437" sqref="A437:XFD439"/>
    </sheetView>
  </sheetViews>
  <sheetFormatPr defaultRowHeight="12.75" x14ac:dyDescent="0.2"/>
  <cols>
    <col min="1" max="1" width="4.42578125" style="165" customWidth="1"/>
    <col min="2" max="2" width="11.5703125" style="165" customWidth="1"/>
    <col min="3" max="3" width="40.42578125" style="165" customWidth="1"/>
    <col min="4" max="4" width="5.5703125" style="165" customWidth="1"/>
    <col min="5" max="5" width="8.5703125" style="177" customWidth="1"/>
    <col min="6" max="6" width="9.85546875" style="165" customWidth="1"/>
    <col min="7" max="7" width="13.85546875" style="165" customWidth="1"/>
    <col min="8" max="11" width="11.140625" style="165" customWidth="1"/>
    <col min="12" max="12" width="75.42578125" style="165" customWidth="1"/>
    <col min="13" max="13" width="45.28515625" style="165" customWidth="1"/>
    <col min="14" max="14" width="75.42578125" style="165" customWidth="1"/>
    <col min="15" max="15" width="45.28515625" style="165" customWidth="1"/>
    <col min="16" max="256" width="9.140625" style="165"/>
    <col min="257" max="257" width="4.42578125" style="165" customWidth="1"/>
    <col min="258" max="258" width="11.5703125" style="165" customWidth="1"/>
    <col min="259" max="259" width="40.42578125" style="165" customWidth="1"/>
    <col min="260" max="260" width="5.5703125" style="165" customWidth="1"/>
    <col min="261" max="261" width="8.5703125" style="165" customWidth="1"/>
    <col min="262" max="262" width="9.85546875" style="165" customWidth="1"/>
    <col min="263" max="263" width="13.85546875" style="165" customWidth="1"/>
    <col min="264" max="267" width="11.140625" style="165" customWidth="1"/>
    <col min="268" max="268" width="75.42578125" style="165" customWidth="1"/>
    <col min="269" max="269" width="45.28515625" style="165" customWidth="1"/>
    <col min="270" max="270" width="75.42578125" style="165" customWidth="1"/>
    <col min="271" max="271" width="45.28515625" style="165" customWidth="1"/>
    <col min="272" max="512" width="9.140625" style="165"/>
    <col min="513" max="513" width="4.42578125" style="165" customWidth="1"/>
    <col min="514" max="514" width="11.5703125" style="165" customWidth="1"/>
    <col min="515" max="515" width="40.42578125" style="165" customWidth="1"/>
    <col min="516" max="516" width="5.5703125" style="165" customWidth="1"/>
    <col min="517" max="517" width="8.5703125" style="165" customWidth="1"/>
    <col min="518" max="518" width="9.85546875" style="165" customWidth="1"/>
    <col min="519" max="519" width="13.85546875" style="165" customWidth="1"/>
    <col min="520" max="523" width="11.140625" style="165" customWidth="1"/>
    <col min="524" max="524" width="75.42578125" style="165" customWidth="1"/>
    <col min="525" max="525" width="45.28515625" style="165" customWidth="1"/>
    <col min="526" max="526" width="75.42578125" style="165" customWidth="1"/>
    <col min="527" max="527" width="45.28515625" style="165" customWidth="1"/>
    <col min="528" max="768" width="9.140625" style="165"/>
    <col min="769" max="769" width="4.42578125" style="165" customWidth="1"/>
    <col min="770" max="770" width="11.5703125" style="165" customWidth="1"/>
    <col min="771" max="771" width="40.42578125" style="165" customWidth="1"/>
    <col min="772" max="772" width="5.5703125" style="165" customWidth="1"/>
    <col min="773" max="773" width="8.5703125" style="165" customWidth="1"/>
    <col min="774" max="774" width="9.85546875" style="165" customWidth="1"/>
    <col min="775" max="775" width="13.85546875" style="165" customWidth="1"/>
    <col min="776" max="779" width="11.140625" style="165" customWidth="1"/>
    <col min="780" max="780" width="75.42578125" style="165" customWidth="1"/>
    <col min="781" max="781" width="45.28515625" style="165" customWidth="1"/>
    <col min="782" max="782" width="75.42578125" style="165" customWidth="1"/>
    <col min="783" max="783" width="45.28515625" style="165" customWidth="1"/>
    <col min="784" max="1024" width="9.140625" style="165"/>
    <col min="1025" max="1025" width="4.42578125" style="165" customWidth="1"/>
    <col min="1026" max="1026" width="11.5703125" style="165" customWidth="1"/>
    <col min="1027" max="1027" width="40.42578125" style="165" customWidth="1"/>
    <col min="1028" max="1028" width="5.5703125" style="165" customWidth="1"/>
    <col min="1029" max="1029" width="8.5703125" style="165" customWidth="1"/>
    <col min="1030" max="1030" width="9.85546875" style="165" customWidth="1"/>
    <col min="1031" max="1031" width="13.85546875" style="165" customWidth="1"/>
    <col min="1032" max="1035" width="11.140625" style="165" customWidth="1"/>
    <col min="1036" max="1036" width="75.42578125" style="165" customWidth="1"/>
    <col min="1037" max="1037" width="45.28515625" style="165" customWidth="1"/>
    <col min="1038" max="1038" width="75.42578125" style="165" customWidth="1"/>
    <col min="1039" max="1039" width="45.28515625" style="165" customWidth="1"/>
    <col min="1040" max="1280" width="9.140625" style="165"/>
    <col min="1281" max="1281" width="4.42578125" style="165" customWidth="1"/>
    <col min="1282" max="1282" width="11.5703125" style="165" customWidth="1"/>
    <col min="1283" max="1283" width="40.42578125" style="165" customWidth="1"/>
    <col min="1284" max="1284" width="5.5703125" style="165" customWidth="1"/>
    <col min="1285" max="1285" width="8.5703125" style="165" customWidth="1"/>
    <col min="1286" max="1286" width="9.85546875" style="165" customWidth="1"/>
    <col min="1287" max="1287" width="13.85546875" style="165" customWidth="1"/>
    <col min="1288" max="1291" width="11.140625" style="165" customWidth="1"/>
    <col min="1292" max="1292" width="75.42578125" style="165" customWidth="1"/>
    <col min="1293" max="1293" width="45.28515625" style="165" customWidth="1"/>
    <col min="1294" max="1294" width="75.42578125" style="165" customWidth="1"/>
    <col min="1295" max="1295" width="45.28515625" style="165" customWidth="1"/>
    <col min="1296" max="1536" width="9.140625" style="165"/>
    <col min="1537" max="1537" width="4.42578125" style="165" customWidth="1"/>
    <col min="1538" max="1538" width="11.5703125" style="165" customWidth="1"/>
    <col min="1539" max="1539" width="40.42578125" style="165" customWidth="1"/>
    <col min="1540" max="1540" width="5.5703125" style="165" customWidth="1"/>
    <col min="1541" max="1541" width="8.5703125" style="165" customWidth="1"/>
    <col min="1542" max="1542" width="9.85546875" style="165" customWidth="1"/>
    <col min="1543" max="1543" width="13.85546875" style="165" customWidth="1"/>
    <col min="1544" max="1547" width="11.140625" style="165" customWidth="1"/>
    <col min="1548" max="1548" width="75.42578125" style="165" customWidth="1"/>
    <col min="1549" max="1549" width="45.28515625" style="165" customWidth="1"/>
    <col min="1550" max="1550" width="75.42578125" style="165" customWidth="1"/>
    <col min="1551" max="1551" width="45.28515625" style="165" customWidth="1"/>
    <col min="1552" max="1792" width="9.140625" style="165"/>
    <col min="1793" max="1793" width="4.42578125" style="165" customWidth="1"/>
    <col min="1794" max="1794" width="11.5703125" style="165" customWidth="1"/>
    <col min="1795" max="1795" width="40.42578125" style="165" customWidth="1"/>
    <col min="1796" max="1796" width="5.5703125" style="165" customWidth="1"/>
    <col min="1797" max="1797" width="8.5703125" style="165" customWidth="1"/>
    <col min="1798" max="1798" width="9.85546875" style="165" customWidth="1"/>
    <col min="1799" max="1799" width="13.85546875" style="165" customWidth="1"/>
    <col min="1800" max="1803" width="11.140625" style="165" customWidth="1"/>
    <col min="1804" max="1804" width="75.42578125" style="165" customWidth="1"/>
    <col min="1805" max="1805" width="45.28515625" style="165" customWidth="1"/>
    <col min="1806" max="1806" width="75.42578125" style="165" customWidth="1"/>
    <col min="1807" max="1807" width="45.28515625" style="165" customWidth="1"/>
    <col min="1808" max="2048" width="9.140625" style="165"/>
    <col min="2049" max="2049" width="4.42578125" style="165" customWidth="1"/>
    <col min="2050" max="2050" width="11.5703125" style="165" customWidth="1"/>
    <col min="2051" max="2051" width="40.42578125" style="165" customWidth="1"/>
    <col min="2052" max="2052" width="5.5703125" style="165" customWidth="1"/>
    <col min="2053" max="2053" width="8.5703125" style="165" customWidth="1"/>
    <col min="2054" max="2054" width="9.85546875" style="165" customWidth="1"/>
    <col min="2055" max="2055" width="13.85546875" style="165" customWidth="1"/>
    <col min="2056" max="2059" width="11.140625" style="165" customWidth="1"/>
    <col min="2060" max="2060" width="75.42578125" style="165" customWidth="1"/>
    <col min="2061" max="2061" width="45.28515625" style="165" customWidth="1"/>
    <col min="2062" max="2062" width="75.42578125" style="165" customWidth="1"/>
    <col min="2063" max="2063" width="45.28515625" style="165" customWidth="1"/>
    <col min="2064" max="2304" width="9.140625" style="165"/>
    <col min="2305" max="2305" width="4.42578125" style="165" customWidth="1"/>
    <col min="2306" max="2306" width="11.5703125" style="165" customWidth="1"/>
    <col min="2307" max="2307" width="40.42578125" style="165" customWidth="1"/>
    <col min="2308" max="2308" width="5.5703125" style="165" customWidth="1"/>
    <col min="2309" max="2309" width="8.5703125" style="165" customWidth="1"/>
    <col min="2310" max="2310" width="9.85546875" style="165" customWidth="1"/>
    <col min="2311" max="2311" width="13.85546875" style="165" customWidth="1"/>
    <col min="2312" max="2315" width="11.140625" style="165" customWidth="1"/>
    <col min="2316" max="2316" width="75.42578125" style="165" customWidth="1"/>
    <col min="2317" max="2317" width="45.28515625" style="165" customWidth="1"/>
    <col min="2318" max="2318" width="75.42578125" style="165" customWidth="1"/>
    <col min="2319" max="2319" width="45.28515625" style="165" customWidth="1"/>
    <col min="2320" max="2560" width="9.140625" style="165"/>
    <col min="2561" max="2561" width="4.42578125" style="165" customWidth="1"/>
    <col min="2562" max="2562" width="11.5703125" style="165" customWidth="1"/>
    <col min="2563" max="2563" width="40.42578125" style="165" customWidth="1"/>
    <col min="2564" max="2564" width="5.5703125" style="165" customWidth="1"/>
    <col min="2565" max="2565" width="8.5703125" style="165" customWidth="1"/>
    <col min="2566" max="2566" width="9.85546875" style="165" customWidth="1"/>
    <col min="2567" max="2567" width="13.85546875" style="165" customWidth="1"/>
    <col min="2568" max="2571" width="11.140625" style="165" customWidth="1"/>
    <col min="2572" max="2572" width="75.42578125" style="165" customWidth="1"/>
    <col min="2573" max="2573" width="45.28515625" style="165" customWidth="1"/>
    <col min="2574" max="2574" width="75.42578125" style="165" customWidth="1"/>
    <col min="2575" max="2575" width="45.28515625" style="165" customWidth="1"/>
    <col min="2576" max="2816" width="9.140625" style="165"/>
    <col min="2817" max="2817" width="4.42578125" style="165" customWidth="1"/>
    <col min="2818" max="2818" width="11.5703125" style="165" customWidth="1"/>
    <col min="2819" max="2819" width="40.42578125" style="165" customWidth="1"/>
    <col min="2820" max="2820" width="5.5703125" style="165" customWidth="1"/>
    <col min="2821" max="2821" width="8.5703125" style="165" customWidth="1"/>
    <col min="2822" max="2822" width="9.85546875" style="165" customWidth="1"/>
    <col min="2823" max="2823" width="13.85546875" style="165" customWidth="1"/>
    <col min="2824" max="2827" width="11.140625" style="165" customWidth="1"/>
    <col min="2828" max="2828" width="75.42578125" style="165" customWidth="1"/>
    <col min="2829" max="2829" width="45.28515625" style="165" customWidth="1"/>
    <col min="2830" max="2830" width="75.42578125" style="165" customWidth="1"/>
    <col min="2831" max="2831" width="45.28515625" style="165" customWidth="1"/>
    <col min="2832" max="3072" width="9.140625" style="165"/>
    <col min="3073" max="3073" width="4.42578125" style="165" customWidth="1"/>
    <col min="3074" max="3074" width="11.5703125" style="165" customWidth="1"/>
    <col min="3075" max="3075" width="40.42578125" style="165" customWidth="1"/>
    <col min="3076" max="3076" width="5.5703125" style="165" customWidth="1"/>
    <col min="3077" max="3077" width="8.5703125" style="165" customWidth="1"/>
    <col min="3078" max="3078" width="9.85546875" style="165" customWidth="1"/>
    <col min="3079" max="3079" width="13.85546875" style="165" customWidth="1"/>
    <col min="3080" max="3083" width="11.140625" style="165" customWidth="1"/>
    <col min="3084" max="3084" width="75.42578125" style="165" customWidth="1"/>
    <col min="3085" max="3085" width="45.28515625" style="165" customWidth="1"/>
    <col min="3086" max="3086" width="75.42578125" style="165" customWidth="1"/>
    <col min="3087" max="3087" width="45.28515625" style="165" customWidth="1"/>
    <col min="3088" max="3328" width="9.140625" style="165"/>
    <col min="3329" max="3329" width="4.42578125" style="165" customWidth="1"/>
    <col min="3330" max="3330" width="11.5703125" style="165" customWidth="1"/>
    <col min="3331" max="3331" width="40.42578125" style="165" customWidth="1"/>
    <col min="3332" max="3332" width="5.5703125" style="165" customWidth="1"/>
    <col min="3333" max="3333" width="8.5703125" style="165" customWidth="1"/>
    <col min="3334" max="3334" width="9.85546875" style="165" customWidth="1"/>
    <col min="3335" max="3335" width="13.85546875" style="165" customWidth="1"/>
    <col min="3336" max="3339" width="11.140625" style="165" customWidth="1"/>
    <col min="3340" max="3340" width="75.42578125" style="165" customWidth="1"/>
    <col min="3341" max="3341" width="45.28515625" style="165" customWidth="1"/>
    <col min="3342" max="3342" width="75.42578125" style="165" customWidth="1"/>
    <col min="3343" max="3343" width="45.28515625" style="165" customWidth="1"/>
    <col min="3344" max="3584" width="9.140625" style="165"/>
    <col min="3585" max="3585" width="4.42578125" style="165" customWidth="1"/>
    <col min="3586" max="3586" width="11.5703125" style="165" customWidth="1"/>
    <col min="3587" max="3587" width="40.42578125" style="165" customWidth="1"/>
    <col min="3588" max="3588" width="5.5703125" style="165" customWidth="1"/>
    <col min="3589" max="3589" width="8.5703125" style="165" customWidth="1"/>
    <col min="3590" max="3590" width="9.85546875" style="165" customWidth="1"/>
    <col min="3591" max="3591" width="13.85546875" style="165" customWidth="1"/>
    <col min="3592" max="3595" width="11.140625" style="165" customWidth="1"/>
    <col min="3596" max="3596" width="75.42578125" style="165" customWidth="1"/>
    <col min="3597" max="3597" width="45.28515625" style="165" customWidth="1"/>
    <col min="3598" max="3598" width="75.42578125" style="165" customWidth="1"/>
    <col min="3599" max="3599" width="45.28515625" style="165" customWidth="1"/>
    <col min="3600" max="3840" width="9.140625" style="165"/>
    <col min="3841" max="3841" width="4.42578125" style="165" customWidth="1"/>
    <col min="3842" max="3842" width="11.5703125" style="165" customWidth="1"/>
    <col min="3843" max="3843" width="40.42578125" style="165" customWidth="1"/>
    <col min="3844" max="3844" width="5.5703125" style="165" customWidth="1"/>
    <col min="3845" max="3845" width="8.5703125" style="165" customWidth="1"/>
    <col min="3846" max="3846" width="9.85546875" style="165" customWidth="1"/>
    <col min="3847" max="3847" width="13.85546875" style="165" customWidth="1"/>
    <col min="3848" max="3851" width="11.140625" style="165" customWidth="1"/>
    <col min="3852" max="3852" width="75.42578125" style="165" customWidth="1"/>
    <col min="3853" max="3853" width="45.28515625" style="165" customWidth="1"/>
    <col min="3854" max="3854" width="75.42578125" style="165" customWidth="1"/>
    <col min="3855" max="3855" width="45.28515625" style="165" customWidth="1"/>
    <col min="3856" max="4096" width="9.140625" style="165"/>
    <col min="4097" max="4097" width="4.42578125" style="165" customWidth="1"/>
    <col min="4098" max="4098" width="11.5703125" style="165" customWidth="1"/>
    <col min="4099" max="4099" width="40.42578125" style="165" customWidth="1"/>
    <col min="4100" max="4100" width="5.5703125" style="165" customWidth="1"/>
    <col min="4101" max="4101" width="8.5703125" style="165" customWidth="1"/>
    <col min="4102" max="4102" width="9.85546875" style="165" customWidth="1"/>
    <col min="4103" max="4103" width="13.85546875" style="165" customWidth="1"/>
    <col min="4104" max="4107" width="11.140625" style="165" customWidth="1"/>
    <col min="4108" max="4108" width="75.42578125" style="165" customWidth="1"/>
    <col min="4109" max="4109" width="45.28515625" style="165" customWidth="1"/>
    <col min="4110" max="4110" width="75.42578125" style="165" customWidth="1"/>
    <col min="4111" max="4111" width="45.28515625" style="165" customWidth="1"/>
    <col min="4112" max="4352" width="9.140625" style="165"/>
    <col min="4353" max="4353" width="4.42578125" style="165" customWidth="1"/>
    <col min="4354" max="4354" width="11.5703125" style="165" customWidth="1"/>
    <col min="4355" max="4355" width="40.42578125" style="165" customWidth="1"/>
    <col min="4356" max="4356" width="5.5703125" style="165" customWidth="1"/>
    <col min="4357" max="4357" width="8.5703125" style="165" customWidth="1"/>
    <col min="4358" max="4358" width="9.85546875" style="165" customWidth="1"/>
    <col min="4359" max="4359" width="13.85546875" style="165" customWidth="1"/>
    <col min="4360" max="4363" width="11.140625" style="165" customWidth="1"/>
    <col min="4364" max="4364" width="75.42578125" style="165" customWidth="1"/>
    <col min="4365" max="4365" width="45.28515625" style="165" customWidth="1"/>
    <col min="4366" max="4366" width="75.42578125" style="165" customWidth="1"/>
    <col min="4367" max="4367" width="45.28515625" style="165" customWidth="1"/>
    <col min="4368" max="4608" width="9.140625" style="165"/>
    <col min="4609" max="4609" width="4.42578125" style="165" customWidth="1"/>
    <col min="4610" max="4610" width="11.5703125" style="165" customWidth="1"/>
    <col min="4611" max="4611" width="40.42578125" style="165" customWidth="1"/>
    <col min="4612" max="4612" width="5.5703125" style="165" customWidth="1"/>
    <col min="4613" max="4613" width="8.5703125" style="165" customWidth="1"/>
    <col min="4614" max="4614" width="9.85546875" style="165" customWidth="1"/>
    <col min="4615" max="4615" width="13.85546875" style="165" customWidth="1"/>
    <col min="4616" max="4619" width="11.140625" style="165" customWidth="1"/>
    <col min="4620" max="4620" width="75.42578125" style="165" customWidth="1"/>
    <col min="4621" max="4621" width="45.28515625" style="165" customWidth="1"/>
    <col min="4622" max="4622" width="75.42578125" style="165" customWidth="1"/>
    <col min="4623" max="4623" width="45.28515625" style="165" customWidth="1"/>
    <col min="4624" max="4864" width="9.140625" style="165"/>
    <col min="4865" max="4865" width="4.42578125" style="165" customWidth="1"/>
    <col min="4866" max="4866" width="11.5703125" style="165" customWidth="1"/>
    <col min="4867" max="4867" width="40.42578125" style="165" customWidth="1"/>
    <col min="4868" max="4868" width="5.5703125" style="165" customWidth="1"/>
    <col min="4869" max="4869" width="8.5703125" style="165" customWidth="1"/>
    <col min="4870" max="4870" width="9.85546875" style="165" customWidth="1"/>
    <col min="4871" max="4871" width="13.85546875" style="165" customWidth="1"/>
    <col min="4872" max="4875" width="11.140625" style="165" customWidth="1"/>
    <col min="4876" max="4876" width="75.42578125" style="165" customWidth="1"/>
    <col min="4877" max="4877" width="45.28515625" style="165" customWidth="1"/>
    <col min="4878" max="4878" width="75.42578125" style="165" customWidth="1"/>
    <col min="4879" max="4879" width="45.28515625" style="165" customWidth="1"/>
    <col min="4880" max="5120" width="9.140625" style="165"/>
    <col min="5121" max="5121" width="4.42578125" style="165" customWidth="1"/>
    <col min="5122" max="5122" width="11.5703125" style="165" customWidth="1"/>
    <col min="5123" max="5123" width="40.42578125" style="165" customWidth="1"/>
    <col min="5124" max="5124" width="5.5703125" style="165" customWidth="1"/>
    <col min="5125" max="5125" width="8.5703125" style="165" customWidth="1"/>
    <col min="5126" max="5126" width="9.85546875" style="165" customWidth="1"/>
    <col min="5127" max="5127" width="13.85546875" style="165" customWidth="1"/>
    <col min="5128" max="5131" width="11.140625" style="165" customWidth="1"/>
    <col min="5132" max="5132" width="75.42578125" style="165" customWidth="1"/>
    <col min="5133" max="5133" width="45.28515625" style="165" customWidth="1"/>
    <col min="5134" max="5134" width="75.42578125" style="165" customWidth="1"/>
    <col min="5135" max="5135" width="45.28515625" style="165" customWidth="1"/>
    <col min="5136" max="5376" width="9.140625" style="165"/>
    <col min="5377" max="5377" width="4.42578125" style="165" customWidth="1"/>
    <col min="5378" max="5378" width="11.5703125" style="165" customWidth="1"/>
    <col min="5379" max="5379" width="40.42578125" style="165" customWidth="1"/>
    <col min="5380" max="5380" width="5.5703125" style="165" customWidth="1"/>
    <col min="5381" max="5381" width="8.5703125" style="165" customWidth="1"/>
    <col min="5382" max="5382" width="9.85546875" style="165" customWidth="1"/>
    <col min="5383" max="5383" width="13.85546875" style="165" customWidth="1"/>
    <col min="5384" max="5387" width="11.140625" style="165" customWidth="1"/>
    <col min="5388" max="5388" width="75.42578125" style="165" customWidth="1"/>
    <col min="5389" max="5389" width="45.28515625" style="165" customWidth="1"/>
    <col min="5390" max="5390" width="75.42578125" style="165" customWidth="1"/>
    <col min="5391" max="5391" width="45.28515625" style="165" customWidth="1"/>
    <col min="5392" max="5632" width="9.140625" style="165"/>
    <col min="5633" max="5633" width="4.42578125" style="165" customWidth="1"/>
    <col min="5634" max="5634" width="11.5703125" style="165" customWidth="1"/>
    <col min="5635" max="5635" width="40.42578125" style="165" customWidth="1"/>
    <col min="5636" max="5636" width="5.5703125" style="165" customWidth="1"/>
    <col min="5637" max="5637" width="8.5703125" style="165" customWidth="1"/>
    <col min="5638" max="5638" width="9.85546875" style="165" customWidth="1"/>
    <col min="5639" max="5639" width="13.85546875" style="165" customWidth="1"/>
    <col min="5640" max="5643" width="11.140625" style="165" customWidth="1"/>
    <col min="5644" max="5644" width="75.42578125" style="165" customWidth="1"/>
    <col min="5645" max="5645" width="45.28515625" style="165" customWidth="1"/>
    <col min="5646" max="5646" width="75.42578125" style="165" customWidth="1"/>
    <col min="5647" max="5647" width="45.28515625" style="165" customWidth="1"/>
    <col min="5648" max="5888" width="9.140625" style="165"/>
    <col min="5889" max="5889" width="4.42578125" style="165" customWidth="1"/>
    <col min="5890" max="5890" width="11.5703125" style="165" customWidth="1"/>
    <col min="5891" max="5891" width="40.42578125" style="165" customWidth="1"/>
    <col min="5892" max="5892" width="5.5703125" style="165" customWidth="1"/>
    <col min="5893" max="5893" width="8.5703125" style="165" customWidth="1"/>
    <col min="5894" max="5894" width="9.85546875" style="165" customWidth="1"/>
    <col min="5895" max="5895" width="13.85546875" style="165" customWidth="1"/>
    <col min="5896" max="5899" width="11.140625" style="165" customWidth="1"/>
    <col min="5900" max="5900" width="75.42578125" style="165" customWidth="1"/>
    <col min="5901" max="5901" width="45.28515625" style="165" customWidth="1"/>
    <col min="5902" max="5902" width="75.42578125" style="165" customWidth="1"/>
    <col min="5903" max="5903" width="45.28515625" style="165" customWidth="1"/>
    <col min="5904" max="6144" width="9.140625" style="165"/>
    <col min="6145" max="6145" width="4.42578125" style="165" customWidth="1"/>
    <col min="6146" max="6146" width="11.5703125" style="165" customWidth="1"/>
    <col min="6147" max="6147" width="40.42578125" style="165" customWidth="1"/>
    <col min="6148" max="6148" width="5.5703125" style="165" customWidth="1"/>
    <col min="6149" max="6149" width="8.5703125" style="165" customWidth="1"/>
    <col min="6150" max="6150" width="9.85546875" style="165" customWidth="1"/>
    <col min="6151" max="6151" width="13.85546875" style="165" customWidth="1"/>
    <col min="6152" max="6155" width="11.140625" style="165" customWidth="1"/>
    <col min="6156" max="6156" width="75.42578125" style="165" customWidth="1"/>
    <col min="6157" max="6157" width="45.28515625" style="165" customWidth="1"/>
    <col min="6158" max="6158" width="75.42578125" style="165" customWidth="1"/>
    <col min="6159" max="6159" width="45.28515625" style="165" customWidth="1"/>
    <col min="6160" max="6400" width="9.140625" style="165"/>
    <col min="6401" max="6401" width="4.42578125" style="165" customWidth="1"/>
    <col min="6402" max="6402" width="11.5703125" style="165" customWidth="1"/>
    <col min="6403" max="6403" width="40.42578125" style="165" customWidth="1"/>
    <col min="6404" max="6404" width="5.5703125" style="165" customWidth="1"/>
    <col min="6405" max="6405" width="8.5703125" style="165" customWidth="1"/>
    <col min="6406" max="6406" width="9.85546875" style="165" customWidth="1"/>
    <col min="6407" max="6407" width="13.85546875" style="165" customWidth="1"/>
    <col min="6408" max="6411" width="11.140625" style="165" customWidth="1"/>
    <col min="6412" max="6412" width="75.42578125" style="165" customWidth="1"/>
    <col min="6413" max="6413" width="45.28515625" style="165" customWidth="1"/>
    <col min="6414" max="6414" width="75.42578125" style="165" customWidth="1"/>
    <col min="6415" max="6415" width="45.28515625" style="165" customWidth="1"/>
    <col min="6416" max="6656" width="9.140625" style="165"/>
    <col min="6657" max="6657" width="4.42578125" style="165" customWidth="1"/>
    <col min="6658" max="6658" width="11.5703125" style="165" customWidth="1"/>
    <col min="6659" max="6659" width="40.42578125" style="165" customWidth="1"/>
    <col min="6660" max="6660" width="5.5703125" style="165" customWidth="1"/>
    <col min="6661" max="6661" width="8.5703125" style="165" customWidth="1"/>
    <col min="6662" max="6662" width="9.85546875" style="165" customWidth="1"/>
    <col min="6663" max="6663" width="13.85546875" style="165" customWidth="1"/>
    <col min="6664" max="6667" width="11.140625" style="165" customWidth="1"/>
    <col min="6668" max="6668" width="75.42578125" style="165" customWidth="1"/>
    <col min="6669" max="6669" width="45.28515625" style="165" customWidth="1"/>
    <col min="6670" max="6670" width="75.42578125" style="165" customWidth="1"/>
    <col min="6671" max="6671" width="45.28515625" style="165" customWidth="1"/>
    <col min="6672" max="6912" width="9.140625" style="165"/>
    <col min="6913" max="6913" width="4.42578125" style="165" customWidth="1"/>
    <col min="6914" max="6914" width="11.5703125" style="165" customWidth="1"/>
    <col min="6915" max="6915" width="40.42578125" style="165" customWidth="1"/>
    <col min="6916" max="6916" width="5.5703125" style="165" customWidth="1"/>
    <col min="6917" max="6917" width="8.5703125" style="165" customWidth="1"/>
    <col min="6918" max="6918" width="9.85546875" style="165" customWidth="1"/>
    <col min="6919" max="6919" width="13.85546875" style="165" customWidth="1"/>
    <col min="6920" max="6923" width="11.140625" style="165" customWidth="1"/>
    <col min="6924" max="6924" width="75.42578125" style="165" customWidth="1"/>
    <col min="6925" max="6925" width="45.28515625" style="165" customWidth="1"/>
    <col min="6926" max="6926" width="75.42578125" style="165" customWidth="1"/>
    <col min="6927" max="6927" width="45.28515625" style="165" customWidth="1"/>
    <col min="6928" max="7168" width="9.140625" style="165"/>
    <col min="7169" max="7169" width="4.42578125" style="165" customWidth="1"/>
    <col min="7170" max="7170" width="11.5703125" style="165" customWidth="1"/>
    <col min="7171" max="7171" width="40.42578125" style="165" customWidth="1"/>
    <col min="7172" max="7172" width="5.5703125" style="165" customWidth="1"/>
    <col min="7173" max="7173" width="8.5703125" style="165" customWidth="1"/>
    <col min="7174" max="7174" width="9.85546875" style="165" customWidth="1"/>
    <col min="7175" max="7175" width="13.85546875" style="165" customWidth="1"/>
    <col min="7176" max="7179" width="11.140625" style="165" customWidth="1"/>
    <col min="7180" max="7180" width="75.42578125" style="165" customWidth="1"/>
    <col min="7181" max="7181" width="45.28515625" style="165" customWidth="1"/>
    <col min="7182" max="7182" width="75.42578125" style="165" customWidth="1"/>
    <col min="7183" max="7183" width="45.28515625" style="165" customWidth="1"/>
    <col min="7184" max="7424" width="9.140625" style="165"/>
    <col min="7425" max="7425" width="4.42578125" style="165" customWidth="1"/>
    <col min="7426" max="7426" width="11.5703125" style="165" customWidth="1"/>
    <col min="7427" max="7427" width="40.42578125" style="165" customWidth="1"/>
    <col min="7428" max="7428" width="5.5703125" style="165" customWidth="1"/>
    <col min="7429" max="7429" width="8.5703125" style="165" customWidth="1"/>
    <col min="7430" max="7430" width="9.85546875" style="165" customWidth="1"/>
    <col min="7431" max="7431" width="13.85546875" style="165" customWidth="1"/>
    <col min="7432" max="7435" width="11.140625" style="165" customWidth="1"/>
    <col min="7436" max="7436" width="75.42578125" style="165" customWidth="1"/>
    <col min="7437" max="7437" width="45.28515625" style="165" customWidth="1"/>
    <col min="7438" max="7438" width="75.42578125" style="165" customWidth="1"/>
    <col min="7439" max="7439" width="45.28515625" style="165" customWidth="1"/>
    <col min="7440" max="7680" width="9.140625" style="165"/>
    <col min="7681" max="7681" width="4.42578125" style="165" customWidth="1"/>
    <col min="7682" max="7682" width="11.5703125" style="165" customWidth="1"/>
    <col min="7683" max="7683" width="40.42578125" style="165" customWidth="1"/>
    <col min="7684" max="7684" width="5.5703125" style="165" customWidth="1"/>
    <col min="7685" max="7685" width="8.5703125" style="165" customWidth="1"/>
    <col min="7686" max="7686" width="9.85546875" style="165" customWidth="1"/>
    <col min="7687" max="7687" width="13.85546875" style="165" customWidth="1"/>
    <col min="7688" max="7691" width="11.140625" style="165" customWidth="1"/>
    <col min="7692" max="7692" width="75.42578125" style="165" customWidth="1"/>
    <col min="7693" max="7693" width="45.28515625" style="165" customWidth="1"/>
    <col min="7694" max="7694" width="75.42578125" style="165" customWidth="1"/>
    <col min="7695" max="7695" width="45.28515625" style="165" customWidth="1"/>
    <col min="7696" max="7936" width="9.140625" style="165"/>
    <col min="7937" max="7937" width="4.42578125" style="165" customWidth="1"/>
    <col min="7938" max="7938" width="11.5703125" style="165" customWidth="1"/>
    <col min="7939" max="7939" width="40.42578125" style="165" customWidth="1"/>
    <col min="7940" max="7940" width="5.5703125" style="165" customWidth="1"/>
    <col min="7941" max="7941" width="8.5703125" style="165" customWidth="1"/>
    <col min="7942" max="7942" width="9.85546875" style="165" customWidth="1"/>
    <col min="7943" max="7943" width="13.85546875" style="165" customWidth="1"/>
    <col min="7944" max="7947" width="11.140625" style="165" customWidth="1"/>
    <col min="7948" max="7948" width="75.42578125" style="165" customWidth="1"/>
    <col min="7949" max="7949" width="45.28515625" style="165" customWidth="1"/>
    <col min="7950" max="7950" width="75.42578125" style="165" customWidth="1"/>
    <col min="7951" max="7951" width="45.28515625" style="165" customWidth="1"/>
    <col min="7952" max="8192" width="9.140625" style="165"/>
    <col min="8193" max="8193" width="4.42578125" style="165" customWidth="1"/>
    <col min="8194" max="8194" width="11.5703125" style="165" customWidth="1"/>
    <col min="8195" max="8195" width="40.42578125" style="165" customWidth="1"/>
    <col min="8196" max="8196" width="5.5703125" style="165" customWidth="1"/>
    <col min="8197" max="8197" width="8.5703125" style="165" customWidth="1"/>
    <col min="8198" max="8198" width="9.85546875" style="165" customWidth="1"/>
    <col min="8199" max="8199" width="13.85546875" style="165" customWidth="1"/>
    <col min="8200" max="8203" width="11.140625" style="165" customWidth="1"/>
    <col min="8204" max="8204" width="75.42578125" style="165" customWidth="1"/>
    <col min="8205" max="8205" width="45.28515625" style="165" customWidth="1"/>
    <col min="8206" max="8206" width="75.42578125" style="165" customWidth="1"/>
    <col min="8207" max="8207" width="45.28515625" style="165" customWidth="1"/>
    <col min="8208" max="8448" width="9.140625" style="165"/>
    <col min="8449" max="8449" width="4.42578125" style="165" customWidth="1"/>
    <col min="8450" max="8450" width="11.5703125" style="165" customWidth="1"/>
    <col min="8451" max="8451" width="40.42578125" style="165" customWidth="1"/>
    <col min="8452" max="8452" width="5.5703125" style="165" customWidth="1"/>
    <col min="8453" max="8453" width="8.5703125" style="165" customWidth="1"/>
    <col min="8454" max="8454" width="9.85546875" style="165" customWidth="1"/>
    <col min="8455" max="8455" width="13.85546875" style="165" customWidth="1"/>
    <col min="8456" max="8459" width="11.140625" style="165" customWidth="1"/>
    <col min="8460" max="8460" width="75.42578125" style="165" customWidth="1"/>
    <col min="8461" max="8461" width="45.28515625" style="165" customWidth="1"/>
    <col min="8462" max="8462" width="75.42578125" style="165" customWidth="1"/>
    <col min="8463" max="8463" width="45.28515625" style="165" customWidth="1"/>
    <col min="8464" max="8704" width="9.140625" style="165"/>
    <col min="8705" max="8705" width="4.42578125" style="165" customWidth="1"/>
    <col min="8706" max="8706" width="11.5703125" style="165" customWidth="1"/>
    <col min="8707" max="8707" width="40.42578125" style="165" customWidth="1"/>
    <col min="8708" max="8708" width="5.5703125" style="165" customWidth="1"/>
    <col min="8709" max="8709" width="8.5703125" style="165" customWidth="1"/>
    <col min="8710" max="8710" width="9.85546875" style="165" customWidth="1"/>
    <col min="8711" max="8711" width="13.85546875" style="165" customWidth="1"/>
    <col min="8712" max="8715" width="11.140625" style="165" customWidth="1"/>
    <col min="8716" max="8716" width="75.42578125" style="165" customWidth="1"/>
    <col min="8717" max="8717" width="45.28515625" style="165" customWidth="1"/>
    <col min="8718" max="8718" width="75.42578125" style="165" customWidth="1"/>
    <col min="8719" max="8719" width="45.28515625" style="165" customWidth="1"/>
    <col min="8720" max="8960" width="9.140625" style="165"/>
    <col min="8961" max="8961" width="4.42578125" style="165" customWidth="1"/>
    <col min="8962" max="8962" width="11.5703125" style="165" customWidth="1"/>
    <col min="8963" max="8963" width="40.42578125" style="165" customWidth="1"/>
    <col min="8964" max="8964" width="5.5703125" style="165" customWidth="1"/>
    <col min="8965" max="8965" width="8.5703125" style="165" customWidth="1"/>
    <col min="8966" max="8966" width="9.85546875" style="165" customWidth="1"/>
    <col min="8967" max="8967" width="13.85546875" style="165" customWidth="1"/>
    <col min="8968" max="8971" width="11.140625" style="165" customWidth="1"/>
    <col min="8972" max="8972" width="75.42578125" style="165" customWidth="1"/>
    <col min="8973" max="8973" width="45.28515625" style="165" customWidth="1"/>
    <col min="8974" max="8974" width="75.42578125" style="165" customWidth="1"/>
    <col min="8975" max="8975" width="45.28515625" style="165" customWidth="1"/>
    <col min="8976" max="9216" width="9.140625" style="165"/>
    <col min="9217" max="9217" width="4.42578125" style="165" customWidth="1"/>
    <col min="9218" max="9218" width="11.5703125" style="165" customWidth="1"/>
    <col min="9219" max="9219" width="40.42578125" style="165" customWidth="1"/>
    <col min="9220" max="9220" width="5.5703125" style="165" customWidth="1"/>
    <col min="9221" max="9221" width="8.5703125" style="165" customWidth="1"/>
    <col min="9222" max="9222" width="9.85546875" style="165" customWidth="1"/>
    <col min="9223" max="9223" width="13.85546875" style="165" customWidth="1"/>
    <col min="9224" max="9227" width="11.140625" style="165" customWidth="1"/>
    <col min="9228" max="9228" width="75.42578125" style="165" customWidth="1"/>
    <col min="9229" max="9229" width="45.28515625" style="165" customWidth="1"/>
    <col min="9230" max="9230" width="75.42578125" style="165" customWidth="1"/>
    <col min="9231" max="9231" width="45.28515625" style="165" customWidth="1"/>
    <col min="9232" max="9472" width="9.140625" style="165"/>
    <col min="9473" max="9473" width="4.42578125" style="165" customWidth="1"/>
    <col min="9474" max="9474" width="11.5703125" style="165" customWidth="1"/>
    <col min="9475" max="9475" width="40.42578125" style="165" customWidth="1"/>
    <col min="9476" max="9476" width="5.5703125" style="165" customWidth="1"/>
    <col min="9477" max="9477" width="8.5703125" style="165" customWidth="1"/>
    <col min="9478" max="9478" width="9.85546875" style="165" customWidth="1"/>
    <col min="9479" max="9479" width="13.85546875" style="165" customWidth="1"/>
    <col min="9480" max="9483" width="11.140625" style="165" customWidth="1"/>
    <col min="9484" max="9484" width="75.42578125" style="165" customWidth="1"/>
    <col min="9485" max="9485" width="45.28515625" style="165" customWidth="1"/>
    <col min="9486" max="9486" width="75.42578125" style="165" customWidth="1"/>
    <col min="9487" max="9487" width="45.28515625" style="165" customWidth="1"/>
    <col min="9488" max="9728" width="9.140625" style="165"/>
    <col min="9729" max="9729" width="4.42578125" style="165" customWidth="1"/>
    <col min="9730" max="9730" width="11.5703125" style="165" customWidth="1"/>
    <col min="9731" max="9731" width="40.42578125" style="165" customWidth="1"/>
    <col min="9732" max="9732" width="5.5703125" style="165" customWidth="1"/>
    <col min="9733" max="9733" width="8.5703125" style="165" customWidth="1"/>
    <col min="9734" max="9734" width="9.85546875" style="165" customWidth="1"/>
    <col min="9735" max="9735" width="13.85546875" style="165" customWidth="1"/>
    <col min="9736" max="9739" width="11.140625" style="165" customWidth="1"/>
    <col min="9740" max="9740" width="75.42578125" style="165" customWidth="1"/>
    <col min="9741" max="9741" width="45.28515625" style="165" customWidth="1"/>
    <col min="9742" max="9742" width="75.42578125" style="165" customWidth="1"/>
    <col min="9743" max="9743" width="45.28515625" style="165" customWidth="1"/>
    <col min="9744" max="9984" width="9.140625" style="165"/>
    <col min="9985" max="9985" width="4.42578125" style="165" customWidth="1"/>
    <col min="9986" max="9986" width="11.5703125" style="165" customWidth="1"/>
    <col min="9987" max="9987" width="40.42578125" style="165" customWidth="1"/>
    <col min="9988" max="9988" width="5.5703125" style="165" customWidth="1"/>
    <col min="9989" max="9989" width="8.5703125" style="165" customWidth="1"/>
    <col min="9990" max="9990" width="9.85546875" style="165" customWidth="1"/>
    <col min="9991" max="9991" width="13.85546875" style="165" customWidth="1"/>
    <col min="9992" max="9995" width="11.140625" style="165" customWidth="1"/>
    <col min="9996" max="9996" width="75.42578125" style="165" customWidth="1"/>
    <col min="9997" max="9997" width="45.28515625" style="165" customWidth="1"/>
    <col min="9998" max="9998" width="75.42578125" style="165" customWidth="1"/>
    <col min="9999" max="9999" width="45.28515625" style="165" customWidth="1"/>
    <col min="10000" max="10240" width="9.140625" style="165"/>
    <col min="10241" max="10241" width="4.42578125" style="165" customWidth="1"/>
    <col min="10242" max="10242" width="11.5703125" style="165" customWidth="1"/>
    <col min="10243" max="10243" width="40.42578125" style="165" customWidth="1"/>
    <col min="10244" max="10244" width="5.5703125" style="165" customWidth="1"/>
    <col min="10245" max="10245" width="8.5703125" style="165" customWidth="1"/>
    <col min="10246" max="10246" width="9.85546875" style="165" customWidth="1"/>
    <col min="10247" max="10247" width="13.85546875" style="165" customWidth="1"/>
    <col min="10248" max="10251" width="11.140625" style="165" customWidth="1"/>
    <col min="10252" max="10252" width="75.42578125" style="165" customWidth="1"/>
    <col min="10253" max="10253" width="45.28515625" style="165" customWidth="1"/>
    <col min="10254" max="10254" width="75.42578125" style="165" customWidth="1"/>
    <col min="10255" max="10255" width="45.28515625" style="165" customWidth="1"/>
    <col min="10256" max="10496" width="9.140625" style="165"/>
    <col min="10497" max="10497" width="4.42578125" style="165" customWidth="1"/>
    <col min="10498" max="10498" width="11.5703125" style="165" customWidth="1"/>
    <col min="10499" max="10499" width="40.42578125" style="165" customWidth="1"/>
    <col min="10500" max="10500" width="5.5703125" style="165" customWidth="1"/>
    <col min="10501" max="10501" width="8.5703125" style="165" customWidth="1"/>
    <col min="10502" max="10502" width="9.85546875" style="165" customWidth="1"/>
    <col min="10503" max="10503" width="13.85546875" style="165" customWidth="1"/>
    <col min="10504" max="10507" width="11.140625" style="165" customWidth="1"/>
    <col min="10508" max="10508" width="75.42578125" style="165" customWidth="1"/>
    <col min="10509" max="10509" width="45.28515625" style="165" customWidth="1"/>
    <col min="10510" max="10510" width="75.42578125" style="165" customWidth="1"/>
    <col min="10511" max="10511" width="45.28515625" style="165" customWidth="1"/>
    <col min="10512" max="10752" width="9.140625" style="165"/>
    <col min="10753" max="10753" width="4.42578125" style="165" customWidth="1"/>
    <col min="10754" max="10754" width="11.5703125" style="165" customWidth="1"/>
    <col min="10755" max="10755" width="40.42578125" style="165" customWidth="1"/>
    <col min="10756" max="10756" width="5.5703125" style="165" customWidth="1"/>
    <col min="10757" max="10757" width="8.5703125" style="165" customWidth="1"/>
    <col min="10758" max="10758" width="9.85546875" style="165" customWidth="1"/>
    <col min="10759" max="10759" width="13.85546875" style="165" customWidth="1"/>
    <col min="10760" max="10763" width="11.140625" style="165" customWidth="1"/>
    <col min="10764" max="10764" width="75.42578125" style="165" customWidth="1"/>
    <col min="10765" max="10765" width="45.28515625" style="165" customWidth="1"/>
    <col min="10766" max="10766" width="75.42578125" style="165" customWidth="1"/>
    <col min="10767" max="10767" width="45.28515625" style="165" customWidth="1"/>
    <col min="10768" max="11008" width="9.140625" style="165"/>
    <col min="11009" max="11009" width="4.42578125" style="165" customWidth="1"/>
    <col min="11010" max="11010" width="11.5703125" style="165" customWidth="1"/>
    <col min="11011" max="11011" width="40.42578125" style="165" customWidth="1"/>
    <col min="11012" max="11012" width="5.5703125" style="165" customWidth="1"/>
    <col min="11013" max="11013" width="8.5703125" style="165" customWidth="1"/>
    <col min="11014" max="11014" width="9.85546875" style="165" customWidth="1"/>
    <col min="11015" max="11015" width="13.85546875" style="165" customWidth="1"/>
    <col min="11016" max="11019" width="11.140625" style="165" customWidth="1"/>
    <col min="11020" max="11020" width="75.42578125" style="165" customWidth="1"/>
    <col min="11021" max="11021" width="45.28515625" style="165" customWidth="1"/>
    <col min="11022" max="11022" width="75.42578125" style="165" customWidth="1"/>
    <col min="11023" max="11023" width="45.28515625" style="165" customWidth="1"/>
    <col min="11024" max="11264" width="9.140625" style="165"/>
    <col min="11265" max="11265" width="4.42578125" style="165" customWidth="1"/>
    <col min="11266" max="11266" width="11.5703125" style="165" customWidth="1"/>
    <col min="11267" max="11267" width="40.42578125" style="165" customWidth="1"/>
    <col min="11268" max="11268" width="5.5703125" style="165" customWidth="1"/>
    <col min="11269" max="11269" width="8.5703125" style="165" customWidth="1"/>
    <col min="11270" max="11270" width="9.85546875" style="165" customWidth="1"/>
    <col min="11271" max="11271" width="13.85546875" style="165" customWidth="1"/>
    <col min="11272" max="11275" width="11.140625" style="165" customWidth="1"/>
    <col min="11276" max="11276" width="75.42578125" style="165" customWidth="1"/>
    <col min="11277" max="11277" width="45.28515625" style="165" customWidth="1"/>
    <col min="11278" max="11278" width="75.42578125" style="165" customWidth="1"/>
    <col min="11279" max="11279" width="45.28515625" style="165" customWidth="1"/>
    <col min="11280" max="11520" width="9.140625" style="165"/>
    <col min="11521" max="11521" width="4.42578125" style="165" customWidth="1"/>
    <col min="11522" max="11522" width="11.5703125" style="165" customWidth="1"/>
    <col min="11523" max="11523" width="40.42578125" style="165" customWidth="1"/>
    <col min="11524" max="11524" width="5.5703125" style="165" customWidth="1"/>
    <col min="11525" max="11525" width="8.5703125" style="165" customWidth="1"/>
    <col min="11526" max="11526" width="9.85546875" style="165" customWidth="1"/>
    <col min="11527" max="11527" width="13.85546875" style="165" customWidth="1"/>
    <col min="11528" max="11531" width="11.140625" style="165" customWidth="1"/>
    <col min="11532" max="11532" width="75.42578125" style="165" customWidth="1"/>
    <col min="11533" max="11533" width="45.28515625" style="165" customWidth="1"/>
    <col min="11534" max="11534" width="75.42578125" style="165" customWidth="1"/>
    <col min="11535" max="11535" width="45.28515625" style="165" customWidth="1"/>
    <col min="11536" max="11776" width="9.140625" style="165"/>
    <col min="11777" max="11777" width="4.42578125" style="165" customWidth="1"/>
    <col min="11778" max="11778" width="11.5703125" style="165" customWidth="1"/>
    <col min="11779" max="11779" width="40.42578125" style="165" customWidth="1"/>
    <col min="11780" max="11780" width="5.5703125" style="165" customWidth="1"/>
    <col min="11781" max="11781" width="8.5703125" style="165" customWidth="1"/>
    <col min="11782" max="11782" width="9.85546875" style="165" customWidth="1"/>
    <col min="11783" max="11783" width="13.85546875" style="165" customWidth="1"/>
    <col min="11784" max="11787" width="11.140625" style="165" customWidth="1"/>
    <col min="11788" max="11788" width="75.42578125" style="165" customWidth="1"/>
    <col min="11789" max="11789" width="45.28515625" style="165" customWidth="1"/>
    <col min="11790" max="11790" width="75.42578125" style="165" customWidth="1"/>
    <col min="11791" max="11791" width="45.28515625" style="165" customWidth="1"/>
    <col min="11792" max="12032" width="9.140625" style="165"/>
    <col min="12033" max="12033" width="4.42578125" style="165" customWidth="1"/>
    <col min="12034" max="12034" width="11.5703125" style="165" customWidth="1"/>
    <col min="12035" max="12035" width="40.42578125" style="165" customWidth="1"/>
    <col min="12036" max="12036" width="5.5703125" style="165" customWidth="1"/>
    <col min="12037" max="12037" width="8.5703125" style="165" customWidth="1"/>
    <col min="12038" max="12038" width="9.85546875" style="165" customWidth="1"/>
    <col min="12039" max="12039" width="13.85546875" style="165" customWidth="1"/>
    <col min="12040" max="12043" width="11.140625" style="165" customWidth="1"/>
    <col min="12044" max="12044" width="75.42578125" style="165" customWidth="1"/>
    <col min="12045" max="12045" width="45.28515625" style="165" customWidth="1"/>
    <col min="12046" max="12046" width="75.42578125" style="165" customWidth="1"/>
    <col min="12047" max="12047" width="45.28515625" style="165" customWidth="1"/>
    <col min="12048" max="12288" width="9.140625" style="165"/>
    <col min="12289" max="12289" width="4.42578125" style="165" customWidth="1"/>
    <col min="12290" max="12290" width="11.5703125" style="165" customWidth="1"/>
    <col min="12291" max="12291" width="40.42578125" style="165" customWidth="1"/>
    <col min="12292" max="12292" width="5.5703125" style="165" customWidth="1"/>
    <col min="12293" max="12293" width="8.5703125" style="165" customWidth="1"/>
    <col min="12294" max="12294" width="9.85546875" style="165" customWidth="1"/>
    <col min="12295" max="12295" width="13.85546875" style="165" customWidth="1"/>
    <col min="12296" max="12299" width="11.140625" style="165" customWidth="1"/>
    <col min="12300" max="12300" width="75.42578125" style="165" customWidth="1"/>
    <col min="12301" max="12301" width="45.28515625" style="165" customWidth="1"/>
    <col min="12302" max="12302" width="75.42578125" style="165" customWidth="1"/>
    <col min="12303" max="12303" width="45.28515625" style="165" customWidth="1"/>
    <col min="12304" max="12544" width="9.140625" style="165"/>
    <col min="12545" max="12545" width="4.42578125" style="165" customWidth="1"/>
    <col min="12546" max="12546" width="11.5703125" style="165" customWidth="1"/>
    <col min="12547" max="12547" width="40.42578125" style="165" customWidth="1"/>
    <col min="12548" max="12548" width="5.5703125" style="165" customWidth="1"/>
    <col min="12549" max="12549" width="8.5703125" style="165" customWidth="1"/>
    <col min="12550" max="12550" width="9.85546875" style="165" customWidth="1"/>
    <col min="12551" max="12551" width="13.85546875" style="165" customWidth="1"/>
    <col min="12552" max="12555" width="11.140625" style="165" customWidth="1"/>
    <col min="12556" max="12556" width="75.42578125" style="165" customWidth="1"/>
    <col min="12557" max="12557" width="45.28515625" style="165" customWidth="1"/>
    <col min="12558" max="12558" width="75.42578125" style="165" customWidth="1"/>
    <col min="12559" max="12559" width="45.28515625" style="165" customWidth="1"/>
    <col min="12560" max="12800" width="9.140625" style="165"/>
    <col min="12801" max="12801" width="4.42578125" style="165" customWidth="1"/>
    <col min="12802" max="12802" width="11.5703125" style="165" customWidth="1"/>
    <col min="12803" max="12803" width="40.42578125" style="165" customWidth="1"/>
    <col min="12804" max="12804" width="5.5703125" style="165" customWidth="1"/>
    <col min="12805" max="12805" width="8.5703125" style="165" customWidth="1"/>
    <col min="12806" max="12806" width="9.85546875" style="165" customWidth="1"/>
    <col min="12807" max="12807" width="13.85546875" style="165" customWidth="1"/>
    <col min="12808" max="12811" width="11.140625" style="165" customWidth="1"/>
    <col min="12812" max="12812" width="75.42578125" style="165" customWidth="1"/>
    <col min="12813" max="12813" width="45.28515625" style="165" customWidth="1"/>
    <col min="12814" max="12814" width="75.42578125" style="165" customWidth="1"/>
    <col min="12815" max="12815" width="45.28515625" style="165" customWidth="1"/>
    <col min="12816" max="13056" width="9.140625" style="165"/>
    <col min="13057" max="13057" width="4.42578125" style="165" customWidth="1"/>
    <col min="13058" max="13058" width="11.5703125" style="165" customWidth="1"/>
    <col min="13059" max="13059" width="40.42578125" style="165" customWidth="1"/>
    <col min="13060" max="13060" width="5.5703125" style="165" customWidth="1"/>
    <col min="13061" max="13061" width="8.5703125" style="165" customWidth="1"/>
    <col min="13062" max="13062" width="9.85546875" style="165" customWidth="1"/>
    <col min="13063" max="13063" width="13.85546875" style="165" customWidth="1"/>
    <col min="13064" max="13067" width="11.140625" style="165" customWidth="1"/>
    <col min="13068" max="13068" width="75.42578125" style="165" customWidth="1"/>
    <col min="13069" max="13069" width="45.28515625" style="165" customWidth="1"/>
    <col min="13070" max="13070" width="75.42578125" style="165" customWidth="1"/>
    <col min="13071" max="13071" width="45.28515625" style="165" customWidth="1"/>
    <col min="13072" max="13312" width="9.140625" style="165"/>
    <col min="13313" max="13313" width="4.42578125" style="165" customWidth="1"/>
    <col min="13314" max="13314" width="11.5703125" style="165" customWidth="1"/>
    <col min="13315" max="13315" width="40.42578125" style="165" customWidth="1"/>
    <col min="13316" max="13316" width="5.5703125" style="165" customWidth="1"/>
    <col min="13317" max="13317" width="8.5703125" style="165" customWidth="1"/>
    <col min="13318" max="13318" width="9.85546875" style="165" customWidth="1"/>
    <col min="13319" max="13319" width="13.85546875" style="165" customWidth="1"/>
    <col min="13320" max="13323" width="11.140625" style="165" customWidth="1"/>
    <col min="13324" max="13324" width="75.42578125" style="165" customWidth="1"/>
    <col min="13325" max="13325" width="45.28515625" style="165" customWidth="1"/>
    <col min="13326" max="13326" width="75.42578125" style="165" customWidth="1"/>
    <col min="13327" max="13327" width="45.28515625" style="165" customWidth="1"/>
    <col min="13328" max="13568" width="9.140625" style="165"/>
    <col min="13569" max="13569" width="4.42578125" style="165" customWidth="1"/>
    <col min="13570" max="13570" width="11.5703125" style="165" customWidth="1"/>
    <col min="13571" max="13571" width="40.42578125" style="165" customWidth="1"/>
    <col min="13572" max="13572" width="5.5703125" style="165" customWidth="1"/>
    <col min="13573" max="13573" width="8.5703125" style="165" customWidth="1"/>
    <col min="13574" max="13574" width="9.85546875" style="165" customWidth="1"/>
    <col min="13575" max="13575" width="13.85546875" style="165" customWidth="1"/>
    <col min="13576" max="13579" width="11.140625" style="165" customWidth="1"/>
    <col min="13580" max="13580" width="75.42578125" style="165" customWidth="1"/>
    <col min="13581" max="13581" width="45.28515625" style="165" customWidth="1"/>
    <col min="13582" max="13582" width="75.42578125" style="165" customWidth="1"/>
    <col min="13583" max="13583" width="45.28515625" style="165" customWidth="1"/>
    <col min="13584" max="13824" width="9.140625" style="165"/>
    <col min="13825" max="13825" width="4.42578125" style="165" customWidth="1"/>
    <col min="13826" max="13826" width="11.5703125" style="165" customWidth="1"/>
    <col min="13827" max="13827" width="40.42578125" style="165" customWidth="1"/>
    <col min="13828" max="13828" width="5.5703125" style="165" customWidth="1"/>
    <col min="13829" max="13829" width="8.5703125" style="165" customWidth="1"/>
    <col min="13830" max="13830" width="9.85546875" style="165" customWidth="1"/>
    <col min="13831" max="13831" width="13.85546875" style="165" customWidth="1"/>
    <col min="13832" max="13835" width="11.140625" style="165" customWidth="1"/>
    <col min="13836" max="13836" width="75.42578125" style="165" customWidth="1"/>
    <col min="13837" max="13837" width="45.28515625" style="165" customWidth="1"/>
    <col min="13838" max="13838" width="75.42578125" style="165" customWidth="1"/>
    <col min="13839" max="13839" width="45.28515625" style="165" customWidth="1"/>
    <col min="13840" max="14080" width="9.140625" style="165"/>
    <col min="14081" max="14081" width="4.42578125" style="165" customWidth="1"/>
    <col min="14082" max="14082" width="11.5703125" style="165" customWidth="1"/>
    <col min="14083" max="14083" width="40.42578125" style="165" customWidth="1"/>
    <col min="14084" max="14084" width="5.5703125" style="165" customWidth="1"/>
    <col min="14085" max="14085" width="8.5703125" style="165" customWidth="1"/>
    <col min="14086" max="14086" width="9.85546875" style="165" customWidth="1"/>
    <col min="14087" max="14087" width="13.85546875" style="165" customWidth="1"/>
    <col min="14088" max="14091" width="11.140625" style="165" customWidth="1"/>
    <col min="14092" max="14092" width="75.42578125" style="165" customWidth="1"/>
    <col min="14093" max="14093" width="45.28515625" style="165" customWidth="1"/>
    <col min="14094" max="14094" width="75.42578125" style="165" customWidth="1"/>
    <col min="14095" max="14095" width="45.28515625" style="165" customWidth="1"/>
    <col min="14096" max="14336" width="9.140625" style="165"/>
    <col min="14337" max="14337" width="4.42578125" style="165" customWidth="1"/>
    <col min="14338" max="14338" width="11.5703125" style="165" customWidth="1"/>
    <col min="14339" max="14339" width="40.42578125" style="165" customWidth="1"/>
    <col min="14340" max="14340" width="5.5703125" style="165" customWidth="1"/>
    <col min="14341" max="14341" width="8.5703125" style="165" customWidth="1"/>
    <col min="14342" max="14342" width="9.85546875" style="165" customWidth="1"/>
    <col min="14343" max="14343" width="13.85546875" style="165" customWidth="1"/>
    <col min="14344" max="14347" width="11.140625" style="165" customWidth="1"/>
    <col min="14348" max="14348" width="75.42578125" style="165" customWidth="1"/>
    <col min="14349" max="14349" width="45.28515625" style="165" customWidth="1"/>
    <col min="14350" max="14350" width="75.42578125" style="165" customWidth="1"/>
    <col min="14351" max="14351" width="45.28515625" style="165" customWidth="1"/>
    <col min="14352" max="14592" width="9.140625" style="165"/>
    <col min="14593" max="14593" width="4.42578125" style="165" customWidth="1"/>
    <col min="14594" max="14594" width="11.5703125" style="165" customWidth="1"/>
    <col min="14595" max="14595" width="40.42578125" style="165" customWidth="1"/>
    <col min="14596" max="14596" width="5.5703125" style="165" customWidth="1"/>
    <col min="14597" max="14597" width="8.5703125" style="165" customWidth="1"/>
    <col min="14598" max="14598" width="9.85546875" style="165" customWidth="1"/>
    <col min="14599" max="14599" width="13.85546875" style="165" customWidth="1"/>
    <col min="14600" max="14603" width="11.140625" style="165" customWidth="1"/>
    <col min="14604" max="14604" width="75.42578125" style="165" customWidth="1"/>
    <col min="14605" max="14605" width="45.28515625" style="165" customWidth="1"/>
    <col min="14606" max="14606" width="75.42578125" style="165" customWidth="1"/>
    <col min="14607" max="14607" width="45.28515625" style="165" customWidth="1"/>
    <col min="14608" max="14848" width="9.140625" style="165"/>
    <col min="14849" max="14849" width="4.42578125" style="165" customWidth="1"/>
    <col min="14850" max="14850" width="11.5703125" style="165" customWidth="1"/>
    <col min="14851" max="14851" width="40.42578125" style="165" customWidth="1"/>
    <col min="14852" max="14852" width="5.5703125" style="165" customWidth="1"/>
    <col min="14853" max="14853" width="8.5703125" style="165" customWidth="1"/>
    <col min="14854" max="14854" width="9.85546875" style="165" customWidth="1"/>
    <col min="14855" max="14855" width="13.85546875" style="165" customWidth="1"/>
    <col min="14856" max="14859" width="11.140625" style="165" customWidth="1"/>
    <col min="14860" max="14860" width="75.42578125" style="165" customWidth="1"/>
    <col min="14861" max="14861" width="45.28515625" style="165" customWidth="1"/>
    <col min="14862" max="14862" width="75.42578125" style="165" customWidth="1"/>
    <col min="14863" max="14863" width="45.28515625" style="165" customWidth="1"/>
    <col min="14864" max="15104" width="9.140625" style="165"/>
    <col min="15105" max="15105" width="4.42578125" style="165" customWidth="1"/>
    <col min="15106" max="15106" width="11.5703125" style="165" customWidth="1"/>
    <col min="15107" max="15107" width="40.42578125" style="165" customWidth="1"/>
    <col min="15108" max="15108" width="5.5703125" style="165" customWidth="1"/>
    <col min="15109" max="15109" width="8.5703125" style="165" customWidth="1"/>
    <col min="15110" max="15110" width="9.85546875" style="165" customWidth="1"/>
    <col min="15111" max="15111" width="13.85546875" style="165" customWidth="1"/>
    <col min="15112" max="15115" width="11.140625" style="165" customWidth="1"/>
    <col min="15116" max="15116" width="75.42578125" style="165" customWidth="1"/>
    <col min="15117" max="15117" width="45.28515625" style="165" customWidth="1"/>
    <col min="15118" max="15118" width="75.42578125" style="165" customWidth="1"/>
    <col min="15119" max="15119" width="45.28515625" style="165" customWidth="1"/>
    <col min="15120" max="15360" width="9.140625" style="165"/>
    <col min="15361" max="15361" width="4.42578125" style="165" customWidth="1"/>
    <col min="15362" max="15362" width="11.5703125" style="165" customWidth="1"/>
    <col min="15363" max="15363" width="40.42578125" style="165" customWidth="1"/>
    <col min="15364" max="15364" width="5.5703125" style="165" customWidth="1"/>
    <col min="15365" max="15365" width="8.5703125" style="165" customWidth="1"/>
    <col min="15366" max="15366" width="9.85546875" style="165" customWidth="1"/>
    <col min="15367" max="15367" width="13.85546875" style="165" customWidth="1"/>
    <col min="15368" max="15371" width="11.140625" style="165" customWidth="1"/>
    <col min="15372" max="15372" width="75.42578125" style="165" customWidth="1"/>
    <col min="15373" max="15373" width="45.28515625" style="165" customWidth="1"/>
    <col min="15374" max="15374" width="75.42578125" style="165" customWidth="1"/>
    <col min="15375" max="15375" width="45.28515625" style="165" customWidth="1"/>
    <col min="15376" max="15616" width="9.140625" style="165"/>
    <col min="15617" max="15617" width="4.42578125" style="165" customWidth="1"/>
    <col min="15618" max="15618" width="11.5703125" style="165" customWidth="1"/>
    <col min="15619" max="15619" width="40.42578125" style="165" customWidth="1"/>
    <col min="15620" max="15620" width="5.5703125" style="165" customWidth="1"/>
    <col min="15621" max="15621" width="8.5703125" style="165" customWidth="1"/>
    <col min="15622" max="15622" width="9.85546875" style="165" customWidth="1"/>
    <col min="15623" max="15623" width="13.85546875" style="165" customWidth="1"/>
    <col min="15624" max="15627" width="11.140625" style="165" customWidth="1"/>
    <col min="15628" max="15628" width="75.42578125" style="165" customWidth="1"/>
    <col min="15629" max="15629" width="45.28515625" style="165" customWidth="1"/>
    <col min="15630" max="15630" width="75.42578125" style="165" customWidth="1"/>
    <col min="15631" max="15631" width="45.28515625" style="165" customWidth="1"/>
    <col min="15632" max="15872" width="9.140625" style="165"/>
    <col min="15873" max="15873" width="4.42578125" style="165" customWidth="1"/>
    <col min="15874" max="15874" width="11.5703125" style="165" customWidth="1"/>
    <col min="15875" max="15875" width="40.42578125" style="165" customWidth="1"/>
    <col min="15876" max="15876" width="5.5703125" style="165" customWidth="1"/>
    <col min="15877" max="15877" width="8.5703125" style="165" customWidth="1"/>
    <col min="15878" max="15878" width="9.85546875" style="165" customWidth="1"/>
    <col min="15879" max="15879" width="13.85546875" style="165" customWidth="1"/>
    <col min="15880" max="15883" width="11.140625" style="165" customWidth="1"/>
    <col min="15884" max="15884" width="75.42578125" style="165" customWidth="1"/>
    <col min="15885" max="15885" width="45.28515625" style="165" customWidth="1"/>
    <col min="15886" max="15886" width="75.42578125" style="165" customWidth="1"/>
    <col min="15887" max="15887" width="45.28515625" style="165" customWidth="1"/>
    <col min="15888" max="16128" width="9.140625" style="165"/>
    <col min="16129" max="16129" width="4.42578125" style="165" customWidth="1"/>
    <col min="16130" max="16130" width="11.5703125" style="165" customWidth="1"/>
    <col min="16131" max="16131" width="40.42578125" style="165" customWidth="1"/>
    <col min="16132" max="16132" width="5.5703125" style="165" customWidth="1"/>
    <col min="16133" max="16133" width="8.5703125" style="165" customWidth="1"/>
    <col min="16134" max="16134" width="9.85546875" style="165" customWidth="1"/>
    <col min="16135" max="16135" width="13.85546875" style="165" customWidth="1"/>
    <col min="16136" max="16139" width="11.140625" style="165" customWidth="1"/>
    <col min="16140" max="16140" width="75.42578125" style="165" customWidth="1"/>
    <col min="16141" max="16141" width="45.28515625" style="165" customWidth="1"/>
    <col min="16142" max="16142" width="75.42578125" style="165" customWidth="1"/>
    <col min="16143" max="16143" width="45.28515625" style="165" customWidth="1"/>
    <col min="16144" max="16384" width="9.140625" style="165"/>
  </cols>
  <sheetData>
    <row r="1" spans="1:82" ht="15.75" x14ac:dyDescent="0.25">
      <c r="A1" s="164" t="s">
        <v>80</v>
      </c>
      <c r="B1" s="164"/>
      <c r="C1" s="164"/>
      <c r="D1" s="164"/>
      <c r="E1" s="164"/>
      <c r="F1" s="164"/>
      <c r="G1" s="164"/>
    </row>
    <row r="2" spans="1:82" ht="14.25" customHeight="1" thickBot="1" x14ac:dyDescent="0.25">
      <c r="B2" s="166"/>
      <c r="C2" s="167"/>
      <c r="D2" s="167"/>
      <c r="E2" s="168"/>
      <c r="F2" s="167"/>
      <c r="G2" s="167"/>
    </row>
    <row r="3" spans="1:82" ht="13.5" thickTop="1" x14ac:dyDescent="0.2">
      <c r="A3" s="106" t="s">
        <v>48</v>
      </c>
      <c r="B3" s="107"/>
      <c r="C3" s="108" t="str">
        <f>CONCATENATE(cislostavby," ",nazevstavby)</f>
        <v>2018/12/07 Adaptace kotelny na sklad zemědělských strojů</v>
      </c>
      <c r="D3" s="109"/>
      <c r="E3" s="169" t="s">
        <v>64</v>
      </c>
      <c r="F3" s="170" t="str">
        <f>Rekapitulace!H1</f>
        <v>02 - 01 -</v>
      </c>
      <c r="G3" s="171"/>
    </row>
    <row r="4" spans="1:82" ht="13.5" thickBot="1" x14ac:dyDescent="0.25">
      <c r="A4" s="172" t="s">
        <v>50</v>
      </c>
      <c r="B4" s="115"/>
      <c r="C4" s="116" t="str">
        <f>CONCATENATE(cisloobjektu," ",nazevobjektu)</f>
        <v>SO - 02 - BOURÁNÍ, MONTÁŽE</v>
      </c>
      <c r="D4" s="117"/>
      <c r="E4" s="173" t="str">
        <f>Rekapitulace!G2</f>
        <v>1. NP, kons. v.: +/-0,000 až +4,530</v>
      </c>
      <c r="F4" s="174"/>
      <c r="G4" s="175"/>
    </row>
    <row r="5" spans="1:82" ht="13.5" thickTop="1" x14ac:dyDescent="0.2">
      <c r="A5" s="176"/>
      <c r="G5" s="178"/>
    </row>
    <row r="6" spans="1:82" ht="22.5" x14ac:dyDescent="0.2">
      <c r="A6" s="179" t="s">
        <v>65</v>
      </c>
      <c r="B6" s="180" t="s">
        <v>66</v>
      </c>
      <c r="C6" s="180" t="s">
        <v>67</v>
      </c>
      <c r="D6" s="180" t="s">
        <v>68</v>
      </c>
      <c r="E6" s="181" t="s">
        <v>69</v>
      </c>
      <c r="F6" s="180" t="s">
        <v>70</v>
      </c>
      <c r="G6" s="182" t="s">
        <v>71</v>
      </c>
      <c r="H6" s="183" t="s">
        <v>72</v>
      </c>
      <c r="I6" s="183" t="s">
        <v>73</v>
      </c>
      <c r="J6" s="183" t="s">
        <v>74</v>
      </c>
      <c r="K6" s="183" t="s">
        <v>75</v>
      </c>
    </row>
    <row r="7" spans="1:82" x14ac:dyDescent="0.2">
      <c r="A7" s="184" t="s">
        <v>76</v>
      </c>
      <c r="B7" s="185" t="s">
        <v>87</v>
      </c>
      <c r="C7" s="186" t="s">
        <v>88</v>
      </c>
      <c r="D7" s="187"/>
      <c r="E7" s="188"/>
      <c r="F7" s="188"/>
      <c r="G7" s="189"/>
      <c r="H7" s="190"/>
      <c r="I7" s="191"/>
      <c r="J7" s="190"/>
      <c r="K7" s="191"/>
      <c r="Q7" s="192">
        <v>1</v>
      </c>
    </row>
    <row r="8" spans="1:82" x14ac:dyDescent="0.2">
      <c r="A8" s="193">
        <v>1</v>
      </c>
      <c r="B8" s="194" t="s">
        <v>89</v>
      </c>
      <c r="C8" s="195" t="s">
        <v>90</v>
      </c>
      <c r="D8" s="196" t="s">
        <v>91</v>
      </c>
      <c r="E8" s="197">
        <v>11.728</v>
      </c>
      <c r="F8" s="197">
        <v>0</v>
      </c>
      <c r="G8" s="198">
        <f>E8*F8</f>
        <v>0</v>
      </c>
      <c r="H8" s="199">
        <v>0.17696000000000001</v>
      </c>
      <c r="I8" s="199">
        <f>E8*H8</f>
        <v>2.0753868799999999</v>
      </c>
      <c r="J8" s="199">
        <v>0</v>
      </c>
      <c r="K8" s="199">
        <f>E8*J8</f>
        <v>0</v>
      </c>
      <c r="Q8" s="192">
        <v>2</v>
      </c>
      <c r="AA8" s="165">
        <v>1</v>
      </c>
      <c r="AB8" s="165">
        <v>1</v>
      </c>
      <c r="AC8" s="165">
        <v>1</v>
      </c>
      <c r="BB8" s="165">
        <v>1</v>
      </c>
      <c r="BC8" s="165">
        <f>IF(BB8=1,G8,0)</f>
        <v>0</v>
      </c>
      <c r="BD8" s="165">
        <f>IF(BB8=2,G8,0)</f>
        <v>0</v>
      </c>
      <c r="BE8" s="165">
        <f>IF(BB8=3,G8,0)</f>
        <v>0</v>
      </c>
      <c r="BF8" s="165">
        <f>IF(BB8=4,G8,0)</f>
        <v>0</v>
      </c>
      <c r="BG8" s="165">
        <f>IF(BB8=5,G8,0)</f>
        <v>0</v>
      </c>
      <c r="CA8" s="165">
        <v>1</v>
      </c>
      <c r="CB8" s="165">
        <v>1</v>
      </c>
      <c r="CC8" s="192"/>
      <c r="CD8" s="192"/>
    </row>
    <row r="9" spans="1:82" x14ac:dyDescent="0.2">
      <c r="A9" s="200"/>
      <c r="B9" s="201"/>
      <c r="C9" s="207" t="s">
        <v>92</v>
      </c>
      <c r="D9" s="208"/>
      <c r="E9" s="209">
        <v>0</v>
      </c>
      <c r="F9" s="210"/>
      <c r="G9" s="211"/>
      <c r="H9" s="212"/>
      <c r="I9" s="213"/>
      <c r="J9" s="212"/>
      <c r="K9" s="213"/>
      <c r="M9" s="206" t="s">
        <v>92</v>
      </c>
      <c r="O9" s="206"/>
      <c r="Q9" s="192"/>
    </row>
    <row r="10" spans="1:82" x14ac:dyDescent="0.2">
      <c r="A10" s="200"/>
      <c r="B10" s="201"/>
      <c r="C10" s="207" t="s">
        <v>93</v>
      </c>
      <c r="D10" s="208"/>
      <c r="E10" s="209">
        <v>12.512</v>
      </c>
      <c r="F10" s="210"/>
      <c r="G10" s="211"/>
      <c r="H10" s="212"/>
      <c r="I10" s="213"/>
      <c r="J10" s="212"/>
      <c r="K10" s="213"/>
      <c r="M10" s="206" t="s">
        <v>93</v>
      </c>
      <c r="O10" s="206"/>
      <c r="Q10" s="192"/>
    </row>
    <row r="11" spans="1:82" x14ac:dyDescent="0.2">
      <c r="A11" s="200"/>
      <c r="B11" s="201"/>
      <c r="C11" s="207" t="s">
        <v>94</v>
      </c>
      <c r="D11" s="208"/>
      <c r="E11" s="209">
        <v>0</v>
      </c>
      <c r="F11" s="210"/>
      <c r="G11" s="211"/>
      <c r="H11" s="212"/>
      <c r="I11" s="213"/>
      <c r="J11" s="212"/>
      <c r="K11" s="213"/>
      <c r="M11" s="206" t="s">
        <v>94</v>
      </c>
      <c r="O11" s="206"/>
      <c r="Q11" s="192"/>
    </row>
    <row r="12" spans="1:82" x14ac:dyDescent="0.2">
      <c r="A12" s="200"/>
      <c r="B12" s="201"/>
      <c r="C12" s="207" t="s">
        <v>95</v>
      </c>
      <c r="D12" s="208"/>
      <c r="E12" s="209">
        <v>-0.78400000000000003</v>
      </c>
      <c r="F12" s="210"/>
      <c r="G12" s="211"/>
      <c r="H12" s="212"/>
      <c r="I12" s="213"/>
      <c r="J12" s="212"/>
      <c r="K12" s="213"/>
      <c r="M12" s="206" t="s">
        <v>95</v>
      </c>
      <c r="O12" s="206"/>
      <c r="Q12" s="192"/>
    </row>
    <row r="13" spans="1:82" ht="22.5" x14ac:dyDescent="0.2">
      <c r="A13" s="193">
        <v>2</v>
      </c>
      <c r="B13" s="194" t="s">
        <v>96</v>
      </c>
      <c r="C13" s="195" t="s">
        <v>97</v>
      </c>
      <c r="D13" s="196" t="s">
        <v>98</v>
      </c>
      <c r="E13" s="197">
        <v>27.671600000000002</v>
      </c>
      <c r="F13" s="197">
        <v>0</v>
      </c>
      <c r="G13" s="198">
        <f>E13*F13</f>
        <v>0</v>
      </c>
      <c r="H13" s="199">
        <v>0.16582</v>
      </c>
      <c r="I13" s="199">
        <f>E13*H13</f>
        <v>4.5885047119999998</v>
      </c>
      <c r="J13" s="199">
        <v>0</v>
      </c>
      <c r="K13" s="199">
        <f>E13*J13</f>
        <v>0</v>
      </c>
      <c r="Q13" s="192">
        <v>2</v>
      </c>
      <c r="AA13" s="165">
        <v>1</v>
      </c>
      <c r="AB13" s="165">
        <v>1</v>
      </c>
      <c r="AC13" s="165">
        <v>1</v>
      </c>
      <c r="BB13" s="165">
        <v>1</v>
      </c>
      <c r="BC13" s="165">
        <f>IF(BB13=1,G13,0)</f>
        <v>0</v>
      </c>
      <c r="BD13" s="165">
        <f>IF(BB13=2,G13,0)</f>
        <v>0</v>
      </c>
      <c r="BE13" s="165">
        <f>IF(BB13=3,G13,0)</f>
        <v>0</v>
      </c>
      <c r="BF13" s="165">
        <f>IF(BB13=4,G13,0)</f>
        <v>0</v>
      </c>
      <c r="BG13" s="165">
        <f>IF(BB13=5,G13,0)</f>
        <v>0</v>
      </c>
      <c r="CA13" s="165">
        <v>1</v>
      </c>
      <c r="CB13" s="165">
        <v>1</v>
      </c>
      <c r="CC13" s="192"/>
      <c r="CD13" s="192"/>
    </row>
    <row r="14" spans="1:82" x14ac:dyDescent="0.2">
      <c r="A14" s="200"/>
      <c r="B14" s="201"/>
      <c r="C14" s="207" t="s">
        <v>92</v>
      </c>
      <c r="D14" s="208"/>
      <c r="E14" s="209">
        <v>0</v>
      </c>
      <c r="F14" s="210"/>
      <c r="G14" s="211"/>
      <c r="H14" s="212"/>
      <c r="I14" s="213"/>
      <c r="J14" s="212"/>
      <c r="K14" s="213"/>
      <c r="M14" s="206" t="s">
        <v>92</v>
      </c>
      <c r="O14" s="206"/>
      <c r="Q14" s="192"/>
    </row>
    <row r="15" spans="1:82" x14ac:dyDescent="0.2">
      <c r="A15" s="200"/>
      <c r="B15" s="201"/>
      <c r="C15" s="207" t="s">
        <v>99</v>
      </c>
      <c r="D15" s="208"/>
      <c r="E15" s="209">
        <v>0.624</v>
      </c>
      <c r="F15" s="210"/>
      <c r="G15" s="211"/>
      <c r="H15" s="212"/>
      <c r="I15" s="213"/>
      <c r="J15" s="212"/>
      <c r="K15" s="213"/>
      <c r="M15" s="206" t="s">
        <v>99</v>
      </c>
      <c r="O15" s="206"/>
      <c r="Q15" s="192"/>
    </row>
    <row r="16" spans="1:82" x14ac:dyDescent="0.2">
      <c r="A16" s="200"/>
      <c r="B16" s="201"/>
      <c r="C16" s="207" t="s">
        <v>100</v>
      </c>
      <c r="D16" s="208"/>
      <c r="E16" s="209">
        <v>14.2776</v>
      </c>
      <c r="F16" s="210"/>
      <c r="G16" s="211"/>
      <c r="H16" s="212"/>
      <c r="I16" s="213"/>
      <c r="J16" s="212"/>
      <c r="K16" s="213"/>
      <c r="M16" s="206" t="s">
        <v>100</v>
      </c>
      <c r="O16" s="206"/>
      <c r="Q16" s="192"/>
    </row>
    <row r="17" spans="1:82" x14ac:dyDescent="0.2">
      <c r="A17" s="200"/>
      <c r="B17" s="201"/>
      <c r="C17" s="207" t="s">
        <v>101</v>
      </c>
      <c r="D17" s="208"/>
      <c r="E17" s="209">
        <v>1.97</v>
      </c>
      <c r="F17" s="210"/>
      <c r="G17" s="211"/>
      <c r="H17" s="212"/>
      <c r="I17" s="213"/>
      <c r="J17" s="212"/>
      <c r="K17" s="213"/>
      <c r="M17" s="206" t="s">
        <v>101</v>
      </c>
      <c r="O17" s="206"/>
      <c r="Q17" s="192"/>
    </row>
    <row r="18" spans="1:82" x14ac:dyDescent="0.2">
      <c r="A18" s="200"/>
      <c r="B18" s="201"/>
      <c r="C18" s="207" t="s">
        <v>102</v>
      </c>
      <c r="D18" s="208"/>
      <c r="E18" s="209">
        <v>10.8</v>
      </c>
      <c r="F18" s="210"/>
      <c r="G18" s="211"/>
      <c r="H18" s="212"/>
      <c r="I18" s="213"/>
      <c r="J18" s="212"/>
      <c r="K18" s="213"/>
      <c r="M18" s="206" t="s">
        <v>102</v>
      </c>
      <c r="O18" s="206"/>
      <c r="Q18" s="192"/>
    </row>
    <row r="19" spans="1:82" ht="22.5" x14ac:dyDescent="0.2">
      <c r="A19" s="193">
        <v>3</v>
      </c>
      <c r="B19" s="194" t="s">
        <v>103</v>
      </c>
      <c r="C19" s="195" t="s">
        <v>104</v>
      </c>
      <c r="D19" s="196" t="s">
        <v>105</v>
      </c>
      <c r="E19" s="197">
        <v>7.9899999999999999E-2</v>
      </c>
      <c r="F19" s="197">
        <v>0</v>
      </c>
      <c r="G19" s="198">
        <f>E19*F19</f>
        <v>0</v>
      </c>
      <c r="H19" s="199">
        <v>1.09954</v>
      </c>
      <c r="I19" s="199">
        <f>E19*H19</f>
        <v>8.7853245999999996E-2</v>
      </c>
      <c r="J19" s="199">
        <v>0</v>
      </c>
      <c r="K19" s="199">
        <f>E19*J19</f>
        <v>0</v>
      </c>
      <c r="Q19" s="192">
        <v>2</v>
      </c>
      <c r="AA19" s="165">
        <v>1</v>
      </c>
      <c r="AB19" s="165">
        <v>1</v>
      </c>
      <c r="AC19" s="165">
        <v>1</v>
      </c>
      <c r="BB19" s="165">
        <v>1</v>
      </c>
      <c r="BC19" s="165">
        <f>IF(BB19=1,G19,0)</f>
        <v>0</v>
      </c>
      <c r="BD19" s="165">
        <f>IF(BB19=2,G19,0)</f>
        <v>0</v>
      </c>
      <c r="BE19" s="165">
        <f>IF(BB19=3,G19,0)</f>
        <v>0</v>
      </c>
      <c r="BF19" s="165">
        <f>IF(BB19=4,G19,0)</f>
        <v>0</v>
      </c>
      <c r="BG19" s="165">
        <f>IF(BB19=5,G19,0)</f>
        <v>0</v>
      </c>
      <c r="CA19" s="165">
        <v>1</v>
      </c>
      <c r="CB19" s="165">
        <v>1</v>
      </c>
      <c r="CC19" s="192"/>
      <c r="CD19" s="192"/>
    </row>
    <row r="20" spans="1:82" x14ac:dyDescent="0.2">
      <c r="A20" s="200"/>
      <c r="B20" s="201"/>
      <c r="C20" s="202" t="s">
        <v>106</v>
      </c>
      <c r="D20" s="203"/>
      <c r="E20" s="203"/>
      <c r="F20" s="203"/>
      <c r="G20" s="204"/>
      <c r="H20" s="205"/>
      <c r="I20" s="205"/>
      <c r="J20" s="205"/>
      <c r="K20" s="205"/>
      <c r="L20" s="206" t="s">
        <v>106</v>
      </c>
      <c r="N20" s="206"/>
      <c r="Q20" s="192">
        <v>3</v>
      </c>
    </row>
    <row r="21" spans="1:82" x14ac:dyDescent="0.2">
      <c r="A21" s="200"/>
      <c r="B21" s="201"/>
      <c r="C21" s="202"/>
      <c r="D21" s="203"/>
      <c r="E21" s="203"/>
      <c r="F21" s="203"/>
      <c r="G21" s="204"/>
      <c r="H21" s="205"/>
      <c r="I21" s="205"/>
      <c r="J21" s="205"/>
      <c r="K21" s="205"/>
      <c r="L21" s="206"/>
      <c r="N21" s="206"/>
      <c r="Q21" s="192">
        <v>3</v>
      </c>
    </row>
    <row r="22" spans="1:82" x14ac:dyDescent="0.2">
      <c r="A22" s="200"/>
      <c r="B22" s="201"/>
      <c r="C22" s="202"/>
      <c r="D22" s="203"/>
      <c r="E22" s="203"/>
      <c r="F22" s="203"/>
      <c r="G22" s="204"/>
      <c r="H22" s="205"/>
      <c r="I22" s="205"/>
      <c r="J22" s="205"/>
      <c r="K22" s="205"/>
      <c r="L22" s="206"/>
      <c r="N22" s="206"/>
      <c r="Q22" s="192">
        <v>3</v>
      </c>
    </row>
    <row r="23" spans="1:82" x14ac:dyDescent="0.2">
      <c r="A23" s="200"/>
      <c r="B23" s="201"/>
      <c r="C23" s="202" t="s">
        <v>107</v>
      </c>
      <c r="D23" s="203"/>
      <c r="E23" s="203"/>
      <c r="F23" s="203"/>
      <c r="G23" s="204"/>
      <c r="H23" s="205"/>
      <c r="I23" s="205"/>
      <c r="J23" s="205"/>
      <c r="K23" s="205"/>
      <c r="L23" s="206" t="s">
        <v>107</v>
      </c>
      <c r="N23" s="206"/>
      <c r="Q23" s="192">
        <v>3</v>
      </c>
    </row>
    <row r="24" spans="1:82" x14ac:dyDescent="0.2">
      <c r="A24" s="200"/>
      <c r="B24" s="201"/>
      <c r="C24" s="202" t="s">
        <v>108</v>
      </c>
      <c r="D24" s="203"/>
      <c r="E24" s="203"/>
      <c r="F24" s="203"/>
      <c r="G24" s="204"/>
      <c r="H24" s="205"/>
      <c r="I24" s="205"/>
      <c r="J24" s="205"/>
      <c r="K24" s="205"/>
      <c r="L24" s="206" t="s">
        <v>108</v>
      </c>
      <c r="N24" s="206"/>
      <c r="Q24" s="192">
        <v>3</v>
      </c>
    </row>
    <row r="25" spans="1:82" x14ac:dyDescent="0.2">
      <c r="A25" s="200"/>
      <c r="B25" s="201"/>
      <c r="C25" s="202"/>
      <c r="D25" s="203"/>
      <c r="E25" s="203"/>
      <c r="F25" s="203"/>
      <c r="G25" s="204"/>
      <c r="H25" s="205"/>
      <c r="I25" s="205"/>
      <c r="J25" s="205"/>
      <c r="K25" s="205"/>
      <c r="L25" s="206"/>
      <c r="N25" s="206"/>
      <c r="Q25" s="192">
        <v>3</v>
      </c>
    </row>
    <row r="26" spans="1:82" x14ac:dyDescent="0.2">
      <c r="A26" s="200"/>
      <c r="B26" s="201"/>
      <c r="C26" s="202" t="s">
        <v>109</v>
      </c>
      <c r="D26" s="203"/>
      <c r="E26" s="203"/>
      <c r="F26" s="203"/>
      <c r="G26" s="204"/>
      <c r="H26" s="205"/>
      <c r="I26" s="205"/>
      <c r="J26" s="205"/>
      <c r="K26" s="205"/>
      <c r="L26" s="206" t="s">
        <v>109</v>
      </c>
      <c r="N26" s="206"/>
      <c r="Q26" s="192">
        <v>3</v>
      </c>
    </row>
    <row r="27" spans="1:82" x14ac:dyDescent="0.2">
      <c r="A27" s="200"/>
      <c r="B27" s="201"/>
      <c r="C27" s="202" t="s">
        <v>110</v>
      </c>
      <c r="D27" s="203"/>
      <c r="E27" s="203"/>
      <c r="F27" s="203"/>
      <c r="G27" s="204"/>
      <c r="H27" s="205"/>
      <c r="I27" s="205"/>
      <c r="J27" s="205"/>
      <c r="K27" s="205"/>
      <c r="L27" s="206" t="s">
        <v>110</v>
      </c>
      <c r="N27" s="206"/>
      <c r="Q27" s="192">
        <v>3</v>
      </c>
    </row>
    <row r="28" spans="1:82" x14ac:dyDescent="0.2">
      <c r="A28" s="200"/>
      <c r="B28" s="201"/>
      <c r="C28" s="202" t="s">
        <v>111</v>
      </c>
      <c r="D28" s="203"/>
      <c r="E28" s="203"/>
      <c r="F28" s="203"/>
      <c r="G28" s="204"/>
      <c r="H28" s="205"/>
      <c r="I28" s="205"/>
      <c r="J28" s="205"/>
      <c r="K28" s="205"/>
      <c r="L28" s="206" t="s">
        <v>111</v>
      </c>
      <c r="N28" s="206"/>
      <c r="Q28" s="192">
        <v>3</v>
      </c>
    </row>
    <row r="29" spans="1:82" x14ac:dyDescent="0.2">
      <c r="A29" s="200"/>
      <c r="B29" s="201"/>
      <c r="C29" s="202" t="s">
        <v>112</v>
      </c>
      <c r="D29" s="203"/>
      <c r="E29" s="203"/>
      <c r="F29" s="203"/>
      <c r="G29" s="204"/>
      <c r="H29" s="205"/>
      <c r="I29" s="205"/>
      <c r="J29" s="205"/>
      <c r="K29" s="205"/>
      <c r="L29" s="206" t="s">
        <v>112</v>
      </c>
      <c r="N29" s="206"/>
      <c r="Q29" s="192">
        <v>3</v>
      </c>
    </row>
    <row r="30" spans="1:82" x14ac:dyDescent="0.2">
      <c r="A30" s="200"/>
      <c r="B30" s="201"/>
      <c r="C30" s="202" t="s">
        <v>113</v>
      </c>
      <c r="D30" s="203"/>
      <c r="E30" s="203"/>
      <c r="F30" s="203"/>
      <c r="G30" s="204"/>
      <c r="H30" s="205"/>
      <c r="I30" s="205"/>
      <c r="J30" s="205"/>
      <c r="K30" s="205"/>
      <c r="L30" s="206" t="s">
        <v>113</v>
      </c>
      <c r="N30" s="206"/>
      <c r="Q30" s="192">
        <v>3</v>
      </c>
    </row>
    <row r="31" spans="1:82" x14ac:dyDescent="0.2">
      <c r="A31" s="200"/>
      <c r="B31" s="201"/>
      <c r="C31" s="202" t="s">
        <v>114</v>
      </c>
      <c r="D31" s="203"/>
      <c r="E31" s="203"/>
      <c r="F31" s="203"/>
      <c r="G31" s="204"/>
      <c r="H31" s="205"/>
      <c r="I31" s="205"/>
      <c r="J31" s="205"/>
      <c r="K31" s="205"/>
      <c r="L31" s="206" t="s">
        <v>114</v>
      </c>
      <c r="N31" s="206"/>
      <c r="Q31" s="192">
        <v>3</v>
      </c>
    </row>
    <row r="32" spans="1:82" x14ac:dyDescent="0.2">
      <c r="A32" s="200"/>
      <c r="B32" s="201"/>
      <c r="C32" s="202" t="s">
        <v>115</v>
      </c>
      <c r="D32" s="203"/>
      <c r="E32" s="203"/>
      <c r="F32" s="203"/>
      <c r="G32" s="204"/>
      <c r="H32" s="205"/>
      <c r="I32" s="205"/>
      <c r="J32" s="205"/>
      <c r="K32" s="205"/>
      <c r="L32" s="206" t="s">
        <v>115</v>
      </c>
      <c r="N32" s="206"/>
      <c r="Q32" s="192">
        <v>3</v>
      </c>
    </row>
    <row r="33" spans="1:82" x14ac:dyDescent="0.2">
      <c r="A33" s="200"/>
      <c r="B33" s="201"/>
      <c r="C33" s="202" t="s">
        <v>116</v>
      </c>
      <c r="D33" s="203"/>
      <c r="E33" s="203"/>
      <c r="F33" s="203"/>
      <c r="G33" s="204"/>
      <c r="H33" s="205"/>
      <c r="I33" s="205"/>
      <c r="J33" s="205"/>
      <c r="K33" s="205"/>
      <c r="L33" s="206" t="s">
        <v>116</v>
      </c>
      <c r="N33" s="206"/>
      <c r="Q33" s="192">
        <v>3</v>
      </c>
    </row>
    <row r="34" spans="1:82" x14ac:dyDescent="0.2">
      <c r="A34" s="200"/>
      <c r="B34" s="201"/>
      <c r="C34" s="207" t="s">
        <v>92</v>
      </c>
      <c r="D34" s="208"/>
      <c r="E34" s="209">
        <v>0</v>
      </c>
      <c r="F34" s="210"/>
      <c r="G34" s="211"/>
      <c r="H34" s="212"/>
      <c r="I34" s="213"/>
      <c r="J34" s="212"/>
      <c r="K34" s="213"/>
      <c r="M34" s="206" t="s">
        <v>92</v>
      </c>
      <c r="O34" s="206"/>
      <c r="Q34" s="192"/>
    </row>
    <row r="35" spans="1:82" x14ac:dyDescent="0.2">
      <c r="A35" s="200"/>
      <c r="B35" s="201"/>
      <c r="C35" s="207" t="s">
        <v>117</v>
      </c>
      <c r="D35" s="208"/>
      <c r="E35" s="209">
        <v>7.9899999999999999E-2</v>
      </c>
      <c r="F35" s="210"/>
      <c r="G35" s="211"/>
      <c r="H35" s="212"/>
      <c r="I35" s="213"/>
      <c r="J35" s="212"/>
      <c r="K35" s="213"/>
      <c r="M35" s="206" t="s">
        <v>117</v>
      </c>
      <c r="O35" s="206"/>
      <c r="Q35" s="192"/>
    </row>
    <row r="36" spans="1:82" ht="22.5" x14ac:dyDescent="0.2">
      <c r="A36" s="193">
        <v>4</v>
      </c>
      <c r="B36" s="194" t="s">
        <v>118</v>
      </c>
      <c r="C36" s="195" t="s">
        <v>119</v>
      </c>
      <c r="D36" s="196" t="s">
        <v>105</v>
      </c>
      <c r="E36" s="197">
        <v>0.33829999999999999</v>
      </c>
      <c r="F36" s="197">
        <v>0</v>
      </c>
      <c r="G36" s="198">
        <f>E36*F36</f>
        <v>0</v>
      </c>
      <c r="H36" s="199">
        <v>1.0970899999999999</v>
      </c>
      <c r="I36" s="199">
        <f>E36*H36</f>
        <v>0.37114554699999996</v>
      </c>
      <c r="J36" s="199">
        <v>0</v>
      </c>
      <c r="K36" s="199">
        <f>E36*J36</f>
        <v>0</v>
      </c>
      <c r="Q36" s="192">
        <v>2</v>
      </c>
      <c r="AA36" s="165">
        <v>1</v>
      </c>
      <c r="AB36" s="165">
        <v>1</v>
      </c>
      <c r="AC36" s="165">
        <v>1</v>
      </c>
      <c r="BB36" s="165">
        <v>1</v>
      </c>
      <c r="BC36" s="165">
        <f>IF(BB36=1,G36,0)</f>
        <v>0</v>
      </c>
      <c r="BD36" s="165">
        <f>IF(BB36=2,G36,0)</f>
        <v>0</v>
      </c>
      <c r="BE36" s="165">
        <f>IF(BB36=3,G36,0)</f>
        <v>0</v>
      </c>
      <c r="BF36" s="165">
        <f>IF(BB36=4,G36,0)</f>
        <v>0</v>
      </c>
      <c r="BG36" s="165">
        <f>IF(BB36=5,G36,0)</f>
        <v>0</v>
      </c>
      <c r="CA36" s="165">
        <v>1</v>
      </c>
      <c r="CB36" s="165">
        <v>1</v>
      </c>
      <c r="CC36" s="192"/>
      <c r="CD36" s="192"/>
    </row>
    <row r="37" spans="1:82" x14ac:dyDescent="0.2">
      <c r="A37" s="200"/>
      <c r="B37" s="201"/>
      <c r="C37" s="202" t="s">
        <v>120</v>
      </c>
      <c r="D37" s="203"/>
      <c r="E37" s="203"/>
      <c r="F37" s="203"/>
      <c r="G37" s="204"/>
      <c r="H37" s="205"/>
      <c r="I37" s="205"/>
      <c r="J37" s="205"/>
      <c r="K37" s="205"/>
      <c r="L37" s="206" t="s">
        <v>120</v>
      </c>
      <c r="N37" s="206"/>
      <c r="Q37" s="192">
        <v>3</v>
      </c>
    </row>
    <row r="38" spans="1:82" x14ac:dyDescent="0.2">
      <c r="A38" s="200"/>
      <c r="B38" s="201"/>
      <c r="C38" s="202"/>
      <c r="D38" s="203"/>
      <c r="E38" s="203"/>
      <c r="F38" s="203"/>
      <c r="G38" s="204"/>
      <c r="H38" s="205"/>
      <c r="I38" s="205"/>
      <c r="J38" s="205"/>
      <c r="K38" s="205"/>
      <c r="L38" s="206"/>
      <c r="N38" s="206"/>
      <c r="Q38" s="192">
        <v>3</v>
      </c>
    </row>
    <row r="39" spans="1:82" x14ac:dyDescent="0.2">
      <c r="A39" s="200"/>
      <c r="B39" s="201"/>
      <c r="C39" s="202" t="s">
        <v>107</v>
      </c>
      <c r="D39" s="203"/>
      <c r="E39" s="203"/>
      <c r="F39" s="203"/>
      <c r="G39" s="204"/>
      <c r="H39" s="205"/>
      <c r="I39" s="205"/>
      <c r="J39" s="205"/>
      <c r="K39" s="205"/>
      <c r="L39" s="206" t="s">
        <v>107</v>
      </c>
      <c r="N39" s="206"/>
      <c r="Q39" s="192">
        <v>3</v>
      </c>
    </row>
    <row r="40" spans="1:82" x14ac:dyDescent="0.2">
      <c r="A40" s="200"/>
      <c r="B40" s="201"/>
      <c r="C40" s="202" t="s">
        <v>121</v>
      </c>
      <c r="D40" s="203"/>
      <c r="E40" s="203"/>
      <c r="F40" s="203"/>
      <c r="G40" s="204"/>
      <c r="H40" s="205"/>
      <c r="I40" s="205"/>
      <c r="J40" s="205"/>
      <c r="K40" s="205"/>
      <c r="L40" s="206" t="s">
        <v>121</v>
      </c>
      <c r="N40" s="206"/>
      <c r="Q40" s="192">
        <v>3</v>
      </c>
    </row>
    <row r="41" spans="1:82" x14ac:dyDescent="0.2">
      <c r="A41" s="200"/>
      <c r="B41" s="201"/>
      <c r="C41" s="202"/>
      <c r="D41" s="203"/>
      <c r="E41" s="203"/>
      <c r="F41" s="203"/>
      <c r="G41" s="204"/>
      <c r="H41" s="205"/>
      <c r="I41" s="205"/>
      <c r="J41" s="205"/>
      <c r="K41" s="205"/>
      <c r="L41" s="206"/>
      <c r="N41" s="206"/>
      <c r="Q41" s="192">
        <v>3</v>
      </c>
    </row>
    <row r="42" spans="1:82" x14ac:dyDescent="0.2">
      <c r="A42" s="200"/>
      <c r="B42" s="201"/>
      <c r="C42" s="202" t="s">
        <v>109</v>
      </c>
      <c r="D42" s="203"/>
      <c r="E42" s="203"/>
      <c r="F42" s="203"/>
      <c r="G42" s="204"/>
      <c r="H42" s="205"/>
      <c r="I42" s="205"/>
      <c r="J42" s="205"/>
      <c r="K42" s="205"/>
      <c r="L42" s="206" t="s">
        <v>109</v>
      </c>
      <c r="N42" s="206"/>
      <c r="Q42" s="192">
        <v>3</v>
      </c>
    </row>
    <row r="43" spans="1:82" x14ac:dyDescent="0.2">
      <c r="A43" s="200"/>
      <c r="B43" s="201"/>
      <c r="C43" s="202" t="s">
        <v>122</v>
      </c>
      <c r="D43" s="203"/>
      <c r="E43" s="203"/>
      <c r="F43" s="203"/>
      <c r="G43" s="204"/>
      <c r="H43" s="205"/>
      <c r="I43" s="205"/>
      <c r="J43" s="205"/>
      <c r="K43" s="205"/>
      <c r="L43" s="206" t="s">
        <v>122</v>
      </c>
      <c r="N43" s="206"/>
      <c r="Q43" s="192">
        <v>3</v>
      </c>
    </row>
    <row r="44" spans="1:82" x14ac:dyDescent="0.2">
      <c r="A44" s="200"/>
      <c r="B44" s="201"/>
      <c r="C44" s="202" t="s">
        <v>123</v>
      </c>
      <c r="D44" s="203"/>
      <c r="E44" s="203"/>
      <c r="F44" s="203"/>
      <c r="G44" s="204"/>
      <c r="H44" s="205"/>
      <c r="I44" s="205"/>
      <c r="J44" s="205"/>
      <c r="K44" s="205"/>
      <c r="L44" s="206" t="s">
        <v>123</v>
      </c>
      <c r="N44" s="206"/>
      <c r="Q44" s="192">
        <v>3</v>
      </c>
    </row>
    <row r="45" spans="1:82" x14ac:dyDescent="0.2">
      <c r="A45" s="200"/>
      <c r="B45" s="201"/>
      <c r="C45" s="202" t="s">
        <v>124</v>
      </c>
      <c r="D45" s="203"/>
      <c r="E45" s="203"/>
      <c r="F45" s="203"/>
      <c r="G45" s="204"/>
      <c r="H45" s="205"/>
      <c r="I45" s="205"/>
      <c r="J45" s="205"/>
      <c r="K45" s="205"/>
      <c r="L45" s="206" t="s">
        <v>124</v>
      </c>
      <c r="N45" s="206"/>
      <c r="Q45" s="192">
        <v>3</v>
      </c>
    </row>
    <row r="46" spans="1:82" x14ac:dyDescent="0.2">
      <c r="A46" s="200"/>
      <c r="B46" s="201"/>
      <c r="C46" s="202" t="s">
        <v>125</v>
      </c>
      <c r="D46" s="203"/>
      <c r="E46" s="203"/>
      <c r="F46" s="203"/>
      <c r="G46" s="204"/>
      <c r="H46" s="205"/>
      <c r="I46" s="205"/>
      <c r="J46" s="205"/>
      <c r="K46" s="205"/>
      <c r="L46" s="206" t="s">
        <v>125</v>
      </c>
      <c r="N46" s="206"/>
      <c r="Q46" s="192">
        <v>3</v>
      </c>
    </row>
    <row r="47" spans="1:82" x14ac:dyDescent="0.2">
      <c r="A47" s="200"/>
      <c r="B47" s="201"/>
      <c r="C47" s="202" t="s">
        <v>126</v>
      </c>
      <c r="D47" s="203"/>
      <c r="E47" s="203"/>
      <c r="F47" s="203"/>
      <c r="G47" s="204"/>
      <c r="H47" s="205"/>
      <c r="I47" s="205"/>
      <c r="J47" s="205"/>
      <c r="K47" s="205"/>
      <c r="L47" s="206" t="s">
        <v>126</v>
      </c>
      <c r="N47" s="206"/>
      <c r="Q47" s="192">
        <v>3</v>
      </c>
    </row>
    <row r="48" spans="1:82" x14ac:dyDescent="0.2">
      <c r="A48" s="200"/>
      <c r="B48" s="201"/>
      <c r="C48" s="202" t="s">
        <v>127</v>
      </c>
      <c r="D48" s="203"/>
      <c r="E48" s="203"/>
      <c r="F48" s="203"/>
      <c r="G48" s="204"/>
      <c r="H48" s="205"/>
      <c r="I48" s="205"/>
      <c r="J48" s="205"/>
      <c r="K48" s="205"/>
      <c r="L48" s="206" t="s">
        <v>127</v>
      </c>
      <c r="N48" s="206"/>
      <c r="Q48" s="192">
        <v>3</v>
      </c>
    </row>
    <row r="49" spans="1:82" x14ac:dyDescent="0.2">
      <c r="A49" s="200"/>
      <c r="B49" s="201"/>
      <c r="C49" s="202" t="s">
        <v>128</v>
      </c>
      <c r="D49" s="203"/>
      <c r="E49" s="203"/>
      <c r="F49" s="203"/>
      <c r="G49" s="204"/>
      <c r="H49" s="205"/>
      <c r="I49" s="205"/>
      <c r="J49" s="205"/>
      <c r="K49" s="205"/>
      <c r="L49" s="206" t="s">
        <v>128</v>
      </c>
      <c r="N49" s="206"/>
      <c r="Q49" s="192">
        <v>3</v>
      </c>
    </row>
    <row r="50" spans="1:82" x14ac:dyDescent="0.2">
      <c r="A50" s="200"/>
      <c r="B50" s="201"/>
      <c r="C50" s="207" t="s">
        <v>92</v>
      </c>
      <c r="D50" s="208"/>
      <c r="E50" s="209">
        <v>0</v>
      </c>
      <c r="F50" s="210"/>
      <c r="G50" s="211"/>
      <c r="H50" s="212"/>
      <c r="I50" s="213"/>
      <c r="J50" s="212"/>
      <c r="K50" s="213"/>
      <c r="M50" s="206" t="s">
        <v>92</v>
      </c>
      <c r="O50" s="206"/>
      <c r="Q50" s="192"/>
    </row>
    <row r="51" spans="1:82" x14ac:dyDescent="0.2">
      <c r="A51" s="200"/>
      <c r="B51" s="201"/>
      <c r="C51" s="207" t="s">
        <v>129</v>
      </c>
      <c r="D51" s="208"/>
      <c r="E51" s="209">
        <v>0.33829999999999999</v>
      </c>
      <c r="F51" s="210"/>
      <c r="G51" s="211"/>
      <c r="H51" s="212"/>
      <c r="I51" s="213"/>
      <c r="J51" s="212"/>
      <c r="K51" s="213"/>
      <c r="M51" s="206" t="s">
        <v>129</v>
      </c>
      <c r="O51" s="206"/>
      <c r="Q51" s="192"/>
    </row>
    <row r="52" spans="1:82" ht="22.5" x14ac:dyDescent="0.2">
      <c r="A52" s="193">
        <v>5</v>
      </c>
      <c r="B52" s="194" t="s">
        <v>130</v>
      </c>
      <c r="C52" s="195" t="s">
        <v>131</v>
      </c>
      <c r="D52" s="196" t="s">
        <v>77</v>
      </c>
      <c r="E52" s="197">
        <v>2</v>
      </c>
      <c r="F52" s="197">
        <v>0</v>
      </c>
      <c r="G52" s="198">
        <f>E52*F52</f>
        <v>0</v>
      </c>
      <c r="H52" s="199">
        <v>0.05</v>
      </c>
      <c r="I52" s="199">
        <f>E52*H52</f>
        <v>0.1</v>
      </c>
      <c r="J52" s="199">
        <v>0</v>
      </c>
      <c r="K52" s="199">
        <f>E52*J52</f>
        <v>0</v>
      </c>
      <c r="Q52" s="192">
        <v>2</v>
      </c>
      <c r="AA52" s="165">
        <v>12</v>
      </c>
      <c r="AB52" s="165">
        <v>0</v>
      </c>
      <c r="AC52" s="165">
        <v>76</v>
      </c>
      <c r="BB52" s="165">
        <v>1</v>
      </c>
      <c r="BC52" s="165">
        <f>IF(BB52=1,G52,0)</f>
        <v>0</v>
      </c>
      <c r="BD52" s="165">
        <f>IF(BB52=2,G52,0)</f>
        <v>0</v>
      </c>
      <c r="BE52" s="165">
        <f>IF(BB52=3,G52,0)</f>
        <v>0</v>
      </c>
      <c r="BF52" s="165">
        <f>IF(BB52=4,G52,0)</f>
        <v>0</v>
      </c>
      <c r="BG52" s="165">
        <f>IF(BB52=5,G52,0)</f>
        <v>0</v>
      </c>
      <c r="CA52" s="165">
        <v>12</v>
      </c>
      <c r="CB52" s="165">
        <v>0</v>
      </c>
      <c r="CC52" s="192"/>
      <c r="CD52" s="192"/>
    </row>
    <row r="53" spans="1:82" x14ac:dyDescent="0.2">
      <c r="A53" s="214"/>
      <c r="B53" s="215" t="s">
        <v>78</v>
      </c>
      <c r="C53" s="216" t="str">
        <f>CONCATENATE(B7," ",C7)</f>
        <v>3 Svislé a kompletní konstrukce</v>
      </c>
      <c r="D53" s="217"/>
      <c r="E53" s="218"/>
      <c r="F53" s="219"/>
      <c r="G53" s="220">
        <f>SUM(G7:G52)</f>
        <v>0</v>
      </c>
      <c r="H53" s="221"/>
      <c r="I53" s="222">
        <f>SUM(I7:I52)</f>
        <v>7.2228903849999995</v>
      </c>
      <c r="J53" s="221"/>
      <c r="K53" s="222">
        <f>SUM(K7:K52)</f>
        <v>0</v>
      </c>
      <c r="Q53" s="192">
        <v>4</v>
      </c>
      <c r="BC53" s="223">
        <f>SUM(BC7:BC52)</f>
        <v>0</v>
      </c>
      <c r="BD53" s="223">
        <f>SUM(BD7:BD52)</f>
        <v>0</v>
      </c>
      <c r="BE53" s="223">
        <f>SUM(BE7:BE52)</f>
        <v>0</v>
      </c>
      <c r="BF53" s="223">
        <f>SUM(BF7:BF52)</f>
        <v>0</v>
      </c>
      <c r="BG53" s="223">
        <f>SUM(BG7:BG52)</f>
        <v>0</v>
      </c>
    </row>
    <row r="54" spans="1:82" x14ac:dyDescent="0.2">
      <c r="A54" s="184" t="s">
        <v>76</v>
      </c>
      <c r="B54" s="185" t="s">
        <v>132</v>
      </c>
      <c r="C54" s="186" t="s">
        <v>133</v>
      </c>
      <c r="D54" s="187"/>
      <c r="E54" s="188"/>
      <c r="F54" s="188"/>
      <c r="G54" s="189"/>
      <c r="H54" s="190"/>
      <c r="I54" s="191"/>
      <c r="J54" s="190"/>
      <c r="K54" s="191"/>
      <c r="Q54" s="192">
        <v>1</v>
      </c>
    </row>
    <row r="55" spans="1:82" x14ac:dyDescent="0.2">
      <c r="A55" s="193">
        <v>6</v>
      </c>
      <c r="B55" s="194" t="s">
        <v>134</v>
      </c>
      <c r="C55" s="195" t="s">
        <v>135</v>
      </c>
      <c r="D55" s="196" t="s">
        <v>136</v>
      </c>
      <c r="E55" s="197">
        <v>4</v>
      </c>
      <c r="F55" s="197">
        <v>0</v>
      </c>
      <c r="G55" s="198">
        <f>E55*F55</f>
        <v>0</v>
      </c>
      <c r="H55" s="199">
        <v>0</v>
      </c>
      <c r="I55" s="199">
        <f>E55*H55</f>
        <v>0</v>
      </c>
      <c r="J55" s="199">
        <v>0</v>
      </c>
      <c r="K55" s="199">
        <f>E55*J55</f>
        <v>0</v>
      </c>
      <c r="Q55" s="192">
        <v>2</v>
      </c>
      <c r="AA55" s="165">
        <v>1</v>
      </c>
      <c r="AB55" s="165">
        <v>1</v>
      </c>
      <c r="AC55" s="165">
        <v>1</v>
      </c>
      <c r="BB55" s="165">
        <v>1</v>
      </c>
      <c r="BC55" s="165">
        <f>IF(BB55=1,G55,0)</f>
        <v>0</v>
      </c>
      <c r="BD55" s="165">
        <f>IF(BB55=2,G55,0)</f>
        <v>0</v>
      </c>
      <c r="BE55" s="165">
        <f>IF(BB55=3,G55,0)</f>
        <v>0</v>
      </c>
      <c r="BF55" s="165">
        <f>IF(BB55=4,G55,0)</f>
        <v>0</v>
      </c>
      <c r="BG55" s="165">
        <f>IF(BB55=5,G55,0)</f>
        <v>0</v>
      </c>
      <c r="CA55" s="165">
        <v>1</v>
      </c>
      <c r="CB55" s="165">
        <v>1</v>
      </c>
      <c r="CC55" s="192"/>
      <c r="CD55" s="192"/>
    </row>
    <row r="56" spans="1:82" ht="22.5" x14ac:dyDescent="0.2">
      <c r="A56" s="193">
        <v>7</v>
      </c>
      <c r="B56" s="194" t="s">
        <v>103</v>
      </c>
      <c r="C56" s="195" t="s">
        <v>137</v>
      </c>
      <c r="D56" s="196" t="s">
        <v>105</v>
      </c>
      <c r="E56" s="197">
        <v>5.6800000000000003E-2</v>
      </c>
      <c r="F56" s="197">
        <v>0</v>
      </c>
      <c r="G56" s="198">
        <f>E56*F56</f>
        <v>0</v>
      </c>
      <c r="H56" s="199">
        <v>1.09954</v>
      </c>
      <c r="I56" s="199">
        <f>E56*H56</f>
        <v>6.2453872000000001E-2</v>
      </c>
      <c r="J56" s="199">
        <v>0</v>
      </c>
      <c r="K56" s="199">
        <f>E56*J56</f>
        <v>0</v>
      </c>
      <c r="Q56" s="192">
        <v>2</v>
      </c>
      <c r="AA56" s="165">
        <v>1</v>
      </c>
      <c r="AB56" s="165">
        <v>1</v>
      </c>
      <c r="AC56" s="165">
        <v>1</v>
      </c>
      <c r="BB56" s="165">
        <v>1</v>
      </c>
      <c r="BC56" s="165">
        <f>IF(BB56=1,G56,0)</f>
        <v>0</v>
      </c>
      <c r="BD56" s="165">
        <f>IF(BB56=2,G56,0)</f>
        <v>0</v>
      </c>
      <c r="BE56" s="165">
        <f>IF(BB56=3,G56,0)</f>
        <v>0</v>
      </c>
      <c r="BF56" s="165">
        <f>IF(BB56=4,G56,0)</f>
        <v>0</v>
      </c>
      <c r="BG56" s="165">
        <f>IF(BB56=5,G56,0)</f>
        <v>0</v>
      </c>
      <c r="CA56" s="165">
        <v>1</v>
      </c>
      <c r="CB56" s="165">
        <v>1</v>
      </c>
      <c r="CC56" s="192"/>
      <c r="CD56" s="192"/>
    </row>
    <row r="57" spans="1:82" x14ac:dyDescent="0.2">
      <c r="A57" s="200"/>
      <c r="B57" s="201"/>
      <c r="C57" s="202" t="s">
        <v>138</v>
      </c>
      <c r="D57" s="203"/>
      <c r="E57" s="203"/>
      <c r="F57" s="203"/>
      <c r="G57" s="204"/>
      <c r="H57" s="205"/>
      <c r="I57" s="205"/>
      <c r="J57" s="205"/>
      <c r="K57" s="205"/>
      <c r="L57" s="206" t="s">
        <v>138</v>
      </c>
      <c r="N57" s="206"/>
      <c r="Q57" s="192">
        <v>3</v>
      </c>
    </row>
    <row r="58" spans="1:82" x14ac:dyDescent="0.2">
      <c r="A58" s="200"/>
      <c r="B58" s="201"/>
      <c r="C58" s="202"/>
      <c r="D58" s="203"/>
      <c r="E58" s="203"/>
      <c r="F58" s="203"/>
      <c r="G58" s="204"/>
      <c r="H58" s="205"/>
      <c r="I58" s="205"/>
      <c r="J58" s="205"/>
      <c r="K58" s="205"/>
      <c r="L58" s="206"/>
      <c r="N58" s="206"/>
      <c r="Q58" s="192">
        <v>3</v>
      </c>
    </row>
    <row r="59" spans="1:82" x14ac:dyDescent="0.2">
      <c r="A59" s="200"/>
      <c r="B59" s="201"/>
      <c r="C59" s="202" t="s">
        <v>139</v>
      </c>
      <c r="D59" s="203"/>
      <c r="E59" s="203"/>
      <c r="F59" s="203"/>
      <c r="G59" s="204"/>
      <c r="H59" s="205"/>
      <c r="I59" s="205"/>
      <c r="J59" s="205"/>
      <c r="K59" s="205"/>
      <c r="L59" s="206" t="s">
        <v>139</v>
      </c>
      <c r="N59" s="206"/>
      <c r="Q59" s="192">
        <v>3</v>
      </c>
    </row>
    <row r="60" spans="1:82" x14ac:dyDescent="0.2">
      <c r="A60" s="200"/>
      <c r="B60" s="201"/>
      <c r="C60" s="202" t="s">
        <v>140</v>
      </c>
      <c r="D60" s="203"/>
      <c r="E60" s="203"/>
      <c r="F60" s="203"/>
      <c r="G60" s="204"/>
      <c r="H60" s="205"/>
      <c r="I60" s="205"/>
      <c r="J60" s="205"/>
      <c r="K60" s="205"/>
      <c r="L60" s="206" t="s">
        <v>140</v>
      </c>
      <c r="N60" s="206"/>
      <c r="Q60" s="192">
        <v>3</v>
      </c>
    </row>
    <row r="61" spans="1:82" x14ac:dyDescent="0.2">
      <c r="A61" s="200"/>
      <c r="B61" s="201"/>
      <c r="C61" s="202"/>
      <c r="D61" s="203"/>
      <c r="E61" s="203"/>
      <c r="F61" s="203"/>
      <c r="G61" s="204"/>
      <c r="H61" s="205"/>
      <c r="I61" s="205"/>
      <c r="J61" s="205"/>
      <c r="K61" s="205"/>
      <c r="L61" s="206"/>
      <c r="N61" s="206"/>
      <c r="Q61" s="192">
        <v>3</v>
      </c>
    </row>
    <row r="62" spans="1:82" x14ac:dyDescent="0.2">
      <c r="A62" s="200"/>
      <c r="B62" s="201"/>
      <c r="C62" s="202" t="s">
        <v>141</v>
      </c>
      <c r="D62" s="203"/>
      <c r="E62" s="203"/>
      <c r="F62" s="203"/>
      <c r="G62" s="204"/>
      <c r="H62" s="205"/>
      <c r="I62" s="205"/>
      <c r="J62" s="205"/>
      <c r="K62" s="205"/>
      <c r="L62" s="206" t="s">
        <v>141</v>
      </c>
      <c r="N62" s="206"/>
      <c r="Q62" s="192">
        <v>3</v>
      </c>
    </row>
    <row r="63" spans="1:82" x14ac:dyDescent="0.2">
      <c r="A63" s="200"/>
      <c r="B63" s="201"/>
      <c r="C63" s="202" t="s">
        <v>142</v>
      </c>
      <c r="D63" s="203"/>
      <c r="E63" s="203"/>
      <c r="F63" s="203"/>
      <c r="G63" s="204"/>
      <c r="H63" s="205"/>
      <c r="I63" s="205"/>
      <c r="J63" s="205"/>
      <c r="K63" s="205"/>
      <c r="L63" s="206" t="s">
        <v>142</v>
      </c>
      <c r="N63" s="206"/>
      <c r="Q63" s="192">
        <v>3</v>
      </c>
    </row>
    <row r="64" spans="1:82" x14ac:dyDescent="0.2">
      <c r="A64" s="200"/>
      <c r="B64" s="201"/>
      <c r="C64" s="202" t="s">
        <v>143</v>
      </c>
      <c r="D64" s="203"/>
      <c r="E64" s="203"/>
      <c r="F64" s="203"/>
      <c r="G64" s="204"/>
      <c r="H64" s="205"/>
      <c r="I64" s="205"/>
      <c r="J64" s="205"/>
      <c r="K64" s="205"/>
      <c r="L64" s="206" t="s">
        <v>143</v>
      </c>
      <c r="N64" s="206"/>
      <c r="Q64" s="192">
        <v>3</v>
      </c>
    </row>
    <row r="65" spans="1:82" x14ac:dyDescent="0.2">
      <c r="A65" s="200"/>
      <c r="B65" s="201"/>
      <c r="C65" s="202" t="s">
        <v>144</v>
      </c>
      <c r="D65" s="203"/>
      <c r="E65" s="203"/>
      <c r="F65" s="203"/>
      <c r="G65" s="204"/>
      <c r="H65" s="205"/>
      <c r="I65" s="205"/>
      <c r="J65" s="205"/>
      <c r="K65" s="205"/>
      <c r="L65" s="206" t="s">
        <v>144</v>
      </c>
      <c r="N65" s="206"/>
      <c r="Q65" s="192">
        <v>3</v>
      </c>
    </row>
    <row r="66" spans="1:82" x14ac:dyDescent="0.2">
      <c r="A66" s="200"/>
      <c r="B66" s="201"/>
      <c r="C66" s="202" t="s">
        <v>145</v>
      </c>
      <c r="D66" s="203"/>
      <c r="E66" s="203"/>
      <c r="F66" s="203"/>
      <c r="G66" s="204"/>
      <c r="H66" s="205"/>
      <c r="I66" s="205"/>
      <c r="J66" s="205"/>
      <c r="K66" s="205"/>
      <c r="L66" s="206" t="s">
        <v>145</v>
      </c>
      <c r="N66" s="206"/>
      <c r="Q66" s="192">
        <v>3</v>
      </c>
    </row>
    <row r="67" spans="1:82" x14ac:dyDescent="0.2">
      <c r="A67" s="200"/>
      <c r="B67" s="201"/>
      <c r="C67" s="202" t="s">
        <v>146</v>
      </c>
      <c r="D67" s="203"/>
      <c r="E67" s="203"/>
      <c r="F67" s="203"/>
      <c r="G67" s="204"/>
      <c r="H67" s="205"/>
      <c r="I67" s="205"/>
      <c r="J67" s="205"/>
      <c r="K67" s="205"/>
      <c r="L67" s="206" t="s">
        <v>146</v>
      </c>
      <c r="N67" s="206"/>
      <c r="Q67" s="192">
        <v>3</v>
      </c>
    </row>
    <row r="68" spans="1:82" x14ac:dyDescent="0.2">
      <c r="A68" s="200"/>
      <c r="B68" s="201"/>
      <c r="C68" s="202" t="s">
        <v>147</v>
      </c>
      <c r="D68" s="203"/>
      <c r="E68" s="203"/>
      <c r="F68" s="203"/>
      <c r="G68" s="204"/>
      <c r="H68" s="205"/>
      <c r="I68" s="205"/>
      <c r="J68" s="205"/>
      <c r="K68" s="205"/>
      <c r="L68" s="206" t="s">
        <v>147</v>
      </c>
      <c r="N68" s="206"/>
      <c r="Q68" s="192">
        <v>3</v>
      </c>
    </row>
    <row r="69" spans="1:82" x14ac:dyDescent="0.2">
      <c r="A69" s="200"/>
      <c r="B69" s="201"/>
      <c r="C69" s="202" t="s">
        <v>148</v>
      </c>
      <c r="D69" s="203"/>
      <c r="E69" s="203"/>
      <c r="F69" s="203"/>
      <c r="G69" s="204"/>
      <c r="H69" s="205"/>
      <c r="I69" s="205"/>
      <c r="J69" s="205"/>
      <c r="K69" s="205"/>
      <c r="L69" s="206" t="s">
        <v>148</v>
      </c>
      <c r="N69" s="206"/>
      <c r="Q69" s="192">
        <v>3</v>
      </c>
    </row>
    <row r="70" spans="1:82" x14ac:dyDescent="0.2">
      <c r="A70" s="200"/>
      <c r="B70" s="201"/>
      <c r="C70" s="202" t="s">
        <v>149</v>
      </c>
      <c r="D70" s="203"/>
      <c r="E70" s="203"/>
      <c r="F70" s="203"/>
      <c r="G70" s="204"/>
      <c r="H70" s="205"/>
      <c r="I70" s="205"/>
      <c r="J70" s="205"/>
      <c r="K70" s="205"/>
      <c r="L70" s="206" t="s">
        <v>149</v>
      </c>
      <c r="N70" s="206"/>
      <c r="Q70" s="192">
        <v>3</v>
      </c>
    </row>
    <row r="71" spans="1:82" x14ac:dyDescent="0.2">
      <c r="A71" s="200"/>
      <c r="B71" s="201"/>
      <c r="C71" s="207" t="s">
        <v>92</v>
      </c>
      <c r="D71" s="208"/>
      <c r="E71" s="209">
        <v>0</v>
      </c>
      <c r="F71" s="210"/>
      <c r="G71" s="211"/>
      <c r="H71" s="212"/>
      <c r="I71" s="213"/>
      <c r="J71" s="212"/>
      <c r="K71" s="213"/>
      <c r="M71" s="206" t="s">
        <v>92</v>
      </c>
      <c r="O71" s="206"/>
      <c r="Q71" s="192"/>
    </row>
    <row r="72" spans="1:82" x14ac:dyDescent="0.2">
      <c r="A72" s="200"/>
      <c r="B72" s="201"/>
      <c r="C72" s="207" t="s">
        <v>150</v>
      </c>
      <c r="D72" s="208"/>
      <c r="E72" s="209">
        <v>5.6800000000000003E-2</v>
      </c>
      <c r="F72" s="210"/>
      <c r="G72" s="211"/>
      <c r="H72" s="212"/>
      <c r="I72" s="213"/>
      <c r="J72" s="212"/>
      <c r="K72" s="213"/>
      <c r="M72" s="206" t="s">
        <v>150</v>
      </c>
      <c r="O72" s="206"/>
      <c r="Q72" s="192"/>
    </row>
    <row r="73" spans="1:82" x14ac:dyDescent="0.2">
      <c r="A73" s="193">
        <v>8</v>
      </c>
      <c r="B73" s="194" t="s">
        <v>151</v>
      </c>
      <c r="C73" s="195" t="s">
        <v>152</v>
      </c>
      <c r="D73" s="196" t="s">
        <v>91</v>
      </c>
      <c r="E73" s="197">
        <v>11.16</v>
      </c>
      <c r="F73" s="197">
        <v>0</v>
      </c>
      <c r="G73" s="198">
        <f>E73*F73</f>
        <v>0</v>
      </c>
      <c r="H73" s="199">
        <v>8.3059999999999995E-2</v>
      </c>
      <c r="I73" s="199">
        <f>E73*H73</f>
        <v>0.92694959999999993</v>
      </c>
      <c r="J73" s="199">
        <v>0</v>
      </c>
      <c r="K73" s="199">
        <f>E73*J73</f>
        <v>0</v>
      </c>
      <c r="Q73" s="192">
        <v>2</v>
      </c>
      <c r="AA73" s="165">
        <v>1</v>
      </c>
      <c r="AB73" s="165">
        <v>1</v>
      </c>
      <c r="AC73" s="165">
        <v>1</v>
      </c>
      <c r="BB73" s="165">
        <v>1</v>
      </c>
      <c r="BC73" s="165">
        <f>IF(BB73=1,G73,0)</f>
        <v>0</v>
      </c>
      <c r="BD73" s="165">
        <f>IF(BB73=2,G73,0)</f>
        <v>0</v>
      </c>
      <c r="BE73" s="165">
        <f>IF(BB73=3,G73,0)</f>
        <v>0</v>
      </c>
      <c r="BF73" s="165">
        <f>IF(BB73=4,G73,0)</f>
        <v>0</v>
      </c>
      <c r="BG73" s="165">
        <f>IF(BB73=5,G73,0)</f>
        <v>0</v>
      </c>
      <c r="CA73" s="165">
        <v>1</v>
      </c>
      <c r="CB73" s="165">
        <v>1</v>
      </c>
      <c r="CC73" s="192"/>
      <c r="CD73" s="192"/>
    </row>
    <row r="74" spans="1:82" x14ac:dyDescent="0.2">
      <c r="A74" s="200"/>
      <c r="B74" s="201"/>
      <c r="C74" s="202" t="s">
        <v>153</v>
      </c>
      <c r="D74" s="203"/>
      <c r="E74" s="203"/>
      <c r="F74" s="203"/>
      <c r="G74" s="204"/>
      <c r="H74" s="205"/>
      <c r="I74" s="205"/>
      <c r="J74" s="205"/>
      <c r="K74" s="205"/>
      <c r="L74" s="206" t="s">
        <v>153</v>
      </c>
      <c r="N74" s="206"/>
      <c r="Q74" s="192">
        <v>3</v>
      </c>
    </row>
    <row r="75" spans="1:82" x14ac:dyDescent="0.2">
      <c r="A75" s="200"/>
      <c r="B75" s="201"/>
      <c r="C75" s="207" t="s">
        <v>92</v>
      </c>
      <c r="D75" s="208"/>
      <c r="E75" s="209">
        <v>0</v>
      </c>
      <c r="F75" s="210"/>
      <c r="G75" s="211"/>
      <c r="H75" s="212"/>
      <c r="I75" s="213"/>
      <c r="J75" s="212"/>
      <c r="K75" s="213"/>
      <c r="M75" s="206" t="s">
        <v>92</v>
      </c>
      <c r="O75" s="206"/>
      <c r="Q75" s="192"/>
    </row>
    <row r="76" spans="1:82" ht="33.75" x14ac:dyDescent="0.2">
      <c r="A76" s="200"/>
      <c r="B76" s="201"/>
      <c r="C76" s="207" t="s">
        <v>154</v>
      </c>
      <c r="D76" s="208"/>
      <c r="E76" s="209">
        <v>6.78</v>
      </c>
      <c r="F76" s="210"/>
      <c r="G76" s="211"/>
      <c r="H76" s="212"/>
      <c r="I76" s="213"/>
      <c r="J76" s="212"/>
      <c r="K76" s="213"/>
      <c r="M76" s="206" t="s">
        <v>154</v>
      </c>
      <c r="O76" s="206"/>
      <c r="Q76" s="192"/>
    </row>
    <row r="77" spans="1:82" x14ac:dyDescent="0.2">
      <c r="A77" s="200"/>
      <c r="B77" s="201"/>
      <c r="C77" s="207" t="s">
        <v>155</v>
      </c>
      <c r="D77" s="208"/>
      <c r="E77" s="209">
        <v>4.38</v>
      </c>
      <c r="F77" s="210"/>
      <c r="G77" s="211"/>
      <c r="H77" s="212"/>
      <c r="I77" s="213"/>
      <c r="J77" s="212"/>
      <c r="K77" s="213"/>
      <c r="M77" s="206" t="s">
        <v>155</v>
      </c>
      <c r="O77" s="206"/>
      <c r="Q77" s="192"/>
    </row>
    <row r="78" spans="1:82" x14ac:dyDescent="0.2">
      <c r="A78" s="193">
        <v>9</v>
      </c>
      <c r="B78" s="194" t="s">
        <v>156</v>
      </c>
      <c r="C78" s="195" t="s">
        <v>157</v>
      </c>
      <c r="D78" s="196" t="s">
        <v>91</v>
      </c>
      <c r="E78" s="197">
        <v>11.16</v>
      </c>
      <c r="F78" s="197">
        <v>0</v>
      </c>
      <c r="G78" s="198">
        <f>E78*F78</f>
        <v>0</v>
      </c>
      <c r="H78" s="199">
        <v>0</v>
      </c>
      <c r="I78" s="199">
        <f>E78*H78</f>
        <v>0</v>
      </c>
      <c r="J78" s="199">
        <v>0</v>
      </c>
      <c r="K78" s="199">
        <f>E78*J78</f>
        <v>0</v>
      </c>
      <c r="Q78" s="192">
        <v>2</v>
      </c>
      <c r="AA78" s="165">
        <v>1</v>
      </c>
      <c r="AB78" s="165">
        <v>1</v>
      </c>
      <c r="AC78" s="165">
        <v>1</v>
      </c>
      <c r="BB78" s="165">
        <v>1</v>
      </c>
      <c r="BC78" s="165">
        <f>IF(BB78=1,G78,0)</f>
        <v>0</v>
      </c>
      <c r="BD78" s="165">
        <f>IF(BB78=2,G78,0)</f>
        <v>0</v>
      </c>
      <c r="BE78" s="165">
        <f>IF(BB78=3,G78,0)</f>
        <v>0</v>
      </c>
      <c r="BF78" s="165">
        <f>IF(BB78=4,G78,0)</f>
        <v>0</v>
      </c>
      <c r="BG78" s="165">
        <f>IF(BB78=5,G78,0)</f>
        <v>0</v>
      </c>
      <c r="CA78" s="165">
        <v>1</v>
      </c>
      <c r="CB78" s="165">
        <v>1</v>
      </c>
      <c r="CC78" s="192"/>
      <c r="CD78" s="192"/>
    </row>
    <row r="79" spans="1:82" x14ac:dyDescent="0.2">
      <c r="A79" s="200"/>
      <c r="B79" s="201"/>
      <c r="C79" s="202" t="s">
        <v>153</v>
      </c>
      <c r="D79" s="203"/>
      <c r="E79" s="203"/>
      <c r="F79" s="203"/>
      <c r="G79" s="204"/>
      <c r="H79" s="205"/>
      <c r="I79" s="205"/>
      <c r="J79" s="205"/>
      <c r="K79" s="205"/>
      <c r="L79" s="206" t="s">
        <v>153</v>
      </c>
      <c r="N79" s="206"/>
      <c r="Q79" s="192">
        <v>3</v>
      </c>
    </row>
    <row r="80" spans="1:82" x14ac:dyDescent="0.2">
      <c r="A80" s="200"/>
      <c r="B80" s="201"/>
      <c r="C80" s="207" t="s">
        <v>92</v>
      </c>
      <c r="D80" s="208"/>
      <c r="E80" s="209">
        <v>0</v>
      </c>
      <c r="F80" s="210"/>
      <c r="G80" s="211"/>
      <c r="H80" s="212"/>
      <c r="I80" s="213"/>
      <c r="J80" s="212"/>
      <c r="K80" s="213"/>
      <c r="M80" s="206" t="s">
        <v>92</v>
      </c>
      <c r="O80" s="206"/>
      <c r="Q80" s="192"/>
    </row>
    <row r="81" spans="1:82" ht="33.75" x14ac:dyDescent="0.2">
      <c r="A81" s="200"/>
      <c r="B81" s="201"/>
      <c r="C81" s="207" t="s">
        <v>154</v>
      </c>
      <c r="D81" s="208"/>
      <c r="E81" s="209">
        <v>6.78</v>
      </c>
      <c r="F81" s="210"/>
      <c r="G81" s="211"/>
      <c r="H81" s="212"/>
      <c r="I81" s="213"/>
      <c r="J81" s="212"/>
      <c r="K81" s="213"/>
      <c r="M81" s="206" t="s">
        <v>154</v>
      </c>
      <c r="O81" s="206"/>
      <c r="Q81" s="192"/>
    </row>
    <row r="82" spans="1:82" x14ac:dyDescent="0.2">
      <c r="A82" s="200"/>
      <c r="B82" s="201"/>
      <c r="C82" s="207" t="s">
        <v>155</v>
      </c>
      <c r="D82" s="208"/>
      <c r="E82" s="209">
        <v>4.38</v>
      </c>
      <c r="F82" s="210"/>
      <c r="G82" s="211"/>
      <c r="H82" s="212"/>
      <c r="I82" s="213"/>
      <c r="J82" s="212"/>
      <c r="K82" s="213"/>
      <c r="M82" s="206" t="s">
        <v>155</v>
      </c>
      <c r="O82" s="206"/>
      <c r="Q82" s="192"/>
    </row>
    <row r="83" spans="1:82" x14ac:dyDescent="0.2">
      <c r="A83" s="193">
        <v>10</v>
      </c>
      <c r="B83" s="194" t="s">
        <v>158</v>
      </c>
      <c r="C83" s="195" t="s">
        <v>159</v>
      </c>
      <c r="D83" s="196" t="s">
        <v>91</v>
      </c>
      <c r="E83" s="197">
        <v>16.2593</v>
      </c>
      <c r="F83" s="197">
        <v>0</v>
      </c>
      <c r="G83" s="198">
        <f>E83*F83</f>
        <v>0</v>
      </c>
      <c r="H83" s="199">
        <v>1.32E-2</v>
      </c>
      <c r="I83" s="199">
        <f>E83*H83</f>
        <v>0.21462276</v>
      </c>
      <c r="J83" s="199">
        <v>0</v>
      </c>
      <c r="K83" s="199">
        <f>E83*J83</f>
        <v>0</v>
      </c>
      <c r="Q83" s="192">
        <v>2</v>
      </c>
      <c r="AA83" s="165">
        <v>1</v>
      </c>
      <c r="AB83" s="165">
        <v>1</v>
      </c>
      <c r="AC83" s="165">
        <v>1</v>
      </c>
      <c r="BB83" s="165">
        <v>1</v>
      </c>
      <c r="BC83" s="165">
        <f>IF(BB83=1,G83,0)</f>
        <v>0</v>
      </c>
      <c r="BD83" s="165">
        <f>IF(BB83=2,G83,0)</f>
        <v>0</v>
      </c>
      <c r="BE83" s="165">
        <f>IF(BB83=3,G83,0)</f>
        <v>0</v>
      </c>
      <c r="BF83" s="165">
        <f>IF(BB83=4,G83,0)</f>
        <v>0</v>
      </c>
      <c r="BG83" s="165">
        <f>IF(BB83=5,G83,0)</f>
        <v>0</v>
      </c>
      <c r="CA83" s="165">
        <v>1</v>
      </c>
      <c r="CB83" s="165">
        <v>1</v>
      </c>
      <c r="CC83" s="192"/>
      <c r="CD83" s="192"/>
    </row>
    <row r="84" spans="1:82" x14ac:dyDescent="0.2">
      <c r="A84" s="200"/>
      <c r="B84" s="201"/>
      <c r="C84" s="207" t="s">
        <v>160</v>
      </c>
      <c r="D84" s="208"/>
      <c r="E84" s="209">
        <v>16.2593</v>
      </c>
      <c r="F84" s="210"/>
      <c r="G84" s="211"/>
      <c r="H84" s="212"/>
      <c r="I84" s="213"/>
      <c r="J84" s="212"/>
      <c r="K84" s="213"/>
      <c r="M84" s="206" t="s">
        <v>160</v>
      </c>
      <c r="O84" s="206"/>
      <c r="Q84" s="192"/>
    </row>
    <row r="85" spans="1:82" ht="22.5" x14ac:dyDescent="0.2">
      <c r="A85" s="193">
        <v>11</v>
      </c>
      <c r="B85" s="194" t="s">
        <v>161</v>
      </c>
      <c r="C85" s="195" t="s">
        <v>162</v>
      </c>
      <c r="D85" s="196" t="s">
        <v>163</v>
      </c>
      <c r="E85" s="197">
        <v>0.156</v>
      </c>
      <c r="F85" s="197">
        <v>0</v>
      </c>
      <c r="G85" s="198">
        <f>E85*F85</f>
        <v>0</v>
      </c>
      <c r="H85" s="199">
        <v>2.5251600000000001</v>
      </c>
      <c r="I85" s="199">
        <f>E85*H85</f>
        <v>0.39392495999999999</v>
      </c>
      <c r="J85" s="199">
        <v>0</v>
      </c>
      <c r="K85" s="199">
        <f>E85*J85</f>
        <v>0</v>
      </c>
      <c r="Q85" s="192">
        <v>2</v>
      </c>
      <c r="AA85" s="165">
        <v>1</v>
      </c>
      <c r="AB85" s="165">
        <v>1</v>
      </c>
      <c r="AC85" s="165">
        <v>1</v>
      </c>
      <c r="BB85" s="165">
        <v>1</v>
      </c>
      <c r="BC85" s="165">
        <f>IF(BB85=1,G85,0)</f>
        <v>0</v>
      </c>
      <c r="BD85" s="165">
        <f>IF(BB85=2,G85,0)</f>
        <v>0</v>
      </c>
      <c r="BE85" s="165">
        <f>IF(BB85=3,G85,0)</f>
        <v>0</v>
      </c>
      <c r="BF85" s="165">
        <f>IF(BB85=4,G85,0)</f>
        <v>0</v>
      </c>
      <c r="BG85" s="165">
        <f>IF(BB85=5,G85,0)</f>
        <v>0</v>
      </c>
      <c r="CA85" s="165">
        <v>1</v>
      </c>
      <c r="CB85" s="165">
        <v>1</v>
      </c>
      <c r="CC85" s="192"/>
      <c r="CD85" s="192"/>
    </row>
    <row r="86" spans="1:82" x14ac:dyDescent="0.2">
      <c r="A86" s="200"/>
      <c r="B86" s="201"/>
      <c r="C86" s="207" t="s">
        <v>92</v>
      </c>
      <c r="D86" s="208"/>
      <c r="E86" s="209">
        <v>0</v>
      </c>
      <c r="F86" s="210"/>
      <c r="G86" s="211"/>
      <c r="H86" s="212"/>
      <c r="I86" s="213"/>
      <c r="J86" s="212"/>
      <c r="K86" s="213"/>
      <c r="M86" s="206" t="s">
        <v>92</v>
      </c>
      <c r="O86" s="206"/>
      <c r="Q86" s="192"/>
    </row>
    <row r="87" spans="1:82" x14ac:dyDescent="0.2">
      <c r="A87" s="200"/>
      <c r="B87" s="201"/>
      <c r="C87" s="207" t="s">
        <v>164</v>
      </c>
      <c r="D87" s="208"/>
      <c r="E87" s="209">
        <v>0.156</v>
      </c>
      <c r="F87" s="210"/>
      <c r="G87" s="211"/>
      <c r="H87" s="212"/>
      <c r="I87" s="213"/>
      <c r="J87" s="212"/>
      <c r="K87" s="213"/>
      <c r="M87" s="206" t="s">
        <v>164</v>
      </c>
      <c r="O87" s="206"/>
      <c r="Q87" s="192"/>
    </row>
    <row r="88" spans="1:82" x14ac:dyDescent="0.2">
      <c r="A88" s="193">
        <v>12</v>
      </c>
      <c r="B88" s="194" t="s">
        <v>165</v>
      </c>
      <c r="C88" s="195" t="s">
        <v>166</v>
      </c>
      <c r="D88" s="196" t="s">
        <v>91</v>
      </c>
      <c r="E88" s="197">
        <v>0.76</v>
      </c>
      <c r="F88" s="197">
        <v>0</v>
      </c>
      <c r="G88" s="198">
        <f>E88*F88</f>
        <v>0</v>
      </c>
      <c r="H88" s="199">
        <v>3.4099999999999998E-3</v>
      </c>
      <c r="I88" s="199">
        <f>E88*H88</f>
        <v>2.5915999999999999E-3</v>
      </c>
      <c r="J88" s="199">
        <v>0</v>
      </c>
      <c r="K88" s="199">
        <f>E88*J88</f>
        <v>0</v>
      </c>
      <c r="Q88" s="192">
        <v>2</v>
      </c>
      <c r="AA88" s="165">
        <v>1</v>
      </c>
      <c r="AB88" s="165">
        <v>1</v>
      </c>
      <c r="AC88" s="165">
        <v>1</v>
      </c>
      <c r="BB88" s="165">
        <v>1</v>
      </c>
      <c r="BC88" s="165">
        <f>IF(BB88=1,G88,0)</f>
        <v>0</v>
      </c>
      <c r="BD88" s="165">
        <f>IF(BB88=2,G88,0)</f>
        <v>0</v>
      </c>
      <c r="BE88" s="165">
        <f>IF(BB88=3,G88,0)</f>
        <v>0</v>
      </c>
      <c r="BF88" s="165">
        <f>IF(BB88=4,G88,0)</f>
        <v>0</v>
      </c>
      <c r="BG88" s="165">
        <f>IF(BB88=5,G88,0)</f>
        <v>0</v>
      </c>
      <c r="CA88" s="165">
        <v>1</v>
      </c>
      <c r="CB88" s="165">
        <v>1</v>
      </c>
      <c r="CC88" s="192"/>
      <c r="CD88" s="192"/>
    </row>
    <row r="89" spans="1:82" x14ac:dyDescent="0.2">
      <c r="A89" s="200"/>
      <c r="B89" s="201"/>
      <c r="C89" s="207" t="s">
        <v>92</v>
      </c>
      <c r="D89" s="208"/>
      <c r="E89" s="209">
        <v>0</v>
      </c>
      <c r="F89" s="210"/>
      <c r="G89" s="211"/>
      <c r="H89" s="212"/>
      <c r="I89" s="213"/>
      <c r="J89" s="212"/>
      <c r="K89" s="213"/>
      <c r="M89" s="206" t="s">
        <v>92</v>
      </c>
      <c r="O89" s="206"/>
      <c r="Q89" s="192"/>
    </row>
    <row r="90" spans="1:82" x14ac:dyDescent="0.2">
      <c r="A90" s="200"/>
      <c r="B90" s="201"/>
      <c r="C90" s="207" t="s">
        <v>167</v>
      </c>
      <c r="D90" s="208"/>
      <c r="E90" s="209">
        <v>0.76</v>
      </c>
      <c r="F90" s="210"/>
      <c r="G90" s="211"/>
      <c r="H90" s="212"/>
      <c r="I90" s="213"/>
      <c r="J90" s="212"/>
      <c r="K90" s="213"/>
      <c r="M90" s="206" t="s">
        <v>167</v>
      </c>
      <c r="O90" s="206"/>
      <c r="Q90" s="192"/>
    </row>
    <row r="91" spans="1:82" x14ac:dyDescent="0.2">
      <c r="A91" s="193">
        <v>13</v>
      </c>
      <c r="B91" s="194" t="s">
        <v>168</v>
      </c>
      <c r="C91" s="195" t="s">
        <v>169</v>
      </c>
      <c r="D91" s="196" t="s">
        <v>91</v>
      </c>
      <c r="E91" s="197">
        <v>0.76</v>
      </c>
      <c r="F91" s="197">
        <v>0</v>
      </c>
      <c r="G91" s="198">
        <f>E91*F91</f>
        <v>0</v>
      </c>
      <c r="H91" s="199">
        <v>0</v>
      </c>
      <c r="I91" s="199">
        <f>E91*H91</f>
        <v>0</v>
      </c>
      <c r="J91" s="199">
        <v>0</v>
      </c>
      <c r="K91" s="199">
        <f>E91*J91</f>
        <v>0</v>
      </c>
      <c r="Q91" s="192">
        <v>2</v>
      </c>
      <c r="AA91" s="165">
        <v>1</v>
      </c>
      <c r="AB91" s="165">
        <v>1</v>
      </c>
      <c r="AC91" s="165">
        <v>1</v>
      </c>
      <c r="BB91" s="165">
        <v>1</v>
      </c>
      <c r="BC91" s="165">
        <f>IF(BB91=1,G91,0)</f>
        <v>0</v>
      </c>
      <c r="BD91" s="165">
        <f>IF(BB91=2,G91,0)</f>
        <v>0</v>
      </c>
      <c r="BE91" s="165">
        <f>IF(BB91=3,G91,0)</f>
        <v>0</v>
      </c>
      <c r="BF91" s="165">
        <f>IF(BB91=4,G91,0)</f>
        <v>0</v>
      </c>
      <c r="BG91" s="165">
        <f>IF(BB91=5,G91,0)</f>
        <v>0</v>
      </c>
      <c r="CA91" s="165">
        <v>1</v>
      </c>
      <c r="CB91" s="165">
        <v>1</v>
      </c>
      <c r="CC91" s="192"/>
      <c r="CD91" s="192"/>
    </row>
    <row r="92" spans="1:82" x14ac:dyDescent="0.2">
      <c r="A92" s="200"/>
      <c r="B92" s="201"/>
      <c r="C92" s="207" t="s">
        <v>92</v>
      </c>
      <c r="D92" s="208"/>
      <c r="E92" s="209">
        <v>0</v>
      </c>
      <c r="F92" s="210"/>
      <c r="G92" s="211"/>
      <c r="H92" s="212"/>
      <c r="I92" s="213"/>
      <c r="J92" s="212"/>
      <c r="K92" s="213"/>
      <c r="M92" s="206" t="s">
        <v>92</v>
      </c>
      <c r="O92" s="206"/>
      <c r="Q92" s="192"/>
    </row>
    <row r="93" spans="1:82" x14ac:dyDescent="0.2">
      <c r="A93" s="200"/>
      <c r="B93" s="201"/>
      <c r="C93" s="207" t="s">
        <v>167</v>
      </c>
      <c r="D93" s="208"/>
      <c r="E93" s="209">
        <v>0.76</v>
      </c>
      <c r="F93" s="210"/>
      <c r="G93" s="211"/>
      <c r="H93" s="212"/>
      <c r="I93" s="213"/>
      <c r="J93" s="212"/>
      <c r="K93" s="213"/>
      <c r="M93" s="206" t="s">
        <v>167</v>
      </c>
      <c r="O93" s="206"/>
      <c r="Q93" s="192"/>
    </row>
    <row r="94" spans="1:82" x14ac:dyDescent="0.2">
      <c r="A94" s="193">
        <v>14</v>
      </c>
      <c r="B94" s="194" t="s">
        <v>170</v>
      </c>
      <c r="C94" s="195" t="s">
        <v>171</v>
      </c>
      <c r="D94" s="196" t="s">
        <v>105</v>
      </c>
      <c r="E94" s="197">
        <v>1.44E-2</v>
      </c>
      <c r="F94" s="197">
        <v>0</v>
      </c>
      <c r="G94" s="198">
        <f>E94*F94</f>
        <v>0</v>
      </c>
      <c r="H94" s="199">
        <v>1.071</v>
      </c>
      <c r="I94" s="199">
        <f>E94*H94</f>
        <v>1.5422399999999999E-2</v>
      </c>
      <c r="J94" s="199">
        <v>0</v>
      </c>
      <c r="K94" s="199">
        <f>E94*J94</f>
        <v>0</v>
      </c>
      <c r="Q94" s="192">
        <v>2</v>
      </c>
      <c r="AA94" s="165">
        <v>1</v>
      </c>
      <c r="AB94" s="165">
        <v>1</v>
      </c>
      <c r="AC94" s="165">
        <v>1</v>
      </c>
      <c r="BB94" s="165">
        <v>1</v>
      </c>
      <c r="BC94" s="165">
        <f>IF(BB94=1,G94,0)</f>
        <v>0</v>
      </c>
      <c r="BD94" s="165">
        <f>IF(BB94=2,G94,0)</f>
        <v>0</v>
      </c>
      <c r="BE94" s="165">
        <f>IF(BB94=3,G94,0)</f>
        <v>0</v>
      </c>
      <c r="BF94" s="165">
        <f>IF(BB94=4,G94,0)</f>
        <v>0</v>
      </c>
      <c r="BG94" s="165">
        <f>IF(BB94=5,G94,0)</f>
        <v>0</v>
      </c>
      <c r="CA94" s="165">
        <v>1</v>
      </c>
      <c r="CB94" s="165">
        <v>1</v>
      </c>
      <c r="CC94" s="192"/>
      <c r="CD94" s="192"/>
    </row>
    <row r="95" spans="1:82" x14ac:dyDescent="0.2">
      <c r="A95" s="200"/>
      <c r="B95" s="201"/>
      <c r="C95" s="207" t="s">
        <v>172</v>
      </c>
      <c r="D95" s="208"/>
      <c r="E95" s="209">
        <v>1.44E-2</v>
      </c>
      <c r="F95" s="210"/>
      <c r="G95" s="211"/>
      <c r="H95" s="212"/>
      <c r="I95" s="213"/>
      <c r="J95" s="212"/>
      <c r="K95" s="213"/>
      <c r="M95" s="206" t="s">
        <v>172</v>
      </c>
      <c r="O95" s="206"/>
      <c r="Q95" s="192"/>
    </row>
    <row r="96" spans="1:82" ht="22.5" x14ac:dyDescent="0.2">
      <c r="A96" s="193">
        <v>15</v>
      </c>
      <c r="B96" s="194" t="s">
        <v>173</v>
      </c>
      <c r="C96" s="195" t="s">
        <v>174</v>
      </c>
      <c r="D96" s="196" t="s">
        <v>163</v>
      </c>
      <c r="E96" s="197">
        <v>0.85499999999999998</v>
      </c>
      <c r="F96" s="197">
        <v>0</v>
      </c>
      <c r="G96" s="198">
        <f>E96*F96</f>
        <v>0</v>
      </c>
      <c r="H96" s="199">
        <v>2.42198</v>
      </c>
      <c r="I96" s="199">
        <f>E96*H96</f>
        <v>2.0707928999999998</v>
      </c>
      <c r="J96" s="199">
        <v>0</v>
      </c>
      <c r="K96" s="199">
        <f>E96*J96</f>
        <v>0</v>
      </c>
      <c r="Q96" s="192">
        <v>2</v>
      </c>
      <c r="AA96" s="165">
        <v>1</v>
      </c>
      <c r="AB96" s="165">
        <v>1</v>
      </c>
      <c r="AC96" s="165">
        <v>1</v>
      </c>
      <c r="BB96" s="165">
        <v>1</v>
      </c>
      <c r="BC96" s="165">
        <f>IF(BB96=1,G96,0)</f>
        <v>0</v>
      </c>
      <c r="BD96" s="165">
        <f>IF(BB96=2,G96,0)</f>
        <v>0</v>
      </c>
      <c r="BE96" s="165">
        <f>IF(BB96=3,G96,0)</f>
        <v>0</v>
      </c>
      <c r="BF96" s="165">
        <f>IF(BB96=4,G96,0)</f>
        <v>0</v>
      </c>
      <c r="BG96" s="165">
        <f>IF(BB96=5,G96,0)</f>
        <v>0</v>
      </c>
      <c r="CA96" s="165">
        <v>1</v>
      </c>
      <c r="CB96" s="165">
        <v>1</v>
      </c>
      <c r="CC96" s="192"/>
      <c r="CD96" s="192"/>
    </row>
    <row r="97" spans="1:82" x14ac:dyDescent="0.2">
      <c r="A97" s="200"/>
      <c r="B97" s="201"/>
      <c r="C97" s="207" t="s">
        <v>92</v>
      </c>
      <c r="D97" s="208"/>
      <c r="E97" s="209">
        <v>0</v>
      </c>
      <c r="F97" s="210"/>
      <c r="G97" s="211"/>
      <c r="H97" s="212"/>
      <c r="I97" s="213"/>
      <c r="J97" s="212"/>
      <c r="K97" s="213"/>
      <c r="M97" s="206" t="s">
        <v>92</v>
      </c>
      <c r="O97" s="206"/>
      <c r="Q97" s="192"/>
    </row>
    <row r="98" spans="1:82" x14ac:dyDescent="0.2">
      <c r="A98" s="200"/>
      <c r="B98" s="201"/>
      <c r="C98" s="207" t="s">
        <v>175</v>
      </c>
      <c r="D98" s="208"/>
      <c r="E98" s="209">
        <v>0.1968</v>
      </c>
      <c r="F98" s="210"/>
      <c r="G98" s="211"/>
      <c r="H98" s="212"/>
      <c r="I98" s="213"/>
      <c r="J98" s="212"/>
      <c r="K98" s="213"/>
      <c r="M98" s="206" t="s">
        <v>175</v>
      </c>
      <c r="O98" s="206"/>
      <c r="Q98" s="192"/>
    </row>
    <row r="99" spans="1:82" x14ac:dyDescent="0.2">
      <c r="A99" s="200"/>
      <c r="B99" s="201"/>
      <c r="C99" s="207" t="s">
        <v>176</v>
      </c>
      <c r="D99" s="208"/>
      <c r="E99" s="209">
        <v>0.65820000000000001</v>
      </c>
      <c r="F99" s="210"/>
      <c r="G99" s="211"/>
      <c r="H99" s="212"/>
      <c r="I99" s="213"/>
      <c r="J99" s="212"/>
      <c r="K99" s="213"/>
      <c r="M99" s="206" t="s">
        <v>176</v>
      </c>
      <c r="O99" s="206"/>
      <c r="Q99" s="192"/>
    </row>
    <row r="100" spans="1:82" ht="22.5" x14ac:dyDescent="0.2">
      <c r="A100" s="193">
        <v>16</v>
      </c>
      <c r="B100" s="194" t="s">
        <v>177</v>
      </c>
      <c r="C100" s="195" t="s">
        <v>178</v>
      </c>
      <c r="D100" s="196" t="s">
        <v>105</v>
      </c>
      <c r="E100" s="197">
        <v>1.9E-2</v>
      </c>
      <c r="F100" s="197">
        <v>0</v>
      </c>
      <c r="G100" s="198">
        <f>E100*F100</f>
        <v>0</v>
      </c>
      <c r="H100" s="199">
        <v>1.0662499999999999</v>
      </c>
      <c r="I100" s="199">
        <f>E100*H100</f>
        <v>2.0258749999999999E-2</v>
      </c>
      <c r="J100" s="199">
        <v>0</v>
      </c>
      <c r="K100" s="199">
        <f>E100*J100</f>
        <v>0</v>
      </c>
      <c r="Q100" s="192">
        <v>2</v>
      </c>
      <c r="AA100" s="165">
        <v>1</v>
      </c>
      <c r="AB100" s="165">
        <v>1</v>
      </c>
      <c r="AC100" s="165">
        <v>1</v>
      </c>
      <c r="BB100" s="165">
        <v>1</v>
      </c>
      <c r="BC100" s="165">
        <f>IF(BB100=1,G100,0)</f>
        <v>0</v>
      </c>
      <c r="BD100" s="165">
        <f>IF(BB100=2,G100,0)</f>
        <v>0</v>
      </c>
      <c r="BE100" s="165">
        <f>IF(BB100=3,G100,0)</f>
        <v>0</v>
      </c>
      <c r="BF100" s="165">
        <f>IF(BB100=4,G100,0)</f>
        <v>0</v>
      </c>
      <c r="BG100" s="165">
        <f>IF(BB100=5,G100,0)</f>
        <v>0</v>
      </c>
      <c r="CA100" s="165">
        <v>1</v>
      </c>
      <c r="CB100" s="165">
        <v>1</v>
      </c>
      <c r="CC100" s="192"/>
      <c r="CD100" s="192"/>
    </row>
    <row r="101" spans="1:82" x14ac:dyDescent="0.2">
      <c r="A101" s="200"/>
      <c r="B101" s="201"/>
      <c r="C101" s="202" t="s">
        <v>179</v>
      </c>
      <c r="D101" s="203"/>
      <c r="E101" s="203"/>
      <c r="F101" s="203"/>
      <c r="G101" s="204"/>
      <c r="H101" s="205"/>
      <c r="I101" s="205"/>
      <c r="J101" s="205"/>
      <c r="K101" s="205"/>
      <c r="L101" s="206" t="s">
        <v>179</v>
      </c>
      <c r="N101" s="206"/>
      <c r="Q101" s="192">
        <v>3</v>
      </c>
    </row>
    <row r="102" spans="1:82" x14ac:dyDescent="0.2">
      <c r="A102" s="200"/>
      <c r="B102" s="201"/>
      <c r="C102" s="207" t="s">
        <v>92</v>
      </c>
      <c r="D102" s="208"/>
      <c r="E102" s="209">
        <v>0</v>
      </c>
      <c r="F102" s="210"/>
      <c r="G102" s="211"/>
      <c r="H102" s="212"/>
      <c r="I102" s="213"/>
      <c r="J102" s="212"/>
      <c r="K102" s="213"/>
      <c r="M102" s="206" t="s">
        <v>92</v>
      </c>
      <c r="O102" s="206"/>
      <c r="Q102" s="192"/>
    </row>
    <row r="103" spans="1:82" x14ac:dyDescent="0.2">
      <c r="A103" s="200"/>
      <c r="B103" s="201"/>
      <c r="C103" s="207" t="s">
        <v>180</v>
      </c>
      <c r="D103" s="208"/>
      <c r="E103" s="209">
        <v>4.4000000000000003E-3</v>
      </c>
      <c r="F103" s="210"/>
      <c r="G103" s="211"/>
      <c r="H103" s="212"/>
      <c r="I103" s="213"/>
      <c r="J103" s="212"/>
      <c r="K103" s="213"/>
      <c r="M103" s="206" t="s">
        <v>180</v>
      </c>
      <c r="O103" s="206"/>
      <c r="Q103" s="192"/>
    </row>
    <row r="104" spans="1:82" x14ac:dyDescent="0.2">
      <c r="A104" s="200"/>
      <c r="B104" s="201"/>
      <c r="C104" s="207" t="s">
        <v>181</v>
      </c>
      <c r="D104" s="208"/>
      <c r="E104" s="209">
        <v>1.46E-2</v>
      </c>
      <c r="F104" s="210"/>
      <c r="G104" s="211"/>
      <c r="H104" s="212"/>
      <c r="I104" s="213"/>
      <c r="J104" s="212"/>
      <c r="K104" s="213"/>
      <c r="M104" s="206" t="s">
        <v>181</v>
      </c>
      <c r="O104" s="206"/>
      <c r="Q104" s="192"/>
    </row>
    <row r="105" spans="1:82" ht="22.5" x14ac:dyDescent="0.2">
      <c r="A105" s="193">
        <v>17</v>
      </c>
      <c r="B105" s="194" t="s">
        <v>182</v>
      </c>
      <c r="C105" s="195" t="s">
        <v>183</v>
      </c>
      <c r="D105" s="196" t="s">
        <v>91</v>
      </c>
      <c r="E105" s="197">
        <v>4.0170000000000003</v>
      </c>
      <c r="F105" s="197">
        <v>0</v>
      </c>
      <c r="G105" s="198">
        <f>E105*F105</f>
        <v>0</v>
      </c>
      <c r="H105" s="199">
        <v>0.27760000000000001</v>
      </c>
      <c r="I105" s="199">
        <f>E105*H105</f>
        <v>1.1151192000000001</v>
      </c>
      <c r="J105" s="199">
        <v>0</v>
      </c>
      <c r="K105" s="199">
        <f>E105*J105</f>
        <v>0</v>
      </c>
      <c r="Q105" s="192">
        <v>2</v>
      </c>
      <c r="AA105" s="165">
        <v>2</v>
      </c>
      <c r="AB105" s="165">
        <v>1</v>
      </c>
      <c r="AC105" s="165">
        <v>1</v>
      </c>
      <c r="BB105" s="165">
        <v>1</v>
      </c>
      <c r="BC105" s="165">
        <f>IF(BB105=1,G105,0)</f>
        <v>0</v>
      </c>
      <c r="BD105" s="165">
        <f>IF(BB105=2,G105,0)</f>
        <v>0</v>
      </c>
      <c r="BE105" s="165">
        <f>IF(BB105=3,G105,0)</f>
        <v>0</v>
      </c>
      <c r="BF105" s="165">
        <f>IF(BB105=4,G105,0)</f>
        <v>0</v>
      </c>
      <c r="BG105" s="165">
        <f>IF(BB105=5,G105,0)</f>
        <v>0</v>
      </c>
      <c r="CA105" s="165">
        <v>2</v>
      </c>
      <c r="CB105" s="165">
        <v>1</v>
      </c>
      <c r="CC105" s="192"/>
      <c r="CD105" s="192"/>
    </row>
    <row r="106" spans="1:82" x14ac:dyDescent="0.2">
      <c r="A106" s="200"/>
      <c r="B106" s="201"/>
      <c r="C106" s="202" t="s">
        <v>184</v>
      </c>
      <c r="D106" s="203"/>
      <c r="E106" s="203"/>
      <c r="F106" s="203"/>
      <c r="G106" s="204"/>
      <c r="H106" s="205"/>
      <c r="I106" s="205"/>
      <c r="J106" s="205"/>
      <c r="K106" s="205"/>
      <c r="L106" s="206" t="s">
        <v>184</v>
      </c>
      <c r="N106" s="206"/>
      <c r="Q106" s="192">
        <v>3</v>
      </c>
    </row>
    <row r="107" spans="1:82" x14ac:dyDescent="0.2">
      <c r="A107" s="200"/>
      <c r="B107" s="201"/>
      <c r="C107" s="202"/>
      <c r="D107" s="203"/>
      <c r="E107" s="203"/>
      <c r="F107" s="203"/>
      <c r="G107" s="204"/>
      <c r="H107" s="205"/>
      <c r="I107" s="205"/>
      <c r="J107" s="205"/>
      <c r="K107" s="205"/>
      <c r="L107" s="206"/>
      <c r="N107" s="206"/>
      <c r="Q107" s="192">
        <v>3</v>
      </c>
    </row>
    <row r="108" spans="1:82" x14ac:dyDescent="0.2">
      <c r="A108" s="200"/>
      <c r="B108" s="201"/>
      <c r="C108" s="202" t="s">
        <v>138</v>
      </c>
      <c r="D108" s="203"/>
      <c r="E108" s="203"/>
      <c r="F108" s="203"/>
      <c r="G108" s="204"/>
      <c r="H108" s="205"/>
      <c r="I108" s="205"/>
      <c r="J108" s="205"/>
      <c r="K108" s="205"/>
      <c r="L108" s="206" t="s">
        <v>138</v>
      </c>
      <c r="N108" s="206"/>
      <c r="Q108" s="192">
        <v>3</v>
      </c>
    </row>
    <row r="109" spans="1:82" x14ac:dyDescent="0.2">
      <c r="A109" s="200"/>
      <c r="B109" s="201"/>
      <c r="C109" s="207" t="s">
        <v>92</v>
      </c>
      <c r="D109" s="208"/>
      <c r="E109" s="209">
        <v>0</v>
      </c>
      <c r="F109" s="210"/>
      <c r="G109" s="211"/>
      <c r="H109" s="212"/>
      <c r="I109" s="213"/>
      <c r="J109" s="212"/>
      <c r="K109" s="213"/>
      <c r="M109" s="206" t="s">
        <v>92</v>
      </c>
      <c r="O109" s="206"/>
      <c r="Q109" s="192"/>
    </row>
    <row r="110" spans="1:82" x14ac:dyDescent="0.2">
      <c r="A110" s="200"/>
      <c r="B110" s="201"/>
      <c r="C110" s="207" t="s">
        <v>185</v>
      </c>
      <c r="D110" s="208"/>
      <c r="E110" s="209">
        <v>4.0170000000000003</v>
      </c>
      <c r="F110" s="210"/>
      <c r="G110" s="211"/>
      <c r="H110" s="212"/>
      <c r="I110" s="213"/>
      <c r="J110" s="212"/>
      <c r="K110" s="213"/>
      <c r="M110" s="206" t="s">
        <v>185</v>
      </c>
      <c r="O110" s="206"/>
      <c r="Q110" s="192"/>
    </row>
    <row r="111" spans="1:82" x14ac:dyDescent="0.2">
      <c r="A111" s="193">
        <v>18</v>
      </c>
      <c r="B111" s="194" t="s">
        <v>186</v>
      </c>
      <c r="C111" s="195" t="s">
        <v>187</v>
      </c>
      <c r="D111" s="196" t="s">
        <v>188</v>
      </c>
      <c r="E111" s="197">
        <v>4</v>
      </c>
      <c r="F111" s="197">
        <v>0</v>
      </c>
      <c r="G111" s="198">
        <f>E111*F111</f>
        <v>0</v>
      </c>
      <c r="H111" s="199">
        <v>3.0000000000000001E-5</v>
      </c>
      <c r="I111" s="199">
        <f>E111*H111</f>
        <v>1.2E-4</v>
      </c>
      <c r="J111" s="199">
        <v>0</v>
      </c>
      <c r="K111" s="199">
        <f>E111*J111</f>
        <v>0</v>
      </c>
      <c r="Q111" s="192">
        <v>2</v>
      </c>
      <c r="AA111" s="165">
        <v>3</v>
      </c>
      <c r="AB111" s="165">
        <v>1</v>
      </c>
      <c r="AC111" s="165" t="s">
        <v>186</v>
      </c>
      <c r="BB111" s="165">
        <v>1</v>
      </c>
      <c r="BC111" s="165">
        <f>IF(BB111=1,G111,0)</f>
        <v>0</v>
      </c>
      <c r="BD111" s="165">
        <f>IF(BB111=2,G111,0)</f>
        <v>0</v>
      </c>
      <c r="BE111" s="165">
        <f>IF(BB111=3,G111,0)</f>
        <v>0</v>
      </c>
      <c r="BF111" s="165">
        <f>IF(BB111=4,G111,0)</f>
        <v>0</v>
      </c>
      <c r="BG111" s="165">
        <f>IF(BB111=5,G111,0)</f>
        <v>0</v>
      </c>
      <c r="CA111" s="165">
        <v>3</v>
      </c>
      <c r="CB111" s="165">
        <v>1</v>
      </c>
      <c r="CC111" s="192"/>
      <c r="CD111" s="192"/>
    </row>
    <row r="112" spans="1:82" x14ac:dyDescent="0.2">
      <c r="A112" s="214"/>
      <c r="B112" s="215" t="s">
        <v>78</v>
      </c>
      <c r="C112" s="216" t="str">
        <f>CONCATENATE(B54," ",C54)</f>
        <v>4 Vodorovné konstrukce</v>
      </c>
      <c r="D112" s="217"/>
      <c r="E112" s="218"/>
      <c r="F112" s="219"/>
      <c r="G112" s="220">
        <f>SUM(G54:G111)</f>
        <v>0</v>
      </c>
      <c r="H112" s="221"/>
      <c r="I112" s="222">
        <f>SUM(I54:I111)</f>
        <v>4.8222560420000002</v>
      </c>
      <c r="J112" s="221"/>
      <c r="K112" s="222">
        <f>SUM(K54:K111)</f>
        <v>0</v>
      </c>
      <c r="Q112" s="192">
        <v>4</v>
      </c>
      <c r="BC112" s="223">
        <f>SUM(BC54:BC111)</f>
        <v>0</v>
      </c>
      <c r="BD112" s="223">
        <f>SUM(BD54:BD111)</f>
        <v>0</v>
      </c>
      <c r="BE112" s="223">
        <f>SUM(BE54:BE111)</f>
        <v>0</v>
      </c>
      <c r="BF112" s="223">
        <f>SUM(BF54:BF111)</f>
        <v>0</v>
      </c>
      <c r="BG112" s="223">
        <f>SUM(BG54:BG111)</f>
        <v>0</v>
      </c>
    </row>
    <row r="113" spans="1:82" x14ac:dyDescent="0.2">
      <c r="A113" s="184" t="s">
        <v>76</v>
      </c>
      <c r="B113" s="185" t="s">
        <v>189</v>
      </c>
      <c r="C113" s="186" t="s">
        <v>190</v>
      </c>
      <c r="D113" s="187"/>
      <c r="E113" s="188"/>
      <c r="F113" s="188"/>
      <c r="G113" s="189"/>
      <c r="H113" s="190"/>
      <c r="I113" s="191"/>
      <c r="J113" s="190"/>
      <c r="K113" s="191"/>
      <c r="Q113" s="192">
        <v>1</v>
      </c>
    </row>
    <row r="114" spans="1:82" x14ac:dyDescent="0.2">
      <c r="A114" s="193">
        <v>19</v>
      </c>
      <c r="B114" s="194" t="s">
        <v>191</v>
      </c>
      <c r="C114" s="195" t="s">
        <v>192</v>
      </c>
      <c r="D114" s="196" t="s">
        <v>91</v>
      </c>
      <c r="E114" s="197">
        <v>48.982700000000001</v>
      </c>
      <c r="F114" s="197">
        <v>0</v>
      </c>
      <c r="G114" s="198">
        <f>E114*F114</f>
        <v>0</v>
      </c>
      <c r="H114" s="199">
        <v>8.0000000000000007E-5</v>
      </c>
      <c r="I114" s="199">
        <f>E114*H114</f>
        <v>3.9186160000000006E-3</v>
      </c>
      <c r="J114" s="199">
        <v>0</v>
      </c>
      <c r="K114" s="199">
        <f>E114*J114</f>
        <v>0</v>
      </c>
      <c r="Q114" s="192">
        <v>2</v>
      </c>
      <c r="AA114" s="165">
        <v>1</v>
      </c>
      <c r="AB114" s="165">
        <v>1</v>
      </c>
      <c r="AC114" s="165">
        <v>1</v>
      </c>
      <c r="BB114" s="165">
        <v>1</v>
      </c>
      <c r="BC114" s="165">
        <f>IF(BB114=1,G114,0)</f>
        <v>0</v>
      </c>
      <c r="BD114" s="165">
        <f>IF(BB114=2,G114,0)</f>
        <v>0</v>
      </c>
      <c r="BE114" s="165">
        <f>IF(BB114=3,G114,0)</f>
        <v>0</v>
      </c>
      <c r="BF114" s="165">
        <f>IF(BB114=4,G114,0)</f>
        <v>0</v>
      </c>
      <c r="BG114" s="165">
        <f>IF(BB114=5,G114,0)</f>
        <v>0</v>
      </c>
      <c r="CA114" s="165">
        <v>1</v>
      </c>
      <c r="CB114" s="165">
        <v>1</v>
      </c>
      <c r="CC114" s="192"/>
      <c r="CD114" s="192"/>
    </row>
    <row r="115" spans="1:82" x14ac:dyDescent="0.2">
      <c r="A115" s="200"/>
      <c r="B115" s="201"/>
      <c r="C115" s="207" t="s">
        <v>92</v>
      </c>
      <c r="D115" s="208"/>
      <c r="E115" s="209">
        <v>0</v>
      </c>
      <c r="F115" s="210"/>
      <c r="G115" s="211"/>
      <c r="H115" s="212"/>
      <c r="I115" s="213"/>
      <c r="J115" s="212"/>
      <c r="K115" s="213"/>
      <c r="M115" s="206" t="s">
        <v>92</v>
      </c>
      <c r="O115" s="206"/>
      <c r="Q115" s="192"/>
    </row>
    <row r="116" spans="1:82" x14ac:dyDescent="0.2">
      <c r="A116" s="200"/>
      <c r="B116" s="201"/>
      <c r="C116" s="207" t="s">
        <v>193</v>
      </c>
      <c r="D116" s="208"/>
      <c r="E116" s="209">
        <v>4.8354999999999997</v>
      </c>
      <c r="F116" s="210"/>
      <c r="G116" s="211"/>
      <c r="H116" s="212"/>
      <c r="I116" s="213"/>
      <c r="J116" s="212"/>
      <c r="K116" s="213"/>
      <c r="M116" s="206" t="s">
        <v>193</v>
      </c>
      <c r="O116" s="206"/>
      <c r="Q116" s="192"/>
    </row>
    <row r="117" spans="1:82" x14ac:dyDescent="0.2">
      <c r="A117" s="200"/>
      <c r="B117" s="201"/>
      <c r="C117" s="207" t="s">
        <v>194</v>
      </c>
      <c r="D117" s="208"/>
      <c r="E117" s="209">
        <v>2.5</v>
      </c>
      <c r="F117" s="210"/>
      <c r="G117" s="211"/>
      <c r="H117" s="212"/>
      <c r="I117" s="213"/>
      <c r="J117" s="212"/>
      <c r="K117" s="213"/>
      <c r="M117" s="206" t="s">
        <v>194</v>
      </c>
      <c r="O117" s="206"/>
      <c r="Q117" s="192"/>
    </row>
    <row r="118" spans="1:82" ht="22.5" x14ac:dyDescent="0.2">
      <c r="A118" s="200"/>
      <c r="B118" s="201"/>
      <c r="C118" s="207" t="s">
        <v>195</v>
      </c>
      <c r="D118" s="208"/>
      <c r="E118" s="209">
        <v>13.0062</v>
      </c>
      <c r="F118" s="210"/>
      <c r="G118" s="211"/>
      <c r="H118" s="212"/>
      <c r="I118" s="213"/>
      <c r="J118" s="212"/>
      <c r="K118" s="213"/>
      <c r="M118" s="206" t="s">
        <v>195</v>
      </c>
      <c r="O118" s="206"/>
      <c r="Q118" s="192"/>
    </row>
    <row r="119" spans="1:82" x14ac:dyDescent="0.2">
      <c r="A119" s="200"/>
      <c r="B119" s="201"/>
      <c r="C119" s="207" t="s">
        <v>196</v>
      </c>
      <c r="D119" s="208"/>
      <c r="E119" s="209">
        <v>6.63</v>
      </c>
      <c r="F119" s="210"/>
      <c r="G119" s="211"/>
      <c r="H119" s="212"/>
      <c r="I119" s="213"/>
      <c r="J119" s="212"/>
      <c r="K119" s="213"/>
      <c r="M119" s="206" t="s">
        <v>196</v>
      </c>
      <c r="O119" s="206"/>
      <c r="Q119" s="192"/>
    </row>
    <row r="120" spans="1:82" x14ac:dyDescent="0.2">
      <c r="A120" s="200"/>
      <c r="B120" s="201"/>
      <c r="C120" s="207" t="s">
        <v>197</v>
      </c>
      <c r="D120" s="208"/>
      <c r="E120" s="209">
        <v>22.010999999999999</v>
      </c>
      <c r="F120" s="210"/>
      <c r="G120" s="211"/>
      <c r="H120" s="212"/>
      <c r="I120" s="213"/>
      <c r="J120" s="212"/>
      <c r="K120" s="213"/>
      <c r="M120" s="206" t="s">
        <v>197</v>
      </c>
      <c r="O120" s="206"/>
      <c r="Q120" s="192"/>
    </row>
    <row r="121" spans="1:82" ht="22.5" x14ac:dyDescent="0.2">
      <c r="A121" s="193">
        <v>20</v>
      </c>
      <c r="B121" s="194" t="s">
        <v>198</v>
      </c>
      <c r="C121" s="195" t="s">
        <v>199</v>
      </c>
      <c r="D121" s="196" t="s">
        <v>91</v>
      </c>
      <c r="E121" s="197">
        <v>180.81</v>
      </c>
      <c r="F121" s="197">
        <v>0</v>
      </c>
      <c r="G121" s="198">
        <f>E121*F121</f>
        <v>0</v>
      </c>
      <c r="H121" s="199">
        <v>1.03E-2</v>
      </c>
      <c r="I121" s="199">
        <f>E121*H121</f>
        <v>1.8623430000000001</v>
      </c>
      <c r="J121" s="199">
        <v>0</v>
      </c>
      <c r="K121" s="199">
        <f>E121*J121</f>
        <v>0</v>
      </c>
      <c r="Q121" s="192">
        <v>2</v>
      </c>
      <c r="AA121" s="165">
        <v>1</v>
      </c>
      <c r="AB121" s="165">
        <v>1</v>
      </c>
      <c r="AC121" s="165">
        <v>1</v>
      </c>
      <c r="BB121" s="165">
        <v>1</v>
      </c>
      <c r="BC121" s="165">
        <f>IF(BB121=1,G121,0)</f>
        <v>0</v>
      </c>
      <c r="BD121" s="165">
        <f>IF(BB121=2,G121,0)</f>
        <v>0</v>
      </c>
      <c r="BE121" s="165">
        <f>IF(BB121=3,G121,0)</f>
        <v>0</v>
      </c>
      <c r="BF121" s="165">
        <f>IF(BB121=4,G121,0)</f>
        <v>0</v>
      </c>
      <c r="BG121" s="165">
        <f>IF(BB121=5,G121,0)</f>
        <v>0</v>
      </c>
      <c r="CA121" s="165">
        <v>1</v>
      </c>
      <c r="CB121" s="165">
        <v>1</v>
      </c>
      <c r="CC121" s="192"/>
      <c r="CD121" s="192"/>
    </row>
    <row r="122" spans="1:82" x14ac:dyDescent="0.2">
      <c r="A122" s="200"/>
      <c r="B122" s="201"/>
      <c r="C122" s="207" t="s">
        <v>92</v>
      </c>
      <c r="D122" s="208"/>
      <c r="E122" s="209">
        <v>0</v>
      </c>
      <c r="F122" s="210"/>
      <c r="G122" s="211"/>
      <c r="H122" s="212"/>
      <c r="I122" s="213"/>
      <c r="J122" s="212"/>
      <c r="K122" s="213"/>
      <c r="M122" s="206" t="s">
        <v>92</v>
      </c>
      <c r="O122" s="206"/>
      <c r="Q122" s="192"/>
    </row>
    <row r="123" spans="1:82" x14ac:dyDescent="0.2">
      <c r="A123" s="200"/>
      <c r="B123" s="201"/>
      <c r="C123" s="207" t="s">
        <v>200</v>
      </c>
      <c r="D123" s="208"/>
      <c r="E123" s="209">
        <v>3.74</v>
      </c>
      <c r="F123" s="210"/>
      <c r="G123" s="211"/>
      <c r="H123" s="212"/>
      <c r="I123" s="213"/>
      <c r="J123" s="212"/>
      <c r="K123" s="213"/>
      <c r="M123" s="206" t="s">
        <v>200</v>
      </c>
      <c r="O123" s="206"/>
      <c r="Q123" s="192"/>
    </row>
    <row r="124" spans="1:82" x14ac:dyDescent="0.2">
      <c r="A124" s="200"/>
      <c r="B124" s="201"/>
      <c r="C124" s="207" t="s">
        <v>201</v>
      </c>
      <c r="D124" s="208"/>
      <c r="E124" s="209">
        <v>8.27</v>
      </c>
      <c r="F124" s="210"/>
      <c r="G124" s="211"/>
      <c r="H124" s="212"/>
      <c r="I124" s="213"/>
      <c r="J124" s="212"/>
      <c r="K124" s="213"/>
      <c r="M124" s="206" t="s">
        <v>201</v>
      </c>
      <c r="O124" s="206"/>
      <c r="Q124" s="192"/>
    </row>
    <row r="125" spans="1:82" x14ac:dyDescent="0.2">
      <c r="A125" s="200"/>
      <c r="B125" s="201"/>
      <c r="C125" s="207" t="s">
        <v>202</v>
      </c>
      <c r="D125" s="208"/>
      <c r="E125" s="209">
        <v>81.62</v>
      </c>
      <c r="F125" s="210"/>
      <c r="G125" s="211"/>
      <c r="H125" s="212"/>
      <c r="I125" s="213"/>
      <c r="J125" s="212"/>
      <c r="K125" s="213"/>
      <c r="M125" s="206" t="s">
        <v>202</v>
      </c>
      <c r="O125" s="206"/>
      <c r="Q125" s="192"/>
    </row>
    <row r="126" spans="1:82" x14ac:dyDescent="0.2">
      <c r="A126" s="200"/>
      <c r="B126" s="201"/>
      <c r="C126" s="207" t="s">
        <v>203</v>
      </c>
      <c r="D126" s="208"/>
      <c r="E126" s="209">
        <v>87.18</v>
      </c>
      <c r="F126" s="210"/>
      <c r="G126" s="211"/>
      <c r="H126" s="212"/>
      <c r="I126" s="213"/>
      <c r="J126" s="212"/>
      <c r="K126" s="213"/>
      <c r="M126" s="206" t="s">
        <v>203</v>
      </c>
      <c r="O126" s="206"/>
      <c r="Q126" s="192"/>
    </row>
    <row r="127" spans="1:82" ht="22.5" x14ac:dyDescent="0.2">
      <c r="A127" s="193">
        <v>21</v>
      </c>
      <c r="B127" s="194" t="s">
        <v>204</v>
      </c>
      <c r="C127" s="195" t="s">
        <v>205</v>
      </c>
      <c r="D127" s="196" t="s">
        <v>91</v>
      </c>
      <c r="E127" s="197">
        <v>249.9846</v>
      </c>
      <c r="F127" s="197">
        <v>0</v>
      </c>
      <c r="G127" s="198">
        <f>E127*F127</f>
        <v>0</v>
      </c>
      <c r="H127" s="199">
        <v>1.2030000000000001E-2</v>
      </c>
      <c r="I127" s="199">
        <f>E127*H127</f>
        <v>3.0073147380000003</v>
      </c>
      <c r="J127" s="199">
        <v>0</v>
      </c>
      <c r="K127" s="199">
        <f>E127*J127</f>
        <v>0</v>
      </c>
      <c r="Q127" s="192">
        <v>2</v>
      </c>
      <c r="AA127" s="165">
        <v>1</v>
      </c>
      <c r="AB127" s="165">
        <v>1</v>
      </c>
      <c r="AC127" s="165">
        <v>1</v>
      </c>
      <c r="BB127" s="165">
        <v>1</v>
      </c>
      <c r="BC127" s="165">
        <f>IF(BB127=1,G127,0)</f>
        <v>0</v>
      </c>
      <c r="BD127" s="165">
        <f>IF(BB127=2,G127,0)</f>
        <v>0</v>
      </c>
      <c r="BE127" s="165">
        <f>IF(BB127=3,G127,0)</f>
        <v>0</v>
      </c>
      <c r="BF127" s="165">
        <f>IF(BB127=4,G127,0)</f>
        <v>0</v>
      </c>
      <c r="BG127" s="165">
        <f>IF(BB127=5,G127,0)</f>
        <v>0</v>
      </c>
      <c r="CA127" s="165">
        <v>1</v>
      </c>
      <c r="CB127" s="165">
        <v>1</v>
      </c>
      <c r="CC127" s="192"/>
      <c r="CD127" s="192"/>
    </row>
    <row r="128" spans="1:82" x14ac:dyDescent="0.2">
      <c r="A128" s="200"/>
      <c r="B128" s="201"/>
      <c r="C128" s="202" t="s">
        <v>206</v>
      </c>
      <c r="D128" s="203"/>
      <c r="E128" s="203"/>
      <c r="F128" s="203"/>
      <c r="G128" s="204"/>
      <c r="H128" s="205"/>
      <c r="I128" s="205"/>
      <c r="J128" s="205"/>
      <c r="K128" s="205"/>
      <c r="L128" s="206" t="s">
        <v>206</v>
      </c>
      <c r="N128" s="206"/>
      <c r="Q128" s="192">
        <v>3</v>
      </c>
    </row>
    <row r="129" spans="1:17" x14ac:dyDescent="0.2">
      <c r="A129" s="200"/>
      <c r="B129" s="201"/>
      <c r="C129" s="207" t="s">
        <v>92</v>
      </c>
      <c r="D129" s="208"/>
      <c r="E129" s="209">
        <v>0</v>
      </c>
      <c r="F129" s="210"/>
      <c r="G129" s="211"/>
      <c r="H129" s="212"/>
      <c r="I129" s="213"/>
      <c r="J129" s="212"/>
      <c r="K129" s="213"/>
      <c r="M129" s="206" t="s">
        <v>92</v>
      </c>
      <c r="O129" s="206"/>
      <c r="Q129" s="192"/>
    </row>
    <row r="130" spans="1:17" x14ac:dyDescent="0.2">
      <c r="A130" s="200"/>
      <c r="B130" s="201"/>
      <c r="C130" s="207" t="s">
        <v>207</v>
      </c>
      <c r="D130" s="208"/>
      <c r="E130" s="209">
        <v>33.929600000000001</v>
      </c>
      <c r="F130" s="210"/>
      <c r="G130" s="211"/>
      <c r="H130" s="212"/>
      <c r="I130" s="213"/>
      <c r="J130" s="212"/>
      <c r="K130" s="213"/>
      <c r="M130" s="206" t="s">
        <v>207</v>
      </c>
      <c r="O130" s="206"/>
      <c r="Q130" s="192"/>
    </row>
    <row r="131" spans="1:17" x14ac:dyDescent="0.2">
      <c r="A131" s="200"/>
      <c r="B131" s="201"/>
      <c r="C131" s="207" t="s">
        <v>94</v>
      </c>
      <c r="D131" s="208"/>
      <c r="E131" s="209">
        <v>0</v>
      </c>
      <c r="F131" s="210"/>
      <c r="G131" s="211"/>
      <c r="H131" s="212"/>
      <c r="I131" s="213"/>
      <c r="J131" s="212"/>
      <c r="K131" s="213"/>
      <c r="M131" s="206" t="s">
        <v>94</v>
      </c>
      <c r="O131" s="206"/>
      <c r="Q131" s="192"/>
    </row>
    <row r="132" spans="1:17" x14ac:dyDescent="0.2">
      <c r="A132" s="200"/>
      <c r="B132" s="201"/>
      <c r="C132" s="207" t="s">
        <v>208</v>
      </c>
      <c r="D132" s="208"/>
      <c r="E132" s="209">
        <v>-3.0625</v>
      </c>
      <c r="F132" s="210"/>
      <c r="G132" s="211"/>
      <c r="H132" s="212"/>
      <c r="I132" s="213"/>
      <c r="J132" s="212"/>
      <c r="K132" s="213"/>
      <c r="M132" s="206" t="s">
        <v>208</v>
      </c>
      <c r="O132" s="206"/>
      <c r="Q132" s="192"/>
    </row>
    <row r="133" spans="1:17" x14ac:dyDescent="0.2">
      <c r="A133" s="200"/>
      <c r="B133" s="201"/>
      <c r="C133" s="207" t="s">
        <v>209</v>
      </c>
      <c r="D133" s="208"/>
      <c r="E133" s="209">
        <v>-1.7729999999999999</v>
      </c>
      <c r="F133" s="210"/>
      <c r="G133" s="211"/>
      <c r="H133" s="212"/>
      <c r="I133" s="213"/>
      <c r="J133" s="212"/>
      <c r="K133" s="213"/>
      <c r="M133" s="206" t="s">
        <v>209</v>
      </c>
      <c r="O133" s="206"/>
      <c r="Q133" s="192"/>
    </row>
    <row r="134" spans="1:17" x14ac:dyDescent="0.2">
      <c r="A134" s="200"/>
      <c r="B134" s="201"/>
      <c r="C134" s="207" t="s">
        <v>210</v>
      </c>
      <c r="D134" s="208"/>
      <c r="E134" s="209">
        <v>-1.5760000000000001</v>
      </c>
      <c r="F134" s="210"/>
      <c r="G134" s="211"/>
      <c r="H134" s="212"/>
      <c r="I134" s="213"/>
      <c r="J134" s="212"/>
      <c r="K134" s="213"/>
      <c r="M134" s="206" t="s">
        <v>210</v>
      </c>
      <c r="O134" s="206"/>
      <c r="Q134" s="192"/>
    </row>
    <row r="135" spans="1:17" x14ac:dyDescent="0.2">
      <c r="A135" s="200"/>
      <c r="B135" s="201"/>
      <c r="C135" s="207" t="s">
        <v>211</v>
      </c>
      <c r="D135" s="208"/>
      <c r="E135" s="209">
        <v>45.705599999999997</v>
      </c>
      <c r="F135" s="210"/>
      <c r="G135" s="211"/>
      <c r="H135" s="212"/>
      <c r="I135" s="213"/>
      <c r="J135" s="212"/>
      <c r="K135" s="213"/>
      <c r="M135" s="206" t="s">
        <v>211</v>
      </c>
      <c r="O135" s="206"/>
      <c r="Q135" s="192"/>
    </row>
    <row r="136" spans="1:17" x14ac:dyDescent="0.2">
      <c r="A136" s="200"/>
      <c r="B136" s="201"/>
      <c r="C136" s="207" t="s">
        <v>94</v>
      </c>
      <c r="D136" s="208"/>
      <c r="E136" s="209">
        <v>0</v>
      </c>
      <c r="F136" s="210"/>
      <c r="G136" s="211"/>
      <c r="H136" s="212"/>
      <c r="I136" s="213"/>
      <c r="J136" s="212"/>
      <c r="K136" s="213"/>
      <c r="M136" s="206" t="s">
        <v>94</v>
      </c>
      <c r="O136" s="206"/>
      <c r="Q136" s="192"/>
    </row>
    <row r="137" spans="1:17" x14ac:dyDescent="0.2">
      <c r="A137" s="200"/>
      <c r="B137" s="201"/>
      <c r="C137" s="207" t="s">
        <v>212</v>
      </c>
      <c r="D137" s="208"/>
      <c r="E137" s="209">
        <v>-1.5760000000000001</v>
      </c>
      <c r="F137" s="210"/>
      <c r="G137" s="211"/>
      <c r="H137" s="212"/>
      <c r="I137" s="213"/>
      <c r="J137" s="212"/>
      <c r="K137" s="213"/>
      <c r="M137" s="206" t="s">
        <v>212</v>
      </c>
      <c r="O137" s="206"/>
      <c r="Q137" s="192"/>
    </row>
    <row r="138" spans="1:17" x14ac:dyDescent="0.2">
      <c r="A138" s="200"/>
      <c r="B138" s="201"/>
      <c r="C138" s="207" t="s">
        <v>213</v>
      </c>
      <c r="D138" s="208"/>
      <c r="E138" s="209">
        <v>-0.31900000000000001</v>
      </c>
      <c r="F138" s="210"/>
      <c r="G138" s="211"/>
      <c r="H138" s="212"/>
      <c r="I138" s="213"/>
      <c r="J138" s="212"/>
      <c r="K138" s="213"/>
      <c r="M138" s="206" t="s">
        <v>213</v>
      </c>
      <c r="O138" s="206"/>
      <c r="Q138" s="192"/>
    </row>
    <row r="139" spans="1:17" x14ac:dyDescent="0.2">
      <c r="A139" s="200"/>
      <c r="B139" s="201"/>
      <c r="C139" s="207" t="s">
        <v>214</v>
      </c>
      <c r="D139" s="208"/>
      <c r="E139" s="209">
        <v>-0.60499999999999998</v>
      </c>
      <c r="F139" s="210"/>
      <c r="G139" s="211"/>
      <c r="H139" s="212"/>
      <c r="I139" s="213"/>
      <c r="J139" s="212"/>
      <c r="K139" s="213"/>
      <c r="M139" s="206" t="s">
        <v>214</v>
      </c>
      <c r="O139" s="206"/>
      <c r="Q139" s="192"/>
    </row>
    <row r="140" spans="1:17" x14ac:dyDescent="0.2">
      <c r="A140" s="200"/>
      <c r="B140" s="201"/>
      <c r="C140" s="207" t="s">
        <v>215</v>
      </c>
      <c r="D140" s="208"/>
      <c r="E140" s="209">
        <v>159.0864</v>
      </c>
      <c r="F140" s="210"/>
      <c r="G140" s="211"/>
      <c r="H140" s="212"/>
      <c r="I140" s="213"/>
      <c r="J140" s="212"/>
      <c r="K140" s="213"/>
      <c r="M140" s="206" t="s">
        <v>215</v>
      </c>
      <c r="O140" s="206"/>
      <c r="Q140" s="192"/>
    </row>
    <row r="141" spans="1:17" x14ac:dyDescent="0.2">
      <c r="A141" s="200"/>
      <c r="B141" s="201"/>
      <c r="C141" s="207" t="s">
        <v>94</v>
      </c>
      <c r="D141" s="208"/>
      <c r="E141" s="209">
        <v>0</v>
      </c>
      <c r="F141" s="210"/>
      <c r="G141" s="211"/>
      <c r="H141" s="212"/>
      <c r="I141" s="213"/>
      <c r="J141" s="212"/>
      <c r="K141" s="213"/>
      <c r="M141" s="206" t="s">
        <v>94</v>
      </c>
      <c r="O141" s="206"/>
      <c r="Q141" s="192"/>
    </row>
    <row r="142" spans="1:17" x14ac:dyDescent="0.2">
      <c r="A142" s="200"/>
      <c r="B142" s="201"/>
      <c r="C142" s="207" t="s">
        <v>216</v>
      </c>
      <c r="D142" s="208"/>
      <c r="E142" s="209">
        <v>-0.74199999999999999</v>
      </c>
      <c r="F142" s="210"/>
      <c r="G142" s="211"/>
      <c r="H142" s="212"/>
      <c r="I142" s="213"/>
      <c r="J142" s="212"/>
      <c r="K142" s="213"/>
      <c r="M142" s="206" t="s">
        <v>216</v>
      </c>
      <c r="O142" s="206"/>
      <c r="Q142" s="192"/>
    </row>
    <row r="143" spans="1:17" x14ac:dyDescent="0.2">
      <c r="A143" s="200"/>
      <c r="B143" s="201"/>
      <c r="C143" s="207" t="s">
        <v>217</v>
      </c>
      <c r="D143" s="208"/>
      <c r="E143" s="209">
        <v>-6.12</v>
      </c>
      <c r="F143" s="210"/>
      <c r="G143" s="211"/>
      <c r="H143" s="212"/>
      <c r="I143" s="213"/>
      <c r="J143" s="212"/>
      <c r="K143" s="213"/>
      <c r="M143" s="206" t="s">
        <v>217</v>
      </c>
      <c r="O143" s="206"/>
      <c r="Q143" s="192"/>
    </row>
    <row r="144" spans="1:17" x14ac:dyDescent="0.2">
      <c r="A144" s="200"/>
      <c r="B144" s="201"/>
      <c r="C144" s="207" t="s">
        <v>218</v>
      </c>
      <c r="D144" s="208"/>
      <c r="E144" s="209">
        <v>-0.63800000000000001</v>
      </c>
      <c r="F144" s="210"/>
      <c r="G144" s="211"/>
      <c r="H144" s="212"/>
      <c r="I144" s="213"/>
      <c r="J144" s="212"/>
      <c r="K144" s="213"/>
      <c r="M144" s="206" t="s">
        <v>218</v>
      </c>
      <c r="O144" s="206"/>
      <c r="Q144" s="192"/>
    </row>
    <row r="145" spans="1:82" x14ac:dyDescent="0.2">
      <c r="A145" s="200"/>
      <c r="B145" s="201"/>
      <c r="C145" s="207" t="s">
        <v>219</v>
      </c>
      <c r="D145" s="208"/>
      <c r="E145" s="209">
        <v>-17.489999999999998</v>
      </c>
      <c r="F145" s="210"/>
      <c r="G145" s="211"/>
      <c r="H145" s="212"/>
      <c r="I145" s="213"/>
      <c r="J145" s="212"/>
      <c r="K145" s="213"/>
      <c r="M145" s="206" t="s">
        <v>219</v>
      </c>
      <c r="O145" s="206"/>
      <c r="Q145" s="192"/>
    </row>
    <row r="146" spans="1:82" x14ac:dyDescent="0.2">
      <c r="A146" s="200"/>
      <c r="B146" s="201"/>
      <c r="C146" s="207" t="s">
        <v>220</v>
      </c>
      <c r="D146" s="208"/>
      <c r="E146" s="209">
        <v>-3.6015000000000001</v>
      </c>
      <c r="F146" s="210"/>
      <c r="G146" s="211"/>
      <c r="H146" s="212"/>
      <c r="I146" s="213"/>
      <c r="J146" s="212"/>
      <c r="K146" s="213"/>
      <c r="M146" s="206" t="s">
        <v>220</v>
      </c>
      <c r="O146" s="206"/>
      <c r="Q146" s="192"/>
    </row>
    <row r="147" spans="1:82" x14ac:dyDescent="0.2">
      <c r="A147" s="200"/>
      <c r="B147" s="201"/>
      <c r="C147" s="207" t="s">
        <v>221</v>
      </c>
      <c r="D147" s="208"/>
      <c r="E147" s="209">
        <v>-6.63</v>
      </c>
      <c r="F147" s="210"/>
      <c r="G147" s="211"/>
      <c r="H147" s="212"/>
      <c r="I147" s="213"/>
      <c r="J147" s="212"/>
      <c r="K147" s="213"/>
      <c r="M147" s="206" t="s">
        <v>221</v>
      </c>
      <c r="O147" s="206"/>
      <c r="Q147" s="192"/>
    </row>
    <row r="148" spans="1:82" x14ac:dyDescent="0.2">
      <c r="A148" s="200"/>
      <c r="B148" s="201"/>
      <c r="C148" s="207" t="s">
        <v>222</v>
      </c>
      <c r="D148" s="208"/>
      <c r="E148" s="209">
        <v>-4</v>
      </c>
      <c r="F148" s="210"/>
      <c r="G148" s="211"/>
      <c r="H148" s="212"/>
      <c r="I148" s="213"/>
      <c r="J148" s="212"/>
      <c r="K148" s="213"/>
      <c r="M148" s="206" t="s">
        <v>222</v>
      </c>
      <c r="O148" s="206"/>
      <c r="Q148" s="192"/>
    </row>
    <row r="149" spans="1:82" x14ac:dyDescent="0.2">
      <c r="A149" s="200"/>
      <c r="B149" s="201"/>
      <c r="C149" s="207" t="s">
        <v>223</v>
      </c>
      <c r="D149" s="208"/>
      <c r="E149" s="209">
        <v>-1.7729999999999999</v>
      </c>
      <c r="F149" s="210"/>
      <c r="G149" s="211"/>
      <c r="H149" s="212"/>
      <c r="I149" s="213"/>
      <c r="J149" s="212"/>
      <c r="K149" s="213"/>
      <c r="M149" s="206" t="s">
        <v>223</v>
      </c>
      <c r="O149" s="206"/>
      <c r="Q149" s="192"/>
    </row>
    <row r="150" spans="1:82" x14ac:dyDescent="0.2">
      <c r="A150" s="200"/>
      <c r="B150" s="201"/>
      <c r="C150" s="207" t="s">
        <v>203</v>
      </c>
      <c r="D150" s="208"/>
      <c r="E150" s="209">
        <v>87.18</v>
      </c>
      <c r="F150" s="210"/>
      <c r="G150" s="211"/>
      <c r="H150" s="212"/>
      <c r="I150" s="213"/>
      <c r="J150" s="212"/>
      <c r="K150" s="213"/>
      <c r="M150" s="206" t="s">
        <v>203</v>
      </c>
      <c r="O150" s="206"/>
      <c r="Q150" s="192"/>
    </row>
    <row r="151" spans="1:82" x14ac:dyDescent="0.2">
      <c r="A151" s="200"/>
      <c r="B151" s="201"/>
      <c r="C151" s="207" t="s">
        <v>224</v>
      </c>
      <c r="D151" s="208"/>
      <c r="E151" s="209">
        <v>-22.010999999999999</v>
      </c>
      <c r="F151" s="210"/>
      <c r="G151" s="211"/>
      <c r="H151" s="212"/>
      <c r="I151" s="213"/>
      <c r="J151" s="212"/>
      <c r="K151" s="213"/>
      <c r="M151" s="206" t="s">
        <v>224</v>
      </c>
      <c r="O151" s="206"/>
      <c r="Q151" s="192"/>
    </row>
    <row r="152" spans="1:82" x14ac:dyDescent="0.2">
      <c r="A152" s="200"/>
      <c r="B152" s="201"/>
      <c r="C152" s="207" t="s">
        <v>222</v>
      </c>
      <c r="D152" s="208"/>
      <c r="E152" s="209">
        <v>-4</v>
      </c>
      <c r="F152" s="210"/>
      <c r="G152" s="211"/>
      <c r="H152" s="212"/>
      <c r="I152" s="213"/>
      <c r="J152" s="212"/>
      <c r="K152" s="213"/>
      <c r="M152" s="206" t="s">
        <v>222</v>
      </c>
      <c r="O152" s="206"/>
      <c r="Q152" s="192"/>
    </row>
    <row r="153" spans="1:82" ht="22.5" x14ac:dyDescent="0.2">
      <c r="A153" s="193">
        <v>22</v>
      </c>
      <c r="B153" s="194" t="s">
        <v>225</v>
      </c>
      <c r="C153" s="195" t="s">
        <v>226</v>
      </c>
      <c r="D153" s="196" t="s">
        <v>91</v>
      </c>
      <c r="E153" s="197">
        <v>45.959600000000002</v>
      </c>
      <c r="F153" s="197">
        <v>0</v>
      </c>
      <c r="G153" s="198">
        <f>E153*F153</f>
        <v>0</v>
      </c>
      <c r="H153" s="199">
        <v>0.02</v>
      </c>
      <c r="I153" s="199">
        <f>E153*H153</f>
        <v>0.91919200000000001</v>
      </c>
      <c r="J153" s="199">
        <v>0</v>
      </c>
      <c r="K153" s="199">
        <f>E153*J153</f>
        <v>0</v>
      </c>
      <c r="Q153" s="192">
        <v>2</v>
      </c>
      <c r="AA153" s="165">
        <v>1</v>
      </c>
      <c r="AB153" s="165">
        <v>1</v>
      </c>
      <c r="AC153" s="165">
        <v>1</v>
      </c>
      <c r="BB153" s="165">
        <v>1</v>
      </c>
      <c r="BC153" s="165">
        <f>IF(BB153=1,G153,0)</f>
        <v>0</v>
      </c>
      <c r="BD153" s="165">
        <f>IF(BB153=2,G153,0)</f>
        <v>0</v>
      </c>
      <c r="BE153" s="165">
        <f>IF(BB153=3,G153,0)</f>
        <v>0</v>
      </c>
      <c r="BF153" s="165">
        <f>IF(BB153=4,G153,0)</f>
        <v>0</v>
      </c>
      <c r="BG153" s="165">
        <f>IF(BB153=5,G153,0)</f>
        <v>0</v>
      </c>
      <c r="CA153" s="165">
        <v>1</v>
      </c>
      <c r="CB153" s="165">
        <v>1</v>
      </c>
      <c r="CC153" s="192"/>
      <c r="CD153" s="192"/>
    </row>
    <row r="154" spans="1:82" x14ac:dyDescent="0.2">
      <c r="A154" s="200"/>
      <c r="B154" s="201"/>
      <c r="C154" s="207" t="s">
        <v>92</v>
      </c>
      <c r="D154" s="208"/>
      <c r="E154" s="209">
        <v>0</v>
      </c>
      <c r="F154" s="210"/>
      <c r="G154" s="211"/>
      <c r="H154" s="212"/>
      <c r="I154" s="213"/>
      <c r="J154" s="212"/>
      <c r="K154" s="213"/>
      <c r="M154" s="206" t="s">
        <v>92</v>
      </c>
      <c r="O154" s="206"/>
      <c r="Q154" s="192"/>
    </row>
    <row r="155" spans="1:82" x14ac:dyDescent="0.2">
      <c r="A155" s="200"/>
      <c r="B155" s="201"/>
      <c r="C155" s="207" t="s">
        <v>227</v>
      </c>
      <c r="D155" s="208"/>
      <c r="E155" s="209">
        <v>1.248</v>
      </c>
      <c r="F155" s="210"/>
      <c r="G155" s="211"/>
      <c r="H155" s="212"/>
      <c r="I155" s="213"/>
      <c r="J155" s="212"/>
      <c r="K155" s="213"/>
      <c r="M155" s="206" t="s">
        <v>227</v>
      </c>
      <c r="O155" s="206"/>
      <c r="Q155" s="192"/>
    </row>
    <row r="156" spans="1:82" x14ac:dyDescent="0.2">
      <c r="A156" s="200"/>
      <c r="B156" s="201"/>
      <c r="C156" s="207" t="s">
        <v>100</v>
      </c>
      <c r="D156" s="208"/>
      <c r="E156" s="209">
        <v>14.2776</v>
      </c>
      <c r="F156" s="210"/>
      <c r="G156" s="211"/>
      <c r="H156" s="212"/>
      <c r="I156" s="213"/>
      <c r="J156" s="212"/>
      <c r="K156" s="213"/>
      <c r="M156" s="206" t="s">
        <v>100</v>
      </c>
      <c r="O156" s="206"/>
      <c r="Q156" s="192"/>
    </row>
    <row r="157" spans="1:82" x14ac:dyDescent="0.2">
      <c r="A157" s="200"/>
      <c r="B157" s="201"/>
      <c r="C157" s="207" t="s">
        <v>228</v>
      </c>
      <c r="D157" s="208"/>
      <c r="E157" s="209">
        <v>3.94</v>
      </c>
      <c r="F157" s="210"/>
      <c r="G157" s="211"/>
      <c r="H157" s="212"/>
      <c r="I157" s="213"/>
      <c r="J157" s="212"/>
      <c r="K157" s="213"/>
      <c r="M157" s="206" t="s">
        <v>228</v>
      </c>
      <c r="O157" s="206"/>
      <c r="Q157" s="192"/>
    </row>
    <row r="158" spans="1:82" x14ac:dyDescent="0.2">
      <c r="A158" s="200"/>
      <c r="B158" s="201"/>
      <c r="C158" s="207" t="s">
        <v>102</v>
      </c>
      <c r="D158" s="208"/>
      <c r="E158" s="209">
        <v>10.8</v>
      </c>
      <c r="F158" s="210"/>
      <c r="G158" s="211"/>
      <c r="H158" s="212"/>
      <c r="I158" s="213"/>
      <c r="J158" s="212"/>
      <c r="K158" s="213"/>
      <c r="M158" s="206" t="s">
        <v>102</v>
      </c>
      <c r="O158" s="206"/>
      <c r="Q158" s="192"/>
    </row>
    <row r="159" spans="1:82" x14ac:dyDescent="0.2">
      <c r="A159" s="200"/>
      <c r="B159" s="201"/>
      <c r="C159" s="207" t="s">
        <v>229</v>
      </c>
      <c r="D159" s="208"/>
      <c r="E159" s="209">
        <v>15.694000000000001</v>
      </c>
      <c r="F159" s="210"/>
      <c r="G159" s="211"/>
      <c r="H159" s="212"/>
      <c r="I159" s="213"/>
      <c r="J159" s="212"/>
      <c r="K159" s="213"/>
      <c r="M159" s="206" t="s">
        <v>229</v>
      </c>
      <c r="O159" s="206"/>
      <c r="Q159" s="192"/>
    </row>
    <row r="160" spans="1:82" x14ac:dyDescent="0.2">
      <c r="A160" s="214"/>
      <c r="B160" s="215" t="s">
        <v>78</v>
      </c>
      <c r="C160" s="216" t="str">
        <f>CONCATENATE(B113," ",C113)</f>
        <v>61 Upravy povrchů vnitřní</v>
      </c>
      <c r="D160" s="217"/>
      <c r="E160" s="218"/>
      <c r="F160" s="219"/>
      <c r="G160" s="220">
        <f>SUM(G113:G159)</f>
        <v>0</v>
      </c>
      <c r="H160" s="221"/>
      <c r="I160" s="222">
        <f>SUM(I113:I159)</f>
        <v>5.7927683540000006</v>
      </c>
      <c r="J160" s="221"/>
      <c r="K160" s="222">
        <f>SUM(K113:K159)</f>
        <v>0</v>
      </c>
      <c r="Q160" s="192">
        <v>4</v>
      </c>
      <c r="BC160" s="223">
        <f>SUM(BC113:BC159)</f>
        <v>0</v>
      </c>
      <c r="BD160" s="223">
        <f>SUM(BD113:BD159)</f>
        <v>0</v>
      </c>
      <c r="BE160" s="223">
        <f>SUM(BE113:BE159)</f>
        <v>0</v>
      </c>
      <c r="BF160" s="223">
        <f>SUM(BF113:BF159)</f>
        <v>0</v>
      </c>
      <c r="BG160" s="223">
        <f>SUM(BG113:BG159)</f>
        <v>0</v>
      </c>
    </row>
    <row r="161" spans="1:82" x14ac:dyDescent="0.2">
      <c r="A161" s="184" t="s">
        <v>76</v>
      </c>
      <c r="B161" s="185" t="s">
        <v>230</v>
      </c>
      <c r="C161" s="186" t="s">
        <v>231</v>
      </c>
      <c r="D161" s="187"/>
      <c r="E161" s="188"/>
      <c r="F161" s="188"/>
      <c r="G161" s="189"/>
      <c r="H161" s="190"/>
      <c r="I161" s="191"/>
      <c r="J161" s="190"/>
      <c r="K161" s="191"/>
      <c r="Q161" s="192">
        <v>1</v>
      </c>
    </row>
    <row r="162" spans="1:82" ht="22.5" x14ac:dyDescent="0.2">
      <c r="A162" s="193">
        <v>23</v>
      </c>
      <c r="B162" s="194" t="s">
        <v>232</v>
      </c>
      <c r="C162" s="195" t="s">
        <v>233</v>
      </c>
      <c r="D162" s="196" t="s">
        <v>91</v>
      </c>
      <c r="E162" s="197">
        <v>25.0776</v>
      </c>
      <c r="F162" s="197">
        <v>0</v>
      </c>
      <c r="G162" s="198">
        <f>E162*F162</f>
        <v>0</v>
      </c>
      <c r="H162" s="199">
        <v>3.5549999999999998E-2</v>
      </c>
      <c r="I162" s="199">
        <f>E162*H162</f>
        <v>0.89150867999999994</v>
      </c>
      <c r="J162" s="199">
        <v>0</v>
      </c>
      <c r="K162" s="199">
        <f>E162*J162</f>
        <v>0</v>
      </c>
      <c r="Q162" s="192">
        <v>2</v>
      </c>
      <c r="AA162" s="165">
        <v>1</v>
      </c>
      <c r="AB162" s="165">
        <v>1</v>
      </c>
      <c r="AC162" s="165">
        <v>1</v>
      </c>
      <c r="BB162" s="165">
        <v>1</v>
      </c>
      <c r="BC162" s="165">
        <f>IF(BB162=1,G162,0)</f>
        <v>0</v>
      </c>
      <c r="BD162" s="165">
        <f>IF(BB162=2,G162,0)</f>
        <v>0</v>
      </c>
      <c r="BE162" s="165">
        <f>IF(BB162=3,G162,0)</f>
        <v>0</v>
      </c>
      <c r="BF162" s="165">
        <f>IF(BB162=4,G162,0)</f>
        <v>0</v>
      </c>
      <c r="BG162" s="165">
        <f>IF(BB162=5,G162,0)</f>
        <v>0</v>
      </c>
      <c r="CA162" s="165">
        <v>1</v>
      </c>
      <c r="CB162" s="165">
        <v>1</v>
      </c>
      <c r="CC162" s="192"/>
      <c r="CD162" s="192"/>
    </row>
    <row r="163" spans="1:82" x14ac:dyDescent="0.2">
      <c r="A163" s="200"/>
      <c r="B163" s="201"/>
      <c r="C163" s="207" t="s">
        <v>92</v>
      </c>
      <c r="D163" s="208"/>
      <c r="E163" s="209">
        <v>0</v>
      </c>
      <c r="F163" s="210"/>
      <c r="G163" s="211"/>
      <c r="H163" s="212"/>
      <c r="I163" s="213"/>
      <c r="J163" s="212"/>
      <c r="K163" s="213"/>
      <c r="M163" s="206" t="s">
        <v>92</v>
      </c>
      <c r="O163" s="206"/>
      <c r="Q163" s="192"/>
    </row>
    <row r="164" spans="1:82" x14ac:dyDescent="0.2">
      <c r="A164" s="200"/>
      <c r="B164" s="201"/>
      <c r="C164" s="207" t="s">
        <v>100</v>
      </c>
      <c r="D164" s="208"/>
      <c r="E164" s="209">
        <v>14.2776</v>
      </c>
      <c r="F164" s="210"/>
      <c r="G164" s="211"/>
      <c r="H164" s="212"/>
      <c r="I164" s="213"/>
      <c r="J164" s="212"/>
      <c r="K164" s="213"/>
      <c r="M164" s="206" t="s">
        <v>100</v>
      </c>
      <c r="O164" s="206"/>
      <c r="Q164" s="192"/>
    </row>
    <row r="165" spans="1:82" x14ac:dyDescent="0.2">
      <c r="A165" s="200"/>
      <c r="B165" s="201"/>
      <c r="C165" s="207" t="s">
        <v>102</v>
      </c>
      <c r="D165" s="208"/>
      <c r="E165" s="209">
        <v>10.8</v>
      </c>
      <c r="F165" s="210"/>
      <c r="G165" s="211"/>
      <c r="H165" s="212"/>
      <c r="I165" s="213"/>
      <c r="J165" s="212"/>
      <c r="K165" s="213"/>
      <c r="M165" s="206" t="s">
        <v>102</v>
      </c>
      <c r="O165" s="206"/>
      <c r="Q165" s="192"/>
    </row>
    <row r="166" spans="1:82" x14ac:dyDescent="0.2">
      <c r="A166" s="214"/>
      <c r="B166" s="215" t="s">
        <v>78</v>
      </c>
      <c r="C166" s="216" t="str">
        <f>CONCATENATE(B161," ",C161)</f>
        <v>62 Úpravy povrchů vnější</v>
      </c>
      <c r="D166" s="217"/>
      <c r="E166" s="218"/>
      <c r="F166" s="219"/>
      <c r="G166" s="220">
        <f>SUM(G161:G165)</f>
        <v>0</v>
      </c>
      <c r="H166" s="221"/>
      <c r="I166" s="222">
        <f>SUM(I161:I165)</f>
        <v>0.89150867999999994</v>
      </c>
      <c r="J166" s="221"/>
      <c r="K166" s="222">
        <f>SUM(K161:K165)</f>
        <v>0</v>
      </c>
      <c r="Q166" s="192">
        <v>4</v>
      </c>
      <c r="BC166" s="223">
        <f>SUM(BC161:BC165)</f>
        <v>0</v>
      </c>
      <c r="BD166" s="223">
        <f>SUM(BD161:BD165)</f>
        <v>0</v>
      </c>
      <c r="BE166" s="223">
        <f>SUM(BE161:BE165)</f>
        <v>0</v>
      </c>
      <c r="BF166" s="223">
        <f>SUM(BF161:BF165)</f>
        <v>0</v>
      </c>
      <c r="BG166" s="223">
        <f>SUM(BG161:BG165)</f>
        <v>0</v>
      </c>
    </row>
    <row r="167" spans="1:82" x14ac:dyDescent="0.2">
      <c r="A167" s="184" t="s">
        <v>76</v>
      </c>
      <c r="B167" s="185" t="s">
        <v>234</v>
      </c>
      <c r="C167" s="186" t="s">
        <v>235</v>
      </c>
      <c r="D167" s="187"/>
      <c r="E167" s="188"/>
      <c r="F167" s="188"/>
      <c r="G167" s="189"/>
      <c r="H167" s="190"/>
      <c r="I167" s="191"/>
      <c r="J167" s="190"/>
      <c r="K167" s="191"/>
      <c r="Q167" s="192">
        <v>1</v>
      </c>
    </row>
    <row r="168" spans="1:82" ht="22.5" x14ac:dyDescent="0.2">
      <c r="A168" s="193">
        <v>24</v>
      </c>
      <c r="B168" s="194" t="s">
        <v>236</v>
      </c>
      <c r="C168" s="195" t="s">
        <v>237</v>
      </c>
      <c r="D168" s="196" t="s">
        <v>91</v>
      </c>
      <c r="E168" s="197">
        <v>8.5503999999999998</v>
      </c>
      <c r="F168" s="197">
        <v>0</v>
      </c>
      <c r="G168" s="198">
        <f>E168*F168</f>
        <v>0</v>
      </c>
      <c r="H168" s="199">
        <v>2.2499999999999998E-3</v>
      </c>
      <c r="I168" s="199">
        <f>E168*H168</f>
        <v>1.9238399999999999E-2</v>
      </c>
      <c r="J168" s="199">
        <v>0</v>
      </c>
      <c r="K168" s="199">
        <f>E168*J168</f>
        <v>0</v>
      </c>
      <c r="Q168" s="192">
        <v>2</v>
      </c>
      <c r="AA168" s="165">
        <v>1</v>
      </c>
      <c r="AB168" s="165">
        <v>1</v>
      </c>
      <c r="AC168" s="165">
        <v>1</v>
      </c>
      <c r="BB168" s="165">
        <v>1</v>
      </c>
      <c r="BC168" s="165">
        <f>IF(BB168=1,G168,0)</f>
        <v>0</v>
      </c>
      <c r="BD168" s="165">
        <f>IF(BB168=2,G168,0)</f>
        <v>0</v>
      </c>
      <c r="BE168" s="165">
        <f>IF(BB168=3,G168,0)</f>
        <v>0</v>
      </c>
      <c r="BF168" s="165">
        <f>IF(BB168=4,G168,0)</f>
        <v>0</v>
      </c>
      <c r="BG168" s="165">
        <f>IF(BB168=5,G168,0)</f>
        <v>0</v>
      </c>
      <c r="CA168" s="165">
        <v>1</v>
      </c>
      <c r="CB168" s="165">
        <v>1</v>
      </c>
      <c r="CC168" s="192"/>
      <c r="CD168" s="192"/>
    </row>
    <row r="169" spans="1:82" x14ac:dyDescent="0.2">
      <c r="A169" s="200"/>
      <c r="B169" s="201"/>
      <c r="C169" s="207" t="s">
        <v>92</v>
      </c>
      <c r="D169" s="208"/>
      <c r="E169" s="209">
        <v>0</v>
      </c>
      <c r="F169" s="210"/>
      <c r="G169" s="211"/>
      <c r="H169" s="212"/>
      <c r="I169" s="213"/>
      <c r="J169" s="212"/>
      <c r="K169" s="213"/>
      <c r="M169" s="206" t="s">
        <v>92</v>
      </c>
      <c r="O169" s="206"/>
      <c r="Q169" s="192"/>
    </row>
    <row r="170" spans="1:82" x14ac:dyDescent="0.2">
      <c r="A170" s="200"/>
      <c r="B170" s="201"/>
      <c r="C170" s="207" t="s">
        <v>238</v>
      </c>
      <c r="D170" s="208"/>
      <c r="E170" s="209">
        <v>1.968</v>
      </c>
      <c r="F170" s="210"/>
      <c r="G170" s="211"/>
      <c r="H170" s="212"/>
      <c r="I170" s="213"/>
      <c r="J170" s="212"/>
      <c r="K170" s="213"/>
      <c r="M170" s="206" t="s">
        <v>238</v>
      </c>
      <c r="O170" s="206"/>
      <c r="Q170" s="192"/>
    </row>
    <row r="171" spans="1:82" x14ac:dyDescent="0.2">
      <c r="A171" s="200"/>
      <c r="B171" s="201"/>
      <c r="C171" s="207" t="s">
        <v>239</v>
      </c>
      <c r="D171" s="208"/>
      <c r="E171" s="209">
        <v>6.5823999999999998</v>
      </c>
      <c r="F171" s="210"/>
      <c r="G171" s="211"/>
      <c r="H171" s="212"/>
      <c r="I171" s="213"/>
      <c r="J171" s="212"/>
      <c r="K171" s="213"/>
      <c r="M171" s="206" t="s">
        <v>239</v>
      </c>
      <c r="O171" s="206"/>
      <c r="Q171" s="192"/>
    </row>
    <row r="172" spans="1:82" ht="22.5" x14ac:dyDescent="0.2">
      <c r="A172" s="193">
        <v>25</v>
      </c>
      <c r="B172" s="194" t="s">
        <v>240</v>
      </c>
      <c r="C172" s="195" t="s">
        <v>241</v>
      </c>
      <c r="D172" s="196" t="s">
        <v>91</v>
      </c>
      <c r="E172" s="197">
        <v>181.88</v>
      </c>
      <c r="F172" s="197">
        <v>0</v>
      </c>
      <c r="G172" s="198">
        <f>E172*F172</f>
        <v>0</v>
      </c>
      <c r="H172" s="199">
        <v>1.7000000000000001E-4</v>
      </c>
      <c r="I172" s="199">
        <f>E172*H172</f>
        <v>3.0919600000000002E-2</v>
      </c>
      <c r="J172" s="199">
        <v>0</v>
      </c>
      <c r="K172" s="199">
        <f>E172*J172</f>
        <v>0</v>
      </c>
      <c r="Q172" s="192">
        <v>2</v>
      </c>
      <c r="AA172" s="165">
        <v>1</v>
      </c>
      <c r="AB172" s="165">
        <v>1</v>
      </c>
      <c r="AC172" s="165">
        <v>1</v>
      </c>
      <c r="BB172" s="165">
        <v>1</v>
      </c>
      <c r="BC172" s="165">
        <f>IF(BB172=1,G172,0)</f>
        <v>0</v>
      </c>
      <c r="BD172" s="165">
        <f>IF(BB172=2,G172,0)</f>
        <v>0</v>
      </c>
      <c r="BE172" s="165">
        <f>IF(BB172=3,G172,0)</f>
        <v>0</v>
      </c>
      <c r="BF172" s="165">
        <f>IF(BB172=4,G172,0)</f>
        <v>0</v>
      </c>
      <c r="BG172" s="165">
        <f>IF(BB172=5,G172,0)</f>
        <v>0</v>
      </c>
      <c r="CA172" s="165">
        <v>1</v>
      </c>
      <c r="CB172" s="165">
        <v>1</v>
      </c>
      <c r="CC172" s="192"/>
      <c r="CD172" s="192"/>
    </row>
    <row r="173" spans="1:82" x14ac:dyDescent="0.2">
      <c r="A173" s="200"/>
      <c r="B173" s="201"/>
      <c r="C173" s="207" t="s">
        <v>92</v>
      </c>
      <c r="D173" s="208"/>
      <c r="E173" s="209">
        <v>0</v>
      </c>
      <c r="F173" s="210"/>
      <c r="G173" s="211"/>
      <c r="H173" s="212"/>
      <c r="I173" s="213"/>
      <c r="J173" s="212"/>
      <c r="K173" s="213"/>
      <c r="M173" s="206" t="s">
        <v>92</v>
      </c>
      <c r="O173" s="206"/>
      <c r="Q173" s="192"/>
    </row>
    <row r="174" spans="1:82" x14ac:dyDescent="0.2">
      <c r="A174" s="200"/>
      <c r="B174" s="201"/>
      <c r="C174" s="207" t="s">
        <v>200</v>
      </c>
      <c r="D174" s="208"/>
      <c r="E174" s="209">
        <v>3.74</v>
      </c>
      <c r="F174" s="210"/>
      <c r="G174" s="211"/>
      <c r="H174" s="212"/>
      <c r="I174" s="213"/>
      <c r="J174" s="212"/>
      <c r="K174" s="213"/>
      <c r="M174" s="206" t="s">
        <v>200</v>
      </c>
      <c r="O174" s="206"/>
      <c r="Q174" s="192"/>
    </row>
    <row r="175" spans="1:82" x14ac:dyDescent="0.2">
      <c r="A175" s="200"/>
      <c r="B175" s="201"/>
      <c r="C175" s="207" t="s">
        <v>242</v>
      </c>
      <c r="D175" s="208"/>
      <c r="E175" s="209">
        <v>10.46</v>
      </c>
      <c r="F175" s="210"/>
      <c r="G175" s="211"/>
      <c r="H175" s="212"/>
      <c r="I175" s="213"/>
      <c r="J175" s="212"/>
      <c r="K175" s="213"/>
      <c r="M175" s="206" t="s">
        <v>242</v>
      </c>
      <c r="O175" s="206"/>
      <c r="Q175" s="192"/>
    </row>
    <row r="176" spans="1:82" x14ac:dyDescent="0.2">
      <c r="A176" s="200"/>
      <c r="B176" s="201"/>
      <c r="C176" s="207" t="s">
        <v>243</v>
      </c>
      <c r="D176" s="208"/>
      <c r="E176" s="209">
        <v>81.5</v>
      </c>
      <c r="F176" s="210"/>
      <c r="G176" s="211"/>
      <c r="H176" s="212"/>
      <c r="I176" s="213"/>
      <c r="J176" s="212"/>
      <c r="K176" s="213"/>
      <c r="M176" s="206" t="s">
        <v>243</v>
      </c>
      <c r="O176" s="206"/>
      <c r="Q176" s="192"/>
    </row>
    <row r="177" spans="1:82" x14ac:dyDescent="0.2">
      <c r="A177" s="200"/>
      <c r="B177" s="201"/>
      <c r="C177" s="207" t="s">
        <v>244</v>
      </c>
      <c r="D177" s="208"/>
      <c r="E177" s="209">
        <v>86.18</v>
      </c>
      <c r="F177" s="210"/>
      <c r="G177" s="211"/>
      <c r="H177" s="212"/>
      <c r="I177" s="213"/>
      <c r="J177" s="212"/>
      <c r="K177" s="213"/>
      <c r="M177" s="206" t="s">
        <v>244</v>
      </c>
      <c r="O177" s="206"/>
      <c r="Q177" s="192"/>
    </row>
    <row r="178" spans="1:82" ht="22.5" x14ac:dyDescent="0.2">
      <c r="A178" s="193">
        <v>26</v>
      </c>
      <c r="B178" s="194" t="s">
        <v>245</v>
      </c>
      <c r="C178" s="195" t="s">
        <v>246</v>
      </c>
      <c r="D178" s="196" t="s">
        <v>91</v>
      </c>
      <c r="E178" s="197">
        <v>181.88</v>
      </c>
      <c r="F178" s="197">
        <v>0</v>
      </c>
      <c r="G178" s="198">
        <f>E178*F178</f>
        <v>0</v>
      </c>
      <c r="H178" s="199">
        <v>2.7999999999999998E-4</v>
      </c>
      <c r="I178" s="199">
        <f>E178*H178</f>
        <v>5.0926399999999997E-2</v>
      </c>
      <c r="J178" s="199">
        <v>0</v>
      </c>
      <c r="K178" s="199">
        <f>E178*J178</f>
        <v>0</v>
      </c>
      <c r="Q178" s="192">
        <v>2</v>
      </c>
      <c r="AA178" s="165">
        <v>1</v>
      </c>
      <c r="AB178" s="165">
        <v>1</v>
      </c>
      <c r="AC178" s="165">
        <v>1</v>
      </c>
      <c r="BB178" s="165">
        <v>1</v>
      </c>
      <c r="BC178" s="165">
        <f>IF(BB178=1,G178,0)</f>
        <v>0</v>
      </c>
      <c r="BD178" s="165">
        <f>IF(BB178=2,G178,0)</f>
        <v>0</v>
      </c>
      <c r="BE178" s="165">
        <f>IF(BB178=3,G178,0)</f>
        <v>0</v>
      </c>
      <c r="BF178" s="165">
        <f>IF(BB178=4,G178,0)</f>
        <v>0</v>
      </c>
      <c r="BG178" s="165">
        <f>IF(BB178=5,G178,0)</f>
        <v>0</v>
      </c>
      <c r="CA178" s="165">
        <v>1</v>
      </c>
      <c r="CB178" s="165">
        <v>1</v>
      </c>
      <c r="CC178" s="192"/>
      <c r="CD178" s="192"/>
    </row>
    <row r="179" spans="1:82" x14ac:dyDescent="0.2">
      <c r="A179" s="200"/>
      <c r="B179" s="201"/>
      <c r="C179" s="202" t="s">
        <v>247</v>
      </c>
      <c r="D179" s="203"/>
      <c r="E179" s="203"/>
      <c r="F179" s="203"/>
      <c r="G179" s="204"/>
      <c r="H179" s="205"/>
      <c r="I179" s="205"/>
      <c r="J179" s="205"/>
      <c r="K179" s="205"/>
      <c r="L179" s="206" t="s">
        <v>247</v>
      </c>
      <c r="N179" s="206"/>
      <c r="Q179" s="192">
        <v>3</v>
      </c>
    </row>
    <row r="180" spans="1:82" x14ac:dyDescent="0.2">
      <c r="A180" s="200"/>
      <c r="B180" s="201"/>
      <c r="C180" s="207" t="s">
        <v>92</v>
      </c>
      <c r="D180" s="208"/>
      <c r="E180" s="209">
        <v>0</v>
      </c>
      <c r="F180" s="210"/>
      <c r="G180" s="211"/>
      <c r="H180" s="212"/>
      <c r="I180" s="213"/>
      <c r="J180" s="212"/>
      <c r="K180" s="213"/>
      <c r="M180" s="206" t="s">
        <v>92</v>
      </c>
      <c r="O180" s="206"/>
      <c r="Q180" s="192"/>
    </row>
    <row r="181" spans="1:82" x14ac:dyDescent="0.2">
      <c r="A181" s="200"/>
      <c r="B181" s="201"/>
      <c r="C181" s="207" t="s">
        <v>200</v>
      </c>
      <c r="D181" s="208"/>
      <c r="E181" s="209">
        <v>3.74</v>
      </c>
      <c r="F181" s="210"/>
      <c r="G181" s="211"/>
      <c r="H181" s="212"/>
      <c r="I181" s="213"/>
      <c r="J181" s="212"/>
      <c r="K181" s="213"/>
      <c r="M181" s="206" t="s">
        <v>200</v>
      </c>
      <c r="O181" s="206"/>
      <c r="Q181" s="192"/>
    </row>
    <row r="182" spans="1:82" x14ac:dyDescent="0.2">
      <c r="A182" s="200"/>
      <c r="B182" s="201"/>
      <c r="C182" s="207" t="s">
        <v>242</v>
      </c>
      <c r="D182" s="208"/>
      <c r="E182" s="209">
        <v>10.46</v>
      </c>
      <c r="F182" s="210"/>
      <c r="G182" s="211"/>
      <c r="H182" s="212"/>
      <c r="I182" s="213"/>
      <c r="J182" s="212"/>
      <c r="K182" s="213"/>
      <c r="M182" s="206" t="s">
        <v>242</v>
      </c>
      <c r="O182" s="206"/>
      <c r="Q182" s="192"/>
    </row>
    <row r="183" spans="1:82" x14ac:dyDescent="0.2">
      <c r="A183" s="200"/>
      <c r="B183" s="201"/>
      <c r="C183" s="207" t="s">
        <v>243</v>
      </c>
      <c r="D183" s="208"/>
      <c r="E183" s="209">
        <v>81.5</v>
      </c>
      <c r="F183" s="210"/>
      <c r="G183" s="211"/>
      <c r="H183" s="212"/>
      <c r="I183" s="213"/>
      <c r="J183" s="212"/>
      <c r="K183" s="213"/>
      <c r="M183" s="206" t="s">
        <v>243</v>
      </c>
      <c r="O183" s="206"/>
      <c r="Q183" s="192"/>
    </row>
    <row r="184" spans="1:82" x14ac:dyDescent="0.2">
      <c r="A184" s="200"/>
      <c r="B184" s="201"/>
      <c r="C184" s="207" t="s">
        <v>244</v>
      </c>
      <c r="D184" s="208"/>
      <c r="E184" s="209">
        <v>86.18</v>
      </c>
      <c r="F184" s="210"/>
      <c r="G184" s="211"/>
      <c r="H184" s="212"/>
      <c r="I184" s="213"/>
      <c r="J184" s="212"/>
      <c r="K184" s="213"/>
      <c r="M184" s="206" t="s">
        <v>244</v>
      </c>
      <c r="O184" s="206"/>
      <c r="Q184" s="192"/>
    </row>
    <row r="185" spans="1:82" ht="22.5" x14ac:dyDescent="0.2">
      <c r="A185" s="193">
        <v>27</v>
      </c>
      <c r="B185" s="194" t="s">
        <v>248</v>
      </c>
      <c r="C185" s="195" t="s">
        <v>249</v>
      </c>
      <c r="D185" s="196" t="s">
        <v>91</v>
      </c>
      <c r="E185" s="197">
        <v>181.88</v>
      </c>
      <c r="F185" s="197">
        <v>0</v>
      </c>
      <c r="G185" s="198">
        <f>E185*F185</f>
        <v>0</v>
      </c>
      <c r="H185" s="199">
        <v>1.035E-2</v>
      </c>
      <c r="I185" s="199">
        <f>E185*H185</f>
        <v>1.882458</v>
      </c>
      <c r="J185" s="199">
        <v>0</v>
      </c>
      <c r="K185" s="199">
        <f>E185*J185</f>
        <v>0</v>
      </c>
      <c r="Q185" s="192">
        <v>2</v>
      </c>
      <c r="AA185" s="165">
        <v>1</v>
      </c>
      <c r="AB185" s="165">
        <v>0</v>
      </c>
      <c r="AC185" s="165">
        <v>0</v>
      </c>
      <c r="BB185" s="165">
        <v>1</v>
      </c>
      <c r="BC185" s="165">
        <f>IF(BB185=1,G185,0)</f>
        <v>0</v>
      </c>
      <c r="BD185" s="165">
        <f>IF(BB185=2,G185,0)</f>
        <v>0</v>
      </c>
      <c r="BE185" s="165">
        <f>IF(BB185=3,G185,0)</f>
        <v>0</v>
      </c>
      <c r="BF185" s="165">
        <f>IF(BB185=4,G185,0)</f>
        <v>0</v>
      </c>
      <c r="BG185" s="165">
        <f>IF(BB185=5,G185,0)</f>
        <v>0</v>
      </c>
      <c r="CA185" s="165">
        <v>1</v>
      </c>
      <c r="CB185" s="165">
        <v>0</v>
      </c>
      <c r="CC185" s="192"/>
      <c r="CD185" s="192"/>
    </row>
    <row r="186" spans="1:82" x14ac:dyDescent="0.2">
      <c r="A186" s="200"/>
      <c r="B186" s="201"/>
      <c r="C186" s="207" t="s">
        <v>92</v>
      </c>
      <c r="D186" s="208"/>
      <c r="E186" s="209">
        <v>0</v>
      </c>
      <c r="F186" s="210"/>
      <c r="G186" s="211"/>
      <c r="H186" s="212"/>
      <c r="I186" s="213"/>
      <c r="J186" s="212"/>
      <c r="K186" s="213"/>
      <c r="M186" s="206" t="s">
        <v>92</v>
      </c>
      <c r="O186" s="206"/>
      <c r="Q186" s="192"/>
    </row>
    <row r="187" spans="1:82" x14ac:dyDescent="0.2">
      <c r="A187" s="200"/>
      <c r="B187" s="201"/>
      <c r="C187" s="207" t="s">
        <v>200</v>
      </c>
      <c r="D187" s="208"/>
      <c r="E187" s="209">
        <v>3.74</v>
      </c>
      <c r="F187" s="210"/>
      <c r="G187" s="211"/>
      <c r="H187" s="212"/>
      <c r="I187" s="213"/>
      <c r="J187" s="212"/>
      <c r="K187" s="213"/>
      <c r="M187" s="206" t="s">
        <v>200</v>
      </c>
      <c r="O187" s="206"/>
      <c r="Q187" s="192"/>
    </row>
    <row r="188" spans="1:82" x14ac:dyDescent="0.2">
      <c r="A188" s="200"/>
      <c r="B188" s="201"/>
      <c r="C188" s="207" t="s">
        <v>242</v>
      </c>
      <c r="D188" s="208"/>
      <c r="E188" s="209">
        <v>10.46</v>
      </c>
      <c r="F188" s="210"/>
      <c r="G188" s="211"/>
      <c r="H188" s="212"/>
      <c r="I188" s="213"/>
      <c r="J188" s="212"/>
      <c r="K188" s="213"/>
      <c r="M188" s="206" t="s">
        <v>242</v>
      </c>
      <c r="O188" s="206"/>
      <c r="Q188" s="192"/>
    </row>
    <row r="189" spans="1:82" x14ac:dyDescent="0.2">
      <c r="A189" s="200"/>
      <c r="B189" s="201"/>
      <c r="C189" s="207" t="s">
        <v>243</v>
      </c>
      <c r="D189" s="208"/>
      <c r="E189" s="209">
        <v>81.5</v>
      </c>
      <c r="F189" s="210"/>
      <c r="G189" s="211"/>
      <c r="H189" s="212"/>
      <c r="I189" s="213"/>
      <c r="J189" s="212"/>
      <c r="K189" s="213"/>
      <c r="M189" s="206" t="s">
        <v>243</v>
      </c>
      <c r="O189" s="206"/>
      <c r="Q189" s="192"/>
    </row>
    <row r="190" spans="1:82" x14ac:dyDescent="0.2">
      <c r="A190" s="200"/>
      <c r="B190" s="201"/>
      <c r="C190" s="207" t="s">
        <v>244</v>
      </c>
      <c r="D190" s="208"/>
      <c r="E190" s="209">
        <v>86.18</v>
      </c>
      <c r="F190" s="210"/>
      <c r="G190" s="211"/>
      <c r="H190" s="212"/>
      <c r="I190" s="213"/>
      <c r="J190" s="212"/>
      <c r="K190" s="213"/>
      <c r="M190" s="206" t="s">
        <v>244</v>
      </c>
      <c r="O190" s="206"/>
      <c r="Q190" s="192"/>
    </row>
    <row r="191" spans="1:82" ht="22.5" x14ac:dyDescent="0.2">
      <c r="A191" s="193">
        <v>28</v>
      </c>
      <c r="B191" s="194" t="s">
        <v>250</v>
      </c>
      <c r="C191" s="195" t="s">
        <v>251</v>
      </c>
      <c r="D191" s="196" t="s">
        <v>91</v>
      </c>
      <c r="E191" s="197">
        <v>181.88</v>
      </c>
      <c r="F191" s="197">
        <v>0</v>
      </c>
      <c r="G191" s="198">
        <f>E191*F191</f>
        <v>0</v>
      </c>
      <c r="H191" s="199">
        <v>1.915E-2</v>
      </c>
      <c r="I191" s="199">
        <f>E191*H191</f>
        <v>3.4830019999999999</v>
      </c>
      <c r="J191" s="199">
        <v>0</v>
      </c>
      <c r="K191" s="199">
        <f>E191*J191</f>
        <v>0</v>
      </c>
      <c r="Q191" s="192">
        <v>2</v>
      </c>
      <c r="AA191" s="165">
        <v>1</v>
      </c>
      <c r="AB191" s="165">
        <v>1</v>
      </c>
      <c r="AC191" s="165">
        <v>1</v>
      </c>
      <c r="BB191" s="165">
        <v>1</v>
      </c>
      <c r="BC191" s="165">
        <f>IF(BB191=1,G191,0)</f>
        <v>0</v>
      </c>
      <c r="BD191" s="165">
        <f>IF(BB191=2,G191,0)</f>
        <v>0</v>
      </c>
      <c r="BE191" s="165">
        <f>IF(BB191=3,G191,0)</f>
        <v>0</v>
      </c>
      <c r="BF191" s="165">
        <f>IF(BB191=4,G191,0)</f>
        <v>0</v>
      </c>
      <c r="BG191" s="165">
        <f>IF(BB191=5,G191,0)</f>
        <v>0</v>
      </c>
      <c r="CA191" s="165">
        <v>1</v>
      </c>
      <c r="CB191" s="165">
        <v>1</v>
      </c>
      <c r="CC191" s="192"/>
      <c r="CD191" s="192"/>
    </row>
    <row r="192" spans="1:82" x14ac:dyDescent="0.2">
      <c r="A192" s="200"/>
      <c r="B192" s="201"/>
      <c r="C192" s="202" t="s">
        <v>247</v>
      </c>
      <c r="D192" s="203"/>
      <c r="E192" s="203"/>
      <c r="F192" s="203"/>
      <c r="G192" s="204"/>
      <c r="H192" s="205"/>
      <c r="I192" s="205"/>
      <c r="J192" s="205"/>
      <c r="K192" s="205"/>
      <c r="L192" s="206" t="s">
        <v>247</v>
      </c>
      <c r="N192" s="206"/>
      <c r="Q192" s="192">
        <v>3</v>
      </c>
    </row>
    <row r="193" spans="1:82" x14ac:dyDescent="0.2">
      <c r="A193" s="200"/>
      <c r="B193" s="201"/>
      <c r="C193" s="207" t="s">
        <v>92</v>
      </c>
      <c r="D193" s="208"/>
      <c r="E193" s="209">
        <v>0</v>
      </c>
      <c r="F193" s="210"/>
      <c r="G193" s="211"/>
      <c r="H193" s="212"/>
      <c r="I193" s="213"/>
      <c r="J193" s="212"/>
      <c r="K193" s="213"/>
      <c r="M193" s="206" t="s">
        <v>92</v>
      </c>
      <c r="O193" s="206"/>
      <c r="Q193" s="192"/>
    </row>
    <row r="194" spans="1:82" x14ac:dyDescent="0.2">
      <c r="A194" s="200"/>
      <c r="B194" s="201"/>
      <c r="C194" s="207" t="s">
        <v>200</v>
      </c>
      <c r="D194" s="208"/>
      <c r="E194" s="209">
        <v>3.74</v>
      </c>
      <c r="F194" s="210"/>
      <c r="G194" s="211"/>
      <c r="H194" s="212"/>
      <c r="I194" s="213"/>
      <c r="J194" s="212"/>
      <c r="K194" s="213"/>
      <c r="M194" s="206" t="s">
        <v>200</v>
      </c>
      <c r="O194" s="206"/>
      <c r="Q194" s="192"/>
    </row>
    <row r="195" spans="1:82" x14ac:dyDescent="0.2">
      <c r="A195" s="200"/>
      <c r="B195" s="201"/>
      <c r="C195" s="207" t="s">
        <v>242</v>
      </c>
      <c r="D195" s="208"/>
      <c r="E195" s="209">
        <v>10.46</v>
      </c>
      <c r="F195" s="210"/>
      <c r="G195" s="211"/>
      <c r="H195" s="212"/>
      <c r="I195" s="213"/>
      <c r="J195" s="212"/>
      <c r="K195" s="213"/>
      <c r="M195" s="206" t="s">
        <v>242</v>
      </c>
      <c r="O195" s="206"/>
      <c r="Q195" s="192"/>
    </row>
    <row r="196" spans="1:82" x14ac:dyDescent="0.2">
      <c r="A196" s="200"/>
      <c r="B196" s="201"/>
      <c r="C196" s="207" t="s">
        <v>243</v>
      </c>
      <c r="D196" s="208"/>
      <c r="E196" s="209">
        <v>81.5</v>
      </c>
      <c r="F196" s="210"/>
      <c r="G196" s="211"/>
      <c r="H196" s="212"/>
      <c r="I196" s="213"/>
      <c r="J196" s="212"/>
      <c r="K196" s="213"/>
      <c r="M196" s="206" t="s">
        <v>243</v>
      </c>
      <c r="O196" s="206"/>
      <c r="Q196" s="192"/>
    </row>
    <row r="197" spans="1:82" x14ac:dyDescent="0.2">
      <c r="A197" s="200"/>
      <c r="B197" s="201"/>
      <c r="C197" s="207" t="s">
        <v>244</v>
      </c>
      <c r="D197" s="208"/>
      <c r="E197" s="209">
        <v>86.18</v>
      </c>
      <c r="F197" s="210"/>
      <c r="G197" s="211"/>
      <c r="H197" s="212"/>
      <c r="I197" s="213"/>
      <c r="J197" s="212"/>
      <c r="K197" s="213"/>
      <c r="M197" s="206" t="s">
        <v>244</v>
      </c>
      <c r="O197" s="206"/>
      <c r="Q197" s="192"/>
    </row>
    <row r="198" spans="1:82" x14ac:dyDescent="0.2">
      <c r="A198" s="193">
        <v>29</v>
      </c>
      <c r="B198" s="194" t="s">
        <v>252</v>
      </c>
      <c r="C198" s="195" t="s">
        <v>253</v>
      </c>
      <c r="D198" s="196" t="s">
        <v>254</v>
      </c>
      <c r="E198" s="197">
        <v>45.47</v>
      </c>
      <c r="F198" s="197">
        <v>0</v>
      </c>
      <c r="G198" s="198">
        <f>E198*F198</f>
        <v>0</v>
      </c>
      <c r="H198" s="199">
        <v>1E-3</v>
      </c>
      <c r="I198" s="199">
        <f>E198*H198</f>
        <v>4.5469999999999997E-2</v>
      </c>
      <c r="J198" s="199">
        <v>0</v>
      </c>
      <c r="K198" s="199">
        <f>E198*J198</f>
        <v>0</v>
      </c>
      <c r="Q198" s="192">
        <v>2</v>
      </c>
      <c r="AA198" s="165">
        <v>3</v>
      </c>
      <c r="AB198" s="165">
        <v>1</v>
      </c>
      <c r="AC198" s="165" t="s">
        <v>252</v>
      </c>
      <c r="BB198" s="165">
        <v>1</v>
      </c>
      <c r="BC198" s="165">
        <f>IF(BB198=1,G198,0)</f>
        <v>0</v>
      </c>
      <c r="BD198" s="165">
        <f>IF(BB198=2,G198,0)</f>
        <v>0</v>
      </c>
      <c r="BE198" s="165">
        <f>IF(BB198=3,G198,0)</f>
        <v>0</v>
      </c>
      <c r="BF198" s="165">
        <f>IF(BB198=4,G198,0)</f>
        <v>0</v>
      </c>
      <c r="BG198" s="165">
        <f>IF(BB198=5,G198,0)</f>
        <v>0</v>
      </c>
      <c r="CA198" s="165">
        <v>3</v>
      </c>
      <c r="CB198" s="165">
        <v>1</v>
      </c>
      <c r="CC198" s="192"/>
      <c r="CD198" s="192"/>
    </row>
    <row r="199" spans="1:82" x14ac:dyDescent="0.2">
      <c r="A199" s="200"/>
      <c r="B199" s="201"/>
      <c r="C199" s="207" t="s">
        <v>92</v>
      </c>
      <c r="D199" s="208"/>
      <c r="E199" s="209">
        <v>0</v>
      </c>
      <c r="F199" s="210"/>
      <c r="G199" s="211"/>
      <c r="H199" s="212"/>
      <c r="I199" s="213"/>
      <c r="J199" s="212"/>
      <c r="K199" s="213"/>
      <c r="M199" s="206" t="s">
        <v>92</v>
      </c>
      <c r="O199" s="206"/>
      <c r="Q199" s="192"/>
    </row>
    <row r="200" spans="1:82" x14ac:dyDescent="0.2">
      <c r="A200" s="200"/>
      <c r="B200" s="201"/>
      <c r="C200" s="207" t="s">
        <v>255</v>
      </c>
      <c r="D200" s="208"/>
      <c r="E200" s="209">
        <v>0.93500000000000005</v>
      </c>
      <c r="F200" s="210"/>
      <c r="G200" s="211"/>
      <c r="H200" s="212"/>
      <c r="I200" s="213"/>
      <c r="J200" s="212"/>
      <c r="K200" s="213"/>
      <c r="M200" s="206" t="s">
        <v>255</v>
      </c>
      <c r="O200" s="206"/>
      <c r="Q200" s="192"/>
    </row>
    <row r="201" spans="1:82" x14ac:dyDescent="0.2">
      <c r="A201" s="200"/>
      <c r="B201" s="201"/>
      <c r="C201" s="207" t="s">
        <v>256</v>
      </c>
      <c r="D201" s="208"/>
      <c r="E201" s="209">
        <v>2.6150000000000002</v>
      </c>
      <c r="F201" s="210"/>
      <c r="G201" s="211"/>
      <c r="H201" s="212"/>
      <c r="I201" s="213"/>
      <c r="J201" s="212"/>
      <c r="K201" s="213"/>
      <c r="M201" s="206" t="s">
        <v>256</v>
      </c>
      <c r="O201" s="206"/>
      <c r="Q201" s="192"/>
    </row>
    <row r="202" spans="1:82" x14ac:dyDescent="0.2">
      <c r="A202" s="200"/>
      <c r="B202" s="201"/>
      <c r="C202" s="207" t="s">
        <v>257</v>
      </c>
      <c r="D202" s="208"/>
      <c r="E202" s="209">
        <v>20.375</v>
      </c>
      <c r="F202" s="210"/>
      <c r="G202" s="211"/>
      <c r="H202" s="212"/>
      <c r="I202" s="213"/>
      <c r="J202" s="212"/>
      <c r="K202" s="213"/>
      <c r="M202" s="206" t="s">
        <v>257</v>
      </c>
      <c r="O202" s="206"/>
      <c r="Q202" s="192"/>
    </row>
    <row r="203" spans="1:82" x14ac:dyDescent="0.2">
      <c r="A203" s="200"/>
      <c r="B203" s="201"/>
      <c r="C203" s="207" t="s">
        <v>258</v>
      </c>
      <c r="D203" s="208"/>
      <c r="E203" s="209">
        <v>21.545000000000002</v>
      </c>
      <c r="F203" s="210"/>
      <c r="G203" s="211"/>
      <c r="H203" s="212"/>
      <c r="I203" s="213"/>
      <c r="J203" s="212"/>
      <c r="K203" s="213"/>
      <c r="M203" s="206" t="s">
        <v>258</v>
      </c>
      <c r="O203" s="206"/>
      <c r="Q203" s="192"/>
    </row>
    <row r="204" spans="1:82" x14ac:dyDescent="0.2">
      <c r="A204" s="193">
        <v>30</v>
      </c>
      <c r="B204" s="194" t="s">
        <v>259</v>
      </c>
      <c r="C204" s="195" t="s">
        <v>260</v>
      </c>
      <c r="D204" s="196" t="s">
        <v>261</v>
      </c>
      <c r="E204" s="197">
        <v>3091.96</v>
      </c>
      <c r="F204" s="197">
        <v>0</v>
      </c>
      <c r="G204" s="198">
        <f>E204*F204</f>
        <v>0</v>
      </c>
      <c r="H204" s="199">
        <v>1E-3</v>
      </c>
      <c r="I204" s="199">
        <f>E204*H204</f>
        <v>3.0919600000000003</v>
      </c>
      <c r="J204" s="199">
        <v>0</v>
      </c>
      <c r="K204" s="199">
        <f>E204*J204</f>
        <v>0</v>
      </c>
      <c r="Q204" s="192">
        <v>2</v>
      </c>
      <c r="AA204" s="165">
        <v>3</v>
      </c>
      <c r="AB204" s="165">
        <v>1</v>
      </c>
      <c r="AC204" s="165">
        <v>58593052</v>
      </c>
      <c r="BB204" s="165">
        <v>1</v>
      </c>
      <c r="BC204" s="165">
        <f>IF(BB204=1,G204,0)</f>
        <v>0</v>
      </c>
      <c r="BD204" s="165">
        <f>IF(BB204=2,G204,0)</f>
        <v>0</v>
      </c>
      <c r="BE204" s="165">
        <f>IF(BB204=3,G204,0)</f>
        <v>0</v>
      </c>
      <c r="BF204" s="165">
        <f>IF(BB204=4,G204,0)</f>
        <v>0</v>
      </c>
      <c r="BG204" s="165">
        <f>IF(BB204=5,G204,0)</f>
        <v>0</v>
      </c>
      <c r="CA204" s="165">
        <v>3</v>
      </c>
      <c r="CB204" s="165">
        <v>1</v>
      </c>
      <c r="CC204" s="192"/>
      <c r="CD204" s="192"/>
    </row>
    <row r="205" spans="1:82" x14ac:dyDescent="0.2">
      <c r="A205" s="200"/>
      <c r="B205" s="201"/>
      <c r="C205" s="207" t="s">
        <v>92</v>
      </c>
      <c r="D205" s="208"/>
      <c r="E205" s="209">
        <v>0</v>
      </c>
      <c r="F205" s="210"/>
      <c r="G205" s="211"/>
      <c r="H205" s="212"/>
      <c r="I205" s="213"/>
      <c r="J205" s="212"/>
      <c r="K205" s="213"/>
      <c r="M205" s="206" t="s">
        <v>92</v>
      </c>
      <c r="O205" s="206"/>
      <c r="Q205" s="192"/>
    </row>
    <row r="206" spans="1:82" x14ac:dyDescent="0.2">
      <c r="A206" s="200"/>
      <c r="B206" s="201"/>
      <c r="C206" s="207" t="s">
        <v>262</v>
      </c>
      <c r="D206" s="208"/>
      <c r="E206" s="209">
        <v>63.58</v>
      </c>
      <c r="F206" s="210"/>
      <c r="G206" s="211"/>
      <c r="H206" s="212"/>
      <c r="I206" s="213"/>
      <c r="J206" s="212"/>
      <c r="K206" s="213"/>
      <c r="M206" s="206" t="s">
        <v>262</v>
      </c>
      <c r="O206" s="206"/>
      <c r="Q206" s="192"/>
    </row>
    <row r="207" spans="1:82" x14ac:dyDescent="0.2">
      <c r="A207" s="200"/>
      <c r="B207" s="201"/>
      <c r="C207" s="207" t="s">
        <v>263</v>
      </c>
      <c r="D207" s="208"/>
      <c r="E207" s="209">
        <v>177.82</v>
      </c>
      <c r="F207" s="210"/>
      <c r="G207" s="211"/>
      <c r="H207" s="212"/>
      <c r="I207" s="213"/>
      <c r="J207" s="212"/>
      <c r="K207" s="213"/>
      <c r="M207" s="206" t="s">
        <v>263</v>
      </c>
      <c r="O207" s="206"/>
      <c r="Q207" s="192"/>
    </row>
    <row r="208" spans="1:82" x14ac:dyDescent="0.2">
      <c r="A208" s="200"/>
      <c r="B208" s="201"/>
      <c r="C208" s="207" t="s">
        <v>264</v>
      </c>
      <c r="D208" s="208"/>
      <c r="E208" s="209">
        <v>1385.5</v>
      </c>
      <c r="F208" s="210"/>
      <c r="G208" s="211"/>
      <c r="H208" s="212"/>
      <c r="I208" s="213"/>
      <c r="J208" s="212"/>
      <c r="K208" s="213"/>
      <c r="M208" s="206" t="s">
        <v>264</v>
      </c>
      <c r="O208" s="206"/>
      <c r="Q208" s="192"/>
    </row>
    <row r="209" spans="1:82" x14ac:dyDescent="0.2">
      <c r="A209" s="200"/>
      <c r="B209" s="201"/>
      <c r="C209" s="207" t="s">
        <v>265</v>
      </c>
      <c r="D209" s="208"/>
      <c r="E209" s="209">
        <v>1465.06</v>
      </c>
      <c r="F209" s="210"/>
      <c r="G209" s="211"/>
      <c r="H209" s="212"/>
      <c r="I209" s="213"/>
      <c r="J209" s="212"/>
      <c r="K209" s="213"/>
      <c r="M209" s="206" t="s">
        <v>265</v>
      </c>
      <c r="O209" s="206"/>
      <c r="Q209" s="192"/>
    </row>
    <row r="210" spans="1:82" ht="22.5" x14ac:dyDescent="0.2">
      <c r="A210" s="193">
        <v>31</v>
      </c>
      <c r="B210" s="194" t="s">
        <v>266</v>
      </c>
      <c r="C210" s="195" t="s">
        <v>267</v>
      </c>
      <c r="D210" s="196" t="s">
        <v>91</v>
      </c>
      <c r="E210" s="197">
        <v>8.5503999999999998</v>
      </c>
      <c r="F210" s="197">
        <v>0</v>
      </c>
      <c r="G210" s="198">
        <f>E210*F210</f>
        <v>0</v>
      </c>
      <c r="H210" s="199">
        <v>5.0000000000000001E-4</v>
      </c>
      <c r="I210" s="199">
        <f>E210*H210</f>
        <v>4.2751999999999998E-3</v>
      </c>
      <c r="J210" s="199">
        <v>0</v>
      </c>
      <c r="K210" s="199">
        <f>E210*J210</f>
        <v>0</v>
      </c>
      <c r="Q210" s="192">
        <v>2</v>
      </c>
      <c r="AA210" s="165">
        <v>3</v>
      </c>
      <c r="AB210" s="165">
        <v>1</v>
      </c>
      <c r="AC210" s="165">
        <v>67313131</v>
      </c>
      <c r="BB210" s="165">
        <v>1</v>
      </c>
      <c r="BC210" s="165">
        <f>IF(BB210=1,G210,0)</f>
        <v>0</v>
      </c>
      <c r="BD210" s="165">
        <f>IF(BB210=2,G210,0)</f>
        <v>0</v>
      </c>
      <c r="BE210" s="165">
        <f>IF(BB210=3,G210,0)</f>
        <v>0</v>
      </c>
      <c r="BF210" s="165">
        <f>IF(BB210=4,G210,0)</f>
        <v>0</v>
      </c>
      <c r="BG210" s="165">
        <f>IF(BB210=5,G210,0)</f>
        <v>0</v>
      </c>
      <c r="CA210" s="165">
        <v>3</v>
      </c>
      <c r="CB210" s="165">
        <v>1</v>
      </c>
      <c r="CC210" s="192"/>
      <c r="CD210" s="192"/>
    </row>
    <row r="211" spans="1:82" x14ac:dyDescent="0.2">
      <c r="A211" s="200"/>
      <c r="B211" s="201"/>
      <c r="C211" s="207" t="s">
        <v>92</v>
      </c>
      <c r="D211" s="208"/>
      <c r="E211" s="209">
        <v>0</v>
      </c>
      <c r="F211" s="210"/>
      <c r="G211" s="211"/>
      <c r="H211" s="212"/>
      <c r="I211" s="213"/>
      <c r="J211" s="212"/>
      <c r="K211" s="213"/>
      <c r="M211" s="206" t="s">
        <v>92</v>
      </c>
      <c r="O211" s="206"/>
      <c r="Q211" s="192"/>
    </row>
    <row r="212" spans="1:82" x14ac:dyDescent="0.2">
      <c r="A212" s="200"/>
      <c r="B212" s="201"/>
      <c r="C212" s="207" t="s">
        <v>238</v>
      </c>
      <c r="D212" s="208"/>
      <c r="E212" s="209">
        <v>1.968</v>
      </c>
      <c r="F212" s="210"/>
      <c r="G212" s="211"/>
      <c r="H212" s="212"/>
      <c r="I212" s="213"/>
      <c r="J212" s="212"/>
      <c r="K212" s="213"/>
      <c r="M212" s="206" t="s">
        <v>238</v>
      </c>
      <c r="O212" s="206"/>
      <c r="Q212" s="192"/>
    </row>
    <row r="213" spans="1:82" x14ac:dyDescent="0.2">
      <c r="A213" s="200"/>
      <c r="B213" s="201"/>
      <c r="C213" s="207" t="s">
        <v>239</v>
      </c>
      <c r="D213" s="208"/>
      <c r="E213" s="209">
        <v>6.5823999999999998</v>
      </c>
      <c r="F213" s="210"/>
      <c r="G213" s="211"/>
      <c r="H213" s="212"/>
      <c r="I213" s="213"/>
      <c r="J213" s="212"/>
      <c r="K213" s="213"/>
      <c r="M213" s="206" t="s">
        <v>239</v>
      </c>
      <c r="O213" s="206"/>
      <c r="Q213" s="192"/>
    </row>
    <row r="214" spans="1:82" x14ac:dyDescent="0.2">
      <c r="A214" s="214"/>
      <c r="B214" s="215" t="s">
        <v>78</v>
      </c>
      <c r="C214" s="216" t="str">
        <f>CONCATENATE(B167," ",C167)</f>
        <v>63 Podlahy a podlahové konstrukce</v>
      </c>
      <c r="D214" s="217"/>
      <c r="E214" s="218"/>
      <c r="F214" s="219"/>
      <c r="G214" s="220">
        <f>SUM(G167:G213)</f>
        <v>0</v>
      </c>
      <c r="H214" s="221"/>
      <c r="I214" s="222">
        <f>SUM(I167:I213)</f>
        <v>8.6082496000000006</v>
      </c>
      <c r="J214" s="221"/>
      <c r="K214" s="222">
        <f>SUM(K167:K213)</f>
        <v>0</v>
      </c>
      <c r="Q214" s="192">
        <v>4</v>
      </c>
      <c r="BC214" s="223">
        <f>SUM(BC167:BC213)</f>
        <v>0</v>
      </c>
      <c r="BD214" s="223">
        <f>SUM(BD167:BD213)</f>
        <v>0</v>
      </c>
      <c r="BE214" s="223">
        <f>SUM(BE167:BE213)</f>
        <v>0</v>
      </c>
      <c r="BF214" s="223">
        <f>SUM(BF167:BF213)</f>
        <v>0</v>
      </c>
      <c r="BG214" s="223">
        <f>SUM(BG167:BG213)</f>
        <v>0</v>
      </c>
    </row>
    <row r="215" spans="1:82" x14ac:dyDescent="0.2">
      <c r="A215" s="184" t="s">
        <v>76</v>
      </c>
      <c r="B215" s="185" t="s">
        <v>268</v>
      </c>
      <c r="C215" s="186" t="s">
        <v>269</v>
      </c>
      <c r="D215" s="187"/>
      <c r="E215" s="188"/>
      <c r="F215" s="188"/>
      <c r="G215" s="189"/>
      <c r="H215" s="190"/>
      <c r="I215" s="191"/>
      <c r="J215" s="190"/>
      <c r="K215" s="191"/>
      <c r="Q215" s="192">
        <v>1</v>
      </c>
    </row>
    <row r="216" spans="1:82" x14ac:dyDescent="0.2">
      <c r="A216" s="193">
        <v>32</v>
      </c>
      <c r="B216" s="194" t="s">
        <v>270</v>
      </c>
      <c r="C216" s="195" t="s">
        <v>271</v>
      </c>
      <c r="D216" s="196" t="s">
        <v>91</v>
      </c>
      <c r="E216" s="197">
        <v>181.88</v>
      </c>
      <c r="F216" s="197">
        <v>0</v>
      </c>
      <c r="G216" s="198">
        <f>E216*F216</f>
        <v>0</v>
      </c>
      <c r="H216" s="199">
        <v>3.4590000000000003E-2</v>
      </c>
      <c r="I216" s="199">
        <f>E216*H216</f>
        <v>6.2912292000000001</v>
      </c>
      <c r="J216" s="199">
        <v>0</v>
      </c>
      <c r="K216" s="199">
        <f>E216*J216</f>
        <v>0</v>
      </c>
      <c r="Q216" s="192">
        <v>2</v>
      </c>
      <c r="AA216" s="165">
        <v>1</v>
      </c>
      <c r="AB216" s="165">
        <v>0</v>
      </c>
      <c r="AC216" s="165">
        <v>0</v>
      </c>
      <c r="BB216" s="165">
        <v>1</v>
      </c>
      <c r="BC216" s="165">
        <f>IF(BB216=1,G216,0)</f>
        <v>0</v>
      </c>
      <c r="BD216" s="165">
        <f>IF(BB216=2,G216,0)</f>
        <v>0</v>
      </c>
      <c r="BE216" s="165">
        <f>IF(BB216=3,G216,0)</f>
        <v>0</v>
      </c>
      <c r="BF216" s="165">
        <f>IF(BB216=4,G216,0)</f>
        <v>0</v>
      </c>
      <c r="BG216" s="165">
        <f>IF(BB216=5,G216,0)</f>
        <v>0</v>
      </c>
      <c r="CA216" s="165">
        <v>1</v>
      </c>
      <c r="CB216" s="165">
        <v>0</v>
      </c>
      <c r="CC216" s="192"/>
      <c r="CD216" s="192"/>
    </row>
    <row r="217" spans="1:82" x14ac:dyDescent="0.2">
      <c r="A217" s="200"/>
      <c r="B217" s="201"/>
      <c r="C217" s="202" t="s">
        <v>272</v>
      </c>
      <c r="D217" s="203"/>
      <c r="E217" s="203"/>
      <c r="F217" s="203"/>
      <c r="G217" s="204"/>
      <c r="H217" s="205"/>
      <c r="I217" s="205"/>
      <c r="J217" s="205"/>
      <c r="K217" s="205"/>
      <c r="L217" s="206" t="s">
        <v>272</v>
      </c>
      <c r="N217" s="206"/>
      <c r="Q217" s="192">
        <v>3</v>
      </c>
    </row>
    <row r="218" spans="1:82" x14ac:dyDescent="0.2">
      <c r="A218" s="200"/>
      <c r="B218" s="201"/>
      <c r="C218" s="207" t="s">
        <v>92</v>
      </c>
      <c r="D218" s="208"/>
      <c r="E218" s="209">
        <v>0</v>
      </c>
      <c r="F218" s="210"/>
      <c r="G218" s="211"/>
      <c r="H218" s="212"/>
      <c r="I218" s="213"/>
      <c r="J218" s="212"/>
      <c r="K218" s="213"/>
      <c r="M218" s="206" t="s">
        <v>92</v>
      </c>
      <c r="O218" s="206"/>
      <c r="Q218" s="192"/>
    </row>
    <row r="219" spans="1:82" x14ac:dyDescent="0.2">
      <c r="A219" s="200"/>
      <c r="B219" s="201"/>
      <c r="C219" s="207" t="s">
        <v>200</v>
      </c>
      <c r="D219" s="208"/>
      <c r="E219" s="209">
        <v>3.74</v>
      </c>
      <c r="F219" s="210"/>
      <c r="G219" s="211"/>
      <c r="H219" s="212"/>
      <c r="I219" s="213"/>
      <c r="J219" s="212"/>
      <c r="K219" s="213"/>
      <c r="M219" s="206" t="s">
        <v>200</v>
      </c>
      <c r="O219" s="206"/>
      <c r="Q219" s="192"/>
    </row>
    <row r="220" spans="1:82" x14ac:dyDescent="0.2">
      <c r="A220" s="200"/>
      <c r="B220" s="201"/>
      <c r="C220" s="207" t="s">
        <v>242</v>
      </c>
      <c r="D220" s="208"/>
      <c r="E220" s="209">
        <v>10.46</v>
      </c>
      <c r="F220" s="210"/>
      <c r="G220" s="211"/>
      <c r="H220" s="212"/>
      <c r="I220" s="213"/>
      <c r="J220" s="212"/>
      <c r="K220" s="213"/>
      <c r="M220" s="206" t="s">
        <v>242</v>
      </c>
      <c r="O220" s="206"/>
      <c r="Q220" s="192"/>
    </row>
    <row r="221" spans="1:82" x14ac:dyDescent="0.2">
      <c r="A221" s="200"/>
      <c r="B221" s="201"/>
      <c r="C221" s="207" t="s">
        <v>243</v>
      </c>
      <c r="D221" s="208"/>
      <c r="E221" s="209">
        <v>81.5</v>
      </c>
      <c r="F221" s="210"/>
      <c r="G221" s="211"/>
      <c r="H221" s="212"/>
      <c r="I221" s="213"/>
      <c r="J221" s="212"/>
      <c r="K221" s="213"/>
      <c r="M221" s="206" t="s">
        <v>243</v>
      </c>
      <c r="O221" s="206"/>
      <c r="Q221" s="192"/>
    </row>
    <row r="222" spans="1:82" x14ac:dyDescent="0.2">
      <c r="A222" s="200"/>
      <c r="B222" s="201"/>
      <c r="C222" s="207" t="s">
        <v>244</v>
      </c>
      <c r="D222" s="208"/>
      <c r="E222" s="209">
        <v>86.18</v>
      </c>
      <c r="F222" s="210"/>
      <c r="G222" s="211"/>
      <c r="H222" s="212"/>
      <c r="I222" s="213"/>
      <c r="J222" s="212"/>
      <c r="K222" s="213"/>
      <c r="M222" s="206" t="s">
        <v>244</v>
      </c>
      <c r="O222" s="206"/>
      <c r="Q222" s="192"/>
    </row>
    <row r="223" spans="1:82" x14ac:dyDescent="0.2">
      <c r="A223" s="214"/>
      <c r="B223" s="215" t="s">
        <v>78</v>
      </c>
      <c r="C223" s="216" t="str">
        <f>CONCATENATE(B215," ",C215)</f>
        <v>94 Lešení a stavební výtahy</v>
      </c>
      <c r="D223" s="217"/>
      <c r="E223" s="218"/>
      <c r="F223" s="219"/>
      <c r="G223" s="220">
        <f>SUM(G215:G222)</f>
        <v>0</v>
      </c>
      <c r="H223" s="221"/>
      <c r="I223" s="222">
        <f>SUM(I215:I222)</f>
        <v>6.2912292000000001</v>
      </c>
      <c r="J223" s="221"/>
      <c r="K223" s="222">
        <f>SUM(K215:K222)</f>
        <v>0</v>
      </c>
      <c r="Q223" s="192">
        <v>4</v>
      </c>
      <c r="BC223" s="223">
        <f>SUM(BC215:BC222)</f>
        <v>0</v>
      </c>
      <c r="BD223" s="223">
        <f>SUM(BD215:BD222)</f>
        <v>0</v>
      </c>
      <c r="BE223" s="223">
        <f>SUM(BE215:BE222)</f>
        <v>0</v>
      </c>
      <c r="BF223" s="223">
        <f>SUM(BF215:BF222)</f>
        <v>0</v>
      </c>
      <c r="BG223" s="223">
        <f>SUM(BG215:BG222)</f>
        <v>0</v>
      </c>
    </row>
    <row r="224" spans="1:82" x14ac:dyDescent="0.2">
      <c r="A224" s="184" t="s">
        <v>76</v>
      </c>
      <c r="B224" s="185" t="s">
        <v>273</v>
      </c>
      <c r="C224" s="186" t="s">
        <v>274</v>
      </c>
      <c r="D224" s="187"/>
      <c r="E224" s="188"/>
      <c r="F224" s="188"/>
      <c r="G224" s="189"/>
      <c r="H224" s="190"/>
      <c r="I224" s="191"/>
      <c r="J224" s="190"/>
      <c r="K224" s="191"/>
      <c r="Q224" s="192">
        <v>1</v>
      </c>
    </row>
    <row r="225" spans="1:82" x14ac:dyDescent="0.2">
      <c r="A225" s="193">
        <v>33</v>
      </c>
      <c r="B225" s="194" t="s">
        <v>275</v>
      </c>
      <c r="C225" s="195" t="s">
        <v>276</v>
      </c>
      <c r="D225" s="196" t="s">
        <v>91</v>
      </c>
      <c r="E225" s="197">
        <v>181.88</v>
      </c>
      <c r="F225" s="197">
        <v>0</v>
      </c>
      <c r="G225" s="198">
        <f>E225*F225</f>
        <v>0</v>
      </c>
      <c r="H225" s="199">
        <v>4.0000000000000003E-5</v>
      </c>
      <c r="I225" s="199">
        <f>E225*H225</f>
        <v>7.2752000000000008E-3</v>
      </c>
      <c r="J225" s="199">
        <v>0</v>
      </c>
      <c r="K225" s="199">
        <f>E225*J225</f>
        <v>0</v>
      </c>
      <c r="Q225" s="192">
        <v>2</v>
      </c>
      <c r="AA225" s="165">
        <v>1</v>
      </c>
      <c r="AB225" s="165">
        <v>1</v>
      </c>
      <c r="AC225" s="165">
        <v>1</v>
      </c>
      <c r="BB225" s="165">
        <v>1</v>
      </c>
      <c r="BC225" s="165">
        <f>IF(BB225=1,G225,0)</f>
        <v>0</v>
      </c>
      <c r="BD225" s="165">
        <f>IF(BB225=2,G225,0)</f>
        <v>0</v>
      </c>
      <c r="BE225" s="165">
        <f>IF(BB225=3,G225,0)</f>
        <v>0</v>
      </c>
      <c r="BF225" s="165">
        <f>IF(BB225=4,G225,0)</f>
        <v>0</v>
      </c>
      <c r="BG225" s="165">
        <f>IF(BB225=5,G225,0)</f>
        <v>0</v>
      </c>
      <c r="CA225" s="165">
        <v>1</v>
      </c>
      <c r="CB225" s="165">
        <v>1</v>
      </c>
      <c r="CC225" s="192"/>
      <c r="CD225" s="192"/>
    </row>
    <row r="226" spans="1:82" ht="33.75" x14ac:dyDescent="0.2">
      <c r="A226" s="200"/>
      <c r="B226" s="201"/>
      <c r="C226" s="202" t="s">
        <v>277</v>
      </c>
      <c r="D226" s="203"/>
      <c r="E226" s="203"/>
      <c r="F226" s="203"/>
      <c r="G226" s="204"/>
      <c r="H226" s="205"/>
      <c r="I226" s="205"/>
      <c r="J226" s="205"/>
      <c r="K226" s="205"/>
      <c r="L226" s="206" t="s">
        <v>277</v>
      </c>
      <c r="N226" s="206"/>
      <c r="Q226" s="192">
        <v>3</v>
      </c>
    </row>
    <row r="227" spans="1:82" ht="33.75" x14ac:dyDescent="0.2">
      <c r="A227" s="200"/>
      <c r="B227" s="201"/>
      <c r="C227" s="202" t="s">
        <v>278</v>
      </c>
      <c r="D227" s="203"/>
      <c r="E227" s="203"/>
      <c r="F227" s="203"/>
      <c r="G227" s="204"/>
      <c r="H227" s="205"/>
      <c r="I227" s="205"/>
      <c r="J227" s="205"/>
      <c r="K227" s="205"/>
      <c r="L227" s="206" t="s">
        <v>278</v>
      </c>
      <c r="N227" s="206"/>
      <c r="Q227" s="192">
        <v>3</v>
      </c>
    </row>
    <row r="228" spans="1:82" ht="22.5" x14ac:dyDescent="0.2">
      <c r="A228" s="200"/>
      <c r="B228" s="201"/>
      <c r="C228" s="202" t="s">
        <v>279</v>
      </c>
      <c r="D228" s="203"/>
      <c r="E228" s="203"/>
      <c r="F228" s="203"/>
      <c r="G228" s="204"/>
      <c r="H228" s="205"/>
      <c r="I228" s="205"/>
      <c r="J228" s="205"/>
      <c r="K228" s="205"/>
      <c r="L228" s="206" t="s">
        <v>279</v>
      </c>
      <c r="N228" s="206"/>
      <c r="Q228" s="192">
        <v>3</v>
      </c>
    </row>
    <row r="229" spans="1:82" x14ac:dyDescent="0.2">
      <c r="A229" s="200"/>
      <c r="B229" s="201"/>
      <c r="C229" s="202" t="s">
        <v>280</v>
      </c>
      <c r="D229" s="203"/>
      <c r="E229" s="203"/>
      <c r="F229" s="203"/>
      <c r="G229" s="204"/>
      <c r="H229" s="205"/>
      <c r="I229" s="205"/>
      <c r="J229" s="205"/>
      <c r="K229" s="205"/>
      <c r="L229" s="206" t="s">
        <v>280</v>
      </c>
      <c r="N229" s="206"/>
      <c r="Q229" s="192">
        <v>3</v>
      </c>
    </row>
    <row r="230" spans="1:82" x14ac:dyDescent="0.2">
      <c r="A230" s="200"/>
      <c r="B230" s="201"/>
      <c r="C230" s="207" t="s">
        <v>92</v>
      </c>
      <c r="D230" s="208"/>
      <c r="E230" s="209">
        <v>0</v>
      </c>
      <c r="F230" s="210"/>
      <c r="G230" s="211"/>
      <c r="H230" s="212"/>
      <c r="I230" s="213"/>
      <c r="J230" s="212"/>
      <c r="K230" s="213"/>
      <c r="M230" s="206" t="s">
        <v>92</v>
      </c>
      <c r="O230" s="206"/>
      <c r="Q230" s="192"/>
    </row>
    <row r="231" spans="1:82" x14ac:dyDescent="0.2">
      <c r="A231" s="200"/>
      <c r="B231" s="201"/>
      <c r="C231" s="207" t="s">
        <v>200</v>
      </c>
      <c r="D231" s="208"/>
      <c r="E231" s="209">
        <v>3.74</v>
      </c>
      <c r="F231" s="210"/>
      <c r="G231" s="211"/>
      <c r="H231" s="212"/>
      <c r="I231" s="213"/>
      <c r="J231" s="212"/>
      <c r="K231" s="213"/>
      <c r="M231" s="206" t="s">
        <v>200</v>
      </c>
      <c r="O231" s="206"/>
      <c r="Q231" s="192"/>
    </row>
    <row r="232" spans="1:82" x14ac:dyDescent="0.2">
      <c r="A232" s="200"/>
      <c r="B232" s="201"/>
      <c r="C232" s="207" t="s">
        <v>242</v>
      </c>
      <c r="D232" s="208"/>
      <c r="E232" s="209">
        <v>10.46</v>
      </c>
      <c r="F232" s="210"/>
      <c r="G232" s="211"/>
      <c r="H232" s="212"/>
      <c r="I232" s="213"/>
      <c r="J232" s="212"/>
      <c r="K232" s="213"/>
      <c r="M232" s="206" t="s">
        <v>242</v>
      </c>
      <c r="O232" s="206"/>
      <c r="Q232" s="192"/>
    </row>
    <row r="233" spans="1:82" x14ac:dyDescent="0.2">
      <c r="A233" s="200"/>
      <c r="B233" s="201"/>
      <c r="C233" s="207" t="s">
        <v>243</v>
      </c>
      <c r="D233" s="208"/>
      <c r="E233" s="209">
        <v>81.5</v>
      </c>
      <c r="F233" s="210"/>
      <c r="G233" s="211"/>
      <c r="H233" s="212"/>
      <c r="I233" s="213"/>
      <c r="J233" s="212"/>
      <c r="K233" s="213"/>
      <c r="M233" s="206" t="s">
        <v>243</v>
      </c>
      <c r="O233" s="206"/>
      <c r="Q233" s="192"/>
    </row>
    <row r="234" spans="1:82" x14ac:dyDescent="0.2">
      <c r="A234" s="200"/>
      <c r="B234" s="201"/>
      <c r="C234" s="207" t="s">
        <v>244</v>
      </c>
      <c r="D234" s="208"/>
      <c r="E234" s="209">
        <v>86.18</v>
      </c>
      <c r="F234" s="210"/>
      <c r="G234" s="211"/>
      <c r="H234" s="212"/>
      <c r="I234" s="213"/>
      <c r="J234" s="212"/>
      <c r="K234" s="213"/>
      <c r="M234" s="206" t="s">
        <v>244</v>
      </c>
      <c r="O234" s="206"/>
      <c r="Q234" s="192"/>
    </row>
    <row r="235" spans="1:82" x14ac:dyDescent="0.2">
      <c r="A235" s="193">
        <v>34</v>
      </c>
      <c r="B235" s="194" t="s">
        <v>281</v>
      </c>
      <c r="C235" s="195" t="s">
        <v>282</v>
      </c>
      <c r="D235" s="196" t="s">
        <v>91</v>
      </c>
      <c r="E235" s="197">
        <v>181.88</v>
      </c>
      <c r="F235" s="197">
        <v>0</v>
      </c>
      <c r="G235" s="198">
        <f>E235*F235</f>
        <v>0</v>
      </c>
      <c r="H235" s="199">
        <v>0</v>
      </c>
      <c r="I235" s="199">
        <f>E235*H235</f>
        <v>0</v>
      </c>
      <c r="J235" s="199">
        <v>0</v>
      </c>
      <c r="K235" s="199">
        <f>E235*J235</f>
        <v>0</v>
      </c>
      <c r="Q235" s="192">
        <v>2</v>
      </c>
      <c r="AA235" s="165">
        <v>1</v>
      </c>
      <c r="AB235" s="165">
        <v>0</v>
      </c>
      <c r="AC235" s="165">
        <v>0</v>
      </c>
      <c r="BB235" s="165">
        <v>1</v>
      </c>
      <c r="BC235" s="165">
        <f>IF(BB235=1,G235,0)</f>
        <v>0</v>
      </c>
      <c r="BD235" s="165">
        <f>IF(BB235=2,G235,0)</f>
        <v>0</v>
      </c>
      <c r="BE235" s="165">
        <f>IF(BB235=3,G235,0)</f>
        <v>0</v>
      </c>
      <c r="BF235" s="165">
        <f>IF(BB235=4,G235,0)</f>
        <v>0</v>
      </c>
      <c r="BG235" s="165">
        <f>IF(BB235=5,G235,0)</f>
        <v>0</v>
      </c>
      <c r="CA235" s="165">
        <v>1</v>
      </c>
      <c r="CB235" s="165">
        <v>0</v>
      </c>
      <c r="CC235" s="192"/>
      <c r="CD235" s="192"/>
    </row>
    <row r="236" spans="1:82" x14ac:dyDescent="0.2">
      <c r="A236" s="200"/>
      <c r="B236" s="201"/>
      <c r="C236" s="202" t="s">
        <v>283</v>
      </c>
      <c r="D236" s="203"/>
      <c r="E236" s="203"/>
      <c r="F236" s="203"/>
      <c r="G236" s="204"/>
      <c r="H236" s="205"/>
      <c r="I236" s="205"/>
      <c r="J236" s="205"/>
      <c r="K236" s="205"/>
      <c r="L236" s="206" t="s">
        <v>283</v>
      </c>
      <c r="N236" s="206"/>
      <c r="Q236" s="192">
        <v>3</v>
      </c>
    </row>
    <row r="237" spans="1:82" ht="33.75" x14ac:dyDescent="0.2">
      <c r="A237" s="200"/>
      <c r="B237" s="201"/>
      <c r="C237" s="202" t="s">
        <v>284</v>
      </c>
      <c r="D237" s="203"/>
      <c r="E237" s="203"/>
      <c r="F237" s="203"/>
      <c r="G237" s="204"/>
      <c r="H237" s="205"/>
      <c r="I237" s="205"/>
      <c r="J237" s="205"/>
      <c r="K237" s="205"/>
      <c r="L237" s="206" t="s">
        <v>284</v>
      </c>
      <c r="N237" s="206"/>
      <c r="Q237" s="192">
        <v>3</v>
      </c>
    </row>
    <row r="238" spans="1:82" x14ac:dyDescent="0.2">
      <c r="A238" s="200"/>
      <c r="B238" s="201"/>
      <c r="C238" s="207" t="s">
        <v>92</v>
      </c>
      <c r="D238" s="208"/>
      <c r="E238" s="209">
        <v>0</v>
      </c>
      <c r="F238" s="210"/>
      <c r="G238" s="211"/>
      <c r="H238" s="212"/>
      <c r="I238" s="213"/>
      <c r="J238" s="212"/>
      <c r="K238" s="213"/>
      <c r="M238" s="206" t="s">
        <v>92</v>
      </c>
      <c r="O238" s="206"/>
      <c r="Q238" s="192"/>
    </row>
    <row r="239" spans="1:82" x14ac:dyDescent="0.2">
      <c r="A239" s="200"/>
      <c r="B239" s="201"/>
      <c r="C239" s="207" t="s">
        <v>200</v>
      </c>
      <c r="D239" s="208"/>
      <c r="E239" s="209">
        <v>3.74</v>
      </c>
      <c r="F239" s="210"/>
      <c r="G239" s="211"/>
      <c r="H239" s="212"/>
      <c r="I239" s="213"/>
      <c r="J239" s="212"/>
      <c r="K239" s="213"/>
      <c r="M239" s="206" t="s">
        <v>200</v>
      </c>
      <c r="O239" s="206"/>
      <c r="Q239" s="192"/>
    </row>
    <row r="240" spans="1:82" x14ac:dyDescent="0.2">
      <c r="A240" s="200"/>
      <c r="B240" s="201"/>
      <c r="C240" s="207" t="s">
        <v>242</v>
      </c>
      <c r="D240" s="208"/>
      <c r="E240" s="209">
        <v>10.46</v>
      </c>
      <c r="F240" s="210"/>
      <c r="G240" s="211"/>
      <c r="H240" s="212"/>
      <c r="I240" s="213"/>
      <c r="J240" s="212"/>
      <c r="K240" s="213"/>
      <c r="M240" s="206" t="s">
        <v>242</v>
      </c>
      <c r="O240" s="206"/>
      <c r="Q240" s="192"/>
    </row>
    <row r="241" spans="1:82" x14ac:dyDescent="0.2">
      <c r="A241" s="200"/>
      <c r="B241" s="201"/>
      <c r="C241" s="207" t="s">
        <v>243</v>
      </c>
      <c r="D241" s="208"/>
      <c r="E241" s="209">
        <v>81.5</v>
      </c>
      <c r="F241" s="210"/>
      <c r="G241" s="211"/>
      <c r="H241" s="212"/>
      <c r="I241" s="213"/>
      <c r="J241" s="212"/>
      <c r="K241" s="213"/>
      <c r="M241" s="206" t="s">
        <v>243</v>
      </c>
      <c r="O241" s="206"/>
      <c r="Q241" s="192"/>
    </row>
    <row r="242" spans="1:82" x14ac:dyDescent="0.2">
      <c r="A242" s="200"/>
      <c r="B242" s="201"/>
      <c r="C242" s="207" t="s">
        <v>244</v>
      </c>
      <c r="D242" s="208"/>
      <c r="E242" s="209">
        <v>86.18</v>
      </c>
      <c r="F242" s="210"/>
      <c r="G242" s="211"/>
      <c r="H242" s="212"/>
      <c r="I242" s="213"/>
      <c r="J242" s="212"/>
      <c r="K242" s="213"/>
      <c r="M242" s="206" t="s">
        <v>244</v>
      </c>
      <c r="O242" s="206"/>
      <c r="Q242" s="192"/>
    </row>
    <row r="243" spans="1:82" x14ac:dyDescent="0.2">
      <c r="A243" s="214"/>
      <c r="B243" s="215" t="s">
        <v>78</v>
      </c>
      <c r="C243" s="216" t="str">
        <f>CONCATENATE(B224," ",C224)</f>
        <v>95 Dokončovací konstrukce na pozemních stavbách</v>
      </c>
      <c r="D243" s="217"/>
      <c r="E243" s="218"/>
      <c r="F243" s="219"/>
      <c r="G243" s="220">
        <f>SUM(G224:G242)</f>
        <v>0</v>
      </c>
      <c r="H243" s="221"/>
      <c r="I243" s="222">
        <f>SUM(I224:I242)</f>
        <v>7.2752000000000008E-3</v>
      </c>
      <c r="J243" s="221"/>
      <c r="K243" s="222">
        <f>SUM(K224:K242)</f>
        <v>0</v>
      </c>
      <c r="Q243" s="192">
        <v>4</v>
      </c>
      <c r="BC243" s="223">
        <f>SUM(BC224:BC242)</f>
        <v>0</v>
      </c>
      <c r="BD243" s="223">
        <f>SUM(BD224:BD242)</f>
        <v>0</v>
      </c>
      <c r="BE243" s="223">
        <f>SUM(BE224:BE242)</f>
        <v>0</v>
      </c>
      <c r="BF243" s="223">
        <f>SUM(BF224:BF242)</f>
        <v>0</v>
      </c>
      <c r="BG243" s="223">
        <f>SUM(BG224:BG242)</f>
        <v>0</v>
      </c>
    </row>
    <row r="244" spans="1:82" x14ac:dyDescent="0.2">
      <c r="A244" s="184" t="s">
        <v>76</v>
      </c>
      <c r="B244" s="185" t="s">
        <v>285</v>
      </c>
      <c r="C244" s="186" t="s">
        <v>286</v>
      </c>
      <c r="D244" s="187"/>
      <c r="E244" s="188"/>
      <c r="F244" s="188"/>
      <c r="G244" s="189"/>
      <c r="H244" s="190"/>
      <c r="I244" s="191"/>
      <c r="J244" s="190"/>
      <c r="K244" s="191"/>
      <c r="Q244" s="192">
        <v>1</v>
      </c>
    </row>
    <row r="245" spans="1:82" x14ac:dyDescent="0.2">
      <c r="A245" s="193">
        <v>35</v>
      </c>
      <c r="B245" s="194" t="s">
        <v>287</v>
      </c>
      <c r="C245" s="195" t="s">
        <v>288</v>
      </c>
      <c r="D245" s="196" t="s">
        <v>163</v>
      </c>
      <c r="E245" s="197">
        <v>3.9843999999999999</v>
      </c>
      <c r="F245" s="197">
        <v>0</v>
      </c>
      <c r="G245" s="198">
        <f>E245*F245</f>
        <v>0</v>
      </c>
      <c r="H245" s="199">
        <v>1.2800000000000001E-3</v>
      </c>
      <c r="I245" s="199">
        <f>E245*H245</f>
        <v>5.100032E-3</v>
      </c>
      <c r="J245" s="199">
        <v>-1.8</v>
      </c>
      <c r="K245" s="199">
        <f>E245*J245</f>
        <v>-7.1719200000000001</v>
      </c>
      <c r="Q245" s="192">
        <v>2</v>
      </c>
      <c r="AA245" s="165">
        <v>1</v>
      </c>
      <c r="AB245" s="165">
        <v>1</v>
      </c>
      <c r="AC245" s="165">
        <v>1</v>
      </c>
      <c r="BB245" s="165">
        <v>1</v>
      </c>
      <c r="BC245" s="165">
        <f>IF(BB245=1,G245,0)</f>
        <v>0</v>
      </c>
      <c r="BD245" s="165">
        <f>IF(BB245=2,G245,0)</f>
        <v>0</v>
      </c>
      <c r="BE245" s="165">
        <f>IF(BB245=3,G245,0)</f>
        <v>0</v>
      </c>
      <c r="BF245" s="165">
        <f>IF(BB245=4,G245,0)</f>
        <v>0</v>
      </c>
      <c r="BG245" s="165">
        <f>IF(BB245=5,G245,0)</f>
        <v>0</v>
      </c>
      <c r="CA245" s="165">
        <v>1</v>
      </c>
      <c r="CB245" s="165">
        <v>1</v>
      </c>
      <c r="CC245" s="192"/>
      <c r="CD245" s="192"/>
    </row>
    <row r="246" spans="1:82" x14ac:dyDescent="0.2">
      <c r="A246" s="200"/>
      <c r="B246" s="201"/>
      <c r="C246" s="207" t="s">
        <v>92</v>
      </c>
      <c r="D246" s="208"/>
      <c r="E246" s="209">
        <v>0</v>
      </c>
      <c r="F246" s="210"/>
      <c r="G246" s="211"/>
      <c r="H246" s="212"/>
      <c r="I246" s="213"/>
      <c r="J246" s="212"/>
      <c r="K246" s="213"/>
      <c r="M246" s="206" t="s">
        <v>92</v>
      </c>
      <c r="O246" s="206"/>
      <c r="Q246" s="192"/>
    </row>
    <row r="247" spans="1:82" ht="33.75" x14ac:dyDescent="0.2">
      <c r="A247" s="200"/>
      <c r="B247" s="201"/>
      <c r="C247" s="207" t="s">
        <v>289</v>
      </c>
      <c r="D247" s="208"/>
      <c r="E247" s="209">
        <v>3.3104</v>
      </c>
      <c r="F247" s="210"/>
      <c r="G247" s="211"/>
      <c r="H247" s="212"/>
      <c r="I247" s="213"/>
      <c r="J247" s="212"/>
      <c r="K247" s="213"/>
      <c r="M247" s="206" t="s">
        <v>289</v>
      </c>
      <c r="O247" s="206"/>
      <c r="Q247" s="192"/>
    </row>
    <row r="248" spans="1:82" x14ac:dyDescent="0.2">
      <c r="A248" s="200"/>
      <c r="B248" s="201"/>
      <c r="C248" s="207" t="s">
        <v>290</v>
      </c>
      <c r="D248" s="208"/>
      <c r="E248" s="209">
        <v>2.25</v>
      </c>
      <c r="F248" s="210"/>
      <c r="G248" s="211"/>
      <c r="H248" s="212"/>
      <c r="I248" s="213"/>
      <c r="J248" s="212"/>
      <c r="K248" s="213"/>
      <c r="M248" s="206" t="s">
        <v>290</v>
      </c>
      <c r="O248" s="206"/>
      <c r="Q248" s="192"/>
    </row>
    <row r="249" spans="1:82" x14ac:dyDescent="0.2">
      <c r="A249" s="200"/>
      <c r="B249" s="201"/>
      <c r="C249" s="207" t="s">
        <v>94</v>
      </c>
      <c r="D249" s="208"/>
      <c r="E249" s="209">
        <v>0</v>
      </c>
      <c r="F249" s="210"/>
      <c r="G249" s="211"/>
      <c r="H249" s="212"/>
      <c r="I249" s="213"/>
      <c r="J249" s="212"/>
      <c r="K249" s="213"/>
      <c r="M249" s="206" t="s">
        <v>94</v>
      </c>
      <c r="O249" s="206"/>
      <c r="Q249" s="192"/>
    </row>
    <row r="250" spans="1:82" x14ac:dyDescent="0.2">
      <c r="A250" s="200"/>
      <c r="B250" s="201"/>
      <c r="C250" s="207" t="s">
        <v>212</v>
      </c>
      <c r="D250" s="208"/>
      <c r="E250" s="209">
        <v>-1.5760000000000001</v>
      </c>
      <c r="F250" s="210"/>
      <c r="G250" s="211"/>
      <c r="H250" s="212"/>
      <c r="I250" s="213"/>
      <c r="J250" s="212"/>
      <c r="K250" s="213"/>
      <c r="M250" s="206" t="s">
        <v>212</v>
      </c>
      <c r="O250" s="206"/>
      <c r="Q250" s="192"/>
    </row>
    <row r="251" spans="1:82" x14ac:dyDescent="0.2">
      <c r="A251" s="193">
        <v>36</v>
      </c>
      <c r="B251" s="194" t="s">
        <v>291</v>
      </c>
      <c r="C251" s="195" t="s">
        <v>292</v>
      </c>
      <c r="D251" s="196" t="s">
        <v>163</v>
      </c>
      <c r="E251" s="197">
        <v>24.462</v>
      </c>
      <c r="F251" s="197">
        <v>0</v>
      </c>
      <c r="G251" s="198">
        <f>E251*F251</f>
        <v>0</v>
      </c>
      <c r="H251" s="199">
        <v>0</v>
      </c>
      <c r="I251" s="199">
        <f>E251*H251</f>
        <v>0</v>
      </c>
      <c r="J251" s="199">
        <v>-1.671</v>
      </c>
      <c r="K251" s="199">
        <f>E251*J251</f>
        <v>-40.876002</v>
      </c>
      <c r="Q251" s="192">
        <v>2</v>
      </c>
      <c r="AA251" s="165">
        <v>1</v>
      </c>
      <c r="AB251" s="165">
        <v>1</v>
      </c>
      <c r="AC251" s="165">
        <v>1</v>
      </c>
      <c r="BB251" s="165">
        <v>1</v>
      </c>
      <c r="BC251" s="165">
        <f>IF(BB251=1,G251,0)</f>
        <v>0</v>
      </c>
      <c r="BD251" s="165">
        <f>IF(BB251=2,G251,0)</f>
        <v>0</v>
      </c>
      <c r="BE251" s="165">
        <f>IF(BB251=3,G251,0)</f>
        <v>0</v>
      </c>
      <c r="BF251" s="165">
        <f>IF(BB251=4,G251,0)</f>
        <v>0</v>
      </c>
      <c r="BG251" s="165">
        <f>IF(BB251=5,G251,0)</f>
        <v>0</v>
      </c>
      <c r="CA251" s="165">
        <v>1</v>
      </c>
      <c r="CB251" s="165">
        <v>1</v>
      </c>
      <c r="CC251" s="192"/>
      <c r="CD251" s="192"/>
    </row>
    <row r="252" spans="1:82" x14ac:dyDescent="0.2">
      <c r="A252" s="200"/>
      <c r="B252" s="201"/>
      <c r="C252" s="207" t="s">
        <v>92</v>
      </c>
      <c r="D252" s="208"/>
      <c r="E252" s="209">
        <v>0</v>
      </c>
      <c r="F252" s="210"/>
      <c r="G252" s="211"/>
      <c r="H252" s="212"/>
      <c r="I252" s="213"/>
      <c r="J252" s="212"/>
      <c r="K252" s="213"/>
      <c r="M252" s="206" t="s">
        <v>92</v>
      </c>
      <c r="O252" s="206"/>
      <c r="Q252" s="192"/>
    </row>
    <row r="253" spans="1:82" x14ac:dyDescent="0.2">
      <c r="A253" s="200"/>
      <c r="B253" s="201"/>
      <c r="C253" s="207" t="s">
        <v>293</v>
      </c>
      <c r="D253" s="208"/>
      <c r="E253" s="209">
        <v>2.8992</v>
      </c>
      <c r="F253" s="210"/>
      <c r="G253" s="211"/>
      <c r="H253" s="212"/>
      <c r="I253" s="213"/>
      <c r="J253" s="212"/>
      <c r="K253" s="213"/>
      <c r="M253" s="206" t="s">
        <v>293</v>
      </c>
      <c r="O253" s="206"/>
      <c r="Q253" s="192"/>
    </row>
    <row r="254" spans="1:82" ht="22.5" x14ac:dyDescent="0.2">
      <c r="A254" s="200"/>
      <c r="B254" s="201"/>
      <c r="C254" s="207" t="s">
        <v>294</v>
      </c>
      <c r="D254" s="208"/>
      <c r="E254" s="209">
        <v>21.562799999999999</v>
      </c>
      <c r="F254" s="210"/>
      <c r="G254" s="211"/>
      <c r="H254" s="212"/>
      <c r="I254" s="213"/>
      <c r="J254" s="212"/>
      <c r="K254" s="213"/>
      <c r="M254" s="206" t="s">
        <v>294</v>
      </c>
      <c r="O254" s="206"/>
      <c r="Q254" s="192"/>
    </row>
    <row r="255" spans="1:82" x14ac:dyDescent="0.2">
      <c r="A255" s="193">
        <v>37</v>
      </c>
      <c r="B255" s="194" t="s">
        <v>295</v>
      </c>
      <c r="C255" s="195" t="s">
        <v>296</v>
      </c>
      <c r="D255" s="196" t="s">
        <v>91</v>
      </c>
      <c r="E255" s="197">
        <v>47.265000000000001</v>
      </c>
      <c r="F255" s="197">
        <v>0</v>
      </c>
      <c r="G255" s="198">
        <f>E255*F255</f>
        <v>0</v>
      </c>
      <c r="H255" s="199">
        <v>6.7000000000000002E-4</v>
      </c>
      <c r="I255" s="199">
        <f>E255*H255</f>
        <v>3.1667550000000003E-2</v>
      </c>
      <c r="J255" s="199">
        <v>-5.5E-2</v>
      </c>
      <c r="K255" s="199">
        <f>E255*J255</f>
        <v>-2.5995750000000002</v>
      </c>
      <c r="Q255" s="192">
        <v>2</v>
      </c>
      <c r="AA255" s="165">
        <v>1</v>
      </c>
      <c r="AB255" s="165">
        <v>1</v>
      </c>
      <c r="AC255" s="165">
        <v>1</v>
      </c>
      <c r="BB255" s="165">
        <v>1</v>
      </c>
      <c r="BC255" s="165">
        <f>IF(BB255=1,G255,0)</f>
        <v>0</v>
      </c>
      <c r="BD255" s="165">
        <f>IF(BB255=2,G255,0)</f>
        <v>0</v>
      </c>
      <c r="BE255" s="165">
        <f>IF(BB255=3,G255,0)</f>
        <v>0</v>
      </c>
      <c r="BF255" s="165">
        <f>IF(BB255=4,G255,0)</f>
        <v>0</v>
      </c>
      <c r="BG255" s="165">
        <f>IF(BB255=5,G255,0)</f>
        <v>0</v>
      </c>
      <c r="CA255" s="165">
        <v>1</v>
      </c>
      <c r="CB255" s="165">
        <v>1</v>
      </c>
      <c r="CC255" s="192"/>
      <c r="CD255" s="192"/>
    </row>
    <row r="256" spans="1:82" x14ac:dyDescent="0.2">
      <c r="A256" s="200"/>
      <c r="B256" s="201"/>
      <c r="C256" s="207" t="s">
        <v>92</v>
      </c>
      <c r="D256" s="208"/>
      <c r="E256" s="209">
        <v>0</v>
      </c>
      <c r="F256" s="210"/>
      <c r="G256" s="211"/>
      <c r="H256" s="212"/>
      <c r="I256" s="213"/>
      <c r="J256" s="212"/>
      <c r="K256" s="213"/>
      <c r="M256" s="206" t="s">
        <v>92</v>
      </c>
      <c r="O256" s="206"/>
      <c r="Q256" s="192"/>
    </row>
    <row r="257" spans="1:82" x14ac:dyDescent="0.2">
      <c r="A257" s="200"/>
      <c r="B257" s="201"/>
      <c r="C257" s="207" t="s">
        <v>297</v>
      </c>
      <c r="D257" s="208"/>
      <c r="E257" s="209">
        <v>36.465000000000003</v>
      </c>
      <c r="F257" s="210"/>
      <c r="G257" s="211"/>
      <c r="H257" s="212"/>
      <c r="I257" s="213"/>
      <c r="J257" s="212"/>
      <c r="K257" s="213"/>
      <c r="M257" s="206" t="s">
        <v>297</v>
      </c>
      <c r="O257" s="206"/>
      <c r="Q257" s="192"/>
    </row>
    <row r="258" spans="1:82" x14ac:dyDescent="0.2">
      <c r="A258" s="200"/>
      <c r="B258" s="201"/>
      <c r="C258" s="207" t="s">
        <v>298</v>
      </c>
      <c r="D258" s="208"/>
      <c r="E258" s="209">
        <v>10.8</v>
      </c>
      <c r="F258" s="210"/>
      <c r="G258" s="211"/>
      <c r="H258" s="212"/>
      <c r="I258" s="213"/>
      <c r="J258" s="212"/>
      <c r="K258" s="213"/>
      <c r="M258" s="206" t="s">
        <v>298</v>
      </c>
      <c r="O258" s="206"/>
      <c r="Q258" s="192"/>
    </row>
    <row r="259" spans="1:82" x14ac:dyDescent="0.2">
      <c r="A259" s="193">
        <v>38</v>
      </c>
      <c r="B259" s="194" t="s">
        <v>299</v>
      </c>
      <c r="C259" s="195" t="s">
        <v>300</v>
      </c>
      <c r="D259" s="196" t="s">
        <v>188</v>
      </c>
      <c r="E259" s="197">
        <v>5</v>
      </c>
      <c r="F259" s="197">
        <v>0</v>
      </c>
      <c r="G259" s="198">
        <f>E259*F259</f>
        <v>0</v>
      </c>
      <c r="H259" s="199">
        <v>0</v>
      </c>
      <c r="I259" s="199">
        <f>E259*H259</f>
        <v>0</v>
      </c>
      <c r="J259" s="199">
        <v>0</v>
      </c>
      <c r="K259" s="199">
        <f>E259*J259</f>
        <v>0</v>
      </c>
      <c r="Q259" s="192">
        <v>2</v>
      </c>
      <c r="AA259" s="165">
        <v>1</v>
      </c>
      <c r="AB259" s="165">
        <v>1</v>
      </c>
      <c r="AC259" s="165">
        <v>1</v>
      </c>
      <c r="BB259" s="165">
        <v>1</v>
      </c>
      <c r="BC259" s="165">
        <f>IF(BB259=1,G259,0)</f>
        <v>0</v>
      </c>
      <c r="BD259" s="165">
        <f>IF(BB259=2,G259,0)</f>
        <v>0</v>
      </c>
      <c r="BE259" s="165">
        <f>IF(BB259=3,G259,0)</f>
        <v>0</v>
      </c>
      <c r="BF259" s="165">
        <f>IF(BB259=4,G259,0)</f>
        <v>0</v>
      </c>
      <c r="BG259" s="165">
        <f>IF(BB259=5,G259,0)</f>
        <v>0</v>
      </c>
      <c r="CA259" s="165">
        <v>1</v>
      </c>
      <c r="CB259" s="165">
        <v>1</v>
      </c>
      <c r="CC259" s="192"/>
      <c r="CD259" s="192"/>
    </row>
    <row r="260" spans="1:82" x14ac:dyDescent="0.2">
      <c r="A260" s="200"/>
      <c r="B260" s="201"/>
      <c r="C260" s="207" t="s">
        <v>92</v>
      </c>
      <c r="D260" s="208"/>
      <c r="E260" s="209">
        <v>0</v>
      </c>
      <c r="F260" s="210"/>
      <c r="G260" s="211"/>
      <c r="H260" s="212"/>
      <c r="I260" s="213"/>
      <c r="J260" s="212"/>
      <c r="K260" s="213"/>
      <c r="M260" s="206" t="s">
        <v>92</v>
      </c>
      <c r="O260" s="206"/>
      <c r="Q260" s="192"/>
    </row>
    <row r="261" spans="1:82" x14ac:dyDescent="0.2">
      <c r="A261" s="200"/>
      <c r="B261" s="201"/>
      <c r="C261" s="207" t="s">
        <v>301</v>
      </c>
      <c r="D261" s="208"/>
      <c r="E261" s="209">
        <v>3</v>
      </c>
      <c r="F261" s="210"/>
      <c r="G261" s="211"/>
      <c r="H261" s="212"/>
      <c r="I261" s="213"/>
      <c r="J261" s="212"/>
      <c r="K261" s="213"/>
      <c r="M261" s="206" t="s">
        <v>301</v>
      </c>
      <c r="O261" s="206"/>
      <c r="Q261" s="192"/>
    </row>
    <row r="262" spans="1:82" x14ac:dyDescent="0.2">
      <c r="A262" s="200"/>
      <c r="B262" s="201"/>
      <c r="C262" s="207" t="s">
        <v>302</v>
      </c>
      <c r="D262" s="208"/>
      <c r="E262" s="209">
        <v>2</v>
      </c>
      <c r="F262" s="210"/>
      <c r="G262" s="211"/>
      <c r="H262" s="212"/>
      <c r="I262" s="213"/>
      <c r="J262" s="212"/>
      <c r="K262" s="213"/>
      <c r="M262" s="206" t="s">
        <v>302</v>
      </c>
      <c r="O262" s="206"/>
      <c r="Q262" s="192"/>
    </row>
    <row r="263" spans="1:82" x14ac:dyDescent="0.2">
      <c r="A263" s="193">
        <v>39</v>
      </c>
      <c r="B263" s="194" t="s">
        <v>303</v>
      </c>
      <c r="C263" s="195" t="s">
        <v>304</v>
      </c>
      <c r="D263" s="196" t="s">
        <v>188</v>
      </c>
      <c r="E263" s="197">
        <v>8</v>
      </c>
      <c r="F263" s="197">
        <v>0</v>
      </c>
      <c r="G263" s="198">
        <f>E263*F263</f>
        <v>0</v>
      </c>
      <c r="H263" s="199">
        <v>0</v>
      </c>
      <c r="I263" s="199">
        <f>E263*H263</f>
        <v>0</v>
      </c>
      <c r="J263" s="199">
        <v>0</v>
      </c>
      <c r="K263" s="199">
        <f>E263*J263</f>
        <v>0</v>
      </c>
      <c r="Q263" s="192">
        <v>2</v>
      </c>
      <c r="AA263" s="165">
        <v>1</v>
      </c>
      <c r="AB263" s="165">
        <v>1</v>
      </c>
      <c r="AC263" s="165">
        <v>1</v>
      </c>
      <c r="BB263" s="165">
        <v>1</v>
      </c>
      <c r="BC263" s="165">
        <f>IF(BB263=1,G263,0)</f>
        <v>0</v>
      </c>
      <c r="BD263" s="165">
        <f>IF(BB263=2,G263,0)</f>
        <v>0</v>
      </c>
      <c r="BE263" s="165">
        <f>IF(BB263=3,G263,0)</f>
        <v>0</v>
      </c>
      <c r="BF263" s="165">
        <f>IF(BB263=4,G263,0)</f>
        <v>0</v>
      </c>
      <c r="BG263" s="165">
        <f>IF(BB263=5,G263,0)</f>
        <v>0</v>
      </c>
      <c r="CA263" s="165">
        <v>1</v>
      </c>
      <c r="CB263" s="165">
        <v>1</v>
      </c>
      <c r="CC263" s="192"/>
      <c r="CD263" s="192"/>
    </row>
    <row r="264" spans="1:82" x14ac:dyDescent="0.2">
      <c r="A264" s="200"/>
      <c r="B264" s="201"/>
      <c r="C264" s="207" t="s">
        <v>92</v>
      </c>
      <c r="D264" s="208"/>
      <c r="E264" s="209">
        <v>0</v>
      </c>
      <c r="F264" s="210"/>
      <c r="G264" s="211"/>
      <c r="H264" s="212"/>
      <c r="I264" s="213"/>
      <c r="J264" s="212"/>
      <c r="K264" s="213"/>
      <c r="M264" s="206" t="s">
        <v>92</v>
      </c>
      <c r="O264" s="206"/>
      <c r="Q264" s="192"/>
    </row>
    <row r="265" spans="1:82" x14ac:dyDescent="0.2">
      <c r="A265" s="200"/>
      <c r="B265" s="201"/>
      <c r="C265" s="207" t="s">
        <v>305</v>
      </c>
      <c r="D265" s="208"/>
      <c r="E265" s="209">
        <v>2</v>
      </c>
      <c r="F265" s="210"/>
      <c r="G265" s="211"/>
      <c r="H265" s="212"/>
      <c r="I265" s="213"/>
      <c r="J265" s="212"/>
      <c r="K265" s="213"/>
      <c r="M265" s="206" t="s">
        <v>305</v>
      </c>
      <c r="O265" s="206"/>
      <c r="Q265" s="192"/>
    </row>
    <row r="266" spans="1:82" x14ac:dyDescent="0.2">
      <c r="A266" s="200"/>
      <c r="B266" s="201"/>
      <c r="C266" s="207" t="s">
        <v>306</v>
      </c>
      <c r="D266" s="208"/>
      <c r="E266" s="209">
        <v>1</v>
      </c>
      <c r="F266" s="210"/>
      <c r="G266" s="211"/>
      <c r="H266" s="212"/>
      <c r="I266" s="213"/>
      <c r="J266" s="212"/>
      <c r="K266" s="213"/>
      <c r="M266" s="206" t="s">
        <v>306</v>
      </c>
      <c r="O266" s="206"/>
      <c r="Q266" s="192"/>
    </row>
    <row r="267" spans="1:82" x14ac:dyDescent="0.2">
      <c r="A267" s="200"/>
      <c r="B267" s="201"/>
      <c r="C267" s="207" t="s">
        <v>307</v>
      </c>
      <c r="D267" s="208"/>
      <c r="E267" s="209">
        <v>1</v>
      </c>
      <c r="F267" s="210"/>
      <c r="G267" s="211"/>
      <c r="H267" s="212"/>
      <c r="I267" s="213"/>
      <c r="J267" s="212"/>
      <c r="K267" s="213"/>
      <c r="M267" s="206" t="s">
        <v>307</v>
      </c>
      <c r="O267" s="206"/>
      <c r="Q267" s="192"/>
    </row>
    <row r="268" spans="1:82" x14ac:dyDescent="0.2">
      <c r="A268" s="200"/>
      <c r="B268" s="201"/>
      <c r="C268" s="207" t="s">
        <v>308</v>
      </c>
      <c r="D268" s="208"/>
      <c r="E268" s="209">
        <v>2</v>
      </c>
      <c r="F268" s="210"/>
      <c r="G268" s="211"/>
      <c r="H268" s="212"/>
      <c r="I268" s="213"/>
      <c r="J268" s="212"/>
      <c r="K268" s="213"/>
      <c r="M268" s="206" t="s">
        <v>308</v>
      </c>
      <c r="O268" s="206"/>
      <c r="Q268" s="192"/>
    </row>
    <row r="269" spans="1:82" x14ac:dyDescent="0.2">
      <c r="A269" s="200"/>
      <c r="B269" s="201"/>
      <c r="C269" s="207" t="s">
        <v>302</v>
      </c>
      <c r="D269" s="208"/>
      <c r="E269" s="209">
        <v>2</v>
      </c>
      <c r="F269" s="210"/>
      <c r="G269" s="211"/>
      <c r="H269" s="212"/>
      <c r="I269" s="213"/>
      <c r="J269" s="212"/>
      <c r="K269" s="213"/>
      <c r="M269" s="206" t="s">
        <v>302</v>
      </c>
      <c r="O269" s="206"/>
      <c r="Q269" s="192"/>
    </row>
    <row r="270" spans="1:82" x14ac:dyDescent="0.2">
      <c r="A270" s="193">
        <v>40</v>
      </c>
      <c r="B270" s="194" t="s">
        <v>309</v>
      </c>
      <c r="C270" s="195" t="s">
        <v>310</v>
      </c>
      <c r="D270" s="196" t="s">
        <v>188</v>
      </c>
      <c r="E270" s="197">
        <v>4</v>
      </c>
      <c r="F270" s="197">
        <v>0</v>
      </c>
      <c r="G270" s="198">
        <f>E270*F270</f>
        <v>0</v>
      </c>
      <c r="H270" s="199">
        <v>0</v>
      </c>
      <c r="I270" s="199">
        <f>E270*H270</f>
        <v>0</v>
      </c>
      <c r="J270" s="199">
        <v>0</v>
      </c>
      <c r="K270" s="199">
        <f>E270*J270</f>
        <v>0</v>
      </c>
      <c r="Q270" s="192">
        <v>2</v>
      </c>
      <c r="AA270" s="165">
        <v>1</v>
      </c>
      <c r="AB270" s="165">
        <v>1</v>
      </c>
      <c r="AC270" s="165">
        <v>1</v>
      </c>
      <c r="BB270" s="165">
        <v>1</v>
      </c>
      <c r="BC270" s="165">
        <f>IF(BB270=1,G270,0)</f>
        <v>0</v>
      </c>
      <c r="BD270" s="165">
        <f>IF(BB270=2,G270,0)</f>
        <v>0</v>
      </c>
      <c r="BE270" s="165">
        <f>IF(BB270=3,G270,0)</f>
        <v>0</v>
      </c>
      <c r="BF270" s="165">
        <f>IF(BB270=4,G270,0)</f>
        <v>0</v>
      </c>
      <c r="BG270" s="165">
        <f>IF(BB270=5,G270,0)</f>
        <v>0</v>
      </c>
      <c r="CA270" s="165">
        <v>1</v>
      </c>
      <c r="CB270" s="165">
        <v>1</v>
      </c>
      <c r="CC270" s="192"/>
      <c r="CD270" s="192"/>
    </row>
    <row r="271" spans="1:82" ht="22.5" x14ac:dyDescent="0.2">
      <c r="A271" s="200"/>
      <c r="B271" s="201"/>
      <c r="C271" s="202" t="s">
        <v>311</v>
      </c>
      <c r="D271" s="203"/>
      <c r="E271" s="203"/>
      <c r="F271" s="203"/>
      <c r="G271" s="204"/>
      <c r="H271" s="205"/>
      <c r="I271" s="205"/>
      <c r="J271" s="205"/>
      <c r="K271" s="205"/>
      <c r="L271" s="206" t="s">
        <v>311</v>
      </c>
      <c r="N271" s="206"/>
      <c r="Q271" s="192">
        <v>3</v>
      </c>
    </row>
    <row r="272" spans="1:82" x14ac:dyDescent="0.2">
      <c r="A272" s="200"/>
      <c r="B272" s="201"/>
      <c r="C272" s="207" t="s">
        <v>92</v>
      </c>
      <c r="D272" s="208"/>
      <c r="E272" s="209">
        <v>0</v>
      </c>
      <c r="F272" s="210"/>
      <c r="G272" s="211"/>
      <c r="H272" s="212"/>
      <c r="I272" s="213"/>
      <c r="J272" s="212"/>
      <c r="K272" s="213"/>
      <c r="M272" s="206" t="s">
        <v>92</v>
      </c>
      <c r="O272" s="206"/>
      <c r="Q272" s="192"/>
    </row>
    <row r="273" spans="1:82" x14ac:dyDescent="0.2">
      <c r="A273" s="200"/>
      <c r="B273" s="201"/>
      <c r="C273" s="207" t="s">
        <v>305</v>
      </c>
      <c r="D273" s="208"/>
      <c r="E273" s="209">
        <v>2</v>
      </c>
      <c r="F273" s="210"/>
      <c r="G273" s="211"/>
      <c r="H273" s="212"/>
      <c r="I273" s="213"/>
      <c r="J273" s="212"/>
      <c r="K273" s="213"/>
      <c r="M273" s="206" t="s">
        <v>305</v>
      </c>
      <c r="O273" s="206"/>
      <c r="Q273" s="192"/>
    </row>
    <row r="274" spans="1:82" x14ac:dyDescent="0.2">
      <c r="A274" s="200"/>
      <c r="B274" s="201"/>
      <c r="C274" s="207" t="s">
        <v>302</v>
      </c>
      <c r="D274" s="208"/>
      <c r="E274" s="209">
        <v>2</v>
      </c>
      <c r="F274" s="210"/>
      <c r="G274" s="211"/>
      <c r="H274" s="212"/>
      <c r="I274" s="213"/>
      <c r="J274" s="212"/>
      <c r="K274" s="213"/>
      <c r="M274" s="206" t="s">
        <v>302</v>
      </c>
      <c r="O274" s="206"/>
      <c r="Q274" s="192"/>
    </row>
    <row r="275" spans="1:82" x14ac:dyDescent="0.2">
      <c r="A275" s="193">
        <v>41</v>
      </c>
      <c r="B275" s="194" t="s">
        <v>312</v>
      </c>
      <c r="C275" s="195" t="s">
        <v>313</v>
      </c>
      <c r="D275" s="196" t="s">
        <v>91</v>
      </c>
      <c r="E275" s="197">
        <v>1.2430000000000001</v>
      </c>
      <c r="F275" s="197">
        <v>0</v>
      </c>
      <c r="G275" s="198">
        <f>E275*F275</f>
        <v>0</v>
      </c>
      <c r="H275" s="199">
        <v>2.1900000000000001E-3</v>
      </c>
      <c r="I275" s="199">
        <f>E275*H275</f>
        <v>2.7221700000000003E-3</v>
      </c>
      <c r="J275" s="199">
        <v>-4.1000000000000002E-2</v>
      </c>
      <c r="K275" s="199">
        <f>E275*J275</f>
        <v>-5.0963000000000008E-2</v>
      </c>
      <c r="Q275" s="192">
        <v>2</v>
      </c>
      <c r="AA275" s="165">
        <v>1</v>
      </c>
      <c r="AB275" s="165">
        <v>1</v>
      </c>
      <c r="AC275" s="165">
        <v>1</v>
      </c>
      <c r="BB275" s="165">
        <v>1</v>
      </c>
      <c r="BC275" s="165">
        <f>IF(BB275=1,G275,0)</f>
        <v>0</v>
      </c>
      <c r="BD275" s="165">
        <f>IF(BB275=2,G275,0)</f>
        <v>0</v>
      </c>
      <c r="BE275" s="165">
        <f>IF(BB275=3,G275,0)</f>
        <v>0</v>
      </c>
      <c r="BF275" s="165">
        <f>IF(BB275=4,G275,0)</f>
        <v>0</v>
      </c>
      <c r="BG275" s="165">
        <f>IF(BB275=5,G275,0)</f>
        <v>0</v>
      </c>
      <c r="CA275" s="165">
        <v>1</v>
      </c>
      <c r="CB275" s="165">
        <v>1</v>
      </c>
      <c r="CC275" s="192"/>
      <c r="CD275" s="192"/>
    </row>
    <row r="276" spans="1:82" x14ac:dyDescent="0.2">
      <c r="A276" s="200"/>
      <c r="B276" s="201"/>
      <c r="C276" s="207" t="s">
        <v>92</v>
      </c>
      <c r="D276" s="208"/>
      <c r="E276" s="209">
        <v>0</v>
      </c>
      <c r="F276" s="210"/>
      <c r="G276" s="211"/>
      <c r="H276" s="212"/>
      <c r="I276" s="213"/>
      <c r="J276" s="212"/>
      <c r="K276" s="213"/>
      <c r="M276" s="206" t="s">
        <v>92</v>
      </c>
      <c r="O276" s="206"/>
      <c r="Q276" s="192"/>
    </row>
    <row r="277" spans="1:82" x14ac:dyDescent="0.2">
      <c r="A277" s="200"/>
      <c r="B277" s="201"/>
      <c r="C277" s="207" t="s">
        <v>314</v>
      </c>
      <c r="D277" s="208"/>
      <c r="E277" s="209">
        <v>0.63800000000000001</v>
      </c>
      <c r="F277" s="210"/>
      <c r="G277" s="211"/>
      <c r="H277" s="212"/>
      <c r="I277" s="213"/>
      <c r="J277" s="212"/>
      <c r="K277" s="213"/>
      <c r="M277" s="206" t="s">
        <v>314</v>
      </c>
      <c r="O277" s="206"/>
      <c r="Q277" s="192"/>
    </row>
    <row r="278" spans="1:82" x14ac:dyDescent="0.2">
      <c r="A278" s="200"/>
      <c r="B278" s="201"/>
      <c r="C278" s="207" t="s">
        <v>315</v>
      </c>
      <c r="D278" s="208"/>
      <c r="E278" s="209">
        <v>0.60499999999999998</v>
      </c>
      <c r="F278" s="210"/>
      <c r="G278" s="211"/>
      <c r="H278" s="212"/>
      <c r="I278" s="213"/>
      <c r="J278" s="212"/>
      <c r="K278" s="213"/>
      <c r="M278" s="206" t="s">
        <v>315</v>
      </c>
      <c r="O278" s="206"/>
      <c r="Q278" s="192"/>
    </row>
    <row r="279" spans="1:82" x14ac:dyDescent="0.2">
      <c r="A279" s="193">
        <v>42</v>
      </c>
      <c r="B279" s="194" t="s">
        <v>316</v>
      </c>
      <c r="C279" s="195" t="s">
        <v>317</v>
      </c>
      <c r="D279" s="196" t="s">
        <v>91</v>
      </c>
      <c r="E279" s="197">
        <v>16.574999999999999</v>
      </c>
      <c r="F279" s="197">
        <v>0</v>
      </c>
      <c r="G279" s="198">
        <f>E279*F279</f>
        <v>0</v>
      </c>
      <c r="H279" s="199">
        <v>9.2000000000000003E-4</v>
      </c>
      <c r="I279" s="199">
        <f>E279*H279</f>
        <v>1.5249E-2</v>
      </c>
      <c r="J279" s="199">
        <v>-2.7E-2</v>
      </c>
      <c r="K279" s="199">
        <f>E279*J279</f>
        <v>-0.44752499999999995</v>
      </c>
      <c r="Q279" s="192">
        <v>2</v>
      </c>
      <c r="AA279" s="165">
        <v>1</v>
      </c>
      <c r="AB279" s="165">
        <v>1</v>
      </c>
      <c r="AC279" s="165">
        <v>1</v>
      </c>
      <c r="BB279" s="165">
        <v>1</v>
      </c>
      <c r="BC279" s="165">
        <f>IF(BB279=1,G279,0)</f>
        <v>0</v>
      </c>
      <c r="BD279" s="165">
        <f>IF(BB279=2,G279,0)</f>
        <v>0</v>
      </c>
      <c r="BE279" s="165">
        <f>IF(BB279=3,G279,0)</f>
        <v>0</v>
      </c>
      <c r="BF279" s="165">
        <f>IF(BB279=4,G279,0)</f>
        <v>0</v>
      </c>
      <c r="BG279" s="165">
        <f>IF(BB279=5,G279,0)</f>
        <v>0</v>
      </c>
      <c r="CA279" s="165">
        <v>1</v>
      </c>
      <c r="CB279" s="165">
        <v>1</v>
      </c>
      <c r="CC279" s="192"/>
      <c r="CD279" s="192"/>
    </row>
    <row r="280" spans="1:82" x14ac:dyDescent="0.2">
      <c r="A280" s="200"/>
      <c r="B280" s="201"/>
      <c r="C280" s="207" t="s">
        <v>92</v>
      </c>
      <c r="D280" s="208"/>
      <c r="E280" s="209">
        <v>0</v>
      </c>
      <c r="F280" s="210"/>
      <c r="G280" s="211"/>
      <c r="H280" s="212"/>
      <c r="I280" s="213"/>
      <c r="J280" s="212"/>
      <c r="K280" s="213"/>
      <c r="M280" s="206" t="s">
        <v>92</v>
      </c>
      <c r="O280" s="206"/>
      <c r="Q280" s="192"/>
    </row>
    <row r="281" spans="1:82" x14ac:dyDescent="0.2">
      <c r="A281" s="200"/>
      <c r="B281" s="201"/>
      <c r="C281" s="207" t="s">
        <v>318</v>
      </c>
      <c r="D281" s="208"/>
      <c r="E281" s="209">
        <v>16.574999999999999</v>
      </c>
      <c r="F281" s="210"/>
      <c r="G281" s="211"/>
      <c r="H281" s="212"/>
      <c r="I281" s="213"/>
      <c r="J281" s="212"/>
      <c r="K281" s="213"/>
      <c r="M281" s="206" t="s">
        <v>318</v>
      </c>
      <c r="O281" s="206"/>
      <c r="Q281" s="192"/>
    </row>
    <row r="282" spans="1:82" x14ac:dyDescent="0.2">
      <c r="A282" s="193">
        <v>43</v>
      </c>
      <c r="B282" s="194" t="s">
        <v>319</v>
      </c>
      <c r="C282" s="195" t="s">
        <v>320</v>
      </c>
      <c r="D282" s="196" t="s">
        <v>91</v>
      </c>
      <c r="E282" s="197">
        <v>6.8949999999999996</v>
      </c>
      <c r="F282" s="197">
        <v>0</v>
      </c>
      <c r="G282" s="198">
        <f>E282*F282</f>
        <v>0</v>
      </c>
      <c r="H282" s="199">
        <v>1.17E-3</v>
      </c>
      <c r="I282" s="199">
        <f>E282*H282</f>
        <v>8.0671500000000004E-3</v>
      </c>
      <c r="J282" s="199">
        <v>-8.7999999999999995E-2</v>
      </c>
      <c r="K282" s="199">
        <f>E282*J282</f>
        <v>-0.60675999999999997</v>
      </c>
      <c r="Q282" s="192">
        <v>2</v>
      </c>
      <c r="AA282" s="165">
        <v>1</v>
      </c>
      <c r="AB282" s="165">
        <v>1</v>
      </c>
      <c r="AC282" s="165">
        <v>1</v>
      </c>
      <c r="BB282" s="165">
        <v>1</v>
      </c>
      <c r="BC282" s="165">
        <f>IF(BB282=1,G282,0)</f>
        <v>0</v>
      </c>
      <c r="BD282" s="165">
        <f>IF(BB282=2,G282,0)</f>
        <v>0</v>
      </c>
      <c r="BE282" s="165">
        <f>IF(BB282=3,G282,0)</f>
        <v>0</v>
      </c>
      <c r="BF282" s="165">
        <f>IF(BB282=4,G282,0)</f>
        <v>0</v>
      </c>
      <c r="BG282" s="165">
        <f>IF(BB282=5,G282,0)</f>
        <v>0</v>
      </c>
      <c r="CA282" s="165">
        <v>1</v>
      </c>
      <c r="CB282" s="165">
        <v>1</v>
      </c>
      <c r="CC282" s="192"/>
      <c r="CD282" s="192"/>
    </row>
    <row r="283" spans="1:82" ht="33.75" x14ac:dyDescent="0.2">
      <c r="A283" s="200"/>
      <c r="B283" s="201"/>
      <c r="C283" s="202" t="s">
        <v>321</v>
      </c>
      <c r="D283" s="203"/>
      <c r="E283" s="203"/>
      <c r="F283" s="203"/>
      <c r="G283" s="204"/>
      <c r="H283" s="205"/>
      <c r="I283" s="205"/>
      <c r="J283" s="205"/>
      <c r="K283" s="205"/>
      <c r="L283" s="206" t="s">
        <v>321</v>
      </c>
      <c r="N283" s="206"/>
      <c r="Q283" s="192">
        <v>3</v>
      </c>
    </row>
    <row r="284" spans="1:82" x14ac:dyDescent="0.2">
      <c r="A284" s="200"/>
      <c r="B284" s="201"/>
      <c r="C284" s="202"/>
      <c r="D284" s="203"/>
      <c r="E284" s="203"/>
      <c r="F284" s="203"/>
      <c r="G284" s="204"/>
      <c r="H284" s="205"/>
      <c r="I284" s="205"/>
      <c r="J284" s="205"/>
      <c r="K284" s="205"/>
      <c r="L284" s="206"/>
      <c r="N284" s="206"/>
      <c r="Q284" s="192">
        <v>3</v>
      </c>
    </row>
    <row r="285" spans="1:82" x14ac:dyDescent="0.2">
      <c r="A285" s="200"/>
      <c r="B285" s="201"/>
      <c r="C285" s="207" t="s">
        <v>92</v>
      </c>
      <c r="D285" s="208"/>
      <c r="E285" s="209">
        <v>0</v>
      </c>
      <c r="F285" s="210"/>
      <c r="G285" s="211"/>
      <c r="H285" s="212"/>
      <c r="I285" s="213"/>
      <c r="J285" s="212"/>
      <c r="K285" s="213"/>
      <c r="M285" s="206" t="s">
        <v>92</v>
      </c>
      <c r="O285" s="206"/>
      <c r="Q285" s="192"/>
    </row>
    <row r="286" spans="1:82" x14ac:dyDescent="0.2">
      <c r="A286" s="200"/>
      <c r="B286" s="201"/>
      <c r="C286" s="207" t="s">
        <v>322</v>
      </c>
      <c r="D286" s="208"/>
      <c r="E286" s="209">
        <v>1.5760000000000001</v>
      </c>
      <c r="F286" s="210"/>
      <c r="G286" s="211"/>
      <c r="H286" s="212"/>
      <c r="I286" s="213"/>
      <c r="J286" s="212"/>
      <c r="K286" s="213"/>
      <c r="M286" s="206" t="s">
        <v>322</v>
      </c>
      <c r="O286" s="206"/>
      <c r="Q286" s="192"/>
    </row>
    <row r="287" spans="1:82" x14ac:dyDescent="0.2">
      <c r="A287" s="200"/>
      <c r="B287" s="201"/>
      <c r="C287" s="207" t="s">
        <v>323</v>
      </c>
      <c r="D287" s="208"/>
      <c r="E287" s="209">
        <v>1.7729999999999999</v>
      </c>
      <c r="F287" s="210"/>
      <c r="G287" s="211"/>
      <c r="H287" s="212"/>
      <c r="I287" s="213"/>
      <c r="J287" s="212"/>
      <c r="K287" s="213"/>
      <c r="M287" s="206" t="s">
        <v>323</v>
      </c>
      <c r="O287" s="206"/>
      <c r="Q287" s="192"/>
    </row>
    <row r="288" spans="1:82" x14ac:dyDescent="0.2">
      <c r="A288" s="200"/>
      <c r="B288" s="201"/>
      <c r="C288" s="207" t="s">
        <v>324</v>
      </c>
      <c r="D288" s="208"/>
      <c r="E288" s="209">
        <v>3.5459999999999998</v>
      </c>
      <c r="F288" s="210"/>
      <c r="G288" s="211"/>
      <c r="H288" s="212"/>
      <c r="I288" s="213"/>
      <c r="J288" s="212"/>
      <c r="K288" s="213"/>
      <c r="M288" s="206" t="s">
        <v>324</v>
      </c>
      <c r="O288" s="206"/>
      <c r="Q288" s="192"/>
    </row>
    <row r="289" spans="1:82" x14ac:dyDescent="0.2">
      <c r="A289" s="193">
        <v>44</v>
      </c>
      <c r="B289" s="194" t="s">
        <v>325</v>
      </c>
      <c r="C289" s="195" t="s">
        <v>326</v>
      </c>
      <c r="D289" s="196" t="s">
        <v>91</v>
      </c>
      <c r="E289" s="197">
        <v>6.4189999999999996</v>
      </c>
      <c r="F289" s="197">
        <v>0</v>
      </c>
      <c r="G289" s="198">
        <f>E289*F289</f>
        <v>0</v>
      </c>
      <c r="H289" s="199">
        <v>1E-3</v>
      </c>
      <c r="I289" s="199">
        <f>E289*H289</f>
        <v>6.4189999999999994E-3</v>
      </c>
      <c r="J289" s="199">
        <v>-6.7000000000000004E-2</v>
      </c>
      <c r="K289" s="199">
        <f>E289*J289</f>
        <v>-0.43007299999999998</v>
      </c>
      <c r="Q289" s="192">
        <v>2</v>
      </c>
      <c r="AA289" s="165">
        <v>1</v>
      </c>
      <c r="AB289" s="165">
        <v>1</v>
      </c>
      <c r="AC289" s="165">
        <v>1</v>
      </c>
      <c r="BB289" s="165">
        <v>1</v>
      </c>
      <c r="BC289" s="165">
        <f>IF(BB289=1,G289,0)</f>
        <v>0</v>
      </c>
      <c r="BD289" s="165">
        <f>IF(BB289=2,G289,0)</f>
        <v>0</v>
      </c>
      <c r="BE289" s="165">
        <f>IF(BB289=3,G289,0)</f>
        <v>0</v>
      </c>
      <c r="BF289" s="165">
        <f>IF(BB289=4,G289,0)</f>
        <v>0</v>
      </c>
      <c r="BG289" s="165">
        <f>IF(BB289=5,G289,0)</f>
        <v>0</v>
      </c>
      <c r="CA289" s="165">
        <v>1</v>
      </c>
      <c r="CB289" s="165">
        <v>1</v>
      </c>
      <c r="CC289" s="192"/>
      <c r="CD289" s="192"/>
    </row>
    <row r="290" spans="1:82" ht="33.75" x14ac:dyDescent="0.2">
      <c r="A290" s="200"/>
      <c r="B290" s="201"/>
      <c r="C290" s="202" t="s">
        <v>321</v>
      </c>
      <c r="D290" s="203"/>
      <c r="E290" s="203"/>
      <c r="F290" s="203"/>
      <c r="G290" s="204"/>
      <c r="H290" s="205"/>
      <c r="I290" s="205"/>
      <c r="J290" s="205"/>
      <c r="K290" s="205"/>
      <c r="L290" s="206" t="s">
        <v>321</v>
      </c>
      <c r="N290" s="206"/>
      <c r="Q290" s="192">
        <v>3</v>
      </c>
    </row>
    <row r="291" spans="1:82" x14ac:dyDescent="0.2">
      <c r="A291" s="200"/>
      <c r="B291" s="201"/>
      <c r="C291" s="202"/>
      <c r="D291" s="203"/>
      <c r="E291" s="203"/>
      <c r="F291" s="203"/>
      <c r="G291" s="204"/>
      <c r="H291" s="205"/>
      <c r="I291" s="205"/>
      <c r="J291" s="205"/>
      <c r="K291" s="205"/>
      <c r="L291" s="206"/>
      <c r="N291" s="206"/>
      <c r="Q291" s="192">
        <v>3</v>
      </c>
    </row>
    <row r="292" spans="1:82" x14ac:dyDescent="0.2">
      <c r="A292" s="200"/>
      <c r="B292" s="201"/>
      <c r="C292" s="207" t="s">
        <v>92</v>
      </c>
      <c r="D292" s="208"/>
      <c r="E292" s="209">
        <v>0</v>
      </c>
      <c r="F292" s="210"/>
      <c r="G292" s="211"/>
      <c r="H292" s="212"/>
      <c r="I292" s="213"/>
      <c r="J292" s="212"/>
      <c r="K292" s="213"/>
      <c r="M292" s="206" t="s">
        <v>92</v>
      </c>
      <c r="O292" s="206"/>
      <c r="Q292" s="192"/>
    </row>
    <row r="293" spans="1:82" x14ac:dyDescent="0.2">
      <c r="A293" s="200"/>
      <c r="B293" s="201"/>
      <c r="C293" s="207" t="s">
        <v>327</v>
      </c>
      <c r="D293" s="208"/>
      <c r="E293" s="209">
        <v>3.0625</v>
      </c>
      <c r="F293" s="210"/>
      <c r="G293" s="211"/>
      <c r="H293" s="212"/>
      <c r="I293" s="213"/>
      <c r="J293" s="212"/>
      <c r="K293" s="213"/>
      <c r="M293" s="206" t="s">
        <v>327</v>
      </c>
      <c r="O293" s="206"/>
      <c r="Q293" s="192"/>
    </row>
    <row r="294" spans="1:82" x14ac:dyDescent="0.2">
      <c r="A294" s="200"/>
      <c r="B294" s="201"/>
      <c r="C294" s="207" t="s">
        <v>328</v>
      </c>
      <c r="D294" s="208"/>
      <c r="E294" s="209">
        <v>3.3565</v>
      </c>
      <c r="F294" s="210"/>
      <c r="G294" s="211"/>
      <c r="H294" s="212"/>
      <c r="I294" s="213"/>
      <c r="J294" s="212"/>
      <c r="K294" s="213"/>
      <c r="M294" s="206" t="s">
        <v>328</v>
      </c>
      <c r="O294" s="206"/>
      <c r="Q294" s="192"/>
    </row>
    <row r="295" spans="1:82" x14ac:dyDescent="0.2">
      <c r="A295" s="214"/>
      <c r="B295" s="215" t="s">
        <v>78</v>
      </c>
      <c r="C295" s="216" t="str">
        <f>CONCATENATE(B244," ",C244)</f>
        <v>96 Bourání konstrukcí</v>
      </c>
      <c r="D295" s="217"/>
      <c r="E295" s="218"/>
      <c r="F295" s="219"/>
      <c r="G295" s="220">
        <f>SUM(G244:G294)</f>
        <v>0</v>
      </c>
      <c r="H295" s="221"/>
      <c r="I295" s="222">
        <f>SUM(I244:I294)</f>
        <v>6.9224901999999991E-2</v>
      </c>
      <c r="J295" s="221"/>
      <c r="K295" s="222">
        <f>SUM(K244:K294)</f>
        <v>-52.182818000000005</v>
      </c>
      <c r="Q295" s="192">
        <v>4</v>
      </c>
      <c r="BC295" s="223">
        <f>SUM(BC244:BC294)</f>
        <v>0</v>
      </c>
      <c r="BD295" s="223">
        <f>SUM(BD244:BD294)</f>
        <v>0</v>
      </c>
      <c r="BE295" s="223">
        <f>SUM(BE244:BE294)</f>
        <v>0</v>
      </c>
      <c r="BF295" s="223">
        <f>SUM(BF244:BF294)</f>
        <v>0</v>
      </c>
      <c r="BG295" s="223">
        <f>SUM(BG244:BG294)</f>
        <v>0</v>
      </c>
    </row>
    <row r="296" spans="1:82" x14ac:dyDescent="0.2">
      <c r="A296" s="184" t="s">
        <v>76</v>
      </c>
      <c r="B296" s="185" t="s">
        <v>329</v>
      </c>
      <c r="C296" s="186" t="s">
        <v>330</v>
      </c>
      <c r="D296" s="187"/>
      <c r="E296" s="188"/>
      <c r="F296" s="188"/>
      <c r="G296" s="189"/>
      <c r="H296" s="190"/>
      <c r="I296" s="191"/>
      <c r="J296" s="190"/>
      <c r="K296" s="191"/>
      <c r="Q296" s="192">
        <v>1</v>
      </c>
    </row>
    <row r="297" spans="1:82" x14ac:dyDescent="0.2">
      <c r="A297" s="193">
        <v>45</v>
      </c>
      <c r="B297" s="194" t="s">
        <v>331</v>
      </c>
      <c r="C297" s="195" t="s">
        <v>332</v>
      </c>
      <c r="D297" s="196" t="s">
        <v>188</v>
      </c>
      <c r="E297" s="197">
        <v>6</v>
      </c>
      <c r="F297" s="197">
        <v>0</v>
      </c>
      <c r="G297" s="198">
        <f>E297*F297</f>
        <v>0</v>
      </c>
      <c r="H297" s="199">
        <v>4.8999999999999998E-4</v>
      </c>
      <c r="I297" s="199">
        <f>E297*H297</f>
        <v>2.9399999999999999E-3</v>
      </c>
      <c r="J297" s="199">
        <v>-4.9000000000000002E-2</v>
      </c>
      <c r="K297" s="199">
        <f>E297*J297</f>
        <v>-0.29400000000000004</v>
      </c>
      <c r="Q297" s="192">
        <v>2</v>
      </c>
      <c r="AA297" s="165">
        <v>1</v>
      </c>
      <c r="AB297" s="165">
        <v>1</v>
      </c>
      <c r="AC297" s="165">
        <v>1</v>
      </c>
      <c r="BB297" s="165">
        <v>1</v>
      </c>
      <c r="BC297" s="165">
        <f>IF(BB297=1,G297,0)</f>
        <v>0</v>
      </c>
      <c r="BD297" s="165">
        <f>IF(BB297=2,G297,0)</f>
        <v>0</v>
      </c>
      <c r="BE297" s="165">
        <f>IF(BB297=3,G297,0)</f>
        <v>0</v>
      </c>
      <c r="BF297" s="165">
        <f>IF(BB297=4,G297,0)</f>
        <v>0</v>
      </c>
      <c r="BG297" s="165">
        <f>IF(BB297=5,G297,0)</f>
        <v>0</v>
      </c>
      <c r="CA297" s="165">
        <v>1</v>
      </c>
      <c r="CB297" s="165">
        <v>1</v>
      </c>
      <c r="CC297" s="192"/>
      <c r="CD297" s="192"/>
    </row>
    <row r="298" spans="1:82" x14ac:dyDescent="0.2">
      <c r="A298" s="200"/>
      <c r="B298" s="201"/>
      <c r="C298" s="207" t="s">
        <v>92</v>
      </c>
      <c r="D298" s="208"/>
      <c r="E298" s="209">
        <v>0</v>
      </c>
      <c r="F298" s="210"/>
      <c r="G298" s="211"/>
      <c r="H298" s="212"/>
      <c r="I298" s="213"/>
      <c r="J298" s="212"/>
      <c r="K298" s="213"/>
      <c r="M298" s="206" t="s">
        <v>92</v>
      </c>
      <c r="O298" s="206"/>
      <c r="Q298" s="192"/>
    </row>
    <row r="299" spans="1:82" x14ac:dyDescent="0.2">
      <c r="A299" s="200"/>
      <c r="B299" s="201"/>
      <c r="C299" s="207" t="s">
        <v>333</v>
      </c>
      <c r="D299" s="208"/>
      <c r="E299" s="209">
        <v>4</v>
      </c>
      <c r="F299" s="210"/>
      <c r="G299" s="211"/>
      <c r="H299" s="212"/>
      <c r="I299" s="213"/>
      <c r="J299" s="212"/>
      <c r="K299" s="213"/>
      <c r="M299" s="206" t="s">
        <v>333</v>
      </c>
      <c r="O299" s="206"/>
      <c r="Q299" s="192"/>
    </row>
    <row r="300" spans="1:82" x14ac:dyDescent="0.2">
      <c r="A300" s="200"/>
      <c r="B300" s="201"/>
      <c r="C300" s="207" t="s">
        <v>92</v>
      </c>
      <c r="D300" s="208"/>
      <c r="E300" s="209">
        <v>0</v>
      </c>
      <c r="F300" s="210"/>
      <c r="G300" s="211"/>
      <c r="H300" s="212"/>
      <c r="I300" s="213"/>
      <c r="J300" s="212"/>
      <c r="K300" s="213"/>
      <c r="M300" s="206" t="s">
        <v>92</v>
      </c>
      <c r="O300" s="206"/>
      <c r="Q300" s="192"/>
    </row>
    <row r="301" spans="1:82" x14ac:dyDescent="0.2">
      <c r="A301" s="200"/>
      <c r="B301" s="201"/>
      <c r="C301" s="207" t="s">
        <v>308</v>
      </c>
      <c r="D301" s="208"/>
      <c r="E301" s="209">
        <v>2</v>
      </c>
      <c r="F301" s="210"/>
      <c r="G301" s="211"/>
      <c r="H301" s="212"/>
      <c r="I301" s="213"/>
      <c r="J301" s="212"/>
      <c r="K301" s="213"/>
      <c r="M301" s="206" t="s">
        <v>308</v>
      </c>
      <c r="O301" s="206"/>
      <c r="Q301" s="192"/>
    </row>
    <row r="302" spans="1:82" x14ac:dyDescent="0.2">
      <c r="A302" s="193">
        <v>46</v>
      </c>
      <c r="B302" s="194" t="s">
        <v>334</v>
      </c>
      <c r="C302" s="195" t="s">
        <v>335</v>
      </c>
      <c r="D302" s="196" t="s">
        <v>105</v>
      </c>
      <c r="E302" s="197">
        <v>52.476818000000002</v>
      </c>
      <c r="F302" s="197">
        <v>0</v>
      </c>
      <c r="G302" s="198">
        <f>E302*F302</f>
        <v>0</v>
      </c>
      <c r="H302" s="199">
        <v>0</v>
      </c>
      <c r="I302" s="199">
        <f>E302*H302</f>
        <v>0</v>
      </c>
      <c r="J302" s="199">
        <v>0</v>
      </c>
      <c r="K302" s="199">
        <f>E302*J302</f>
        <v>0</v>
      </c>
      <c r="Q302" s="192">
        <v>2</v>
      </c>
      <c r="AA302" s="165">
        <v>8</v>
      </c>
      <c r="AB302" s="165">
        <v>0</v>
      </c>
      <c r="AC302" s="165">
        <v>3</v>
      </c>
      <c r="BB302" s="165">
        <v>1</v>
      </c>
      <c r="BC302" s="165">
        <f>IF(BB302=1,G302,0)</f>
        <v>0</v>
      </c>
      <c r="BD302" s="165">
        <f>IF(BB302=2,G302,0)</f>
        <v>0</v>
      </c>
      <c r="BE302" s="165">
        <f>IF(BB302=3,G302,0)</f>
        <v>0</v>
      </c>
      <c r="BF302" s="165">
        <f>IF(BB302=4,G302,0)</f>
        <v>0</v>
      </c>
      <c r="BG302" s="165">
        <f>IF(BB302=5,G302,0)</f>
        <v>0</v>
      </c>
      <c r="CA302" s="165">
        <v>8</v>
      </c>
      <c r="CB302" s="165">
        <v>0</v>
      </c>
      <c r="CC302" s="192"/>
      <c r="CD302" s="192"/>
    </row>
    <row r="303" spans="1:82" x14ac:dyDescent="0.2">
      <c r="A303" s="193">
        <v>47</v>
      </c>
      <c r="B303" s="194" t="s">
        <v>336</v>
      </c>
      <c r="C303" s="195" t="s">
        <v>337</v>
      </c>
      <c r="D303" s="196" t="s">
        <v>105</v>
      </c>
      <c r="E303" s="197">
        <v>52.476818000000002</v>
      </c>
      <c r="F303" s="197">
        <v>0</v>
      </c>
      <c r="G303" s="198">
        <f>E303*F303</f>
        <v>0</v>
      </c>
      <c r="H303" s="199">
        <v>0</v>
      </c>
      <c r="I303" s="199">
        <f>E303*H303</f>
        <v>0</v>
      </c>
      <c r="J303" s="199">
        <v>0</v>
      </c>
      <c r="K303" s="199">
        <f>E303*J303</f>
        <v>0</v>
      </c>
      <c r="Q303" s="192">
        <v>2</v>
      </c>
      <c r="AA303" s="165">
        <v>8</v>
      </c>
      <c r="AB303" s="165">
        <v>1</v>
      </c>
      <c r="AC303" s="165">
        <v>3</v>
      </c>
      <c r="BB303" s="165">
        <v>1</v>
      </c>
      <c r="BC303" s="165">
        <f>IF(BB303=1,G303,0)</f>
        <v>0</v>
      </c>
      <c r="BD303" s="165">
        <f>IF(BB303=2,G303,0)</f>
        <v>0</v>
      </c>
      <c r="BE303" s="165">
        <f>IF(BB303=3,G303,0)</f>
        <v>0</v>
      </c>
      <c r="BF303" s="165">
        <f>IF(BB303=4,G303,0)</f>
        <v>0</v>
      </c>
      <c r="BG303" s="165">
        <f>IF(BB303=5,G303,0)</f>
        <v>0</v>
      </c>
      <c r="CA303" s="165">
        <v>8</v>
      </c>
      <c r="CB303" s="165">
        <v>1</v>
      </c>
      <c r="CC303" s="192"/>
      <c r="CD303" s="192"/>
    </row>
    <row r="304" spans="1:82" x14ac:dyDescent="0.2">
      <c r="A304" s="214"/>
      <c r="B304" s="215" t="s">
        <v>78</v>
      </c>
      <c r="C304" s="216" t="str">
        <f>CONCATENATE(B296," ",C296)</f>
        <v>97 Prorážení otvorů</v>
      </c>
      <c r="D304" s="217"/>
      <c r="E304" s="218"/>
      <c r="F304" s="219"/>
      <c r="G304" s="220">
        <f>SUM(G296:G303)</f>
        <v>0</v>
      </c>
      <c r="H304" s="221"/>
      <c r="I304" s="222">
        <f>SUM(I296:I303)</f>
        <v>2.9399999999999999E-3</v>
      </c>
      <c r="J304" s="221"/>
      <c r="K304" s="222">
        <f>SUM(K296:K303)</f>
        <v>-0.29400000000000004</v>
      </c>
      <c r="Q304" s="192">
        <v>4</v>
      </c>
      <c r="BC304" s="223">
        <f>SUM(BC296:BC303)</f>
        <v>0</v>
      </c>
      <c r="BD304" s="223">
        <f>SUM(BD296:BD303)</f>
        <v>0</v>
      </c>
      <c r="BE304" s="223">
        <f>SUM(BE296:BE303)</f>
        <v>0</v>
      </c>
      <c r="BF304" s="223">
        <f>SUM(BF296:BF303)</f>
        <v>0</v>
      </c>
      <c r="BG304" s="223">
        <f>SUM(BG296:BG303)</f>
        <v>0</v>
      </c>
    </row>
    <row r="305" spans="1:82" x14ac:dyDescent="0.2">
      <c r="A305" s="184" t="s">
        <v>76</v>
      </c>
      <c r="B305" s="185" t="s">
        <v>338</v>
      </c>
      <c r="C305" s="186" t="s">
        <v>339</v>
      </c>
      <c r="D305" s="187"/>
      <c r="E305" s="188"/>
      <c r="F305" s="188"/>
      <c r="G305" s="189"/>
      <c r="H305" s="190"/>
      <c r="I305" s="191"/>
      <c r="J305" s="190"/>
      <c r="K305" s="191"/>
      <c r="Q305" s="192">
        <v>1</v>
      </c>
    </row>
    <row r="306" spans="1:82" x14ac:dyDescent="0.2">
      <c r="A306" s="193">
        <v>48</v>
      </c>
      <c r="B306" s="194" t="s">
        <v>340</v>
      </c>
      <c r="C306" s="195" t="s">
        <v>341</v>
      </c>
      <c r="D306" s="196" t="s">
        <v>105</v>
      </c>
      <c r="E306" s="197">
        <v>32.593223162999998</v>
      </c>
      <c r="F306" s="197">
        <v>0</v>
      </c>
      <c r="G306" s="198">
        <f>E306*F306</f>
        <v>0</v>
      </c>
      <c r="H306" s="199">
        <v>0</v>
      </c>
      <c r="I306" s="199">
        <f>E306*H306</f>
        <v>0</v>
      </c>
      <c r="J306" s="199">
        <v>0</v>
      </c>
      <c r="K306" s="199">
        <f>E306*J306</f>
        <v>0</v>
      </c>
      <c r="Q306" s="192">
        <v>2</v>
      </c>
      <c r="AA306" s="165">
        <v>7</v>
      </c>
      <c r="AB306" s="165">
        <v>1</v>
      </c>
      <c r="AC306" s="165">
        <v>2</v>
      </c>
      <c r="BB306" s="165">
        <v>1</v>
      </c>
      <c r="BC306" s="165">
        <f>IF(BB306=1,G306,0)</f>
        <v>0</v>
      </c>
      <c r="BD306" s="165">
        <f>IF(BB306=2,G306,0)</f>
        <v>0</v>
      </c>
      <c r="BE306" s="165">
        <f>IF(BB306=3,G306,0)</f>
        <v>0</v>
      </c>
      <c r="BF306" s="165">
        <f>IF(BB306=4,G306,0)</f>
        <v>0</v>
      </c>
      <c r="BG306" s="165">
        <f>IF(BB306=5,G306,0)</f>
        <v>0</v>
      </c>
      <c r="CA306" s="165">
        <v>7</v>
      </c>
      <c r="CB306" s="165">
        <v>1</v>
      </c>
      <c r="CC306" s="192"/>
      <c r="CD306" s="192"/>
    </row>
    <row r="307" spans="1:82" x14ac:dyDescent="0.2">
      <c r="A307" s="214"/>
      <c r="B307" s="215" t="s">
        <v>78</v>
      </c>
      <c r="C307" s="216" t="str">
        <f>CONCATENATE(B305," ",C305)</f>
        <v>99 Staveništní přesun hmot</v>
      </c>
      <c r="D307" s="217"/>
      <c r="E307" s="218"/>
      <c r="F307" s="219"/>
      <c r="G307" s="220">
        <f>SUM(G305:G306)</f>
        <v>0</v>
      </c>
      <c r="H307" s="221"/>
      <c r="I307" s="222">
        <f>SUM(I305:I306)</f>
        <v>0</v>
      </c>
      <c r="J307" s="221"/>
      <c r="K307" s="222">
        <f>SUM(K305:K306)</f>
        <v>0</v>
      </c>
      <c r="Q307" s="192">
        <v>4</v>
      </c>
      <c r="BC307" s="223">
        <f>SUM(BC305:BC306)</f>
        <v>0</v>
      </c>
      <c r="BD307" s="223">
        <f>SUM(BD305:BD306)</f>
        <v>0</v>
      </c>
      <c r="BE307" s="223">
        <f>SUM(BE305:BE306)</f>
        <v>0</v>
      </c>
      <c r="BF307" s="223">
        <f>SUM(BF305:BF306)</f>
        <v>0</v>
      </c>
      <c r="BG307" s="223">
        <f>SUM(BG305:BG306)</f>
        <v>0</v>
      </c>
    </row>
    <row r="308" spans="1:82" x14ac:dyDescent="0.2">
      <c r="A308" s="184" t="s">
        <v>76</v>
      </c>
      <c r="B308" s="185" t="s">
        <v>342</v>
      </c>
      <c r="C308" s="186" t="s">
        <v>343</v>
      </c>
      <c r="D308" s="187"/>
      <c r="E308" s="188"/>
      <c r="F308" s="188"/>
      <c r="G308" s="189"/>
      <c r="H308" s="190"/>
      <c r="I308" s="191"/>
      <c r="J308" s="190"/>
      <c r="K308" s="191"/>
      <c r="Q308" s="192">
        <v>1</v>
      </c>
    </row>
    <row r="309" spans="1:82" ht="22.5" x14ac:dyDescent="0.2">
      <c r="A309" s="193">
        <v>49</v>
      </c>
      <c r="B309" s="194" t="s">
        <v>344</v>
      </c>
      <c r="C309" s="195" t="s">
        <v>345</v>
      </c>
      <c r="D309" s="196" t="s">
        <v>91</v>
      </c>
      <c r="E309" s="197">
        <v>4.2751999999999999</v>
      </c>
      <c r="F309" s="197">
        <v>0</v>
      </c>
      <c r="G309" s="198">
        <f>E309*F309</f>
        <v>0</v>
      </c>
      <c r="H309" s="199">
        <v>2.1199999999999999E-3</v>
      </c>
      <c r="I309" s="199">
        <f>E309*H309</f>
        <v>9.0634239999999987E-3</v>
      </c>
      <c r="J309" s="199">
        <v>0</v>
      </c>
      <c r="K309" s="199">
        <f>E309*J309</f>
        <v>0</v>
      </c>
      <c r="Q309" s="192">
        <v>2</v>
      </c>
      <c r="AA309" s="165">
        <v>1</v>
      </c>
      <c r="AB309" s="165">
        <v>7</v>
      </c>
      <c r="AC309" s="165">
        <v>7</v>
      </c>
      <c r="BB309" s="165">
        <v>2</v>
      </c>
      <c r="BC309" s="165">
        <f>IF(BB309=1,G309,0)</f>
        <v>0</v>
      </c>
      <c r="BD309" s="165">
        <f>IF(BB309=2,G309,0)</f>
        <v>0</v>
      </c>
      <c r="BE309" s="165">
        <f>IF(BB309=3,G309,0)</f>
        <v>0</v>
      </c>
      <c r="BF309" s="165">
        <f>IF(BB309=4,G309,0)</f>
        <v>0</v>
      </c>
      <c r="BG309" s="165">
        <f>IF(BB309=5,G309,0)</f>
        <v>0</v>
      </c>
      <c r="CA309" s="165">
        <v>1</v>
      </c>
      <c r="CB309" s="165">
        <v>7</v>
      </c>
      <c r="CC309" s="192"/>
      <c r="CD309" s="192"/>
    </row>
    <row r="310" spans="1:82" x14ac:dyDescent="0.2">
      <c r="A310" s="200"/>
      <c r="B310" s="201"/>
      <c r="C310" s="202" t="s">
        <v>346</v>
      </c>
      <c r="D310" s="203"/>
      <c r="E310" s="203"/>
      <c r="F310" s="203"/>
      <c r="G310" s="204"/>
      <c r="H310" s="205"/>
      <c r="I310" s="205"/>
      <c r="J310" s="205"/>
      <c r="K310" s="205"/>
      <c r="L310" s="206" t="s">
        <v>346</v>
      </c>
      <c r="N310" s="206"/>
      <c r="Q310" s="192">
        <v>3</v>
      </c>
    </row>
    <row r="311" spans="1:82" x14ac:dyDescent="0.2">
      <c r="A311" s="200"/>
      <c r="B311" s="201"/>
      <c r="C311" s="207" t="s">
        <v>92</v>
      </c>
      <c r="D311" s="208"/>
      <c r="E311" s="209">
        <v>0</v>
      </c>
      <c r="F311" s="210"/>
      <c r="G311" s="211"/>
      <c r="H311" s="212"/>
      <c r="I311" s="213"/>
      <c r="J311" s="212"/>
      <c r="K311" s="213"/>
      <c r="M311" s="206" t="s">
        <v>92</v>
      </c>
      <c r="O311" s="206"/>
      <c r="Q311" s="192"/>
    </row>
    <row r="312" spans="1:82" x14ac:dyDescent="0.2">
      <c r="A312" s="200"/>
      <c r="B312" s="201"/>
      <c r="C312" s="207" t="s">
        <v>347</v>
      </c>
      <c r="D312" s="208"/>
      <c r="E312" s="209">
        <v>0.98399999999999999</v>
      </c>
      <c r="F312" s="210"/>
      <c r="G312" s="211"/>
      <c r="H312" s="212"/>
      <c r="I312" s="213"/>
      <c r="J312" s="212"/>
      <c r="K312" s="213"/>
      <c r="M312" s="206" t="s">
        <v>347</v>
      </c>
      <c r="O312" s="206"/>
      <c r="Q312" s="192"/>
    </row>
    <row r="313" spans="1:82" x14ac:dyDescent="0.2">
      <c r="A313" s="200"/>
      <c r="B313" s="201"/>
      <c r="C313" s="207" t="s">
        <v>348</v>
      </c>
      <c r="D313" s="208"/>
      <c r="E313" s="209">
        <v>3.2911999999999999</v>
      </c>
      <c r="F313" s="210"/>
      <c r="G313" s="211"/>
      <c r="H313" s="212"/>
      <c r="I313" s="213"/>
      <c r="J313" s="212"/>
      <c r="K313" s="213"/>
      <c r="M313" s="206" t="s">
        <v>348</v>
      </c>
      <c r="O313" s="206"/>
      <c r="Q313" s="192"/>
    </row>
    <row r="314" spans="1:82" x14ac:dyDescent="0.2">
      <c r="A314" s="193">
        <v>50</v>
      </c>
      <c r="B314" s="194" t="s">
        <v>349</v>
      </c>
      <c r="C314" s="195" t="s">
        <v>350</v>
      </c>
      <c r="D314" s="196" t="s">
        <v>61</v>
      </c>
      <c r="E314" s="197"/>
      <c r="F314" s="197">
        <v>0</v>
      </c>
      <c r="G314" s="198">
        <f>E314*F314</f>
        <v>0</v>
      </c>
      <c r="H314" s="199">
        <v>0</v>
      </c>
      <c r="I314" s="199">
        <f>E314*H314</f>
        <v>0</v>
      </c>
      <c r="J314" s="199">
        <v>0</v>
      </c>
      <c r="K314" s="199">
        <f>E314*J314</f>
        <v>0</v>
      </c>
      <c r="Q314" s="192">
        <v>2</v>
      </c>
      <c r="AA314" s="165">
        <v>7</v>
      </c>
      <c r="AB314" s="165">
        <v>1002</v>
      </c>
      <c r="AC314" s="165">
        <v>5</v>
      </c>
      <c r="BB314" s="165">
        <v>2</v>
      </c>
      <c r="BC314" s="165">
        <f>IF(BB314=1,G314,0)</f>
        <v>0</v>
      </c>
      <c r="BD314" s="165">
        <f>IF(BB314=2,G314,0)</f>
        <v>0</v>
      </c>
      <c r="BE314" s="165">
        <f>IF(BB314=3,G314,0)</f>
        <v>0</v>
      </c>
      <c r="BF314" s="165">
        <f>IF(BB314=4,G314,0)</f>
        <v>0</v>
      </c>
      <c r="BG314" s="165">
        <f>IF(BB314=5,G314,0)</f>
        <v>0</v>
      </c>
      <c r="CA314" s="165">
        <v>7</v>
      </c>
      <c r="CB314" s="165">
        <v>1002</v>
      </c>
      <c r="CC314" s="192"/>
      <c r="CD314" s="192"/>
    </row>
    <row r="315" spans="1:82" x14ac:dyDescent="0.2">
      <c r="A315" s="214"/>
      <c r="B315" s="215" t="s">
        <v>78</v>
      </c>
      <c r="C315" s="216" t="str">
        <f>CONCATENATE(B308," ",C308)</f>
        <v>711 Izolace proti vodě</v>
      </c>
      <c r="D315" s="217"/>
      <c r="E315" s="218"/>
      <c r="F315" s="219"/>
      <c r="G315" s="220">
        <f>SUM(G308:G314)</f>
        <v>0</v>
      </c>
      <c r="H315" s="221"/>
      <c r="I315" s="222">
        <f>SUM(I308:I314)</f>
        <v>9.0634239999999987E-3</v>
      </c>
      <c r="J315" s="221"/>
      <c r="K315" s="222">
        <f>SUM(K308:K314)</f>
        <v>0</v>
      </c>
      <c r="Q315" s="192">
        <v>4</v>
      </c>
      <c r="BC315" s="223">
        <f>SUM(BC308:BC314)</f>
        <v>0</v>
      </c>
      <c r="BD315" s="223">
        <f>SUM(BD308:BD314)</f>
        <v>0</v>
      </c>
      <c r="BE315" s="223">
        <f>SUM(BE308:BE314)</f>
        <v>0</v>
      </c>
      <c r="BF315" s="223">
        <f>SUM(BF308:BF314)</f>
        <v>0</v>
      </c>
      <c r="BG315" s="223">
        <f>SUM(BG308:BG314)</f>
        <v>0</v>
      </c>
    </row>
    <row r="316" spans="1:82" x14ac:dyDescent="0.2">
      <c r="A316" s="184" t="s">
        <v>76</v>
      </c>
      <c r="B316" s="185" t="s">
        <v>351</v>
      </c>
      <c r="C316" s="186" t="s">
        <v>352</v>
      </c>
      <c r="D316" s="187"/>
      <c r="E316" s="188"/>
      <c r="F316" s="188"/>
      <c r="G316" s="189"/>
      <c r="H316" s="190"/>
      <c r="I316" s="191"/>
      <c r="J316" s="190"/>
      <c r="K316" s="191"/>
      <c r="Q316" s="192">
        <v>1</v>
      </c>
    </row>
    <row r="317" spans="1:82" x14ac:dyDescent="0.2">
      <c r="A317" s="193">
        <v>51</v>
      </c>
      <c r="B317" s="194" t="s">
        <v>353</v>
      </c>
      <c r="C317" s="195" t="s">
        <v>354</v>
      </c>
      <c r="D317" s="196" t="s">
        <v>188</v>
      </c>
      <c r="E317" s="197">
        <v>5</v>
      </c>
      <c r="F317" s="197">
        <v>0</v>
      </c>
      <c r="G317" s="198">
        <f>E317*F317</f>
        <v>0</v>
      </c>
      <c r="H317" s="199">
        <v>2.0000000000000002E-5</v>
      </c>
      <c r="I317" s="199">
        <f>E317*H317</f>
        <v>1E-4</v>
      </c>
      <c r="J317" s="199">
        <v>0</v>
      </c>
      <c r="K317" s="199">
        <f>E317*J317</f>
        <v>0</v>
      </c>
      <c r="Q317" s="192">
        <v>2</v>
      </c>
      <c r="AA317" s="165">
        <v>1</v>
      </c>
      <c r="AB317" s="165">
        <v>7</v>
      </c>
      <c r="AC317" s="165">
        <v>7</v>
      </c>
      <c r="BB317" s="165">
        <v>2</v>
      </c>
      <c r="BC317" s="165">
        <f>IF(BB317=1,G317,0)</f>
        <v>0</v>
      </c>
      <c r="BD317" s="165">
        <f>IF(BB317=2,G317,0)</f>
        <v>0</v>
      </c>
      <c r="BE317" s="165">
        <f>IF(BB317=3,G317,0)</f>
        <v>0</v>
      </c>
      <c r="BF317" s="165">
        <f>IF(BB317=4,G317,0)</f>
        <v>0</v>
      </c>
      <c r="BG317" s="165">
        <f>IF(BB317=5,G317,0)</f>
        <v>0</v>
      </c>
      <c r="CA317" s="165">
        <v>1</v>
      </c>
      <c r="CB317" s="165">
        <v>7</v>
      </c>
      <c r="CC317" s="192"/>
      <c r="CD317" s="192"/>
    </row>
    <row r="318" spans="1:82" x14ac:dyDescent="0.2">
      <c r="A318" s="200"/>
      <c r="B318" s="201"/>
      <c r="C318" s="207" t="s">
        <v>92</v>
      </c>
      <c r="D318" s="208"/>
      <c r="E318" s="209">
        <v>0</v>
      </c>
      <c r="F318" s="210"/>
      <c r="G318" s="211"/>
      <c r="H318" s="212"/>
      <c r="I318" s="213"/>
      <c r="J318" s="212"/>
      <c r="K318" s="213"/>
      <c r="M318" s="206" t="s">
        <v>92</v>
      </c>
      <c r="O318" s="206"/>
      <c r="Q318" s="192"/>
    </row>
    <row r="319" spans="1:82" x14ac:dyDescent="0.2">
      <c r="A319" s="200"/>
      <c r="B319" s="201"/>
      <c r="C319" s="207" t="s">
        <v>355</v>
      </c>
      <c r="D319" s="208"/>
      <c r="E319" s="209">
        <v>0</v>
      </c>
      <c r="F319" s="210"/>
      <c r="G319" s="211"/>
      <c r="H319" s="212"/>
      <c r="I319" s="213"/>
      <c r="J319" s="212"/>
      <c r="K319" s="213"/>
      <c r="M319" s="206" t="s">
        <v>355</v>
      </c>
      <c r="O319" s="206"/>
      <c r="Q319" s="192"/>
    </row>
    <row r="320" spans="1:82" x14ac:dyDescent="0.2">
      <c r="A320" s="200"/>
      <c r="B320" s="201"/>
      <c r="C320" s="207" t="s">
        <v>356</v>
      </c>
      <c r="D320" s="208"/>
      <c r="E320" s="209">
        <v>2</v>
      </c>
      <c r="F320" s="210"/>
      <c r="G320" s="211"/>
      <c r="H320" s="212"/>
      <c r="I320" s="213"/>
      <c r="J320" s="212"/>
      <c r="K320" s="213"/>
      <c r="M320" s="206" t="s">
        <v>356</v>
      </c>
      <c r="O320" s="206"/>
      <c r="Q320" s="192"/>
    </row>
    <row r="321" spans="1:82" x14ac:dyDescent="0.2">
      <c r="A321" s="200"/>
      <c r="B321" s="201"/>
      <c r="C321" s="207" t="s">
        <v>357</v>
      </c>
      <c r="D321" s="208"/>
      <c r="E321" s="209">
        <v>0</v>
      </c>
      <c r="F321" s="210"/>
      <c r="G321" s="211"/>
      <c r="H321" s="212"/>
      <c r="I321" s="213"/>
      <c r="J321" s="212"/>
      <c r="K321" s="213"/>
      <c r="M321" s="206" t="s">
        <v>357</v>
      </c>
      <c r="O321" s="206"/>
      <c r="Q321" s="192"/>
    </row>
    <row r="322" spans="1:82" x14ac:dyDescent="0.2">
      <c r="A322" s="200"/>
      <c r="B322" s="201"/>
      <c r="C322" s="207" t="s">
        <v>356</v>
      </c>
      <c r="D322" s="208"/>
      <c r="E322" s="209">
        <v>2</v>
      </c>
      <c r="F322" s="210"/>
      <c r="G322" s="211"/>
      <c r="H322" s="212"/>
      <c r="I322" s="213"/>
      <c r="J322" s="212"/>
      <c r="K322" s="213"/>
      <c r="M322" s="206" t="s">
        <v>356</v>
      </c>
      <c r="O322" s="206"/>
      <c r="Q322" s="192"/>
    </row>
    <row r="323" spans="1:82" x14ac:dyDescent="0.2">
      <c r="A323" s="200"/>
      <c r="B323" s="201"/>
      <c r="C323" s="207" t="s">
        <v>358</v>
      </c>
      <c r="D323" s="208"/>
      <c r="E323" s="209">
        <v>0</v>
      </c>
      <c r="F323" s="210"/>
      <c r="G323" s="211"/>
      <c r="H323" s="212"/>
      <c r="I323" s="213"/>
      <c r="J323" s="212"/>
      <c r="K323" s="213"/>
      <c r="M323" s="206" t="s">
        <v>358</v>
      </c>
      <c r="O323" s="206"/>
      <c r="Q323" s="192"/>
    </row>
    <row r="324" spans="1:82" x14ac:dyDescent="0.2">
      <c r="A324" s="200"/>
      <c r="B324" s="201"/>
      <c r="C324" s="207" t="s">
        <v>359</v>
      </c>
      <c r="D324" s="208"/>
      <c r="E324" s="209">
        <v>1</v>
      </c>
      <c r="F324" s="210"/>
      <c r="G324" s="211"/>
      <c r="H324" s="212"/>
      <c r="I324" s="213"/>
      <c r="J324" s="212"/>
      <c r="K324" s="213"/>
      <c r="M324" s="206" t="s">
        <v>359</v>
      </c>
      <c r="O324" s="206"/>
      <c r="Q324" s="192"/>
    </row>
    <row r="325" spans="1:82" x14ac:dyDescent="0.2">
      <c r="A325" s="193">
        <v>52</v>
      </c>
      <c r="B325" s="194" t="s">
        <v>360</v>
      </c>
      <c r="C325" s="195" t="s">
        <v>361</v>
      </c>
      <c r="D325" s="196" t="s">
        <v>188</v>
      </c>
      <c r="E325" s="197">
        <v>5</v>
      </c>
      <c r="F325" s="197">
        <v>0</v>
      </c>
      <c r="G325" s="198">
        <f>E325*F325</f>
        <v>0</v>
      </c>
      <c r="H325" s="199">
        <v>2.0000000000000002E-5</v>
      </c>
      <c r="I325" s="199">
        <f>E325*H325</f>
        <v>1E-4</v>
      </c>
      <c r="J325" s="199">
        <v>0</v>
      </c>
      <c r="K325" s="199">
        <f>E325*J325</f>
        <v>0</v>
      </c>
      <c r="Q325" s="192">
        <v>2</v>
      </c>
      <c r="AA325" s="165">
        <v>1</v>
      </c>
      <c r="AB325" s="165">
        <v>7</v>
      </c>
      <c r="AC325" s="165">
        <v>7</v>
      </c>
      <c r="BB325" s="165">
        <v>2</v>
      </c>
      <c r="BC325" s="165">
        <f>IF(BB325=1,G325,0)</f>
        <v>0</v>
      </c>
      <c r="BD325" s="165">
        <f>IF(BB325=2,G325,0)</f>
        <v>0</v>
      </c>
      <c r="BE325" s="165">
        <f>IF(BB325=3,G325,0)</f>
        <v>0</v>
      </c>
      <c r="BF325" s="165">
        <f>IF(BB325=4,G325,0)</f>
        <v>0</v>
      </c>
      <c r="BG325" s="165">
        <f>IF(BB325=5,G325,0)</f>
        <v>0</v>
      </c>
      <c r="CA325" s="165">
        <v>1</v>
      </c>
      <c r="CB325" s="165">
        <v>7</v>
      </c>
      <c r="CC325" s="192"/>
      <c r="CD325" s="192"/>
    </row>
    <row r="326" spans="1:82" x14ac:dyDescent="0.2">
      <c r="A326" s="200"/>
      <c r="B326" s="201"/>
      <c r="C326" s="207" t="s">
        <v>92</v>
      </c>
      <c r="D326" s="208"/>
      <c r="E326" s="209">
        <v>0</v>
      </c>
      <c r="F326" s="210"/>
      <c r="G326" s="211"/>
      <c r="H326" s="212"/>
      <c r="I326" s="213"/>
      <c r="J326" s="212"/>
      <c r="K326" s="213"/>
      <c r="M326" s="206" t="s">
        <v>92</v>
      </c>
      <c r="O326" s="206"/>
      <c r="Q326" s="192"/>
    </row>
    <row r="327" spans="1:82" x14ac:dyDescent="0.2">
      <c r="A327" s="200"/>
      <c r="B327" s="201"/>
      <c r="C327" s="207" t="s">
        <v>355</v>
      </c>
      <c r="D327" s="208"/>
      <c r="E327" s="209">
        <v>0</v>
      </c>
      <c r="F327" s="210"/>
      <c r="G327" s="211"/>
      <c r="H327" s="212"/>
      <c r="I327" s="213"/>
      <c r="J327" s="212"/>
      <c r="K327" s="213"/>
      <c r="M327" s="206" t="s">
        <v>355</v>
      </c>
      <c r="O327" s="206"/>
      <c r="Q327" s="192"/>
    </row>
    <row r="328" spans="1:82" x14ac:dyDescent="0.2">
      <c r="A328" s="200"/>
      <c r="B328" s="201"/>
      <c r="C328" s="207" t="s">
        <v>362</v>
      </c>
      <c r="D328" s="208"/>
      <c r="E328" s="209">
        <v>4</v>
      </c>
      <c r="F328" s="210"/>
      <c r="G328" s="211"/>
      <c r="H328" s="212"/>
      <c r="I328" s="213"/>
      <c r="J328" s="212"/>
      <c r="K328" s="213"/>
      <c r="M328" s="206" t="s">
        <v>362</v>
      </c>
      <c r="O328" s="206"/>
      <c r="Q328" s="192"/>
    </row>
    <row r="329" spans="1:82" x14ac:dyDescent="0.2">
      <c r="A329" s="200"/>
      <c r="B329" s="201"/>
      <c r="C329" s="207" t="s">
        <v>357</v>
      </c>
      <c r="D329" s="208"/>
      <c r="E329" s="209">
        <v>0</v>
      </c>
      <c r="F329" s="210"/>
      <c r="G329" s="211"/>
      <c r="H329" s="212"/>
      <c r="I329" s="213"/>
      <c r="J329" s="212"/>
      <c r="K329" s="213"/>
      <c r="M329" s="206" t="s">
        <v>357</v>
      </c>
      <c r="O329" s="206"/>
      <c r="Q329" s="192"/>
    </row>
    <row r="330" spans="1:82" x14ac:dyDescent="0.2">
      <c r="A330" s="200"/>
      <c r="B330" s="201"/>
      <c r="C330" s="207" t="s">
        <v>363</v>
      </c>
      <c r="D330" s="208"/>
      <c r="E330" s="209">
        <v>1</v>
      </c>
      <c r="F330" s="210"/>
      <c r="G330" s="211"/>
      <c r="H330" s="212"/>
      <c r="I330" s="213"/>
      <c r="J330" s="212"/>
      <c r="K330" s="213"/>
      <c r="M330" s="206" t="s">
        <v>363</v>
      </c>
      <c r="O330" s="206"/>
      <c r="Q330" s="192"/>
    </row>
    <row r="331" spans="1:82" x14ac:dyDescent="0.2">
      <c r="A331" s="193">
        <v>53</v>
      </c>
      <c r="B331" s="194" t="s">
        <v>364</v>
      </c>
      <c r="C331" s="195" t="s">
        <v>365</v>
      </c>
      <c r="D331" s="196" t="s">
        <v>366</v>
      </c>
      <c r="E331" s="197">
        <v>7.98</v>
      </c>
      <c r="F331" s="197">
        <v>0</v>
      </c>
      <c r="G331" s="198">
        <f>E331*F331</f>
        <v>0</v>
      </c>
      <c r="H331" s="199">
        <v>8.0000000000000002E-3</v>
      </c>
      <c r="I331" s="199">
        <f>E331*H331</f>
        <v>6.3840000000000008E-2</v>
      </c>
      <c r="J331" s="199">
        <v>0</v>
      </c>
      <c r="K331" s="199">
        <f>E331*J331</f>
        <v>0</v>
      </c>
      <c r="Q331" s="192">
        <v>2</v>
      </c>
      <c r="AA331" s="165">
        <v>3</v>
      </c>
      <c r="AB331" s="165">
        <v>7</v>
      </c>
      <c r="AC331" s="165">
        <v>61198999</v>
      </c>
      <c r="BB331" s="165">
        <v>2</v>
      </c>
      <c r="BC331" s="165">
        <f>IF(BB331=1,G331,0)</f>
        <v>0</v>
      </c>
      <c r="BD331" s="165">
        <f>IF(BB331=2,G331,0)</f>
        <v>0</v>
      </c>
      <c r="BE331" s="165">
        <f>IF(BB331=3,G331,0)</f>
        <v>0</v>
      </c>
      <c r="BF331" s="165">
        <f>IF(BB331=4,G331,0)</f>
        <v>0</v>
      </c>
      <c r="BG331" s="165">
        <f>IF(BB331=5,G331,0)</f>
        <v>0</v>
      </c>
      <c r="CA331" s="165">
        <v>3</v>
      </c>
      <c r="CB331" s="165">
        <v>7</v>
      </c>
      <c r="CC331" s="192"/>
      <c r="CD331" s="192"/>
    </row>
    <row r="332" spans="1:82" x14ac:dyDescent="0.2">
      <c r="A332" s="200"/>
      <c r="B332" s="201"/>
      <c r="C332" s="207" t="s">
        <v>92</v>
      </c>
      <c r="D332" s="208"/>
      <c r="E332" s="209">
        <v>0</v>
      </c>
      <c r="F332" s="210"/>
      <c r="G332" s="211"/>
      <c r="H332" s="212"/>
      <c r="I332" s="213"/>
      <c r="J332" s="212"/>
      <c r="K332" s="213"/>
      <c r="M332" s="206" t="s">
        <v>92</v>
      </c>
      <c r="O332" s="206"/>
      <c r="Q332" s="192"/>
    </row>
    <row r="333" spans="1:82" x14ac:dyDescent="0.2">
      <c r="A333" s="200"/>
      <c r="B333" s="201"/>
      <c r="C333" s="207" t="s">
        <v>367</v>
      </c>
      <c r="D333" s="208"/>
      <c r="E333" s="209">
        <v>0</v>
      </c>
      <c r="F333" s="210"/>
      <c r="G333" s="211"/>
      <c r="H333" s="212"/>
      <c r="I333" s="213"/>
      <c r="J333" s="212"/>
      <c r="K333" s="213"/>
      <c r="M333" s="206" t="s">
        <v>367</v>
      </c>
      <c r="O333" s="206"/>
      <c r="Q333" s="192"/>
    </row>
    <row r="334" spans="1:82" x14ac:dyDescent="0.2">
      <c r="A334" s="200"/>
      <c r="B334" s="201"/>
      <c r="C334" s="207" t="s">
        <v>355</v>
      </c>
      <c r="D334" s="208"/>
      <c r="E334" s="209">
        <v>0</v>
      </c>
      <c r="F334" s="210"/>
      <c r="G334" s="211"/>
      <c r="H334" s="212"/>
      <c r="I334" s="213"/>
      <c r="J334" s="212"/>
      <c r="K334" s="213"/>
      <c r="M334" s="206" t="s">
        <v>355</v>
      </c>
      <c r="O334" s="206"/>
      <c r="Q334" s="192"/>
    </row>
    <row r="335" spans="1:82" x14ac:dyDescent="0.2">
      <c r="A335" s="200"/>
      <c r="B335" s="201"/>
      <c r="C335" s="207" t="s">
        <v>368</v>
      </c>
      <c r="D335" s="208"/>
      <c r="E335" s="209">
        <v>1.1399999999999999</v>
      </c>
      <c r="F335" s="210"/>
      <c r="G335" s="211"/>
      <c r="H335" s="212"/>
      <c r="I335" s="213"/>
      <c r="J335" s="212"/>
      <c r="K335" s="213"/>
      <c r="M335" s="206" t="s">
        <v>368</v>
      </c>
      <c r="O335" s="206"/>
      <c r="Q335" s="192"/>
    </row>
    <row r="336" spans="1:82" x14ac:dyDescent="0.2">
      <c r="A336" s="200"/>
      <c r="B336" s="201"/>
      <c r="C336" s="207" t="s">
        <v>357</v>
      </c>
      <c r="D336" s="208"/>
      <c r="E336" s="209">
        <v>0</v>
      </c>
      <c r="F336" s="210"/>
      <c r="G336" s="211"/>
      <c r="H336" s="212"/>
      <c r="I336" s="213"/>
      <c r="J336" s="212"/>
      <c r="K336" s="213"/>
      <c r="M336" s="206" t="s">
        <v>357</v>
      </c>
      <c r="O336" s="206"/>
      <c r="Q336" s="192"/>
    </row>
    <row r="337" spans="1:82" x14ac:dyDescent="0.2">
      <c r="A337" s="200"/>
      <c r="B337" s="201"/>
      <c r="C337" s="207" t="s">
        <v>369</v>
      </c>
      <c r="D337" s="208"/>
      <c r="E337" s="209">
        <v>1.1599999999999999</v>
      </c>
      <c r="F337" s="210"/>
      <c r="G337" s="211"/>
      <c r="H337" s="212"/>
      <c r="I337" s="213"/>
      <c r="J337" s="212"/>
      <c r="K337" s="213"/>
      <c r="M337" s="206" t="s">
        <v>369</v>
      </c>
      <c r="O337" s="206"/>
      <c r="Q337" s="192"/>
    </row>
    <row r="338" spans="1:82" x14ac:dyDescent="0.2">
      <c r="A338" s="200"/>
      <c r="B338" s="201"/>
      <c r="C338" s="207" t="s">
        <v>358</v>
      </c>
      <c r="D338" s="208"/>
      <c r="E338" s="209">
        <v>0</v>
      </c>
      <c r="F338" s="210"/>
      <c r="G338" s="211"/>
      <c r="H338" s="212"/>
      <c r="I338" s="213"/>
      <c r="J338" s="212"/>
      <c r="K338" s="213"/>
      <c r="M338" s="206" t="s">
        <v>358</v>
      </c>
      <c r="O338" s="206"/>
      <c r="Q338" s="192"/>
    </row>
    <row r="339" spans="1:82" x14ac:dyDescent="0.2">
      <c r="A339" s="200"/>
      <c r="B339" s="201"/>
      <c r="C339" s="207" t="s">
        <v>370</v>
      </c>
      <c r="D339" s="208"/>
      <c r="E339" s="209">
        <v>0.57999999999999996</v>
      </c>
      <c r="F339" s="210"/>
      <c r="G339" s="211"/>
      <c r="H339" s="212"/>
      <c r="I339" s="213"/>
      <c r="J339" s="212"/>
      <c r="K339" s="213"/>
      <c r="M339" s="206" t="s">
        <v>370</v>
      </c>
      <c r="O339" s="206"/>
      <c r="Q339" s="192"/>
    </row>
    <row r="340" spans="1:82" x14ac:dyDescent="0.2">
      <c r="A340" s="200"/>
      <c r="B340" s="201"/>
      <c r="C340" s="207" t="s">
        <v>371</v>
      </c>
      <c r="D340" s="208"/>
      <c r="E340" s="209">
        <v>0</v>
      </c>
      <c r="F340" s="210"/>
      <c r="G340" s="211"/>
      <c r="H340" s="212"/>
      <c r="I340" s="213"/>
      <c r="J340" s="212"/>
      <c r="K340" s="213"/>
      <c r="M340" s="206" t="s">
        <v>371</v>
      </c>
      <c r="O340" s="206"/>
      <c r="Q340" s="192"/>
    </row>
    <row r="341" spans="1:82" x14ac:dyDescent="0.2">
      <c r="A341" s="200"/>
      <c r="B341" s="201"/>
      <c r="C341" s="207" t="s">
        <v>355</v>
      </c>
      <c r="D341" s="208"/>
      <c r="E341" s="209">
        <v>0</v>
      </c>
      <c r="F341" s="210"/>
      <c r="G341" s="211"/>
      <c r="H341" s="212"/>
      <c r="I341" s="213"/>
      <c r="J341" s="212"/>
      <c r="K341" s="213"/>
      <c r="M341" s="206" t="s">
        <v>355</v>
      </c>
      <c r="O341" s="206"/>
      <c r="Q341" s="192"/>
    </row>
    <row r="342" spans="1:82" x14ac:dyDescent="0.2">
      <c r="A342" s="200"/>
      <c r="B342" s="201"/>
      <c r="C342" s="207" t="s">
        <v>372</v>
      </c>
      <c r="D342" s="208"/>
      <c r="E342" s="209">
        <v>4.08</v>
      </c>
      <c r="F342" s="210"/>
      <c r="G342" s="211"/>
      <c r="H342" s="212"/>
      <c r="I342" s="213"/>
      <c r="J342" s="212"/>
      <c r="K342" s="213"/>
      <c r="M342" s="206" t="s">
        <v>372</v>
      </c>
      <c r="O342" s="206"/>
      <c r="Q342" s="192"/>
    </row>
    <row r="343" spans="1:82" x14ac:dyDescent="0.2">
      <c r="A343" s="200"/>
      <c r="B343" s="201"/>
      <c r="C343" s="207" t="s">
        <v>357</v>
      </c>
      <c r="D343" s="208"/>
      <c r="E343" s="209">
        <v>0</v>
      </c>
      <c r="F343" s="210"/>
      <c r="G343" s="211"/>
      <c r="H343" s="212"/>
      <c r="I343" s="213"/>
      <c r="J343" s="212"/>
      <c r="K343" s="213"/>
      <c r="M343" s="206" t="s">
        <v>357</v>
      </c>
      <c r="O343" s="206"/>
      <c r="Q343" s="192"/>
    </row>
    <row r="344" spans="1:82" x14ac:dyDescent="0.2">
      <c r="A344" s="200"/>
      <c r="B344" s="201"/>
      <c r="C344" s="207" t="s">
        <v>373</v>
      </c>
      <c r="D344" s="208"/>
      <c r="E344" s="209">
        <v>1.02</v>
      </c>
      <c r="F344" s="210"/>
      <c r="G344" s="211"/>
      <c r="H344" s="212"/>
      <c r="I344" s="213"/>
      <c r="J344" s="212"/>
      <c r="K344" s="213"/>
      <c r="M344" s="206" t="s">
        <v>373</v>
      </c>
      <c r="O344" s="206"/>
      <c r="Q344" s="192"/>
    </row>
    <row r="345" spans="1:82" x14ac:dyDescent="0.2">
      <c r="A345" s="193">
        <v>54</v>
      </c>
      <c r="B345" s="194" t="s">
        <v>374</v>
      </c>
      <c r="C345" s="195" t="s">
        <v>375</v>
      </c>
      <c r="D345" s="196" t="s">
        <v>61</v>
      </c>
      <c r="E345" s="197"/>
      <c r="F345" s="197">
        <v>0</v>
      </c>
      <c r="G345" s="198">
        <f>E345*F345</f>
        <v>0</v>
      </c>
      <c r="H345" s="199">
        <v>0</v>
      </c>
      <c r="I345" s="199">
        <f>E345*H345</f>
        <v>0</v>
      </c>
      <c r="J345" s="199">
        <v>0</v>
      </c>
      <c r="K345" s="199">
        <f>E345*J345</f>
        <v>0</v>
      </c>
      <c r="Q345" s="192">
        <v>2</v>
      </c>
      <c r="AA345" s="165">
        <v>7</v>
      </c>
      <c r="AB345" s="165">
        <v>1002</v>
      </c>
      <c r="AC345" s="165">
        <v>5</v>
      </c>
      <c r="BB345" s="165">
        <v>2</v>
      </c>
      <c r="BC345" s="165">
        <f>IF(BB345=1,G345,0)</f>
        <v>0</v>
      </c>
      <c r="BD345" s="165">
        <f>IF(BB345=2,G345,0)</f>
        <v>0</v>
      </c>
      <c r="BE345" s="165">
        <f>IF(BB345=3,G345,0)</f>
        <v>0</v>
      </c>
      <c r="BF345" s="165">
        <f>IF(BB345=4,G345,0)</f>
        <v>0</v>
      </c>
      <c r="BG345" s="165">
        <f>IF(BB345=5,G345,0)</f>
        <v>0</v>
      </c>
      <c r="CA345" s="165">
        <v>7</v>
      </c>
      <c r="CB345" s="165">
        <v>1002</v>
      </c>
      <c r="CC345" s="192"/>
      <c r="CD345" s="192"/>
    </row>
    <row r="346" spans="1:82" x14ac:dyDescent="0.2">
      <c r="A346" s="214"/>
      <c r="B346" s="215" t="s">
        <v>78</v>
      </c>
      <c r="C346" s="216" t="str">
        <f>CONCATENATE(B316," ",C316)</f>
        <v>766 Konstrukce truhlářské</v>
      </c>
      <c r="D346" s="217"/>
      <c r="E346" s="218"/>
      <c r="F346" s="219"/>
      <c r="G346" s="220">
        <f>SUM(G316:G345)</f>
        <v>0</v>
      </c>
      <c r="H346" s="221"/>
      <c r="I346" s="222">
        <f>SUM(I316:I345)</f>
        <v>6.4040000000000014E-2</v>
      </c>
      <c r="J346" s="221"/>
      <c r="K346" s="222">
        <f>SUM(K316:K345)</f>
        <v>0</v>
      </c>
      <c r="Q346" s="192">
        <v>4</v>
      </c>
      <c r="BC346" s="223">
        <f>SUM(BC316:BC345)</f>
        <v>0</v>
      </c>
      <c r="BD346" s="223">
        <f>SUM(BD316:BD345)</f>
        <v>0</v>
      </c>
      <c r="BE346" s="223">
        <f>SUM(BE316:BE345)</f>
        <v>0</v>
      </c>
      <c r="BF346" s="223">
        <f>SUM(BF316:BF345)</f>
        <v>0</v>
      </c>
      <c r="BG346" s="223">
        <f>SUM(BG316:BG345)</f>
        <v>0</v>
      </c>
    </row>
    <row r="347" spans="1:82" x14ac:dyDescent="0.2">
      <c r="A347" s="184" t="s">
        <v>76</v>
      </c>
      <c r="B347" s="185" t="s">
        <v>376</v>
      </c>
      <c r="C347" s="186" t="s">
        <v>377</v>
      </c>
      <c r="D347" s="187"/>
      <c r="E347" s="188"/>
      <c r="F347" s="188"/>
      <c r="G347" s="189"/>
      <c r="H347" s="190"/>
      <c r="I347" s="191"/>
      <c r="J347" s="190"/>
      <c r="K347" s="191"/>
      <c r="Q347" s="192">
        <v>1</v>
      </c>
    </row>
    <row r="348" spans="1:82" ht="22.5" x14ac:dyDescent="0.2">
      <c r="A348" s="193">
        <v>55</v>
      </c>
      <c r="B348" s="194" t="s">
        <v>378</v>
      </c>
      <c r="C348" s="195" t="s">
        <v>379</v>
      </c>
      <c r="D348" s="196" t="s">
        <v>366</v>
      </c>
      <c r="E348" s="197">
        <v>2</v>
      </c>
      <c r="F348" s="197">
        <v>0</v>
      </c>
      <c r="G348" s="198">
        <f>E348*F348</f>
        <v>0</v>
      </c>
      <c r="H348" s="199">
        <v>1.0840000000000001E-2</v>
      </c>
      <c r="I348" s="199">
        <f>E348*H348</f>
        <v>2.1680000000000001E-2</v>
      </c>
      <c r="J348" s="199">
        <v>0</v>
      </c>
      <c r="K348" s="199">
        <f>E348*J348</f>
        <v>0</v>
      </c>
      <c r="Q348" s="192">
        <v>2</v>
      </c>
      <c r="AA348" s="165">
        <v>12</v>
      </c>
      <c r="AB348" s="165">
        <v>0</v>
      </c>
      <c r="AC348" s="165">
        <v>117</v>
      </c>
      <c r="BB348" s="165">
        <v>2</v>
      </c>
      <c r="BC348" s="165">
        <f>IF(BB348=1,G348,0)</f>
        <v>0</v>
      </c>
      <c r="BD348" s="165">
        <f>IF(BB348=2,G348,0)</f>
        <v>0</v>
      </c>
      <c r="BE348" s="165">
        <f>IF(BB348=3,G348,0)</f>
        <v>0</v>
      </c>
      <c r="BF348" s="165">
        <f>IF(BB348=4,G348,0)</f>
        <v>0</v>
      </c>
      <c r="BG348" s="165">
        <f>IF(BB348=5,G348,0)</f>
        <v>0</v>
      </c>
      <c r="CA348" s="165">
        <v>12</v>
      </c>
      <c r="CB348" s="165">
        <v>0</v>
      </c>
      <c r="CC348" s="192"/>
      <c r="CD348" s="192"/>
    </row>
    <row r="349" spans="1:82" ht="22.5" x14ac:dyDescent="0.2">
      <c r="A349" s="193">
        <v>56</v>
      </c>
      <c r="B349" s="194" t="s">
        <v>380</v>
      </c>
      <c r="C349" s="195" t="s">
        <v>381</v>
      </c>
      <c r="D349" s="196" t="s">
        <v>77</v>
      </c>
      <c r="E349" s="197">
        <v>1</v>
      </c>
      <c r="F349" s="197">
        <v>0</v>
      </c>
      <c r="G349" s="198">
        <f>E349*F349</f>
        <v>0</v>
      </c>
      <c r="H349" s="199">
        <v>1.5E-3</v>
      </c>
      <c r="I349" s="199">
        <f>E349*H349</f>
        <v>1.5E-3</v>
      </c>
      <c r="J349" s="199">
        <v>0</v>
      </c>
      <c r="K349" s="199">
        <f>E349*J349</f>
        <v>0</v>
      </c>
      <c r="Q349" s="192">
        <v>2</v>
      </c>
      <c r="AA349" s="165">
        <v>12</v>
      </c>
      <c r="AB349" s="165">
        <v>0</v>
      </c>
      <c r="AC349" s="165">
        <v>119</v>
      </c>
      <c r="BB349" s="165">
        <v>2</v>
      </c>
      <c r="BC349" s="165">
        <f>IF(BB349=1,G349,0)</f>
        <v>0</v>
      </c>
      <c r="BD349" s="165">
        <f>IF(BB349=2,G349,0)</f>
        <v>0</v>
      </c>
      <c r="BE349" s="165">
        <f>IF(BB349=3,G349,0)</f>
        <v>0</v>
      </c>
      <c r="BF349" s="165">
        <f>IF(BB349=4,G349,0)</f>
        <v>0</v>
      </c>
      <c r="BG349" s="165">
        <f>IF(BB349=5,G349,0)</f>
        <v>0</v>
      </c>
      <c r="CA349" s="165">
        <v>12</v>
      </c>
      <c r="CB349" s="165">
        <v>0</v>
      </c>
      <c r="CC349" s="192"/>
      <c r="CD349" s="192"/>
    </row>
    <row r="350" spans="1:82" x14ac:dyDescent="0.2">
      <c r="A350" s="193">
        <v>57</v>
      </c>
      <c r="B350" s="194" t="s">
        <v>382</v>
      </c>
      <c r="C350" s="195" t="s">
        <v>383</v>
      </c>
      <c r="D350" s="196" t="s">
        <v>61</v>
      </c>
      <c r="E350" s="197"/>
      <c r="F350" s="197">
        <v>0</v>
      </c>
      <c r="G350" s="198">
        <f>E350*F350</f>
        <v>0</v>
      </c>
      <c r="H350" s="199">
        <v>0</v>
      </c>
      <c r="I350" s="199">
        <f>E350*H350</f>
        <v>0</v>
      </c>
      <c r="J350" s="199">
        <v>0</v>
      </c>
      <c r="K350" s="199">
        <f>E350*J350</f>
        <v>0</v>
      </c>
      <c r="Q350" s="192">
        <v>2</v>
      </c>
      <c r="AA350" s="165">
        <v>7</v>
      </c>
      <c r="AB350" s="165">
        <v>1002</v>
      </c>
      <c r="AC350" s="165">
        <v>5</v>
      </c>
      <c r="BB350" s="165">
        <v>2</v>
      </c>
      <c r="BC350" s="165">
        <f>IF(BB350=1,G350,0)</f>
        <v>0</v>
      </c>
      <c r="BD350" s="165">
        <f>IF(BB350=2,G350,0)</f>
        <v>0</v>
      </c>
      <c r="BE350" s="165">
        <f>IF(BB350=3,G350,0)</f>
        <v>0</v>
      </c>
      <c r="BF350" s="165">
        <f>IF(BB350=4,G350,0)</f>
        <v>0</v>
      </c>
      <c r="BG350" s="165">
        <f>IF(BB350=5,G350,0)</f>
        <v>0</v>
      </c>
      <c r="CA350" s="165">
        <v>7</v>
      </c>
      <c r="CB350" s="165">
        <v>1002</v>
      </c>
      <c r="CC350" s="192"/>
      <c r="CD350" s="192"/>
    </row>
    <row r="351" spans="1:82" x14ac:dyDescent="0.2">
      <c r="A351" s="214"/>
      <c r="B351" s="215" t="s">
        <v>78</v>
      </c>
      <c r="C351" s="216" t="str">
        <f>CONCATENATE(B347," ",C347)</f>
        <v>767 Konstrukce zámečnické</v>
      </c>
      <c r="D351" s="217"/>
      <c r="E351" s="218"/>
      <c r="F351" s="219"/>
      <c r="G351" s="220">
        <f>SUM(G347:G350)</f>
        <v>0</v>
      </c>
      <c r="H351" s="221"/>
      <c r="I351" s="222">
        <f>SUM(I347:I350)</f>
        <v>2.3180000000000003E-2</v>
      </c>
      <c r="J351" s="221"/>
      <c r="K351" s="222">
        <f>SUM(K347:K350)</f>
        <v>0</v>
      </c>
      <c r="Q351" s="192">
        <v>4</v>
      </c>
      <c r="BC351" s="223">
        <f>SUM(BC347:BC350)</f>
        <v>0</v>
      </c>
      <c r="BD351" s="223">
        <f>SUM(BD347:BD350)</f>
        <v>0</v>
      </c>
      <c r="BE351" s="223">
        <f>SUM(BE347:BE350)</f>
        <v>0</v>
      </c>
      <c r="BF351" s="223">
        <f>SUM(BF347:BF350)</f>
        <v>0</v>
      </c>
      <c r="BG351" s="223">
        <f>SUM(BG347:BG350)</f>
        <v>0</v>
      </c>
    </row>
    <row r="352" spans="1:82" x14ac:dyDescent="0.2">
      <c r="A352" s="184" t="s">
        <v>76</v>
      </c>
      <c r="B352" s="185" t="s">
        <v>384</v>
      </c>
      <c r="C352" s="186" t="s">
        <v>385</v>
      </c>
      <c r="D352" s="187"/>
      <c r="E352" s="188"/>
      <c r="F352" s="188"/>
      <c r="G352" s="189"/>
      <c r="H352" s="190"/>
      <c r="I352" s="191"/>
      <c r="J352" s="190"/>
      <c r="K352" s="191"/>
      <c r="Q352" s="192">
        <v>1</v>
      </c>
    </row>
    <row r="353" spans="1:82" x14ac:dyDescent="0.2">
      <c r="A353" s="193">
        <v>58</v>
      </c>
      <c r="B353" s="194" t="s">
        <v>386</v>
      </c>
      <c r="C353" s="195" t="s">
        <v>387</v>
      </c>
      <c r="D353" s="196" t="s">
        <v>188</v>
      </c>
      <c r="E353" s="197">
        <v>2</v>
      </c>
      <c r="F353" s="197">
        <v>0</v>
      </c>
      <c r="G353" s="198">
        <f>E353*F353</f>
        <v>0</v>
      </c>
      <c r="H353" s="199">
        <v>2.5999999999999998E-4</v>
      </c>
      <c r="I353" s="199">
        <f>E353*H353</f>
        <v>5.1999999999999995E-4</v>
      </c>
      <c r="J353" s="199">
        <v>0</v>
      </c>
      <c r="K353" s="199">
        <f>E353*J353</f>
        <v>0</v>
      </c>
      <c r="Q353" s="192">
        <v>2</v>
      </c>
      <c r="AA353" s="165">
        <v>1</v>
      </c>
      <c r="AB353" s="165">
        <v>7</v>
      </c>
      <c r="AC353" s="165">
        <v>7</v>
      </c>
      <c r="BB353" s="165">
        <v>2</v>
      </c>
      <c r="BC353" s="165">
        <f>IF(BB353=1,G353,0)</f>
        <v>0</v>
      </c>
      <c r="BD353" s="165">
        <f>IF(BB353=2,G353,0)</f>
        <v>0</v>
      </c>
      <c r="BE353" s="165">
        <f>IF(BB353=3,G353,0)</f>
        <v>0</v>
      </c>
      <c r="BF353" s="165">
        <f>IF(BB353=4,G353,0)</f>
        <v>0</v>
      </c>
      <c r="BG353" s="165">
        <f>IF(BB353=5,G353,0)</f>
        <v>0</v>
      </c>
      <c r="CA353" s="165">
        <v>1</v>
      </c>
      <c r="CB353" s="165">
        <v>7</v>
      </c>
      <c r="CC353" s="192"/>
      <c r="CD353" s="192"/>
    </row>
    <row r="354" spans="1:82" x14ac:dyDescent="0.2">
      <c r="A354" s="193">
        <v>59</v>
      </c>
      <c r="B354" s="194" t="s">
        <v>388</v>
      </c>
      <c r="C354" s="195" t="s">
        <v>389</v>
      </c>
      <c r="D354" s="196" t="s">
        <v>188</v>
      </c>
      <c r="E354" s="197">
        <v>1</v>
      </c>
      <c r="F354" s="197">
        <v>0</v>
      </c>
      <c r="G354" s="198">
        <f>E354*F354</f>
        <v>0</v>
      </c>
      <c r="H354" s="199">
        <v>0.04</v>
      </c>
      <c r="I354" s="199">
        <f>E354*H354</f>
        <v>0.04</v>
      </c>
      <c r="J354" s="199">
        <v>0</v>
      </c>
      <c r="K354" s="199">
        <f>E354*J354</f>
        <v>0</v>
      </c>
      <c r="Q354" s="192">
        <v>2</v>
      </c>
      <c r="AA354" s="165">
        <v>3</v>
      </c>
      <c r="AB354" s="165">
        <v>7</v>
      </c>
      <c r="AC354" s="165" t="s">
        <v>388</v>
      </c>
      <c r="BB354" s="165">
        <v>2</v>
      </c>
      <c r="BC354" s="165">
        <f>IF(BB354=1,G354,0)</f>
        <v>0</v>
      </c>
      <c r="BD354" s="165">
        <f>IF(BB354=2,G354,0)</f>
        <v>0</v>
      </c>
      <c r="BE354" s="165">
        <f>IF(BB354=3,G354,0)</f>
        <v>0</v>
      </c>
      <c r="BF354" s="165">
        <f>IF(BB354=4,G354,0)</f>
        <v>0</v>
      </c>
      <c r="BG354" s="165">
        <f>IF(BB354=5,G354,0)</f>
        <v>0</v>
      </c>
      <c r="CA354" s="165">
        <v>3</v>
      </c>
      <c r="CB354" s="165">
        <v>7</v>
      </c>
      <c r="CC354" s="192"/>
      <c r="CD354" s="192"/>
    </row>
    <row r="355" spans="1:82" x14ac:dyDescent="0.2">
      <c r="A355" s="200"/>
      <c r="B355" s="201"/>
      <c r="C355" s="202"/>
      <c r="D355" s="203"/>
      <c r="E355" s="203"/>
      <c r="F355" s="203"/>
      <c r="G355" s="204"/>
      <c r="H355" s="205"/>
      <c r="I355" s="205"/>
      <c r="J355" s="205"/>
      <c r="K355" s="205"/>
      <c r="L355" s="206"/>
      <c r="N355" s="206"/>
      <c r="Q355" s="192">
        <v>3</v>
      </c>
    </row>
    <row r="356" spans="1:82" x14ac:dyDescent="0.2">
      <c r="A356" s="193">
        <v>60</v>
      </c>
      <c r="B356" s="194" t="s">
        <v>390</v>
      </c>
      <c r="C356" s="195" t="s">
        <v>391</v>
      </c>
      <c r="D356" s="196" t="s">
        <v>188</v>
      </c>
      <c r="E356" s="197">
        <v>1</v>
      </c>
      <c r="F356" s="197">
        <v>0</v>
      </c>
      <c r="G356" s="198">
        <f>E356*F356</f>
        <v>0</v>
      </c>
      <c r="H356" s="199">
        <v>0.04</v>
      </c>
      <c r="I356" s="199">
        <f>E356*H356</f>
        <v>0.04</v>
      </c>
      <c r="J356" s="199">
        <v>0</v>
      </c>
      <c r="K356" s="199">
        <f>E356*J356</f>
        <v>0</v>
      </c>
      <c r="Q356" s="192">
        <v>2</v>
      </c>
      <c r="AA356" s="165">
        <v>3</v>
      </c>
      <c r="AB356" s="165">
        <v>7</v>
      </c>
      <c r="AC356" s="165" t="s">
        <v>390</v>
      </c>
      <c r="BB356" s="165">
        <v>2</v>
      </c>
      <c r="BC356" s="165">
        <f>IF(BB356=1,G356,0)</f>
        <v>0</v>
      </c>
      <c r="BD356" s="165">
        <f>IF(BB356=2,G356,0)</f>
        <v>0</v>
      </c>
      <c r="BE356" s="165">
        <f>IF(BB356=3,G356,0)</f>
        <v>0</v>
      </c>
      <c r="BF356" s="165">
        <f>IF(BB356=4,G356,0)</f>
        <v>0</v>
      </c>
      <c r="BG356" s="165">
        <f>IF(BB356=5,G356,0)</f>
        <v>0</v>
      </c>
      <c r="CA356" s="165">
        <v>3</v>
      </c>
      <c r="CB356" s="165">
        <v>7</v>
      </c>
      <c r="CC356" s="192"/>
      <c r="CD356" s="192"/>
    </row>
    <row r="357" spans="1:82" x14ac:dyDescent="0.2">
      <c r="A357" s="200"/>
      <c r="B357" s="201"/>
      <c r="C357" s="202"/>
      <c r="D357" s="203"/>
      <c r="E357" s="203"/>
      <c r="F357" s="203"/>
      <c r="G357" s="204"/>
      <c r="H357" s="205"/>
      <c r="I357" s="205"/>
      <c r="J357" s="205"/>
      <c r="K357" s="205"/>
      <c r="L357" s="206"/>
      <c r="N357" s="206"/>
      <c r="Q357" s="192">
        <v>3</v>
      </c>
    </row>
    <row r="358" spans="1:82" x14ac:dyDescent="0.2">
      <c r="A358" s="214"/>
      <c r="B358" s="215" t="s">
        <v>78</v>
      </c>
      <c r="C358" s="216" t="str">
        <f>CONCATENATE(B352," ",C352)</f>
        <v>769 Otvorové prvky z plastu</v>
      </c>
      <c r="D358" s="217"/>
      <c r="E358" s="218"/>
      <c r="F358" s="219"/>
      <c r="G358" s="220">
        <f>SUM(G352:G357)</f>
        <v>0</v>
      </c>
      <c r="H358" s="221"/>
      <c r="I358" s="222">
        <f>SUM(I352:I357)</f>
        <v>8.0520000000000008E-2</v>
      </c>
      <c r="J358" s="221"/>
      <c r="K358" s="222">
        <f>SUM(K352:K357)</f>
        <v>0</v>
      </c>
      <c r="Q358" s="192">
        <v>4</v>
      </c>
      <c r="BC358" s="223">
        <f>SUM(BC352:BC357)</f>
        <v>0</v>
      </c>
      <c r="BD358" s="223">
        <f>SUM(BD352:BD357)</f>
        <v>0</v>
      </c>
      <c r="BE358" s="223">
        <f>SUM(BE352:BE357)</f>
        <v>0</v>
      </c>
      <c r="BF358" s="223">
        <f>SUM(BF352:BF357)</f>
        <v>0</v>
      </c>
      <c r="BG358" s="223">
        <f>SUM(BG352:BG357)</f>
        <v>0</v>
      </c>
    </row>
    <row r="359" spans="1:82" x14ac:dyDescent="0.2">
      <c r="A359" s="184" t="s">
        <v>76</v>
      </c>
      <c r="B359" s="185" t="s">
        <v>392</v>
      </c>
      <c r="C359" s="186" t="s">
        <v>393</v>
      </c>
      <c r="D359" s="187"/>
      <c r="E359" s="188"/>
      <c r="F359" s="188"/>
      <c r="G359" s="189"/>
      <c r="H359" s="190"/>
      <c r="I359" s="191"/>
      <c r="J359" s="190"/>
      <c r="K359" s="191"/>
      <c r="Q359" s="192">
        <v>1</v>
      </c>
    </row>
    <row r="360" spans="1:82" x14ac:dyDescent="0.2">
      <c r="A360" s="193">
        <v>61</v>
      </c>
      <c r="B360" s="194" t="s">
        <v>245</v>
      </c>
      <c r="C360" s="195" t="s">
        <v>394</v>
      </c>
      <c r="D360" s="196" t="s">
        <v>91</v>
      </c>
      <c r="E360" s="197">
        <v>523.0566</v>
      </c>
      <c r="F360" s="197">
        <v>0</v>
      </c>
      <c r="G360" s="198">
        <f>E360*F360</f>
        <v>0</v>
      </c>
      <c r="H360" s="199">
        <v>2.7999999999999998E-4</v>
      </c>
      <c r="I360" s="199">
        <f>E360*H360</f>
        <v>0.146455848</v>
      </c>
      <c r="J360" s="199">
        <v>0</v>
      </c>
      <c r="K360" s="199">
        <f>E360*J360</f>
        <v>0</v>
      </c>
      <c r="Q360" s="192">
        <v>2</v>
      </c>
      <c r="AA360" s="165">
        <v>1</v>
      </c>
      <c r="AB360" s="165">
        <v>1</v>
      </c>
      <c r="AC360" s="165">
        <v>1</v>
      </c>
      <c r="BB360" s="165">
        <v>2</v>
      </c>
      <c r="BC360" s="165">
        <f>IF(BB360=1,G360,0)</f>
        <v>0</v>
      </c>
      <c r="BD360" s="165">
        <f>IF(BB360=2,G360,0)</f>
        <v>0</v>
      </c>
      <c r="BE360" s="165">
        <f>IF(BB360=3,G360,0)</f>
        <v>0</v>
      </c>
      <c r="BF360" s="165">
        <f>IF(BB360=4,G360,0)</f>
        <v>0</v>
      </c>
      <c r="BG360" s="165">
        <f>IF(BB360=5,G360,0)</f>
        <v>0</v>
      </c>
      <c r="CA360" s="165">
        <v>1</v>
      </c>
      <c r="CB360" s="165">
        <v>1</v>
      </c>
      <c r="CC360" s="192"/>
      <c r="CD360" s="192"/>
    </row>
    <row r="361" spans="1:82" x14ac:dyDescent="0.2">
      <c r="A361" s="200"/>
      <c r="B361" s="201"/>
      <c r="C361" s="207" t="s">
        <v>92</v>
      </c>
      <c r="D361" s="208"/>
      <c r="E361" s="209">
        <v>0</v>
      </c>
      <c r="F361" s="210"/>
      <c r="G361" s="211"/>
      <c r="H361" s="212"/>
      <c r="I361" s="213"/>
      <c r="J361" s="212"/>
      <c r="K361" s="213"/>
      <c r="M361" s="206" t="s">
        <v>92</v>
      </c>
      <c r="O361" s="206"/>
      <c r="Q361" s="192"/>
    </row>
    <row r="362" spans="1:82" x14ac:dyDescent="0.2">
      <c r="A362" s="200"/>
      <c r="B362" s="201"/>
      <c r="C362" s="207" t="s">
        <v>395</v>
      </c>
      <c r="D362" s="208"/>
      <c r="E362" s="209">
        <v>0</v>
      </c>
      <c r="F362" s="210"/>
      <c r="G362" s="211"/>
      <c r="H362" s="212"/>
      <c r="I362" s="213"/>
      <c r="J362" s="212"/>
      <c r="K362" s="213"/>
      <c r="M362" s="206" t="s">
        <v>395</v>
      </c>
      <c r="O362" s="206"/>
      <c r="Q362" s="192"/>
    </row>
    <row r="363" spans="1:82" x14ac:dyDescent="0.2">
      <c r="A363" s="200"/>
      <c r="B363" s="201"/>
      <c r="C363" s="207" t="s">
        <v>207</v>
      </c>
      <c r="D363" s="208"/>
      <c r="E363" s="209">
        <v>33.929600000000001</v>
      </c>
      <c r="F363" s="210"/>
      <c r="G363" s="211"/>
      <c r="H363" s="212"/>
      <c r="I363" s="213"/>
      <c r="J363" s="212"/>
      <c r="K363" s="213"/>
      <c r="M363" s="206" t="s">
        <v>207</v>
      </c>
      <c r="O363" s="206"/>
      <c r="Q363" s="192"/>
    </row>
    <row r="364" spans="1:82" x14ac:dyDescent="0.2">
      <c r="A364" s="200"/>
      <c r="B364" s="201"/>
      <c r="C364" s="207" t="s">
        <v>94</v>
      </c>
      <c r="D364" s="208"/>
      <c r="E364" s="209">
        <v>0</v>
      </c>
      <c r="F364" s="210"/>
      <c r="G364" s="211"/>
      <c r="H364" s="212"/>
      <c r="I364" s="213"/>
      <c r="J364" s="212"/>
      <c r="K364" s="213"/>
      <c r="M364" s="206" t="s">
        <v>94</v>
      </c>
      <c r="O364" s="206"/>
      <c r="Q364" s="192"/>
    </row>
    <row r="365" spans="1:82" x14ac:dyDescent="0.2">
      <c r="A365" s="200"/>
      <c r="B365" s="201"/>
      <c r="C365" s="207" t="s">
        <v>208</v>
      </c>
      <c r="D365" s="208"/>
      <c r="E365" s="209">
        <v>-3.0625</v>
      </c>
      <c r="F365" s="210"/>
      <c r="G365" s="211"/>
      <c r="H365" s="212"/>
      <c r="I365" s="213"/>
      <c r="J365" s="212"/>
      <c r="K365" s="213"/>
      <c r="M365" s="206" t="s">
        <v>208</v>
      </c>
      <c r="O365" s="206"/>
      <c r="Q365" s="192"/>
    </row>
    <row r="366" spans="1:82" x14ac:dyDescent="0.2">
      <c r="A366" s="200"/>
      <c r="B366" s="201"/>
      <c r="C366" s="207" t="s">
        <v>209</v>
      </c>
      <c r="D366" s="208"/>
      <c r="E366" s="209">
        <v>-1.7729999999999999</v>
      </c>
      <c r="F366" s="210"/>
      <c r="G366" s="211"/>
      <c r="H366" s="212"/>
      <c r="I366" s="213"/>
      <c r="J366" s="212"/>
      <c r="K366" s="213"/>
      <c r="M366" s="206" t="s">
        <v>209</v>
      </c>
      <c r="O366" s="206"/>
      <c r="Q366" s="192"/>
    </row>
    <row r="367" spans="1:82" x14ac:dyDescent="0.2">
      <c r="A367" s="200"/>
      <c r="B367" s="201"/>
      <c r="C367" s="207" t="s">
        <v>210</v>
      </c>
      <c r="D367" s="208"/>
      <c r="E367" s="209">
        <v>-1.5760000000000001</v>
      </c>
      <c r="F367" s="210"/>
      <c r="G367" s="211"/>
      <c r="H367" s="212"/>
      <c r="I367" s="213"/>
      <c r="J367" s="212"/>
      <c r="K367" s="213"/>
      <c r="M367" s="206" t="s">
        <v>210</v>
      </c>
      <c r="O367" s="206"/>
      <c r="Q367" s="192"/>
    </row>
    <row r="368" spans="1:82" x14ac:dyDescent="0.2">
      <c r="A368" s="200"/>
      <c r="B368" s="201"/>
      <c r="C368" s="207" t="s">
        <v>211</v>
      </c>
      <c r="D368" s="208"/>
      <c r="E368" s="209">
        <v>45.705599999999997</v>
      </c>
      <c r="F368" s="210"/>
      <c r="G368" s="211"/>
      <c r="H368" s="212"/>
      <c r="I368" s="213"/>
      <c r="J368" s="212"/>
      <c r="K368" s="213"/>
      <c r="M368" s="206" t="s">
        <v>211</v>
      </c>
      <c r="O368" s="206"/>
      <c r="Q368" s="192"/>
    </row>
    <row r="369" spans="1:17" x14ac:dyDescent="0.2">
      <c r="A369" s="200"/>
      <c r="B369" s="201"/>
      <c r="C369" s="207" t="s">
        <v>94</v>
      </c>
      <c r="D369" s="208"/>
      <c r="E369" s="209">
        <v>0</v>
      </c>
      <c r="F369" s="210"/>
      <c r="G369" s="211"/>
      <c r="H369" s="212"/>
      <c r="I369" s="213"/>
      <c r="J369" s="212"/>
      <c r="K369" s="213"/>
      <c r="M369" s="206" t="s">
        <v>94</v>
      </c>
      <c r="O369" s="206"/>
      <c r="Q369" s="192"/>
    </row>
    <row r="370" spans="1:17" x14ac:dyDescent="0.2">
      <c r="A370" s="200"/>
      <c r="B370" s="201"/>
      <c r="C370" s="207" t="s">
        <v>212</v>
      </c>
      <c r="D370" s="208"/>
      <c r="E370" s="209">
        <v>-1.5760000000000001</v>
      </c>
      <c r="F370" s="210"/>
      <c r="G370" s="211"/>
      <c r="H370" s="212"/>
      <c r="I370" s="213"/>
      <c r="J370" s="212"/>
      <c r="K370" s="213"/>
      <c r="M370" s="206" t="s">
        <v>212</v>
      </c>
      <c r="O370" s="206"/>
      <c r="Q370" s="192"/>
    </row>
    <row r="371" spans="1:17" x14ac:dyDescent="0.2">
      <c r="A371" s="200"/>
      <c r="B371" s="201"/>
      <c r="C371" s="207" t="s">
        <v>213</v>
      </c>
      <c r="D371" s="208"/>
      <c r="E371" s="209">
        <v>-0.31900000000000001</v>
      </c>
      <c r="F371" s="210"/>
      <c r="G371" s="211"/>
      <c r="H371" s="212"/>
      <c r="I371" s="213"/>
      <c r="J371" s="212"/>
      <c r="K371" s="213"/>
      <c r="M371" s="206" t="s">
        <v>213</v>
      </c>
      <c r="O371" s="206"/>
      <c r="Q371" s="192"/>
    </row>
    <row r="372" spans="1:17" x14ac:dyDescent="0.2">
      <c r="A372" s="200"/>
      <c r="B372" s="201"/>
      <c r="C372" s="207" t="s">
        <v>214</v>
      </c>
      <c r="D372" s="208"/>
      <c r="E372" s="209">
        <v>-0.60499999999999998</v>
      </c>
      <c r="F372" s="210"/>
      <c r="G372" s="211"/>
      <c r="H372" s="212"/>
      <c r="I372" s="213"/>
      <c r="J372" s="212"/>
      <c r="K372" s="213"/>
      <c r="M372" s="206" t="s">
        <v>214</v>
      </c>
      <c r="O372" s="206"/>
      <c r="Q372" s="192"/>
    </row>
    <row r="373" spans="1:17" x14ac:dyDescent="0.2">
      <c r="A373" s="200"/>
      <c r="B373" s="201"/>
      <c r="C373" s="207" t="s">
        <v>215</v>
      </c>
      <c r="D373" s="208"/>
      <c r="E373" s="209">
        <v>159.0864</v>
      </c>
      <c r="F373" s="210"/>
      <c r="G373" s="211"/>
      <c r="H373" s="212"/>
      <c r="I373" s="213"/>
      <c r="J373" s="212"/>
      <c r="K373" s="213"/>
      <c r="M373" s="206" t="s">
        <v>215</v>
      </c>
      <c r="O373" s="206"/>
      <c r="Q373" s="192"/>
    </row>
    <row r="374" spans="1:17" x14ac:dyDescent="0.2">
      <c r="A374" s="200"/>
      <c r="B374" s="201"/>
      <c r="C374" s="207" t="s">
        <v>94</v>
      </c>
      <c r="D374" s="208"/>
      <c r="E374" s="209">
        <v>0</v>
      </c>
      <c r="F374" s="210"/>
      <c r="G374" s="211"/>
      <c r="H374" s="212"/>
      <c r="I374" s="213"/>
      <c r="J374" s="212"/>
      <c r="K374" s="213"/>
      <c r="M374" s="206" t="s">
        <v>94</v>
      </c>
      <c r="O374" s="206"/>
      <c r="Q374" s="192"/>
    </row>
    <row r="375" spans="1:17" x14ac:dyDescent="0.2">
      <c r="A375" s="200"/>
      <c r="B375" s="201"/>
      <c r="C375" s="207" t="s">
        <v>216</v>
      </c>
      <c r="D375" s="208"/>
      <c r="E375" s="209">
        <v>-0.74199999999999999</v>
      </c>
      <c r="F375" s="210"/>
      <c r="G375" s="211"/>
      <c r="H375" s="212"/>
      <c r="I375" s="213"/>
      <c r="J375" s="212"/>
      <c r="K375" s="213"/>
      <c r="M375" s="206" t="s">
        <v>216</v>
      </c>
      <c r="O375" s="206"/>
      <c r="Q375" s="192"/>
    </row>
    <row r="376" spans="1:17" x14ac:dyDescent="0.2">
      <c r="A376" s="200"/>
      <c r="B376" s="201"/>
      <c r="C376" s="207" t="s">
        <v>217</v>
      </c>
      <c r="D376" s="208"/>
      <c r="E376" s="209">
        <v>-6.12</v>
      </c>
      <c r="F376" s="210"/>
      <c r="G376" s="211"/>
      <c r="H376" s="212"/>
      <c r="I376" s="213"/>
      <c r="J376" s="212"/>
      <c r="K376" s="213"/>
      <c r="M376" s="206" t="s">
        <v>217</v>
      </c>
      <c r="O376" s="206"/>
      <c r="Q376" s="192"/>
    </row>
    <row r="377" spans="1:17" x14ac:dyDescent="0.2">
      <c r="A377" s="200"/>
      <c r="B377" s="201"/>
      <c r="C377" s="207" t="s">
        <v>218</v>
      </c>
      <c r="D377" s="208"/>
      <c r="E377" s="209">
        <v>-0.63800000000000001</v>
      </c>
      <c r="F377" s="210"/>
      <c r="G377" s="211"/>
      <c r="H377" s="212"/>
      <c r="I377" s="213"/>
      <c r="J377" s="212"/>
      <c r="K377" s="213"/>
      <c r="M377" s="206" t="s">
        <v>218</v>
      </c>
      <c r="O377" s="206"/>
      <c r="Q377" s="192"/>
    </row>
    <row r="378" spans="1:17" x14ac:dyDescent="0.2">
      <c r="A378" s="200"/>
      <c r="B378" s="201"/>
      <c r="C378" s="207" t="s">
        <v>396</v>
      </c>
      <c r="D378" s="208"/>
      <c r="E378" s="209">
        <v>17.489999999999998</v>
      </c>
      <c r="F378" s="210"/>
      <c r="G378" s="211"/>
      <c r="H378" s="212"/>
      <c r="I378" s="213"/>
      <c r="J378" s="212"/>
      <c r="K378" s="213"/>
      <c r="M378" s="206" t="s">
        <v>396</v>
      </c>
      <c r="O378" s="206"/>
      <c r="Q378" s="192"/>
    </row>
    <row r="379" spans="1:17" x14ac:dyDescent="0.2">
      <c r="A379" s="200"/>
      <c r="B379" s="201"/>
      <c r="C379" s="207" t="s">
        <v>220</v>
      </c>
      <c r="D379" s="208"/>
      <c r="E379" s="209">
        <v>-3.6015000000000001</v>
      </c>
      <c r="F379" s="210"/>
      <c r="G379" s="211"/>
      <c r="H379" s="212"/>
      <c r="I379" s="213"/>
      <c r="J379" s="212"/>
      <c r="K379" s="213"/>
      <c r="M379" s="206" t="s">
        <v>220</v>
      </c>
      <c r="O379" s="206"/>
      <c r="Q379" s="192"/>
    </row>
    <row r="380" spans="1:17" x14ac:dyDescent="0.2">
      <c r="A380" s="200"/>
      <c r="B380" s="201"/>
      <c r="C380" s="207" t="s">
        <v>397</v>
      </c>
      <c r="D380" s="208"/>
      <c r="E380" s="209">
        <v>6.63</v>
      </c>
      <c r="F380" s="210"/>
      <c r="G380" s="211"/>
      <c r="H380" s="212"/>
      <c r="I380" s="213"/>
      <c r="J380" s="212"/>
      <c r="K380" s="213"/>
      <c r="M380" s="206" t="s">
        <v>397</v>
      </c>
      <c r="O380" s="206"/>
      <c r="Q380" s="192"/>
    </row>
    <row r="381" spans="1:17" x14ac:dyDescent="0.2">
      <c r="A381" s="200"/>
      <c r="B381" s="201"/>
      <c r="C381" s="207" t="s">
        <v>222</v>
      </c>
      <c r="D381" s="208"/>
      <c r="E381" s="209">
        <v>-4</v>
      </c>
      <c r="F381" s="210"/>
      <c r="G381" s="211"/>
      <c r="H381" s="212"/>
      <c r="I381" s="213"/>
      <c r="J381" s="212"/>
      <c r="K381" s="213"/>
      <c r="M381" s="206" t="s">
        <v>222</v>
      </c>
      <c r="O381" s="206"/>
      <c r="Q381" s="192"/>
    </row>
    <row r="382" spans="1:17" x14ac:dyDescent="0.2">
      <c r="A382" s="200"/>
      <c r="B382" s="201"/>
      <c r="C382" s="207" t="s">
        <v>223</v>
      </c>
      <c r="D382" s="208"/>
      <c r="E382" s="209">
        <v>-1.7729999999999999</v>
      </c>
      <c r="F382" s="210"/>
      <c r="G382" s="211"/>
      <c r="H382" s="212"/>
      <c r="I382" s="213"/>
      <c r="J382" s="212"/>
      <c r="K382" s="213"/>
      <c r="M382" s="206" t="s">
        <v>223</v>
      </c>
      <c r="O382" s="206"/>
      <c r="Q382" s="192"/>
    </row>
    <row r="383" spans="1:17" x14ac:dyDescent="0.2">
      <c r="A383" s="200"/>
      <c r="B383" s="201"/>
      <c r="C383" s="207" t="s">
        <v>203</v>
      </c>
      <c r="D383" s="208"/>
      <c r="E383" s="209">
        <v>87.18</v>
      </c>
      <c r="F383" s="210"/>
      <c r="G383" s="211"/>
      <c r="H383" s="212"/>
      <c r="I383" s="213"/>
      <c r="J383" s="212"/>
      <c r="K383" s="213"/>
      <c r="M383" s="206" t="s">
        <v>203</v>
      </c>
      <c r="O383" s="206"/>
      <c r="Q383" s="192"/>
    </row>
    <row r="384" spans="1:17" x14ac:dyDescent="0.2">
      <c r="A384" s="200"/>
      <c r="B384" s="201"/>
      <c r="C384" s="207" t="s">
        <v>398</v>
      </c>
      <c r="D384" s="208"/>
      <c r="E384" s="209">
        <v>22.010999999999999</v>
      </c>
      <c r="F384" s="210"/>
      <c r="G384" s="211"/>
      <c r="H384" s="212"/>
      <c r="I384" s="213"/>
      <c r="J384" s="212"/>
      <c r="K384" s="213"/>
      <c r="M384" s="206" t="s">
        <v>398</v>
      </c>
      <c r="O384" s="206"/>
      <c r="Q384" s="192"/>
    </row>
    <row r="385" spans="1:82" x14ac:dyDescent="0.2">
      <c r="A385" s="200"/>
      <c r="B385" s="201"/>
      <c r="C385" s="207" t="s">
        <v>222</v>
      </c>
      <c r="D385" s="208"/>
      <c r="E385" s="209">
        <v>-4</v>
      </c>
      <c r="F385" s="210"/>
      <c r="G385" s="211"/>
      <c r="H385" s="212"/>
      <c r="I385" s="213"/>
      <c r="J385" s="212"/>
      <c r="K385" s="213"/>
      <c r="M385" s="206" t="s">
        <v>222</v>
      </c>
      <c r="O385" s="206"/>
      <c r="Q385" s="192"/>
    </row>
    <row r="386" spans="1:82" x14ac:dyDescent="0.2">
      <c r="A386" s="200"/>
      <c r="B386" s="201"/>
      <c r="C386" s="207" t="s">
        <v>399</v>
      </c>
      <c r="D386" s="208"/>
      <c r="E386" s="209">
        <v>0</v>
      </c>
      <c r="F386" s="210"/>
      <c r="G386" s="211"/>
      <c r="H386" s="212"/>
      <c r="I386" s="213"/>
      <c r="J386" s="212"/>
      <c r="K386" s="213"/>
      <c r="M386" s="206" t="s">
        <v>399</v>
      </c>
      <c r="O386" s="206"/>
      <c r="Q386" s="192"/>
    </row>
    <row r="387" spans="1:82" x14ac:dyDescent="0.2">
      <c r="A387" s="200"/>
      <c r="B387" s="201"/>
      <c r="C387" s="207" t="s">
        <v>200</v>
      </c>
      <c r="D387" s="208"/>
      <c r="E387" s="209">
        <v>3.74</v>
      </c>
      <c r="F387" s="210"/>
      <c r="G387" s="211"/>
      <c r="H387" s="212"/>
      <c r="I387" s="213"/>
      <c r="J387" s="212"/>
      <c r="K387" s="213"/>
      <c r="M387" s="206" t="s">
        <v>200</v>
      </c>
      <c r="O387" s="206"/>
      <c r="Q387" s="192"/>
    </row>
    <row r="388" spans="1:82" x14ac:dyDescent="0.2">
      <c r="A388" s="200"/>
      <c r="B388" s="201"/>
      <c r="C388" s="207" t="s">
        <v>201</v>
      </c>
      <c r="D388" s="208"/>
      <c r="E388" s="209">
        <v>8.27</v>
      </c>
      <c r="F388" s="210"/>
      <c r="G388" s="211"/>
      <c r="H388" s="212"/>
      <c r="I388" s="213"/>
      <c r="J388" s="212"/>
      <c r="K388" s="213"/>
      <c r="M388" s="206" t="s">
        <v>201</v>
      </c>
      <c r="O388" s="206"/>
      <c r="Q388" s="192"/>
    </row>
    <row r="389" spans="1:82" x14ac:dyDescent="0.2">
      <c r="A389" s="200"/>
      <c r="B389" s="201"/>
      <c r="C389" s="207" t="s">
        <v>202</v>
      </c>
      <c r="D389" s="208"/>
      <c r="E389" s="209">
        <v>81.62</v>
      </c>
      <c r="F389" s="210"/>
      <c r="G389" s="211"/>
      <c r="H389" s="212"/>
      <c r="I389" s="213"/>
      <c r="J389" s="212"/>
      <c r="K389" s="213"/>
      <c r="M389" s="206" t="s">
        <v>202</v>
      </c>
      <c r="O389" s="206"/>
      <c r="Q389" s="192"/>
    </row>
    <row r="390" spans="1:82" x14ac:dyDescent="0.2">
      <c r="A390" s="200"/>
      <c r="B390" s="201"/>
      <c r="C390" s="207" t="s">
        <v>203</v>
      </c>
      <c r="D390" s="208"/>
      <c r="E390" s="209">
        <v>87.18</v>
      </c>
      <c r="F390" s="210"/>
      <c r="G390" s="211"/>
      <c r="H390" s="212"/>
      <c r="I390" s="213"/>
      <c r="J390" s="212"/>
      <c r="K390" s="213"/>
      <c r="M390" s="206" t="s">
        <v>203</v>
      </c>
      <c r="O390" s="206"/>
      <c r="Q390" s="192"/>
    </row>
    <row r="391" spans="1:82" ht="22.5" x14ac:dyDescent="0.2">
      <c r="A391" s="193">
        <v>62</v>
      </c>
      <c r="B391" s="194" t="s">
        <v>400</v>
      </c>
      <c r="C391" s="195" t="s">
        <v>401</v>
      </c>
      <c r="D391" s="196" t="s">
        <v>91</v>
      </c>
      <c r="E391" s="197">
        <v>523.0566</v>
      </c>
      <c r="F391" s="197">
        <v>0</v>
      </c>
      <c r="G391" s="198">
        <f>E391*F391</f>
        <v>0</v>
      </c>
      <c r="H391" s="199">
        <v>1.9000000000000001E-4</v>
      </c>
      <c r="I391" s="199">
        <f>E391*H391</f>
        <v>9.9380754000000002E-2</v>
      </c>
      <c r="J391" s="199">
        <v>0</v>
      </c>
      <c r="K391" s="199">
        <f>E391*J391</f>
        <v>0</v>
      </c>
      <c r="Q391" s="192">
        <v>2</v>
      </c>
      <c r="AA391" s="165">
        <v>1</v>
      </c>
      <c r="AB391" s="165">
        <v>7</v>
      </c>
      <c r="AC391" s="165">
        <v>7</v>
      </c>
      <c r="BB391" s="165">
        <v>2</v>
      </c>
      <c r="BC391" s="165">
        <f>IF(BB391=1,G391,0)</f>
        <v>0</v>
      </c>
      <c r="BD391" s="165">
        <f>IF(BB391=2,G391,0)</f>
        <v>0</v>
      </c>
      <c r="BE391" s="165">
        <f>IF(BB391=3,G391,0)</f>
        <v>0</v>
      </c>
      <c r="BF391" s="165">
        <f>IF(BB391=4,G391,0)</f>
        <v>0</v>
      </c>
      <c r="BG391" s="165">
        <f>IF(BB391=5,G391,0)</f>
        <v>0</v>
      </c>
      <c r="CA391" s="165">
        <v>1</v>
      </c>
      <c r="CB391" s="165">
        <v>7</v>
      </c>
      <c r="CC391" s="192"/>
      <c r="CD391" s="192"/>
    </row>
    <row r="392" spans="1:82" x14ac:dyDescent="0.2">
      <c r="A392" s="200"/>
      <c r="B392" s="201"/>
      <c r="C392" s="202"/>
      <c r="D392" s="203"/>
      <c r="E392" s="203"/>
      <c r="F392" s="203"/>
      <c r="G392" s="204"/>
      <c r="H392" s="205"/>
      <c r="I392" s="205"/>
      <c r="J392" s="205"/>
      <c r="K392" s="205"/>
      <c r="L392" s="206"/>
      <c r="N392" s="206"/>
      <c r="Q392" s="192">
        <v>3</v>
      </c>
    </row>
    <row r="393" spans="1:82" x14ac:dyDescent="0.2">
      <c r="A393" s="200"/>
      <c r="B393" s="201"/>
      <c r="C393" s="207" t="s">
        <v>92</v>
      </c>
      <c r="D393" s="208"/>
      <c r="E393" s="209">
        <v>0</v>
      </c>
      <c r="F393" s="210"/>
      <c r="G393" s="211"/>
      <c r="H393" s="212"/>
      <c r="I393" s="213"/>
      <c r="J393" s="212"/>
      <c r="K393" s="213"/>
      <c r="M393" s="206" t="s">
        <v>92</v>
      </c>
      <c r="O393" s="206"/>
      <c r="Q393" s="192"/>
    </row>
    <row r="394" spans="1:82" x14ac:dyDescent="0.2">
      <c r="A394" s="200"/>
      <c r="B394" s="201"/>
      <c r="C394" s="207" t="s">
        <v>395</v>
      </c>
      <c r="D394" s="208"/>
      <c r="E394" s="209">
        <v>0</v>
      </c>
      <c r="F394" s="210"/>
      <c r="G394" s="211"/>
      <c r="H394" s="212"/>
      <c r="I394" s="213"/>
      <c r="J394" s="212"/>
      <c r="K394" s="213"/>
      <c r="M394" s="206" t="s">
        <v>395</v>
      </c>
      <c r="O394" s="206"/>
      <c r="Q394" s="192"/>
    </row>
    <row r="395" spans="1:82" x14ac:dyDescent="0.2">
      <c r="A395" s="200"/>
      <c r="B395" s="201"/>
      <c r="C395" s="207" t="s">
        <v>207</v>
      </c>
      <c r="D395" s="208"/>
      <c r="E395" s="209">
        <v>33.929600000000001</v>
      </c>
      <c r="F395" s="210"/>
      <c r="G395" s="211"/>
      <c r="H395" s="212"/>
      <c r="I395" s="213"/>
      <c r="J395" s="212"/>
      <c r="K395" s="213"/>
      <c r="M395" s="206" t="s">
        <v>207</v>
      </c>
      <c r="O395" s="206"/>
      <c r="Q395" s="192"/>
    </row>
    <row r="396" spans="1:82" x14ac:dyDescent="0.2">
      <c r="A396" s="200"/>
      <c r="B396" s="201"/>
      <c r="C396" s="207" t="s">
        <v>94</v>
      </c>
      <c r="D396" s="208"/>
      <c r="E396" s="209">
        <v>0</v>
      </c>
      <c r="F396" s="210"/>
      <c r="G396" s="211"/>
      <c r="H396" s="212"/>
      <c r="I396" s="213"/>
      <c r="J396" s="212"/>
      <c r="K396" s="213"/>
      <c r="M396" s="206" t="s">
        <v>94</v>
      </c>
      <c r="O396" s="206"/>
      <c r="Q396" s="192"/>
    </row>
    <row r="397" spans="1:82" x14ac:dyDescent="0.2">
      <c r="A397" s="200"/>
      <c r="B397" s="201"/>
      <c r="C397" s="207" t="s">
        <v>208</v>
      </c>
      <c r="D397" s="208"/>
      <c r="E397" s="209">
        <v>-3.0625</v>
      </c>
      <c r="F397" s="210"/>
      <c r="G397" s="211"/>
      <c r="H397" s="212"/>
      <c r="I397" s="213"/>
      <c r="J397" s="212"/>
      <c r="K397" s="213"/>
      <c r="M397" s="206" t="s">
        <v>208</v>
      </c>
      <c r="O397" s="206"/>
      <c r="Q397" s="192"/>
    </row>
    <row r="398" spans="1:82" x14ac:dyDescent="0.2">
      <c r="A398" s="200"/>
      <c r="B398" s="201"/>
      <c r="C398" s="207" t="s">
        <v>209</v>
      </c>
      <c r="D398" s="208"/>
      <c r="E398" s="209">
        <v>-1.7729999999999999</v>
      </c>
      <c r="F398" s="210"/>
      <c r="G398" s="211"/>
      <c r="H398" s="212"/>
      <c r="I398" s="213"/>
      <c r="J398" s="212"/>
      <c r="K398" s="213"/>
      <c r="M398" s="206" t="s">
        <v>209</v>
      </c>
      <c r="O398" s="206"/>
      <c r="Q398" s="192"/>
    </row>
    <row r="399" spans="1:82" x14ac:dyDescent="0.2">
      <c r="A399" s="200"/>
      <c r="B399" s="201"/>
      <c r="C399" s="207" t="s">
        <v>210</v>
      </c>
      <c r="D399" s="208"/>
      <c r="E399" s="209">
        <v>-1.5760000000000001</v>
      </c>
      <c r="F399" s="210"/>
      <c r="G399" s="211"/>
      <c r="H399" s="212"/>
      <c r="I399" s="213"/>
      <c r="J399" s="212"/>
      <c r="K399" s="213"/>
      <c r="M399" s="206" t="s">
        <v>210</v>
      </c>
      <c r="O399" s="206"/>
      <c r="Q399" s="192"/>
    </row>
    <row r="400" spans="1:82" x14ac:dyDescent="0.2">
      <c r="A400" s="200"/>
      <c r="B400" s="201"/>
      <c r="C400" s="207" t="s">
        <v>211</v>
      </c>
      <c r="D400" s="208"/>
      <c r="E400" s="209">
        <v>45.705599999999997</v>
      </c>
      <c r="F400" s="210"/>
      <c r="G400" s="211"/>
      <c r="H400" s="212"/>
      <c r="I400" s="213"/>
      <c r="J400" s="212"/>
      <c r="K400" s="213"/>
      <c r="M400" s="206" t="s">
        <v>211</v>
      </c>
      <c r="O400" s="206"/>
      <c r="Q400" s="192"/>
    </row>
    <row r="401" spans="1:17" x14ac:dyDescent="0.2">
      <c r="A401" s="200"/>
      <c r="B401" s="201"/>
      <c r="C401" s="207" t="s">
        <v>94</v>
      </c>
      <c r="D401" s="208"/>
      <c r="E401" s="209">
        <v>0</v>
      </c>
      <c r="F401" s="210"/>
      <c r="G401" s="211"/>
      <c r="H401" s="212"/>
      <c r="I401" s="213"/>
      <c r="J401" s="212"/>
      <c r="K401" s="213"/>
      <c r="M401" s="206" t="s">
        <v>94</v>
      </c>
      <c r="O401" s="206"/>
      <c r="Q401" s="192"/>
    </row>
    <row r="402" spans="1:17" x14ac:dyDescent="0.2">
      <c r="A402" s="200"/>
      <c r="B402" s="201"/>
      <c r="C402" s="207" t="s">
        <v>212</v>
      </c>
      <c r="D402" s="208"/>
      <c r="E402" s="209">
        <v>-1.5760000000000001</v>
      </c>
      <c r="F402" s="210"/>
      <c r="G402" s="211"/>
      <c r="H402" s="212"/>
      <c r="I402" s="213"/>
      <c r="J402" s="212"/>
      <c r="K402" s="213"/>
      <c r="M402" s="206" t="s">
        <v>212</v>
      </c>
      <c r="O402" s="206"/>
      <c r="Q402" s="192"/>
    </row>
    <row r="403" spans="1:17" x14ac:dyDescent="0.2">
      <c r="A403" s="200"/>
      <c r="B403" s="201"/>
      <c r="C403" s="207" t="s">
        <v>213</v>
      </c>
      <c r="D403" s="208"/>
      <c r="E403" s="209">
        <v>-0.31900000000000001</v>
      </c>
      <c r="F403" s="210"/>
      <c r="G403" s="211"/>
      <c r="H403" s="212"/>
      <c r="I403" s="213"/>
      <c r="J403" s="212"/>
      <c r="K403" s="213"/>
      <c r="M403" s="206" t="s">
        <v>213</v>
      </c>
      <c r="O403" s="206"/>
      <c r="Q403" s="192"/>
    </row>
    <row r="404" spans="1:17" x14ac:dyDescent="0.2">
      <c r="A404" s="200"/>
      <c r="B404" s="201"/>
      <c r="C404" s="207" t="s">
        <v>214</v>
      </c>
      <c r="D404" s="208"/>
      <c r="E404" s="209">
        <v>-0.60499999999999998</v>
      </c>
      <c r="F404" s="210"/>
      <c r="G404" s="211"/>
      <c r="H404" s="212"/>
      <c r="I404" s="213"/>
      <c r="J404" s="212"/>
      <c r="K404" s="213"/>
      <c r="M404" s="206" t="s">
        <v>214</v>
      </c>
      <c r="O404" s="206"/>
      <c r="Q404" s="192"/>
    </row>
    <row r="405" spans="1:17" x14ac:dyDescent="0.2">
      <c r="A405" s="200"/>
      <c r="B405" s="201"/>
      <c r="C405" s="207" t="s">
        <v>215</v>
      </c>
      <c r="D405" s="208"/>
      <c r="E405" s="209">
        <v>159.0864</v>
      </c>
      <c r="F405" s="210"/>
      <c r="G405" s="211"/>
      <c r="H405" s="212"/>
      <c r="I405" s="213"/>
      <c r="J405" s="212"/>
      <c r="K405" s="213"/>
      <c r="M405" s="206" t="s">
        <v>215</v>
      </c>
      <c r="O405" s="206"/>
      <c r="Q405" s="192"/>
    </row>
    <row r="406" spans="1:17" x14ac:dyDescent="0.2">
      <c r="A406" s="200"/>
      <c r="B406" s="201"/>
      <c r="C406" s="207" t="s">
        <v>94</v>
      </c>
      <c r="D406" s="208"/>
      <c r="E406" s="209">
        <v>0</v>
      </c>
      <c r="F406" s="210"/>
      <c r="G406" s="211"/>
      <c r="H406" s="212"/>
      <c r="I406" s="213"/>
      <c r="J406" s="212"/>
      <c r="K406" s="213"/>
      <c r="M406" s="206" t="s">
        <v>94</v>
      </c>
      <c r="O406" s="206"/>
      <c r="Q406" s="192"/>
    </row>
    <row r="407" spans="1:17" x14ac:dyDescent="0.2">
      <c r="A407" s="200"/>
      <c r="B407" s="201"/>
      <c r="C407" s="207" t="s">
        <v>216</v>
      </c>
      <c r="D407" s="208"/>
      <c r="E407" s="209">
        <v>-0.74199999999999999</v>
      </c>
      <c r="F407" s="210"/>
      <c r="G407" s="211"/>
      <c r="H407" s="212"/>
      <c r="I407" s="213"/>
      <c r="J407" s="212"/>
      <c r="K407" s="213"/>
      <c r="M407" s="206" t="s">
        <v>216</v>
      </c>
      <c r="O407" s="206"/>
      <c r="Q407" s="192"/>
    </row>
    <row r="408" spans="1:17" x14ac:dyDescent="0.2">
      <c r="A408" s="200"/>
      <c r="B408" s="201"/>
      <c r="C408" s="207" t="s">
        <v>217</v>
      </c>
      <c r="D408" s="208"/>
      <c r="E408" s="209">
        <v>-6.12</v>
      </c>
      <c r="F408" s="210"/>
      <c r="G408" s="211"/>
      <c r="H408" s="212"/>
      <c r="I408" s="213"/>
      <c r="J408" s="212"/>
      <c r="K408" s="213"/>
      <c r="M408" s="206" t="s">
        <v>217</v>
      </c>
      <c r="O408" s="206"/>
      <c r="Q408" s="192"/>
    </row>
    <row r="409" spans="1:17" x14ac:dyDescent="0.2">
      <c r="A409" s="200"/>
      <c r="B409" s="201"/>
      <c r="C409" s="207" t="s">
        <v>218</v>
      </c>
      <c r="D409" s="208"/>
      <c r="E409" s="209">
        <v>-0.63800000000000001</v>
      </c>
      <c r="F409" s="210"/>
      <c r="G409" s="211"/>
      <c r="H409" s="212"/>
      <c r="I409" s="213"/>
      <c r="J409" s="212"/>
      <c r="K409" s="213"/>
      <c r="M409" s="206" t="s">
        <v>218</v>
      </c>
      <c r="O409" s="206"/>
      <c r="Q409" s="192"/>
    </row>
    <row r="410" spans="1:17" x14ac:dyDescent="0.2">
      <c r="A410" s="200"/>
      <c r="B410" s="201"/>
      <c r="C410" s="207" t="s">
        <v>396</v>
      </c>
      <c r="D410" s="208"/>
      <c r="E410" s="209">
        <v>17.489999999999998</v>
      </c>
      <c r="F410" s="210"/>
      <c r="G410" s="211"/>
      <c r="H410" s="212"/>
      <c r="I410" s="213"/>
      <c r="J410" s="212"/>
      <c r="K410" s="213"/>
      <c r="M410" s="206" t="s">
        <v>396</v>
      </c>
      <c r="O410" s="206"/>
      <c r="Q410" s="192"/>
    </row>
    <row r="411" spans="1:17" x14ac:dyDescent="0.2">
      <c r="A411" s="200"/>
      <c r="B411" s="201"/>
      <c r="C411" s="207" t="s">
        <v>220</v>
      </c>
      <c r="D411" s="208"/>
      <c r="E411" s="209">
        <v>-3.6015000000000001</v>
      </c>
      <c r="F411" s="210"/>
      <c r="G411" s="211"/>
      <c r="H411" s="212"/>
      <c r="I411" s="213"/>
      <c r="J411" s="212"/>
      <c r="K411" s="213"/>
      <c r="M411" s="206" t="s">
        <v>220</v>
      </c>
      <c r="O411" s="206"/>
      <c r="Q411" s="192"/>
    </row>
    <row r="412" spans="1:17" x14ac:dyDescent="0.2">
      <c r="A412" s="200"/>
      <c r="B412" s="201"/>
      <c r="C412" s="207" t="s">
        <v>397</v>
      </c>
      <c r="D412" s="208"/>
      <c r="E412" s="209">
        <v>6.63</v>
      </c>
      <c r="F412" s="210"/>
      <c r="G412" s="211"/>
      <c r="H412" s="212"/>
      <c r="I412" s="213"/>
      <c r="J412" s="212"/>
      <c r="K412" s="213"/>
      <c r="M412" s="206" t="s">
        <v>397</v>
      </c>
      <c r="O412" s="206"/>
      <c r="Q412" s="192"/>
    </row>
    <row r="413" spans="1:17" x14ac:dyDescent="0.2">
      <c r="A413" s="200"/>
      <c r="B413" s="201"/>
      <c r="C413" s="207" t="s">
        <v>222</v>
      </c>
      <c r="D413" s="208"/>
      <c r="E413" s="209">
        <v>-4</v>
      </c>
      <c r="F413" s="210"/>
      <c r="G413" s="211"/>
      <c r="H413" s="212"/>
      <c r="I413" s="213"/>
      <c r="J413" s="212"/>
      <c r="K413" s="213"/>
      <c r="M413" s="206" t="s">
        <v>222</v>
      </c>
      <c r="O413" s="206"/>
      <c r="Q413" s="192"/>
    </row>
    <row r="414" spans="1:17" x14ac:dyDescent="0.2">
      <c r="A414" s="200"/>
      <c r="B414" s="201"/>
      <c r="C414" s="207" t="s">
        <v>223</v>
      </c>
      <c r="D414" s="208"/>
      <c r="E414" s="209">
        <v>-1.7729999999999999</v>
      </c>
      <c r="F414" s="210"/>
      <c r="G414" s="211"/>
      <c r="H414" s="212"/>
      <c r="I414" s="213"/>
      <c r="J414" s="212"/>
      <c r="K414" s="213"/>
      <c r="M414" s="206" t="s">
        <v>223</v>
      </c>
      <c r="O414" s="206"/>
      <c r="Q414" s="192"/>
    </row>
    <row r="415" spans="1:17" x14ac:dyDescent="0.2">
      <c r="A415" s="200"/>
      <c r="B415" s="201"/>
      <c r="C415" s="207" t="s">
        <v>203</v>
      </c>
      <c r="D415" s="208"/>
      <c r="E415" s="209">
        <v>87.18</v>
      </c>
      <c r="F415" s="210"/>
      <c r="G415" s="211"/>
      <c r="H415" s="212"/>
      <c r="I415" s="213"/>
      <c r="J415" s="212"/>
      <c r="K415" s="213"/>
      <c r="M415" s="206" t="s">
        <v>203</v>
      </c>
      <c r="O415" s="206"/>
      <c r="Q415" s="192"/>
    </row>
    <row r="416" spans="1:17" x14ac:dyDescent="0.2">
      <c r="A416" s="200"/>
      <c r="B416" s="201"/>
      <c r="C416" s="207" t="s">
        <v>398</v>
      </c>
      <c r="D416" s="208"/>
      <c r="E416" s="209">
        <v>22.010999999999999</v>
      </c>
      <c r="F416" s="210"/>
      <c r="G416" s="211"/>
      <c r="H416" s="212"/>
      <c r="I416" s="213"/>
      <c r="J416" s="212"/>
      <c r="K416" s="213"/>
      <c r="M416" s="206" t="s">
        <v>398</v>
      </c>
      <c r="O416" s="206"/>
      <c r="Q416" s="192"/>
    </row>
    <row r="417" spans="1:82" x14ac:dyDescent="0.2">
      <c r="A417" s="200"/>
      <c r="B417" s="201"/>
      <c r="C417" s="207" t="s">
        <v>222</v>
      </c>
      <c r="D417" s="208"/>
      <c r="E417" s="209">
        <v>-4</v>
      </c>
      <c r="F417" s="210"/>
      <c r="G417" s="211"/>
      <c r="H417" s="212"/>
      <c r="I417" s="213"/>
      <c r="J417" s="212"/>
      <c r="K417" s="213"/>
      <c r="M417" s="206" t="s">
        <v>222</v>
      </c>
      <c r="O417" s="206"/>
      <c r="Q417" s="192"/>
    </row>
    <row r="418" spans="1:82" x14ac:dyDescent="0.2">
      <c r="A418" s="200"/>
      <c r="B418" s="201"/>
      <c r="C418" s="207" t="s">
        <v>399</v>
      </c>
      <c r="D418" s="208"/>
      <c r="E418" s="209">
        <v>0</v>
      </c>
      <c r="F418" s="210"/>
      <c r="G418" s="211"/>
      <c r="H418" s="212"/>
      <c r="I418" s="213"/>
      <c r="J418" s="212"/>
      <c r="K418" s="213"/>
      <c r="M418" s="206" t="s">
        <v>399</v>
      </c>
      <c r="O418" s="206"/>
      <c r="Q418" s="192"/>
    </row>
    <row r="419" spans="1:82" x14ac:dyDescent="0.2">
      <c r="A419" s="200"/>
      <c r="B419" s="201"/>
      <c r="C419" s="207" t="s">
        <v>200</v>
      </c>
      <c r="D419" s="208"/>
      <c r="E419" s="209">
        <v>3.74</v>
      </c>
      <c r="F419" s="210"/>
      <c r="G419" s="211"/>
      <c r="H419" s="212"/>
      <c r="I419" s="213"/>
      <c r="J419" s="212"/>
      <c r="K419" s="213"/>
      <c r="M419" s="206" t="s">
        <v>200</v>
      </c>
      <c r="O419" s="206"/>
      <c r="Q419" s="192"/>
    </row>
    <row r="420" spans="1:82" x14ac:dyDescent="0.2">
      <c r="A420" s="200"/>
      <c r="B420" s="201"/>
      <c r="C420" s="207" t="s">
        <v>201</v>
      </c>
      <c r="D420" s="208"/>
      <c r="E420" s="209">
        <v>8.27</v>
      </c>
      <c r="F420" s="210"/>
      <c r="G420" s="211"/>
      <c r="H420" s="212"/>
      <c r="I420" s="213"/>
      <c r="J420" s="212"/>
      <c r="K420" s="213"/>
      <c r="M420" s="206" t="s">
        <v>201</v>
      </c>
      <c r="O420" s="206"/>
      <c r="Q420" s="192"/>
    </row>
    <row r="421" spans="1:82" x14ac:dyDescent="0.2">
      <c r="A421" s="200"/>
      <c r="B421" s="201"/>
      <c r="C421" s="207" t="s">
        <v>202</v>
      </c>
      <c r="D421" s="208"/>
      <c r="E421" s="209">
        <v>81.62</v>
      </c>
      <c r="F421" s="210"/>
      <c r="G421" s="211"/>
      <c r="H421" s="212"/>
      <c r="I421" s="213"/>
      <c r="J421" s="212"/>
      <c r="K421" s="213"/>
      <c r="M421" s="206" t="s">
        <v>202</v>
      </c>
      <c r="O421" s="206"/>
      <c r="Q421" s="192"/>
    </row>
    <row r="422" spans="1:82" x14ac:dyDescent="0.2">
      <c r="A422" s="200"/>
      <c r="B422" s="201"/>
      <c r="C422" s="207" t="s">
        <v>203</v>
      </c>
      <c r="D422" s="208"/>
      <c r="E422" s="209">
        <v>87.18</v>
      </c>
      <c r="F422" s="210"/>
      <c r="G422" s="211"/>
      <c r="H422" s="212"/>
      <c r="I422" s="213"/>
      <c r="J422" s="212"/>
      <c r="K422" s="213"/>
      <c r="M422" s="206" t="s">
        <v>203</v>
      </c>
      <c r="O422" s="206"/>
      <c r="Q422" s="192"/>
    </row>
    <row r="423" spans="1:82" x14ac:dyDescent="0.2">
      <c r="A423" s="214"/>
      <c r="B423" s="215" t="s">
        <v>78</v>
      </c>
      <c r="C423" s="216" t="str">
        <f>CONCATENATE(B359," ",C359)</f>
        <v>784 Malby</v>
      </c>
      <c r="D423" s="217"/>
      <c r="E423" s="218"/>
      <c r="F423" s="219"/>
      <c r="G423" s="220">
        <f>SUM(G359:G422)</f>
        <v>0</v>
      </c>
      <c r="H423" s="221"/>
      <c r="I423" s="222">
        <f>SUM(I359:I422)</f>
        <v>0.24583660200000002</v>
      </c>
      <c r="J423" s="221"/>
      <c r="K423" s="222">
        <f>SUM(K359:K422)</f>
        <v>0</v>
      </c>
      <c r="Q423" s="192">
        <v>4</v>
      </c>
      <c r="BC423" s="223">
        <f>SUM(BC359:BC422)</f>
        <v>0</v>
      </c>
      <c r="BD423" s="223">
        <f>SUM(BD359:BD422)</f>
        <v>0</v>
      </c>
      <c r="BE423" s="223">
        <f>SUM(BE359:BE422)</f>
        <v>0</v>
      </c>
      <c r="BF423" s="223">
        <f>SUM(BF359:BF422)</f>
        <v>0</v>
      </c>
      <c r="BG423" s="223">
        <f>SUM(BG359:BG422)</f>
        <v>0</v>
      </c>
    </row>
    <row r="424" spans="1:82" x14ac:dyDescent="0.2">
      <c r="A424" s="184" t="s">
        <v>76</v>
      </c>
      <c r="B424" s="185" t="s">
        <v>402</v>
      </c>
      <c r="C424" s="186" t="s">
        <v>403</v>
      </c>
      <c r="D424" s="187"/>
      <c r="E424" s="188"/>
      <c r="F424" s="188"/>
      <c r="G424" s="189"/>
      <c r="H424" s="190"/>
      <c r="I424" s="191"/>
      <c r="J424" s="190"/>
      <c r="K424" s="191"/>
      <c r="Q424" s="192">
        <v>1</v>
      </c>
    </row>
    <row r="425" spans="1:82" x14ac:dyDescent="0.2">
      <c r="A425" s="193">
        <v>63</v>
      </c>
      <c r="B425" s="194" t="s">
        <v>404</v>
      </c>
      <c r="C425" s="195" t="s">
        <v>405</v>
      </c>
      <c r="D425" s="196" t="s">
        <v>136</v>
      </c>
      <c r="E425" s="197">
        <v>1</v>
      </c>
      <c r="F425" s="197">
        <v>0</v>
      </c>
      <c r="G425" s="198">
        <f>E425*F425</f>
        <v>0</v>
      </c>
      <c r="H425" s="199">
        <v>0</v>
      </c>
      <c r="I425" s="199">
        <f>E425*H425</f>
        <v>0</v>
      </c>
      <c r="J425" s="199">
        <v>0</v>
      </c>
      <c r="K425" s="199">
        <f>E425*J425</f>
        <v>0</v>
      </c>
      <c r="Q425" s="192">
        <v>2</v>
      </c>
      <c r="AA425" s="165">
        <v>12</v>
      </c>
      <c r="AB425" s="165">
        <v>0</v>
      </c>
      <c r="AC425" s="165">
        <v>101</v>
      </c>
      <c r="BB425" s="165">
        <v>4</v>
      </c>
      <c r="BC425" s="165">
        <f>IF(BB425=1,G425,0)</f>
        <v>0</v>
      </c>
      <c r="BD425" s="165">
        <f>IF(BB425=2,G425,0)</f>
        <v>0</v>
      </c>
      <c r="BE425" s="165">
        <f>IF(BB425=3,G425,0)</f>
        <v>0</v>
      </c>
      <c r="BF425" s="165">
        <f>IF(BB425=4,G425,0)</f>
        <v>0</v>
      </c>
      <c r="BG425" s="165">
        <f>IF(BB425=5,G425,0)</f>
        <v>0</v>
      </c>
      <c r="CA425" s="165">
        <v>12</v>
      </c>
      <c r="CB425" s="165">
        <v>0</v>
      </c>
      <c r="CC425" s="192"/>
      <c r="CD425" s="192"/>
    </row>
    <row r="426" spans="1:82" x14ac:dyDescent="0.2">
      <c r="A426" s="200"/>
      <c r="B426" s="201"/>
      <c r="C426" s="202" t="s">
        <v>406</v>
      </c>
      <c r="D426" s="203"/>
      <c r="E426" s="203"/>
      <c r="F426" s="203"/>
      <c r="G426" s="204"/>
      <c r="H426" s="205"/>
      <c r="I426" s="205"/>
      <c r="J426" s="205"/>
      <c r="K426" s="205"/>
      <c r="L426" s="206" t="s">
        <v>406</v>
      </c>
      <c r="N426" s="206"/>
      <c r="Q426" s="192">
        <v>3</v>
      </c>
    </row>
    <row r="427" spans="1:82" x14ac:dyDescent="0.2">
      <c r="A427" s="200"/>
      <c r="B427" s="201"/>
      <c r="C427" s="202"/>
      <c r="D427" s="203"/>
      <c r="E427" s="203"/>
      <c r="F427" s="203"/>
      <c r="G427" s="204"/>
      <c r="H427" s="205"/>
      <c r="I427" s="205"/>
      <c r="J427" s="205"/>
      <c r="K427" s="205"/>
      <c r="L427" s="206"/>
      <c r="N427" s="206"/>
      <c r="Q427" s="192">
        <v>3</v>
      </c>
    </row>
    <row r="428" spans="1:82" x14ac:dyDescent="0.2">
      <c r="A428" s="200"/>
      <c r="B428" s="201"/>
      <c r="C428" s="202" t="s">
        <v>407</v>
      </c>
      <c r="D428" s="203"/>
      <c r="E428" s="203"/>
      <c r="F428" s="203"/>
      <c r="G428" s="204"/>
      <c r="H428" s="205"/>
      <c r="I428" s="205"/>
      <c r="J428" s="205"/>
      <c r="K428" s="205"/>
      <c r="L428" s="206" t="s">
        <v>407</v>
      </c>
      <c r="N428" s="206"/>
      <c r="Q428" s="192">
        <v>3</v>
      </c>
    </row>
    <row r="429" spans="1:82" x14ac:dyDescent="0.2">
      <c r="A429" s="200"/>
      <c r="B429" s="201"/>
      <c r="C429" s="202"/>
      <c r="D429" s="203"/>
      <c r="E429" s="203"/>
      <c r="F429" s="203"/>
      <c r="G429" s="204"/>
      <c r="H429" s="205"/>
      <c r="I429" s="205"/>
      <c r="J429" s="205"/>
      <c r="K429" s="205"/>
      <c r="L429" s="206"/>
      <c r="N429" s="206"/>
      <c r="Q429" s="192">
        <v>3</v>
      </c>
    </row>
    <row r="430" spans="1:82" x14ac:dyDescent="0.2">
      <c r="A430" s="200"/>
      <c r="B430" s="201"/>
      <c r="C430" s="202" t="s">
        <v>408</v>
      </c>
      <c r="D430" s="203"/>
      <c r="E430" s="203"/>
      <c r="F430" s="203"/>
      <c r="G430" s="204"/>
      <c r="H430" s="205"/>
      <c r="I430" s="205"/>
      <c r="J430" s="205"/>
      <c r="K430" s="205"/>
      <c r="L430" s="206" t="s">
        <v>408</v>
      </c>
      <c r="N430" s="206"/>
      <c r="Q430" s="192">
        <v>3</v>
      </c>
    </row>
    <row r="431" spans="1:82" ht="22.5" x14ac:dyDescent="0.2">
      <c r="A431" s="193">
        <v>64</v>
      </c>
      <c r="B431" s="194" t="s">
        <v>409</v>
      </c>
      <c r="C431" s="195" t="s">
        <v>410</v>
      </c>
      <c r="D431" s="196" t="s">
        <v>136</v>
      </c>
      <c r="E431" s="197">
        <v>1</v>
      </c>
      <c r="F431" s="197">
        <v>0</v>
      </c>
      <c r="G431" s="198">
        <f>E431*F431</f>
        <v>0</v>
      </c>
      <c r="H431" s="199">
        <v>0</v>
      </c>
      <c r="I431" s="199">
        <f>E431*H431</f>
        <v>0</v>
      </c>
      <c r="J431" s="199">
        <v>0</v>
      </c>
      <c r="K431" s="199">
        <f>E431*J431</f>
        <v>0</v>
      </c>
      <c r="Q431" s="192">
        <v>2</v>
      </c>
      <c r="AA431" s="165">
        <v>12</v>
      </c>
      <c r="AB431" s="165">
        <v>0</v>
      </c>
      <c r="AC431" s="165">
        <v>106</v>
      </c>
      <c r="BB431" s="165">
        <v>4</v>
      </c>
      <c r="BC431" s="165">
        <f>IF(BB431=1,G431,0)</f>
        <v>0</v>
      </c>
      <c r="BD431" s="165">
        <f>IF(BB431=2,G431,0)</f>
        <v>0</v>
      </c>
      <c r="BE431" s="165">
        <f>IF(BB431=3,G431,0)</f>
        <v>0</v>
      </c>
      <c r="BF431" s="165">
        <f>IF(BB431=4,G431,0)</f>
        <v>0</v>
      </c>
      <c r="BG431" s="165">
        <f>IF(BB431=5,G431,0)</f>
        <v>0</v>
      </c>
      <c r="CA431" s="165">
        <v>12</v>
      </c>
      <c r="CB431" s="165">
        <v>0</v>
      </c>
      <c r="CC431" s="192"/>
      <c r="CD431" s="192"/>
    </row>
    <row r="432" spans="1:82" ht="22.5" x14ac:dyDescent="0.2">
      <c r="A432" s="200"/>
      <c r="B432" s="201"/>
      <c r="C432" s="202" t="s">
        <v>411</v>
      </c>
      <c r="D432" s="203"/>
      <c r="E432" s="203"/>
      <c r="F432" s="203"/>
      <c r="G432" s="204"/>
      <c r="H432" s="205"/>
      <c r="I432" s="205"/>
      <c r="J432" s="205"/>
      <c r="K432" s="205"/>
      <c r="L432" s="206" t="s">
        <v>411</v>
      </c>
      <c r="N432" s="206"/>
      <c r="Q432" s="192">
        <v>3</v>
      </c>
    </row>
    <row r="433" spans="1:82" x14ac:dyDescent="0.2">
      <c r="A433" s="193">
        <v>65</v>
      </c>
      <c r="B433" s="194" t="s">
        <v>412</v>
      </c>
      <c r="C433" s="195" t="s">
        <v>413</v>
      </c>
      <c r="D433" s="196" t="s">
        <v>414</v>
      </c>
      <c r="E433" s="197">
        <v>175</v>
      </c>
      <c r="F433" s="197">
        <v>0</v>
      </c>
      <c r="G433" s="198">
        <f>E433*F433</f>
        <v>0</v>
      </c>
      <c r="H433" s="199">
        <v>0</v>
      </c>
      <c r="I433" s="199">
        <f>E433*H433</f>
        <v>0</v>
      </c>
      <c r="J433" s="199">
        <v>0</v>
      </c>
      <c r="K433" s="199">
        <f>E433*J433</f>
        <v>0</v>
      </c>
      <c r="Q433" s="192">
        <v>2</v>
      </c>
      <c r="AA433" s="165">
        <v>10</v>
      </c>
      <c r="AB433" s="165">
        <v>0</v>
      </c>
      <c r="AC433" s="165">
        <v>8</v>
      </c>
      <c r="BB433" s="165">
        <v>5</v>
      </c>
      <c r="BC433" s="165">
        <f>IF(BB433=1,G433,0)</f>
        <v>0</v>
      </c>
      <c r="BD433" s="165">
        <f>IF(BB433=2,G433,0)</f>
        <v>0</v>
      </c>
      <c r="BE433" s="165">
        <f>IF(BB433=3,G433,0)</f>
        <v>0</v>
      </c>
      <c r="BF433" s="165">
        <f>IF(BB433=4,G433,0)</f>
        <v>0</v>
      </c>
      <c r="BG433" s="165">
        <f>IF(BB433=5,G433,0)</f>
        <v>0</v>
      </c>
      <c r="CA433" s="165">
        <v>10</v>
      </c>
      <c r="CB433" s="165">
        <v>0</v>
      </c>
      <c r="CC433" s="192"/>
      <c r="CD433" s="192"/>
    </row>
    <row r="434" spans="1:82" x14ac:dyDescent="0.2">
      <c r="A434" s="214"/>
      <c r="B434" s="215" t="s">
        <v>78</v>
      </c>
      <c r="C434" s="216" t="str">
        <f>CONCATENATE(B424," ",C424)</f>
        <v>M99 Ostatní práce "M"</v>
      </c>
      <c r="D434" s="217"/>
      <c r="E434" s="218"/>
      <c r="F434" s="219"/>
      <c r="G434" s="220">
        <f>SUM(G424:G433)</f>
        <v>0</v>
      </c>
      <c r="H434" s="221"/>
      <c r="I434" s="222">
        <f>SUM(I424:I433)</f>
        <v>0</v>
      </c>
      <c r="J434" s="221"/>
      <c r="K434" s="222">
        <f>SUM(K424:K433)</f>
        <v>0</v>
      </c>
      <c r="Q434" s="192">
        <v>4</v>
      </c>
      <c r="BC434" s="223">
        <f>SUM(BC424:BC433)</f>
        <v>0</v>
      </c>
      <c r="BD434" s="223">
        <f>SUM(BD424:BD433)</f>
        <v>0</v>
      </c>
      <c r="BE434" s="223">
        <f>SUM(BE424:BE433)</f>
        <v>0</v>
      </c>
      <c r="BF434" s="223">
        <f>SUM(BF424:BF433)</f>
        <v>0</v>
      </c>
      <c r="BG434" s="223">
        <f>SUM(BG424:BG433)</f>
        <v>0</v>
      </c>
    </row>
    <row r="435" spans="1:82" x14ac:dyDescent="0.2">
      <c r="A435" s="184" t="s">
        <v>76</v>
      </c>
      <c r="B435" s="185" t="s">
        <v>415</v>
      </c>
      <c r="C435" s="186" t="s">
        <v>416</v>
      </c>
      <c r="D435" s="187"/>
      <c r="E435" s="188"/>
      <c r="F435" s="188"/>
      <c r="G435" s="189"/>
      <c r="H435" s="190"/>
      <c r="I435" s="191"/>
      <c r="J435" s="190"/>
      <c r="K435" s="191"/>
      <c r="Q435" s="192">
        <v>1</v>
      </c>
    </row>
    <row r="436" spans="1:82" x14ac:dyDescent="0.2">
      <c r="A436" s="193">
        <v>66</v>
      </c>
      <c r="B436" s="194" t="s">
        <v>417</v>
      </c>
      <c r="C436" s="195" t="s">
        <v>418</v>
      </c>
      <c r="D436" s="196" t="s">
        <v>105</v>
      </c>
      <c r="E436" s="197">
        <v>52.476799999999997</v>
      </c>
      <c r="F436" s="197">
        <v>0</v>
      </c>
      <c r="G436" s="198">
        <f>E436*F436</f>
        <v>0</v>
      </c>
      <c r="H436" s="199">
        <v>0</v>
      </c>
      <c r="I436" s="199">
        <f>E436*H436</f>
        <v>0</v>
      </c>
      <c r="J436" s="199">
        <v>0</v>
      </c>
      <c r="K436" s="199">
        <f>E436*J436</f>
        <v>0</v>
      </c>
      <c r="Q436" s="192">
        <v>2</v>
      </c>
      <c r="AA436" s="165">
        <v>12</v>
      </c>
      <c r="AB436" s="165">
        <v>0</v>
      </c>
      <c r="AC436" s="165">
        <v>1</v>
      </c>
      <c r="BB436" s="165">
        <v>1</v>
      </c>
      <c r="BC436" s="165">
        <f>IF(BB436=1,G436,0)</f>
        <v>0</v>
      </c>
      <c r="BD436" s="165">
        <f>IF(BB436=2,G436,0)</f>
        <v>0</v>
      </c>
      <c r="BE436" s="165">
        <f>IF(BB436=3,G436,0)</f>
        <v>0</v>
      </c>
      <c r="BF436" s="165">
        <f>IF(BB436=4,G436,0)</f>
        <v>0</v>
      </c>
      <c r="BG436" s="165">
        <f>IF(BB436=5,G436,0)</f>
        <v>0</v>
      </c>
      <c r="CA436" s="165">
        <v>12</v>
      </c>
      <c r="CB436" s="165">
        <v>0</v>
      </c>
      <c r="CC436" s="192"/>
      <c r="CD436" s="192"/>
    </row>
    <row r="437" spans="1:82" x14ac:dyDescent="0.2">
      <c r="A437" s="214"/>
      <c r="B437" s="215" t="s">
        <v>78</v>
      </c>
      <c r="C437" s="216" t="str">
        <f>CONCATENATE(B435," ",C435)</f>
        <v>D96 Přesuny suti a vybouraných hmot</v>
      </c>
      <c r="D437" s="217"/>
      <c r="E437" s="218"/>
      <c r="F437" s="219"/>
      <c r="G437" s="220">
        <f>SUM(G435:G436)</f>
        <v>0</v>
      </c>
      <c r="H437" s="221"/>
      <c r="I437" s="222">
        <f>SUM(I435:I436)</f>
        <v>0</v>
      </c>
      <c r="J437" s="221"/>
      <c r="K437" s="222">
        <f>SUM(K435:K436)</f>
        <v>0</v>
      </c>
      <c r="Q437" s="192">
        <v>4</v>
      </c>
      <c r="BC437" s="223">
        <f>SUM(BC435:BC436)</f>
        <v>0</v>
      </c>
      <c r="BD437" s="223">
        <f>SUM(BD435:BD436)</f>
        <v>0</v>
      </c>
      <c r="BE437" s="223">
        <f>SUM(BE435:BE436)</f>
        <v>0</v>
      </c>
      <c r="BF437" s="223">
        <f>SUM(BF435:BF436)</f>
        <v>0</v>
      </c>
      <c r="BG437" s="223">
        <f>SUM(BG435:BG436)</f>
        <v>0</v>
      </c>
    </row>
    <row r="438" spans="1:82" x14ac:dyDescent="0.2">
      <c r="E438" s="165"/>
    </row>
    <row r="439" spans="1:82" x14ac:dyDescent="0.2">
      <c r="E439" s="165"/>
    </row>
    <row r="440" spans="1:82" x14ac:dyDescent="0.2">
      <c r="E440" s="165"/>
    </row>
    <row r="441" spans="1:82" x14ac:dyDescent="0.2">
      <c r="E441" s="165"/>
    </row>
    <row r="442" spans="1:82" x14ac:dyDescent="0.2">
      <c r="E442" s="165"/>
    </row>
    <row r="443" spans="1:82" x14ac:dyDescent="0.2">
      <c r="E443" s="165"/>
    </row>
    <row r="444" spans="1:82" x14ac:dyDescent="0.2">
      <c r="E444" s="165"/>
    </row>
    <row r="445" spans="1:82" x14ac:dyDescent="0.2">
      <c r="E445" s="165"/>
    </row>
    <row r="446" spans="1:82" x14ac:dyDescent="0.2">
      <c r="E446" s="165"/>
    </row>
    <row r="447" spans="1:82" x14ac:dyDescent="0.2">
      <c r="E447" s="165"/>
    </row>
    <row r="448" spans="1:82" x14ac:dyDescent="0.2">
      <c r="E448" s="165"/>
    </row>
    <row r="449" spans="1:7" x14ac:dyDescent="0.2">
      <c r="E449" s="165"/>
    </row>
    <row r="450" spans="1:7" x14ac:dyDescent="0.2">
      <c r="E450" s="165"/>
    </row>
    <row r="451" spans="1:7" x14ac:dyDescent="0.2">
      <c r="E451" s="165"/>
    </row>
    <row r="452" spans="1:7" x14ac:dyDescent="0.2">
      <c r="E452" s="165"/>
    </row>
    <row r="453" spans="1:7" x14ac:dyDescent="0.2">
      <c r="E453" s="165"/>
    </row>
    <row r="454" spans="1:7" x14ac:dyDescent="0.2">
      <c r="E454" s="165"/>
    </row>
    <row r="455" spans="1:7" x14ac:dyDescent="0.2">
      <c r="E455" s="165"/>
    </row>
    <row r="456" spans="1:7" x14ac:dyDescent="0.2">
      <c r="E456" s="165"/>
    </row>
    <row r="457" spans="1:7" x14ac:dyDescent="0.2">
      <c r="E457" s="165"/>
    </row>
    <row r="458" spans="1:7" x14ac:dyDescent="0.2">
      <c r="E458" s="165"/>
    </row>
    <row r="459" spans="1:7" x14ac:dyDescent="0.2">
      <c r="E459" s="165"/>
    </row>
    <row r="460" spans="1:7" x14ac:dyDescent="0.2">
      <c r="E460" s="165"/>
    </row>
    <row r="461" spans="1:7" x14ac:dyDescent="0.2">
      <c r="A461" s="212"/>
      <c r="B461" s="212"/>
      <c r="C461" s="212"/>
      <c r="D461" s="212"/>
      <c r="E461" s="212"/>
      <c r="F461" s="212"/>
      <c r="G461" s="212"/>
    </row>
    <row r="462" spans="1:7" x14ac:dyDescent="0.2">
      <c r="A462" s="212"/>
      <c r="B462" s="212"/>
      <c r="C462" s="212"/>
      <c r="D462" s="212"/>
      <c r="E462" s="212"/>
      <c r="F462" s="212"/>
      <c r="G462" s="212"/>
    </row>
    <row r="463" spans="1:7" x14ac:dyDescent="0.2">
      <c r="A463" s="212"/>
      <c r="B463" s="212"/>
      <c r="C463" s="212"/>
      <c r="D463" s="212"/>
      <c r="E463" s="212"/>
      <c r="F463" s="212"/>
      <c r="G463" s="212"/>
    </row>
    <row r="464" spans="1:7" x14ac:dyDescent="0.2">
      <c r="A464" s="212"/>
      <c r="B464" s="212"/>
      <c r="C464" s="212"/>
      <c r="D464" s="212"/>
      <c r="E464" s="212"/>
      <c r="F464" s="212"/>
      <c r="G464" s="212"/>
    </row>
    <row r="465" spans="5:5" x14ac:dyDescent="0.2">
      <c r="E465" s="165"/>
    </row>
    <row r="466" spans="5:5" x14ac:dyDescent="0.2">
      <c r="E466" s="165"/>
    </row>
    <row r="467" spans="5:5" x14ac:dyDescent="0.2">
      <c r="E467" s="165"/>
    </row>
    <row r="468" spans="5:5" x14ac:dyDescent="0.2">
      <c r="E468" s="165"/>
    </row>
    <row r="469" spans="5:5" x14ac:dyDescent="0.2">
      <c r="E469" s="165"/>
    </row>
    <row r="470" spans="5:5" x14ac:dyDescent="0.2">
      <c r="E470" s="165"/>
    </row>
    <row r="471" spans="5:5" x14ac:dyDescent="0.2">
      <c r="E471" s="165"/>
    </row>
    <row r="472" spans="5:5" x14ac:dyDescent="0.2">
      <c r="E472" s="165"/>
    </row>
    <row r="473" spans="5:5" x14ac:dyDescent="0.2">
      <c r="E473" s="165"/>
    </row>
    <row r="474" spans="5:5" x14ac:dyDescent="0.2">
      <c r="E474" s="165"/>
    </row>
    <row r="475" spans="5:5" x14ac:dyDescent="0.2">
      <c r="E475" s="165"/>
    </row>
    <row r="476" spans="5:5" x14ac:dyDescent="0.2">
      <c r="E476" s="165"/>
    </row>
    <row r="477" spans="5:5" x14ac:dyDescent="0.2">
      <c r="E477" s="165"/>
    </row>
    <row r="478" spans="5:5" x14ac:dyDescent="0.2">
      <c r="E478" s="165"/>
    </row>
    <row r="479" spans="5:5" x14ac:dyDescent="0.2">
      <c r="E479" s="165"/>
    </row>
    <row r="480" spans="5:5" x14ac:dyDescent="0.2">
      <c r="E480" s="165"/>
    </row>
    <row r="481" spans="1:5" x14ac:dyDescent="0.2">
      <c r="E481" s="165"/>
    </row>
    <row r="482" spans="1:5" x14ac:dyDescent="0.2">
      <c r="E482" s="165"/>
    </row>
    <row r="483" spans="1:5" x14ac:dyDescent="0.2">
      <c r="E483" s="165"/>
    </row>
    <row r="484" spans="1:5" x14ac:dyDescent="0.2">
      <c r="E484" s="165"/>
    </row>
    <row r="485" spans="1:5" x14ac:dyDescent="0.2">
      <c r="E485" s="165"/>
    </row>
    <row r="486" spans="1:5" x14ac:dyDescent="0.2">
      <c r="E486" s="165"/>
    </row>
    <row r="487" spans="1:5" x14ac:dyDescent="0.2">
      <c r="E487" s="165"/>
    </row>
    <row r="488" spans="1:5" x14ac:dyDescent="0.2">
      <c r="E488" s="165"/>
    </row>
    <row r="489" spans="1:5" x14ac:dyDescent="0.2">
      <c r="E489" s="165"/>
    </row>
    <row r="490" spans="1:5" x14ac:dyDescent="0.2">
      <c r="E490" s="165"/>
    </row>
    <row r="491" spans="1:5" x14ac:dyDescent="0.2">
      <c r="E491" s="165"/>
    </row>
    <row r="492" spans="1:5" x14ac:dyDescent="0.2">
      <c r="E492" s="165"/>
    </row>
    <row r="493" spans="1:5" x14ac:dyDescent="0.2">
      <c r="E493" s="165"/>
    </row>
    <row r="494" spans="1:5" x14ac:dyDescent="0.2">
      <c r="E494" s="165"/>
    </row>
    <row r="495" spans="1:5" x14ac:dyDescent="0.2">
      <c r="E495" s="165"/>
    </row>
    <row r="496" spans="1:5" x14ac:dyDescent="0.2">
      <c r="A496" s="224"/>
      <c r="B496" s="224"/>
    </row>
    <row r="497" spans="1:7" x14ac:dyDescent="0.2">
      <c r="A497" s="212"/>
      <c r="B497" s="212"/>
      <c r="C497" s="225"/>
      <c r="D497" s="225"/>
      <c r="E497" s="226"/>
      <c r="F497" s="225"/>
      <c r="G497" s="227"/>
    </row>
    <row r="498" spans="1:7" x14ac:dyDescent="0.2">
      <c r="A498" s="228"/>
      <c r="B498" s="228"/>
      <c r="C498" s="212"/>
      <c r="D498" s="212"/>
      <c r="E498" s="229"/>
      <c r="F498" s="212"/>
      <c r="G498" s="212"/>
    </row>
    <row r="499" spans="1:7" x14ac:dyDescent="0.2">
      <c r="A499" s="212"/>
      <c r="B499" s="212"/>
      <c r="C499" s="212"/>
      <c r="D499" s="212"/>
      <c r="E499" s="229"/>
      <c r="F499" s="212"/>
      <c r="G499" s="212"/>
    </row>
    <row r="500" spans="1:7" x14ac:dyDescent="0.2">
      <c r="A500" s="212"/>
      <c r="B500" s="212"/>
      <c r="C500" s="212"/>
      <c r="D500" s="212"/>
      <c r="E500" s="229"/>
      <c r="F500" s="212"/>
      <c r="G500" s="212"/>
    </row>
    <row r="501" spans="1:7" x14ac:dyDescent="0.2">
      <c r="A501" s="212"/>
      <c r="B501" s="212"/>
      <c r="C501" s="212"/>
      <c r="D501" s="212"/>
      <c r="E501" s="229"/>
      <c r="F501" s="212"/>
      <c r="G501" s="212"/>
    </row>
    <row r="502" spans="1:7" x14ac:dyDescent="0.2">
      <c r="A502" s="212"/>
      <c r="B502" s="212"/>
      <c r="C502" s="212"/>
      <c r="D502" s="212"/>
      <c r="E502" s="229"/>
      <c r="F502" s="212"/>
      <c r="G502" s="212"/>
    </row>
    <row r="503" spans="1:7" x14ac:dyDescent="0.2">
      <c r="A503" s="212"/>
      <c r="B503" s="212"/>
      <c r="C503" s="212"/>
      <c r="D503" s="212"/>
      <c r="E503" s="229"/>
      <c r="F503" s="212"/>
      <c r="G503" s="212"/>
    </row>
    <row r="504" spans="1:7" x14ac:dyDescent="0.2">
      <c r="A504" s="212"/>
      <c r="B504" s="212"/>
      <c r="C504" s="212"/>
      <c r="D504" s="212"/>
      <c r="E504" s="229"/>
      <c r="F504" s="212"/>
      <c r="G504" s="212"/>
    </row>
    <row r="505" spans="1:7" x14ac:dyDescent="0.2">
      <c r="A505" s="212"/>
      <c r="B505" s="212"/>
      <c r="C505" s="212"/>
      <c r="D505" s="212"/>
      <c r="E505" s="229"/>
      <c r="F505" s="212"/>
      <c r="G505" s="212"/>
    </row>
    <row r="506" spans="1:7" x14ac:dyDescent="0.2">
      <c r="A506" s="212"/>
      <c r="B506" s="212"/>
      <c r="C506" s="212"/>
      <c r="D506" s="212"/>
      <c r="E506" s="229"/>
      <c r="F506" s="212"/>
      <c r="G506" s="212"/>
    </row>
    <row r="507" spans="1:7" x14ac:dyDescent="0.2">
      <c r="A507" s="212"/>
      <c r="B507" s="212"/>
      <c r="C507" s="212"/>
      <c r="D507" s="212"/>
      <c r="E507" s="229"/>
      <c r="F507" s="212"/>
      <c r="G507" s="212"/>
    </row>
    <row r="508" spans="1:7" x14ac:dyDescent="0.2">
      <c r="A508" s="212"/>
      <c r="B508" s="212"/>
      <c r="C508" s="212"/>
      <c r="D508" s="212"/>
      <c r="E508" s="229"/>
      <c r="F508" s="212"/>
      <c r="G508" s="212"/>
    </row>
    <row r="509" spans="1:7" x14ac:dyDescent="0.2">
      <c r="A509" s="212"/>
      <c r="B509" s="212"/>
      <c r="C509" s="212"/>
      <c r="D509" s="212"/>
      <c r="E509" s="229"/>
      <c r="F509" s="212"/>
      <c r="G509" s="212"/>
    </row>
    <row r="510" spans="1:7" x14ac:dyDescent="0.2">
      <c r="A510" s="212"/>
      <c r="B510" s="212"/>
      <c r="C510" s="212"/>
      <c r="D510" s="212"/>
      <c r="E510" s="229"/>
      <c r="F510" s="212"/>
      <c r="G510" s="212"/>
    </row>
  </sheetData>
  <mergeCells count="335">
    <mergeCell ref="C426:G426"/>
    <mergeCell ref="C427:G427"/>
    <mergeCell ref="C428:G428"/>
    <mergeCell ref="C429:G429"/>
    <mergeCell ref="C430:G430"/>
    <mergeCell ref="C432:G432"/>
    <mergeCell ref="C417:D417"/>
    <mergeCell ref="C418:D418"/>
    <mergeCell ref="C419:D419"/>
    <mergeCell ref="C420:D420"/>
    <mergeCell ref="C421:D421"/>
    <mergeCell ref="C422:D422"/>
    <mergeCell ref="C411:D411"/>
    <mergeCell ref="C412:D412"/>
    <mergeCell ref="C413:D413"/>
    <mergeCell ref="C414:D414"/>
    <mergeCell ref="C415:D415"/>
    <mergeCell ref="C416:D416"/>
    <mergeCell ref="C405:D405"/>
    <mergeCell ref="C406:D406"/>
    <mergeCell ref="C407:D407"/>
    <mergeCell ref="C408:D408"/>
    <mergeCell ref="C409:D409"/>
    <mergeCell ref="C410:D410"/>
    <mergeCell ref="C399:D399"/>
    <mergeCell ref="C400:D400"/>
    <mergeCell ref="C401:D401"/>
    <mergeCell ref="C402:D402"/>
    <mergeCell ref="C403:D403"/>
    <mergeCell ref="C404:D404"/>
    <mergeCell ref="C393:D393"/>
    <mergeCell ref="C394:D394"/>
    <mergeCell ref="C395:D395"/>
    <mergeCell ref="C396:D396"/>
    <mergeCell ref="C397:D397"/>
    <mergeCell ref="C398:D398"/>
    <mergeCell ref="C386:D386"/>
    <mergeCell ref="C387:D387"/>
    <mergeCell ref="C388:D388"/>
    <mergeCell ref="C389:D389"/>
    <mergeCell ref="C390:D390"/>
    <mergeCell ref="C392:G392"/>
    <mergeCell ref="C380:D380"/>
    <mergeCell ref="C381:D381"/>
    <mergeCell ref="C382:D382"/>
    <mergeCell ref="C383:D383"/>
    <mergeCell ref="C384:D384"/>
    <mergeCell ref="C385:D385"/>
    <mergeCell ref="C374:D374"/>
    <mergeCell ref="C375:D375"/>
    <mergeCell ref="C376:D376"/>
    <mergeCell ref="C377:D377"/>
    <mergeCell ref="C378:D378"/>
    <mergeCell ref="C379:D379"/>
    <mergeCell ref="C361:D361"/>
    <mergeCell ref="C362:D362"/>
    <mergeCell ref="C363:D363"/>
    <mergeCell ref="C364:D364"/>
    <mergeCell ref="C365:D365"/>
    <mergeCell ref="C366:D366"/>
    <mergeCell ref="C367:D367"/>
    <mergeCell ref="C368:D368"/>
    <mergeCell ref="C369:D369"/>
    <mergeCell ref="C355:G355"/>
    <mergeCell ref="C357:G357"/>
    <mergeCell ref="C370:D370"/>
    <mergeCell ref="C371:D371"/>
    <mergeCell ref="C372:D372"/>
    <mergeCell ref="C373:D373"/>
    <mergeCell ref="C340:D340"/>
    <mergeCell ref="C341:D341"/>
    <mergeCell ref="C342:D342"/>
    <mergeCell ref="C343:D343"/>
    <mergeCell ref="C344:D344"/>
    <mergeCell ref="C334:D334"/>
    <mergeCell ref="C335:D335"/>
    <mergeCell ref="C336:D336"/>
    <mergeCell ref="C337:D337"/>
    <mergeCell ref="C338:D338"/>
    <mergeCell ref="C339:D339"/>
    <mergeCell ref="C327:D327"/>
    <mergeCell ref="C328:D328"/>
    <mergeCell ref="C329:D329"/>
    <mergeCell ref="C330:D330"/>
    <mergeCell ref="C332:D332"/>
    <mergeCell ref="C333:D333"/>
    <mergeCell ref="C318:D318"/>
    <mergeCell ref="C319:D319"/>
    <mergeCell ref="C320:D320"/>
    <mergeCell ref="C321:D321"/>
    <mergeCell ref="C322:D322"/>
    <mergeCell ref="C323:D323"/>
    <mergeCell ref="C324:D324"/>
    <mergeCell ref="C326:D326"/>
    <mergeCell ref="C310:G310"/>
    <mergeCell ref="C311:D311"/>
    <mergeCell ref="C312:D312"/>
    <mergeCell ref="C313:D313"/>
    <mergeCell ref="C291:G291"/>
    <mergeCell ref="C292:D292"/>
    <mergeCell ref="C293:D293"/>
    <mergeCell ref="C294:D294"/>
    <mergeCell ref="C298:D298"/>
    <mergeCell ref="C299:D299"/>
    <mergeCell ref="C300:D300"/>
    <mergeCell ref="C301:D301"/>
    <mergeCell ref="C284:G284"/>
    <mergeCell ref="C285:D285"/>
    <mergeCell ref="C286:D286"/>
    <mergeCell ref="C287:D287"/>
    <mergeCell ref="C288:D288"/>
    <mergeCell ref="C290:G290"/>
    <mergeCell ref="C276:D276"/>
    <mergeCell ref="C277:D277"/>
    <mergeCell ref="C278:D278"/>
    <mergeCell ref="C280:D280"/>
    <mergeCell ref="C281:D281"/>
    <mergeCell ref="C283:G283"/>
    <mergeCell ref="C268:D268"/>
    <mergeCell ref="C269:D269"/>
    <mergeCell ref="C271:G271"/>
    <mergeCell ref="C272:D272"/>
    <mergeCell ref="C273:D273"/>
    <mergeCell ref="C274:D274"/>
    <mergeCell ref="C261:D261"/>
    <mergeCell ref="C262:D262"/>
    <mergeCell ref="C264:D264"/>
    <mergeCell ref="C265:D265"/>
    <mergeCell ref="C266:D266"/>
    <mergeCell ref="C267:D267"/>
    <mergeCell ref="C253:D253"/>
    <mergeCell ref="C254:D254"/>
    <mergeCell ref="C256:D256"/>
    <mergeCell ref="C257:D257"/>
    <mergeCell ref="C258:D258"/>
    <mergeCell ref="C260:D260"/>
    <mergeCell ref="C241:D241"/>
    <mergeCell ref="C242:D242"/>
    <mergeCell ref="C246:D246"/>
    <mergeCell ref="C247:D247"/>
    <mergeCell ref="C248:D248"/>
    <mergeCell ref="C249:D249"/>
    <mergeCell ref="C250:D250"/>
    <mergeCell ref="C252:D252"/>
    <mergeCell ref="C234:D234"/>
    <mergeCell ref="C236:G236"/>
    <mergeCell ref="C237:G237"/>
    <mergeCell ref="C238:D238"/>
    <mergeCell ref="C239:D239"/>
    <mergeCell ref="C240:D240"/>
    <mergeCell ref="C226:G226"/>
    <mergeCell ref="C227:G227"/>
    <mergeCell ref="C228:G228"/>
    <mergeCell ref="C229:G229"/>
    <mergeCell ref="C230:D230"/>
    <mergeCell ref="C231:D231"/>
    <mergeCell ref="C232:D232"/>
    <mergeCell ref="C233:D233"/>
    <mergeCell ref="C217:G217"/>
    <mergeCell ref="C218:D218"/>
    <mergeCell ref="C219:D219"/>
    <mergeCell ref="C220:D220"/>
    <mergeCell ref="C221:D221"/>
    <mergeCell ref="C222:D222"/>
    <mergeCell ref="C207:D207"/>
    <mergeCell ref="C208:D208"/>
    <mergeCell ref="C209:D209"/>
    <mergeCell ref="C211:D211"/>
    <mergeCell ref="C212:D212"/>
    <mergeCell ref="C213:D213"/>
    <mergeCell ref="C200:D200"/>
    <mergeCell ref="C201:D201"/>
    <mergeCell ref="C202:D202"/>
    <mergeCell ref="C203:D203"/>
    <mergeCell ref="C205:D205"/>
    <mergeCell ref="C206:D206"/>
    <mergeCell ref="C193:D193"/>
    <mergeCell ref="C194:D194"/>
    <mergeCell ref="C195:D195"/>
    <mergeCell ref="C196:D196"/>
    <mergeCell ref="C197:D197"/>
    <mergeCell ref="C199:D199"/>
    <mergeCell ref="C186:D186"/>
    <mergeCell ref="C187:D187"/>
    <mergeCell ref="C188:D188"/>
    <mergeCell ref="C189:D189"/>
    <mergeCell ref="C190:D190"/>
    <mergeCell ref="C192:G192"/>
    <mergeCell ref="C179:G179"/>
    <mergeCell ref="C180:D180"/>
    <mergeCell ref="C181:D181"/>
    <mergeCell ref="C182:D182"/>
    <mergeCell ref="C183:D183"/>
    <mergeCell ref="C184:D184"/>
    <mergeCell ref="C169:D169"/>
    <mergeCell ref="C170:D170"/>
    <mergeCell ref="C171:D171"/>
    <mergeCell ref="C173:D173"/>
    <mergeCell ref="C174:D174"/>
    <mergeCell ref="C175:D175"/>
    <mergeCell ref="C176:D176"/>
    <mergeCell ref="C177:D177"/>
    <mergeCell ref="C156:D156"/>
    <mergeCell ref="C157:D157"/>
    <mergeCell ref="C158:D158"/>
    <mergeCell ref="C159:D159"/>
    <mergeCell ref="C163:D163"/>
    <mergeCell ref="C164:D164"/>
    <mergeCell ref="C165:D165"/>
    <mergeCell ref="C149:D149"/>
    <mergeCell ref="C150:D150"/>
    <mergeCell ref="C151:D151"/>
    <mergeCell ref="C152:D152"/>
    <mergeCell ref="C154:D154"/>
    <mergeCell ref="C155:D155"/>
    <mergeCell ref="C143:D143"/>
    <mergeCell ref="C144:D144"/>
    <mergeCell ref="C145:D145"/>
    <mergeCell ref="C146:D146"/>
    <mergeCell ref="C147:D147"/>
    <mergeCell ref="C148:D148"/>
    <mergeCell ref="C137:D137"/>
    <mergeCell ref="C138:D138"/>
    <mergeCell ref="C139:D139"/>
    <mergeCell ref="C140:D140"/>
    <mergeCell ref="C141:D141"/>
    <mergeCell ref="C142:D142"/>
    <mergeCell ref="C131:D131"/>
    <mergeCell ref="C132:D132"/>
    <mergeCell ref="C133:D133"/>
    <mergeCell ref="C134:D134"/>
    <mergeCell ref="C135:D135"/>
    <mergeCell ref="C136:D136"/>
    <mergeCell ref="C124:D124"/>
    <mergeCell ref="C125:D125"/>
    <mergeCell ref="C126:D126"/>
    <mergeCell ref="C128:G128"/>
    <mergeCell ref="C129:D129"/>
    <mergeCell ref="C130:D130"/>
    <mergeCell ref="C115:D115"/>
    <mergeCell ref="C116:D116"/>
    <mergeCell ref="C117:D117"/>
    <mergeCell ref="C118:D118"/>
    <mergeCell ref="C119:D119"/>
    <mergeCell ref="C120:D120"/>
    <mergeCell ref="C122:D122"/>
    <mergeCell ref="C123:D123"/>
    <mergeCell ref="C104:D104"/>
    <mergeCell ref="C106:G106"/>
    <mergeCell ref="C107:G107"/>
    <mergeCell ref="C108:G108"/>
    <mergeCell ref="C109:D109"/>
    <mergeCell ref="C110:D110"/>
    <mergeCell ref="C97:D97"/>
    <mergeCell ref="C98:D98"/>
    <mergeCell ref="C99:D99"/>
    <mergeCell ref="C101:G101"/>
    <mergeCell ref="C102:D102"/>
    <mergeCell ref="C103:D103"/>
    <mergeCell ref="C87:D87"/>
    <mergeCell ref="C89:D89"/>
    <mergeCell ref="C90:D90"/>
    <mergeCell ref="C92:D92"/>
    <mergeCell ref="C93:D93"/>
    <mergeCell ref="C95:D95"/>
    <mergeCell ref="C79:G79"/>
    <mergeCell ref="C80:D80"/>
    <mergeCell ref="C81:D81"/>
    <mergeCell ref="C82:D82"/>
    <mergeCell ref="C84:D84"/>
    <mergeCell ref="C86:D86"/>
    <mergeCell ref="C71:D71"/>
    <mergeCell ref="C72:D72"/>
    <mergeCell ref="C74:G74"/>
    <mergeCell ref="C75:D75"/>
    <mergeCell ref="C76:D76"/>
    <mergeCell ref="C77:D77"/>
    <mergeCell ref="C65:G65"/>
    <mergeCell ref="C66:G66"/>
    <mergeCell ref="C67:G67"/>
    <mergeCell ref="C68:G68"/>
    <mergeCell ref="C69:G69"/>
    <mergeCell ref="C70:G70"/>
    <mergeCell ref="C57:G57"/>
    <mergeCell ref="C58:G58"/>
    <mergeCell ref="C59:G59"/>
    <mergeCell ref="C60:G60"/>
    <mergeCell ref="C61:G61"/>
    <mergeCell ref="C62:G62"/>
    <mergeCell ref="C63:G63"/>
    <mergeCell ref="C64:G64"/>
    <mergeCell ref="C46:G46"/>
    <mergeCell ref="C47:G47"/>
    <mergeCell ref="C48:G48"/>
    <mergeCell ref="C49:G49"/>
    <mergeCell ref="C50:D50"/>
    <mergeCell ref="C51:D51"/>
    <mergeCell ref="C40:G40"/>
    <mergeCell ref="C41:G41"/>
    <mergeCell ref="C42:G42"/>
    <mergeCell ref="C43:G43"/>
    <mergeCell ref="C44:G44"/>
    <mergeCell ref="C45:G45"/>
    <mergeCell ref="C33:G33"/>
    <mergeCell ref="C34:D34"/>
    <mergeCell ref="C35:D35"/>
    <mergeCell ref="C37:G37"/>
    <mergeCell ref="C38:G38"/>
    <mergeCell ref="C39:G39"/>
    <mergeCell ref="C27:G27"/>
    <mergeCell ref="C28:G28"/>
    <mergeCell ref="C29:G29"/>
    <mergeCell ref="C30:G30"/>
    <mergeCell ref="C31:G31"/>
    <mergeCell ref="C32:G32"/>
    <mergeCell ref="C21:G21"/>
    <mergeCell ref="C22:G22"/>
    <mergeCell ref="C23:G23"/>
    <mergeCell ref="C24:G24"/>
    <mergeCell ref="C25:G25"/>
    <mergeCell ref="C26:G26"/>
    <mergeCell ref="C14:D14"/>
    <mergeCell ref="C15:D15"/>
    <mergeCell ref="C16:D16"/>
    <mergeCell ref="C17:D17"/>
    <mergeCell ref="C18:D18"/>
    <mergeCell ref="C20:G20"/>
    <mergeCell ref="A1:G1"/>
    <mergeCell ref="A3:B3"/>
    <mergeCell ref="A4:B4"/>
    <mergeCell ref="E4:G4"/>
    <mergeCell ref="C9:D9"/>
    <mergeCell ref="C10:D10"/>
    <mergeCell ref="C11:D11"/>
    <mergeCell ref="C12:D12"/>
  </mergeCells>
  <printOptions gridLinesSet="0"/>
  <pageMargins left="0.59055118110236227" right="0.39370078740157483" top="0.59055118110236227" bottom="0.59055118110236227" header="0.19685039370078741" footer="0.19685039370078741"/>
  <pageSetup paperSize="9" orientation="landscape" horizontalDpi="300" r:id="rId1"/>
  <headerFooter alignWithMargins="0">
    <oddFooter>&amp;L&amp;9Zpracováno programem &amp;"Arial CE,Tučné"BUILDpower,  © RTS, a.s.&amp;R&amp;"Arial,Obyčejné"Strana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39</vt:i4>
      </vt:variant>
    </vt:vector>
  </HeadingPairs>
  <TitlesOfParts>
    <vt:vector size="42" baseType="lpstr">
      <vt:lpstr>Krycí list</vt:lpstr>
      <vt:lpstr>Rekapitulace</vt:lpstr>
      <vt:lpstr>Položky</vt:lpstr>
      <vt:lpstr>cisloobjektu</vt:lpstr>
      <vt:lpstr>cislostavby</vt:lpstr>
      <vt:lpstr>Datum</vt:lpstr>
      <vt:lpstr>Dil</vt:lpstr>
      <vt:lpstr>Dodavka</vt:lpstr>
      <vt:lpstr>HSV</vt:lpstr>
      <vt:lpstr>HZS</vt:lpstr>
      <vt:lpstr>JKSO</vt:lpstr>
      <vt:lpstr>MJ</vt:lpstr>
      <vt:lpstr>Mont</vt:lpstr>
      <vt:lpstr>NazevDilu</vt:lpstr>
      <vt:lpstr>nazevobjektu</vt:lpstr>
      <vt:lpstr>nazevstavby</vt:lpstr>
      <vt:lpstr>Položky!Názvy_tisku</vt:lpstr>
      <vt:lpstr>Rekapitulace!Názvy_tisku</vt:lpstr>
      <vt:lpstr>Objednatel</vt:lpstr>
      <vt:lpstr>'Krycí list'!Oblast_tisku</vt:lpstr>
      <vt:lpstr>Položky!Oblast_tisku</vt:lpstr>
      <vt:lpstr>Rekapitulace!Oblast_tisku</vt:lpstr>
      <vt:lpstr>PocetMJ</vt:lpstr>
      <vt:lpstr>Poznamka</vt:lpstr>
      <vt:lpstr>Projektant</vt:lpstr>
      <vt:lpstr>PSV</vt:lpstr>
      <vt:lpstr>SazbaDPH1</vt:lpstr>
      <vt:lpstr>SazbaDPH2</vt:lpstr>
      <vt:lpstr>SloupecCC</vt:lpstr>
      <vt:lpstr>SloupecCisloPol</vt:lpstr>
      <vt:lpstr>SloupecCH</vt:lpstr>
      <vt:lpstr>SloupecJC</vt:lpstr>
      <vt:lpstr>SloupecJH</vt:lpstr>
      <vt:lpstr>SloupecMJ</vt:lpstr>
      <vt:lpstr>SloupecMnozstvi</vt:lpstr>
      <vt:lpstr>SloupecNazPol</vt:lpstr>
      <vt:lpstr>SloupecPC</vt:lpstr>
      <vt:lpstr>VRN</vt:lpstr>
      <vt:lpstr>Zakazka</vt:lpstr>
      <vt:lpstr>Zaklad22</vt:lpstr>
      <vt:lpstr>Zaklad5</vt:lpstr>
      <vt:lpstr>Zhotovitel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2018-12-12T04:54:09Z</dcterms:created>
  <dcterms:modified xsi:type="dcterms:W3CDTF">2018-12-12T04:57:29Z</dcterms:modified>
</cp:coreProperties>
</file>