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kumenty\"/>
    </mc:Choice>
  </mc:AlternateContent>
  <bookViews>
    <workbookView xWindow="0" yWindow="0" windowWidth="28800" windowHeight="12300"/>
  </bookViews>
  <sheets>
    <sheet name="Rekapitulace stavby" sheetId="1" r:id="rId1"/>
    <sheet name="1 - SO 01 Stabilizační ob..." sheetId="2" r:id="rId2"/>
    <sheet name="2 - SO 02 Revitalizace ra..." sheetId="3" r:id="rId3"/>
    <sheet name="3 - SO 03 Napojení ramene..." sheetId="4" r:id="rId4"/>
    <sheet name="4 - SO 04 Sanace koryta p..." sheetId="5" r:id="rId5"/>
    <sheet name="5 - SO 05 Vegetační úprav..." sheetId="6" r:id="rId6"/>
    <sheet name="6 - SO 06 Dočasné konstru..." sheetId="7" r:id="rId7"/>
    <sheet name="7 - VON Vedlejší a ostatn..." sheetId="8" r:id="rId8"/>
  </sheets>
  <definedNames>
    <definedName name="_xlnm._FilterDatabase" localSheetId="1" hidden="1">'1 - SO 01 Stabilizační ob...'!$C$121:$K$231</definedName>
    <definedName name="_xlnm._FilterDatabase" localSheetId="2" hidden="1">'2 - SO 02 Revitalizace ra...'!$C$118:$K$159</definedName>
    <definedName name="_xlnm._FilterDatabase" localSheetId="3" hidden="1">'3 - SO 03 Napojení ramene...'!$C$121:$K$184</definedName>
    <definedName name="_xlnm._FilterDatabase" localSheetId="4" hidden="1">'4 - SO 04 Sanace koryta p...'!$C$118:$K$186</definedName>
    <definedName name="_xlnm._FilterDatabase" localSheetId="5" hidden="1">'5 - SO 05 Vegetační úprav...'!$C$117:$K$189</definedName>
    <definedName name="_xlnm._FilterDatabase" localSheetId="6" hidden="1">'6 - SO 06 Dočasné konstru...'!$C$119:$K$169</definedName>
    <definedName name="_xlnm._FilterDatabase" localSheetId="7" hidden="1">'7 - VON Vedlejší a ostatn...'!$C$124:$K$213</definedName>
    <definedName name="_xlnm.Print_Titles" localSheetId="1">'1 - SO 01 Stabilizační ob...'!$121:$121</definedName>
    <definedName name="_xlnm.Print_Titles" localSheetId="2">'2 - SO 02 Revitalizace ra...'!$118:$118</definedName>
    <definedName name="_xlnm.Print_Titles" localSheetId="3">'3 - SO 03 Napojení ramene...'!$121:$121</definedName>
    <definedName name="_xlnm.Print_Titles" localSheetId="4">'4 - SO 04 Sanace koryta p...'!$118:$118</definedName>
    <definedName name="_xlnm.Print_Titles" localSheetId="5">'5 - SO 05 Vegetační úprav...'!$117:$117</definedName>
    <definedName name="_xlnm.Print_Titles" localSheetId="6">'6 - SO 06 Dočasné konstru...'!$119:$119</definedName>
    <definedName name="_xlnm.Print_Titles" localSheetId="7">'7 - VON Vedlejší a ostatn...'!$124:$124</definedName>
    <definedName name="_xlnm.Print_Titles" localSheetId="0">'Rekapitulace stavby'!$92:$92</definedName>
    <definedName name="_xlnm.Print_Area" localSheetId="1">'1 - SO 01 Stabilizační ob...'!$C$82:$J$103,'1 - SO 01 Stabilizační ob...'!$C$109:$K$231</definedName>
    <definedName name="_xlnm.Print_Area" localSheetId="2">'2 - SO 02 Revitalizace ra...'!$C$82:$J$100,'2 - SO 02 Revitalizace ra...'!$C$106:$K$159</definedName>
    <definedName name="_xlnm.Print_Area" localSheetId="3">'3 - SO 03 Napojení ramene...'!$C$82:$J$103,'3 - SO 03 Napojení ramene...'!$C$109:$K$184</definedName>
    <definedName name="_xlnm.Print_Area" localSheetId="4">'4 - SO 04 Sanace koryta p...'!$C$82:$J$100,'4 - SO 04 Sanace koryta p...'!$C$106:$K$186</definedName>
    <definedName name="_xlnm.Print_Area" localSheetId="5">'5 - SO 05 Vegetační úprav...'!$C$82:$J$99,'5 - SO 05 Vegetační úprav...'!$C$105:$K$189</definedName>
    <definedName name="_xlnm.Print_Area" localSheetId="6">'6 - SO 06 Dočasné konstru...'!$C$82:$J$101,'6 - SO 06 Dočasné konstru...'!$C$107:$K$169</definedName>
    <definedName name="_xlnm.Print_Area" localSheetId="7">'7 - VON Vedlejší a ostatn...'!$C$82:$J$106,'7 - VON Vedlejší a ostatn...'!$C$112:$K$213</definedName>
    <definedName name="_xlnm.Print_Area" localSheetId="0">'Rekapitulace stavby'!$D$4:$AO$76,'Rekapitulace stavby'!$C$82:$AQ$102</definedName>
  </definedNames>
  <calcPr calcId="162913"/>
</workbook>
</file>

<file path=xl/calcChain.xml><?xml version="1.0" encoding="utf-8"?>
<calcChain xmlns="http://schemas.openxmlformats.org/spreadsheetml/2006/main">
  <c r="J37" i="8" l="1"/>
  <c r="J36" i="8"/>
  <c r="AY101" i="1"/>
  <c r="J35" i="8"/>
  <c r="AX101" i="1" s="1"/>
  <c r="BI213" i="8"/>
  <c r="BH213" i="8"/>
  <c r="BG213" i="8"/>
  <c r="BF213" i="8"/>
  <c r="T213" i="8"/>
  <c r="R213" i="8"/>
  <c r="P213" i="8"/>
  <c r="BK213" i="8"/>
  <c r="J213" i="8"/>
  <c r="BE213" i="8"/>
  <c r="BI212" i="8"/>
  <c r="BH212" i="8"/>
  <c r="BG212" i="8"/>
  <c r="BF212" i="8"/>
  <c r="T212" i="8"/>
  <c r="R212" i="8"/>
  <c r="P212" i="8"/>
  <c r="BK212" i="8"/>
  <c r="J212" i="8"/>
  <c r="BE212" i="8" s="1"/>
  <c r="BI208" i="8"/>
  <c r="BH208" i="8"/>
  <c r="BG208" i="8"/>
  <c r="BF208" i="8"/>
  <c r="T208" i="8"/>
  <c r="R208" i="8"/>
  <c r="P208" i="8"/>
  <c r="BK208" i="8"/>
  <c r="J208" i="8"/>
  <c r="BE208" i="8"/>
  <c r="BI205" i="8"/>
  <c r="BH205" i="8"/>
  <c r="BG205" i="8"/>
  <c r="BF205" i="8"/>
  <c r="T205" i="8"/>
  <c r="R205" i="8"/>
  <c r="P205" i="8"/>
  <c r="BK205" i="8"/>
  <c r="J205" i="8"/>
  <c r="BE205" i="8" s="1"/>
  <c r="BI200" i="8"/>
  <c r="BH200" i="8"/>
  <c r="BG200" i="8"/>
  <c r="BF200" i="8"/>
  <c r="T200" i="8"/>
  <c r="T199" i="8"/>
  <c r="R200" i="8"/>
  <c r="R199" i="8" s="1"/>
  <c r="P200" i="8"/>
  <c r="P199" i="8"/>
  <c r="BK200" i="8"/>
  <c r="BK199" i="8" s="1"/>
  <c r="J199" i="8" s="1"/>
  <c r="J105" i="8" s="1"/>
  <c r="J200" i="8"/>
  <c r="BE200" i="8" s="1"/>
  <c r="BI196" i="8"/>
  <c r="BH196" i="8"/>
  <c r="BG196" i="8"/>
  <c r="BF196" i="8"/>
  <c r="T196" i="8"/>
  <c r="R196" i="8"/>
  <c r="P196" i="8"/>
  <c r="BK196" i="8"/>
  <c r="J196" i="8"/>
  <c r="BE196" i="8"/>
  <c r="BI191" i="8"/>
  <c r="BH191" i="8"/>
  <c r="BG191" i="8"/>
  <c r="BF191" i="8"/>
  <c r="T191" i="8"/>
  <c r="R191" i="8"/>
  <c r="P191" i="8"/>
  <c r="BK191" i="8"/>
  <c r="J191" i="8"/>
  <c r="BE191" i="8" s="1"/>
  <c r="BI187" i="8"/>
  <c r="BH187" i="8"/>
  <c r="BG187" i="8"/>
  <c r="BF187" i="8"/>
  <c r="T187" i="8"/>
  <c r="T186" i="8"/>
  <c r="R187" i="8"/>
  <c r="R186" i="8" s="1"/>
  <c r="P187" i="8"/>
  <c r="P186" i="8"/>
  <c r="BK187" i="8"/>
  <c r="J187" i="8"/>
  <c r="BE187" i="8" s="1"/>
  <c r="BI185" i="8"/>
  <c r="BH185" i="8"/>
  <c r="BG185" i="8"/>
  <c r="BF185" i="8"/>
  <c r="T185" i="8"/>
  <c r="R185" i="8"/>
  <c r="R161" i="8" s="1"/>
  <c r="P185" i="8"/>
  <c r="BK185" i="8"/>
  <c r="J185" i="8"/>
  <c r="BE185" i="8"/>
  <c r="BI184" i="8"/>
  <c r="BH184" i="8"/>
  <c r="BG184" i="8"/>
  <c r="BF184" i="8"/>
  <c r="T184" i="8"/>
  <c r="R184" i="8"/>
  <c r="P184" i="8"/>
  <c r="BK184" i="8"/>
  <c r="J184" i="8"/>
  <c r="BE184" i="8" s="1"/>
  <c r="BI180" i="8"/>
  <c r="BH180" i="8"/>
  <c r="BG180" i="8"/>
  <c r="BF180" i="8"/>
  <c r="T180" i="8"/>
  <c r="R180" i="8"/>
  <c r="P180" i="8"/>
  <c r="BK180" i="8"/>
  <c r="J180" i="8"/>
  <c r="BE180" i="8"/>
  <c r="BI162" i="8"/>
  <c r="BH162" i="8"/>
  <c r="BG162" i="8"/>
  <c r="BF162" i="8"/>
  <c r="T162" i="8"/>
  <c r="R162" i="8"/>
  <c r="P162" i="8"/>
  <c r="BK162" i="8"/>
  <c r="BK161" i="8"/>
  <c r="J161" i="8" s="1"/>
  <c r="J162" i="8"/>
  <c r="BE162" i="8"/>
  <c r="J103" i="8"/>
  <c r="BI158" i="8"/>
  <c r="BH158" i="8"/>
  <c r="BG158" i="8"/>
  <c r="BF158" i="8"/>
  <c r="J34" i="8" s="1"/>
  <c r="AW101" i="1" s="1"/>
  <c r="T158" i="8"/>
  <c r="R158" i="8"/>
  <c r="P158" i="8"/>
  <c r="BK158" i="8"/>
  <c r="BK142" i="8" s="1"/>
  <c r="J158" i="8"/>
  <c r="BE158" i="8" s="1"/>
  <c r="BI154" i="8"/>
  <c r="BH154" i="8"/>
  <c r="BG154" i="8"/>
  <c r="BF154" i="8"/>
  <c r="T154" i="8"/>
  <c r="R154" i="8"/>
  <c r="P154" i="8"/>
  <c r="P142" i="8" s="1"/>
  <c r="BK154" i="8"/>
  <c r="J154" i="8"/>
  <c r="BE154" i="8"/>
  <c r="BI150" i="8"/>
  <c r="F37" i="8" s="1"/>
  <c r="BD101" i="1" s="1"/>
  <c r="BH150" i="8"/>
  <c r="BG150" i="8"/>
  <c r="BF150" i="8"/>
  <c r="T150" i="8"/>
  <c r="R150" i="8"/>
  <c r="P150" i="8"/>
  <c r="BK150" i="8"/>
  <c r="J150" i="8"/>
  <c r="BE150" i="8" s="1"/>
  <c r="BI146" i="8"/>
  <c r="BH146" i="8"/>
  <c r="BG146" i="8"/>
  <c r="BF146" i="8"/>
  <c r="T146" i="8"/>
  <c r="R146" i="8"/>
  <c r="P146" i="8"/>
  <c r="BK146" i="8"/>
  <c r="J146" i="8"/>
  <c r="BE146" i="8"/>
  <c r="BI143" i="8"/>
  <c r="BH143" i="8"/>
  <c r="BG143" i="8"/>
  <c r="BF143" i="8"/>
  <c r="T143" i="8"/>
  <c r="R143" i="8"/>
  <c r="R142" i="8" s="1"/>
  <c r="R141" i="8" s="1"/>
  <c r="P143" i="8"/>
  <c r="BK143" i="8"/>
  <c r="J143" i="8"/>
  <c r="BE143" i="8"/>
  <c r="BI138" i="8"/>
  <c r="BH138" i="8"/>
  <c r="BG138" i="8"/>
  <c r="BF138" i="8"/>
  <c r="T138" i="8"/>
  <c r="T137" i="8" s="1"/>
  <c r="R138" i="8"/>
  <c r="R137" i="8" s="1"/>
  <c r="P138" i="8"/>
  <c r="P137" i="8" s="1"/>
  <c r="BK138" i="8"/>
  <c r="BK137" i="8" s="1"/>
  <c r="J137" i="8"/>
  <c r="J100" i="8" s="1"/>
  <c r="J138" i="8"/>
  <c r="BE138" i="8" s="1"/>
  <c r="BI134" i="8"/>
  <c r="BH134" i="8"/>
  <c r="BG134" i="8"/>
  <c r="BF134" i="8"/>
  <c r="T134" i="8"/>
  <c r="T133" i="8"/>
  <c r="R134" i="8"/>
  <c r="R133" i="8" s="1"/>
  <c r="R126" i="8" s="1"/>
  <c r="R125" i="8" s="1"/>
  <c r="P134" i="8"/>
  <c r="P133" i="8"/>
  <c r="BK134" i="8"/>
  <c r="BK133" i="8" s="1"/>
  <c r="J133" i="8"/>
  <c r="J99" i="8" s="1"/>
  <c r="J134" i="8"/>
  <c r="BE134" i="8"/>
  <c r="BI128" i="8"/>
  <c r="BH128" i="8"/>
  <c r="BG128" i="8"/>
  <c r="BF128" i="8"/>
  <c r="T128" i="8"/>
  <c r="T127" i="8" s="1"/>
  <c r="T126" i="8"/>
  <c r="R128" i="8"/>
  <c r="R127" i="8" s="1"/>
  <c r="P128" i="8"/>
  <c r="P127" i="8" s="1"/>
  <c r="P126" i="8" s="1"/>
  <c r="BK128" i="8"/>
  <c r="BK127" i="8"/>
  <c r="J127" i="8"/>
  <c r="J98" i="8" s="1"/>
  <c r="BK126" i="8"/>
  <c r="J128" i="8"/>
  <c r="BE128" i="8"/>
  <c r="F33" i="8"/>
  <c r="AZ101" i="1" s="1"/>
  <c r="J122" i="8"/>
  <c r="J121" i="8"/>
  <c r="F121" i="8"/>
  <c r="F119" i="8"/>
  <c r="E117" i="8"/>
  <c r="J92" i="8"/>
  <c r="J91" i="8"/>
  <c r="F91" i="8"/>
  <c r="F89" i="8"/>
  <c r="E87" i="8"/>
  <c r="J18" i="8"/>
  <c r="E18" i="8"/>
  <c r="F92" i="8" s="1"/>
  <c r="F122" i="8"/>
  <c r="J17" i="8"/>
  <c r="J12" i="8"/>
  <c r="J89" i="8" s="1"/>
  <c r="J119" i="8"/>
  <c r="E7" i="8"/>
  <c r="E85" i="8" s="1"/>
  <c r="E115" i="8"/>
  <c r="J37" i="7"/>
  <c r="J36" i="7"/>
  <c r="AY100" i="1"/>
  <c r="J35" i="7"/>
  <c r="AX100" i="1" s="1"/>
  <c r="BI167" i="7"/>
  <c r="BH167" i="7"/>
  <c r="BG167" i="7"/>
  <c r="BF167" i="7"/>
  <c r="T167" i="7"/>
  <c r="R167" i="7"/>
  <c r="R163" i="7" s="1"/>
  <c r="P167" i="7"/>
  <c r="BK167" i="7"/>
  <c r="J167" i="7"/>
  <c r="BE167" i="7"/>
  <c r="BI164" i="7"/>
  <c r="BH164" i="7"/>
  <c r="BG164" i="7"/>
  <c r="BF164" i="7"/>
  <c r="T164" i="7"/>
  <c r="T163" i="7" s="1"/>
  <c r="R164" i="7"/>
  <c r="P164" i="7"/>
  <c r="BK164" i="7"/>
  <c r="BK163" i="7" s="1"/>
  <c r="J163" i="7" s="1"/>
  <c r="J100" i="7" s="1"/>
  <c r="J164" i="7"/>
  <c r="BE164" i="7"/>
  <c r="BI161" i="7"/>
  <c r="BH161" i="7"/>
  <c r="BG161" i="7"/>
  <c r="BF161" i="7"/>
  <c r="T161" i="7"/>
  <c r="R161" i="7"/>
  <c r="P161" i="7"/>
  <c r="BK161" i="7"/>
  <c r="J161" i="7"/>
  <c r="BE161" i="7" s="1"/>
  <c r="BI155" i="7"/>
  <c r="BH155" i="7"/>
  <c r="BG155" i="7"/>
  <c r="BF155" i="7"/>
  <c r="T155" i="7"/>
  <c r="R155" i="7"/>
  <c r="R149" i="7" s="1"/>
  <c r="P155" i="7"/>
  <c r="BK155" i="7"/>
  <c r="J155" i="7"/>
  <c r="BE155" i="7"/>
  <c r="BI150" i="7"/>
  <c r="BH150" i="7"/>
  <c r="BG150" i="7"/>
  <c r="BF150" i="7"/>
  <c r="T150" i="7"/>
  <c r="R150" i="7"/>
  <c r="P150" i="7"/>
  <c r="P149" i="7" s="1"/>
  <c r="BK150" i="7"/>
  <c r="BK149" i="7" s="1"/>
  <c r="J149" i="7" s="1"/>
  <c r="J99" i="7" s="1"/>
  <c r="J150" i="7"/>
  <c r="BE150" i="7"/>
  <c r="BI146" i="7"/>
  <c r="BH146" i="7"/>
  <c r="BG146" i="7"/>
  <c r="BF146" i="7"/>
  <c r="T146" i="7"/>
  <c r="R146" i="7"/>
  <c r="P146" i="7"/>
  <c r="BK146" i="7"/>
  <c r="J146" i="7"/>
  <c r="BE146" i="7" s="1"/>
  <c r="BI143" i="7"/>
  <c r="BH143" i="7"/>
  <c r="BG143" i="7"/>
  <c r="BF143" i="7"/>
  <c r="T143" i="7"/>
  <c r="T122" i="7" s="1"/>
  <c r="R143" i="7"/>
  <c r="P143" i="7"/>
  <c r="BK143" i="7"/>
  <c r="J143" i="7"/>
  <c r="BE143" i="7" s="1"/>
  <c r="BI137" i="7"/>
  <c r="BH137" i="7"/>
  <c r="BG137" i="7"/>
  <c r="BF137" i="7"/>
  <c r="T137" i="7"/>
  <c r="R137" i="7"/>
  <c r="P137" i="7"/>
  <c r="BK137" i="7"/>
  <c r="J137" i="7"/>
  <c r="BE137" i="7" s="1"/>
  <c r="BI132" i="7"/>
  <c r="BH132" i="7"/>
  <c r="F36" i="7" s="1"/>
  <c r="BC100" i="1" s="1"/>
  <c r="BG132" i="7"/>
  <c r="BF132" i="7"/>
  <c r="T132" i="7"/>
  <c r="R132" i="7"/>
  <c r="R122" i="7" s="1"/>
  <c r="P132" i="7"/>
  <c r="BK132" i="7"/>
  <c r="J132" i="7"/>
  <c r="BE132" i="7"/>
  <c r="J33" i="7" s="1"/>
  <c r="BI129" i="7"/>
  <c r="BH129" i="7"/>
  <c r="BG129" i="7"/>
  <c r="BF129" i="7"/>
  <c r="F34" i="7" s="1"/>
  <c r="BA100" i="1" s="1"/>
  <c r="T129" i="7"/>
  <c r="R129" i="7"/>
  <c r="P129" i="7"/>
  <c r="BK129" i="7"/>
  <c r="BK122" i="7" s="1"/>
  <c r="J129" i="7"/>
  <c r="BE129" i="7" s="1"/>
  <c r="BI126" i="7"/>
  <c r="BH126" i="7"/>
  <c r="BG126" i="7"/>
  <c r="BF126" i="7"/>
  <c r="T126" i="7"/>
  <c r="R126" i="7"/>
  <c r="P126" i="7"/>
  <c r="P122" i="7" s="1"/>
  <c r="BK126" i="7"/>
  <c r="J126" i="7"/>
  <c r="BE126" i="7"/>
  <c r="BI123" i="7"/>
  <c r="F37" i="7" s="1"/>
  <c r="BD100" i="1" s="1"/>
  <c r="BH123" i="7"/>
  <c r="BG123" i="7"/>
  <c r="BF123" i="7"/>
  <c r="J34" i="7"/>
  <c r="AW100" i="1" s="1"/>
  <c r="T123" i="7"/>
  <c r="R123" i="7"/>
  <c r="R121" i="7"/>
  <c r="R120" i="7" s="1"/>
  <c r="P123" i="7"/>
  <c r="BK123" i="7"/>
  <c r="J123" i="7"/>
  <c r="BE123" i="7"/>
  <c r="AV100" i="1"/>
  <c r="AT100" i="1" s="1"/>
  <c r="J117" i="7"/>
  <c r="J116" i="7"/>
  <c r="F116" i="7"/>
  <c r="F114" i="7"/>
  <c r="E112" i="7"/>
  <c r="J92" i="7"/>
  <c r="J91" i="7"/>
  <c r="F91" i="7"/>
  <c r="F89" i="7"/>
  <c r="E87" i="7"/>
  <c r="J18" i="7"/>
  <c r="E18" i="7"/>
  <c r="F117" i="7"/>
  <c r="F92" i="7"/>
  <c r="J17" i="7"/>
  <c r="J12" i="7"/>
  <c r="J89" i="7" s="1"/>
  <c r="J114" i="7"/>
  <c r="E7" i="7"/>
  <c r="E110" i="7" s="1"/>
  <c r="E85" i="7"/>
  <c r="J37" i="6"/>
  <c r="J36" i="6"/>
  <c r="AY99" i="1" s="1"/>
  <c r="J35" i="6"/>
  <c r="AX99" i="1"/>
  <c r="BI188" i="6"/>
  <c r="BH188" i="6"/>
  <c r="BG188" i="6"/>
  <c r="BF188" i="6"/>
  <c r="T188" i="6"/>
  <c r="R188" i="6"/>
  <c r="P188" i="6"/>
  <c r="BK188" i="6"/>
  <c r="J188" i="6"/>
  <c r="BE188" i="6" s="1"/>
  <c r="BI186" i="6"/>
  <c r="BH186" i="6"/>
  <c r="BG186" i="6"/>
  <c r="BF186" i="6"/>
  <c r="T186" i="6"/>
  <c r="R186" i="6"/>
  <c r="P186" i="6"/>
  <c r="BK186" i="6"/>
  <c r="J186" i="6"/>
  <c r="BE186" i="6"/>
  <c r="BI184" i="6"/>
  <c r="BH184" i="6"/>
  <c r="BG184" i="6"/>
  <c r="BF184" i="6"/>
  <c r="T184" i="6"/>
  <c r="R184" i="6"/>
  <c r="P184" i="6"/>
  <c r="BK184" i="6"/>
  <c r="J184" i="6"/>
  <c r="BE184" i="6" s="1"/>
  <c r="BI183" i="6"/>
  <c r="BH183" i="6"/>
  <c r="BG183" i="6"/>
  <c r="BF183" i="6"/>
  <c r="T183" i="6"/>
  <c r="R183" i="6"/>
  <c r="P183" i="6"/>
  <c r="BK183" i="6"/>
  <c r="J183" i="6"/>
  <c r="BE183" i="6" s="1"/>
  <c r="BI182" i="6"/>
  <c r="BH182" i="6"/>
  <c r="BG182" i="6"/>
  <c r="BF182" i="6"/>
  <c r="T182" i="6"/>
  <c r="R182" i="6"/>
  <c r="P182" i="6"/>
  <c r="BK182" i="6"/>
  <c r="J182" i="6"/>
  <c r="BE182" i="6" s="1"/>
  <c r="BI180" i="6"/>
  <c r="BH180" i="6"/>
  <c r="BG180" i="6"/>
  <c r="BF180" i="6"/>
  <c r="T180" i="6"/>
  <c r="R180" i="6"/>
  <c r="P180" i="6"/>
  <c r="BK180" i="6"/>
  <c r="J180" i="6"/>
  <c r="BE180" i="6" s="1"/>
  <c r="BI177" i="6"/>
  <c r="BH177" i="6"/>
  <c r="BG177" i="6"/>
  <c r="BF177" i="6"/>
  <c r="T177" i="6"/>
  <c r="R177" i="6"/>
  <c r="P177" i="6"/>
  <c r="BK177" i="6"/>
  <c r="J177" i="6"/>
  <c r="BE177" i="6" s="1"/>
  <c r="BI175" i="6"/>
  <c r="BH175" i="6"/>
  <c r="BG175" i="6"/>
  <c r="BF175" i="6"/>
  <c r="T175" i="6"/>
  <c r="R175" i="6"/>
  <c r="P175" i="6"/>
  <c r="BK175" i="6"/>
  <c r="J175" i="6"/>
  <c r="BE175" i="6"/>
  <c r="BI173" i="6"/>
  <c r="BH173" i="6"/>
  <c r="BG173" i="6"/>
  <c r="BF173" i="6"/>
  <c r="T173" i="6"/>
  <c r="R173" i="6"/>
  <c r="P173" i="6"/>
  <c r="BK173" i="6"/>
  <c r="J173" i="6"/>
  <c r="BE173" i="6" s="1"/>
  <c r="BI171" i="6"/>
  <c r="BH171" i="6"/>
  <c r="BG171" i="6"/>
  <c r="BF171" i="6"/>
  <c r="T171" i="6"/>
  <c r="R171" i="6"/>
  <c r="P171" i="6"/>
  <c r="BK171" i="6"/>
  <c r="J171" i="6"/>
  <c r="BE171" i="6"/>
  <c r="BI168" i="6"/>
  <c r="BH168" i="6"/>
  <c r="BG168" i="6"/>
  <c r="BF168" i="6"/>
  <c r="T168" i="6"/>
  <c r="R168" i="6"/>
  <c r="P168" i="6"/>
  <c r="BK168" i="6"/>
  <c r="J168" i="6"/>
  <c r="BE168" i="6" s="1"/>
  <c r="BI166" i="6"/>
  <c r="BH166" i="6"/>
  <c r="BG166" i="6"/>
  <c r="BF166" i="6"/>
  <c r="T166" i="6"/>
  <c r="R166" i="6"/>
  <c r="P166" i="6"/>
  <c r="BK166" i="6"/>
  <c r="J166" i="6"/>
  <c r="BE166" i="6"/>
  <c r="BI160" i="6"/>
  <c r="BH160" i="6"/>
  <c r="BG160" i="6"/>
  <c r="BF160" i="6"/>
  <c r="T160" i="6"/>
  <c r="R160" i="6"/>
  <c r="P160" i="6"/>
  <c r="BK160" i="6"/>
  <c r="J160" i="6"/>
  <c r="BE160" i="6" s="1"/>
  <c r="BI154" i="6"/>
  <c r="BH154" i="6"/>
  <c r="BG154" i="6"/>
  <c r="BF154" i="6"/>
  <c r="T154" i="6"/>
  <c r="R154" i="6"/>
  <c r="P154" i="6"/>
  <c r="BK154" i="6"/>
  <c r="J154" i="6"/>
  <c r="BE154" i="6" s="1"/>
  <c r="BI151" i="6"/>
  <c r="BH151" i="6"/>
  <c r="BG151" i="6"/>
  <c r="BF151" i="6"/>
  <c r="T151" i="6"/>
  <c r="R151" i="6"/>
  <c r="P151" i="6"/>
  <c r="BK151" i="6"/>
  <c r="J151" i="6"/>
  <c r="BE151" i="6" s="1"/>
  <c r="BI148" i="6"/>
  <c r="BH148" i="6"/>
  <c r="BG148" i="6"/>
  <c r="BF148" i="6"/>
  <c r="T148" i="6"/>
  <c r="R148" i="6"/>
  <c r="P148" i="6"/>
  <c r="BK148" i="6"/>
  <c r="J148" i="6"/>
  <c r="BE148" i="6"/>
  <c r="BI145" i="6"/>
  <c r="BH145" i="6"/>
  <c r="BG145" i="6"/>
  <c r="BF145" i="6"/>
  <c r="T145" i="6"/>
  <c r="R145" i="6"/>
  <c r="P145" i="6"/>
  <c r="BK145" i="6"/>
  <c r="J145" i="6"/>
  <c r="BE145" i="6" s="1"/>
  <c r="BI142" i="6"/>
  <c r="BH142" i="6"/>
  <c r="BG142" i="6"/>
  <c r="BF142" i="6"/>
  <c r="T142" i="6"/>
  <c r="R142" i="6"/>
  <c r="P142" i="6"/>
  <c r="BK142" i="6"/>
  <c r="J142" i="6"/>
  <c r="BE142" i="6"/>
  <c r="BI139" i="6"/>
  <c r="BH139" i="6"/>
  <c r="BG139" i="6"/>
  <c r="BF139" i="6"/>
  <c r="T139" i="6"/>
  <c r="R139" i="6"/>
  <c r="P139" i="6"/>
  <c r="BK139" i="6"/>
  <c r="J139" i="6"/>
  <c r="BE139" i="6" s="1"/>
  <c r="BI133" i="6"/>
  <c r="BH133" i="6"/>
  <c r="BG133" i="6"/>
  <c r="BF133" i="6"/>
  <c r="T133" i="6"/>
  <c r="R133" i="6"/>
  <c r="P133" i="6"/>
  <c r="BK133" i="6"/>
  <c r="J133" i="6"/>
  <c r="BE133" i="6"/>
  <c r="BI130" i="6"/>
  <c r="BH130" i="6"/>
  <c r="BG130" i="6"/>
  <c r="BF130" i="6"/>
  <c r="T130" i="6"/>
  <c r="R130" i="6"/>
  <c r="P130" i="6"/>
  <c r="BK130" i="6"/>
  <c r="J130" i="6"/>
  <c r="BE130" i="6" s="1"/>
  <c r="BI124" i="6"/>
  <c r="BH124" i="6"/>
  <c r="BG124" i="6"/>
  <c r="BF124" i="6"/>
  <c r="T124" i="6"/>
  <c r="R124" i="6"/>
  <c r="P124" i="6"/>
  <c r="BK124" i="6"/>
  <c r="J124" i="6"/>
  <c r="BE124" i="6" s="1"/>
  <c r="BI121" i="6"/>
  <c r="BH121" i="6"/>
  <c r="F36" i="6" s="1"/>
  <c r="BC99" i="1" s="1"/>
  <c r="BG121" i="6"/>
  <c r="BF121" i="6"/>
  <c r="F34" i="6" s="1"/>
  <c r="BA99" i="1" s="1"/>
  <c r="T121" i="6"/>
  <c r="R121" i="6"/>
  <c r="R120" i="6" s="1"/>
  <c r="R119" i="6" s="1"/>
  <c r="R118" i="6" s="1"/>
  <c r="P121" i="6"/>
  <c r="P120" i="6"/>
  <c r="P119" i="6" s="1"/>
  <c r="P118" i="6" s="1"/>
  <c r="AU99" i="1" s="1"/>
  <c r="BK121" i="6"/>
  <c r="J121" i="6"/>
  <c r="BE121" i="6" s="1"/>
  <c r="J115" i="6"/>
  <c r="J114" i="6"/>
  <c r="F114" i="6"/>
  <c r="F112" i="6"/>
  <c r="E110" i="6"/>
  <c r="J92" i="6"/>
  <c r="J91" i="6"/>
  <c r="F91" i="6"/>
  <c r="F89" i="6"/>
  <c r="E87" i="6"/>
  <c r="J18" i="6"/>
  <c r="E18" i="6"/>
  <c r="F115" i="6"/>
  <c r="F92" i="6"/>
  <c r="J17" i="6"/>
  <c r="J12" i="6"/>
  <c r="J112" i="6" s="1"/>
  <c r="E7" i="6"/>
  <c r="E108" i="6" s="1"/>
  <c r="J37" i="5"/>
  <c r="J36" i="5"/>
  <c r="AY98" i="1" s="1"/>
  <c r="J35" i="5"/>
  <c r="AX98" i="1" s="1"/>
  <c r="BI185" i="5"/>
  <c r="BH185" i="5"/>
  <c r="BG185" i="5"/>
  <c r="BF185" i="5"/>
  <c r="T185" i="5"/>
  <c r="T184" i="5" s="1"/>
  <c r="R185" i="5"/>
  <c r="R184" i="5" s="1"/>
  <c r="P185" i="5"/>
  <c r="P184" i="5" s="1"/>
  <c r="BK185" i="5"/>
  <c r="BK184" i="5"/>
  <c r="J184" i="5" s="1"/>
  <c r="J185" i="5"/>
  <c r="BE185" i="5"/>
  <c r="J99" i="5"/>
  <c r="BI181" i="5"/>
  <c r="BH181" i="5"/>
  <c r="BG181" i="5"/>
  <c r="BF181" i="5"/>
  <c r="T181" i="5"/>
  <c r="R181" i="5"/>
  <c r="P181" i="5"/>
  <c r="BK181" i="5"/>
  <c r="J181" i="5"/>
  <c r="BE181" i="5" s="1"/>
  <c r="BI178" i="5"/>
  <c r="BH178" i="5"/>
  <c r="BG178" i="5"/>
  <c r="BF178" i="5"/>
  <c r="T178" i="5"/>
  <c r="R178" i="5"/>
  <c r="P178" i="5"/>
  <c r="BK178" i="5"/>
  <c r="J178" i="5"/>
  <c r="BE178" i="5"/>
  <c r="BI175" i="5"/>
  <c r="BH175" i="5"/>
  <c r="BG175" i="5"/>
  <c r="BF175" i="5"/>
  <c r="T175" i="5"/>
  <c r="R175" i="5"/>
  <c r="P175" i="5"/>
  <c r="BK175" i="5"/>
  <c r="J175" i="5"/>
  <c r="BE175" i="5" s="1"/>
  <c r="BI173" i="5"/>
  <c r="BH173" i="5"/>
  <c r="BG173" i="5"/>
  <c r="BF173" i="5"/>
  <c r="T173" i="5"/>
  <c r="R173" i="5"/>
  <c r="P173" i="5"/>
  <c r="BK173" i="5"/>
  <c r="J173" i="5"/>
  <c r="BE173" i="5" s="1"/>
  <c r="BI170" i="5"/>
  <c r="BH170" i="5"/>
  <c r="BG170" i="5"/>
  <c r="BF170" i="5"/>
  <c r="T170" i="5"/>
  <c r="R170" i="5"/>
  <c r="P170" i="5"/>
  <c r="BK170" i="5"/>
  <c r="J170" i="5"/>
  <c r="BE170" i="5" s="1"/>
  <c r="BI168" i="5"/>
  <c r="F37" i="5" s="1"/>
  <c r="BD98" i="1" s="1"/>
  <c r="BH168" i="5"/>
  <c r="BG168" i="5"/>
  <c r="BF168" i="5"/>
  <c r="T168" i="5"/>
  <c r="R168" i="5"/>
  <c r="P168" i="5"/>
  <c r="BK168" i="5"/>
  <c r="J168" i="5"/>
  <c r="BE168" i="5" s="1"/>
  <c r="BI163" i="5"/>
  <c r="BH163" i="5"/>
  <c r="BG163" i="5"/>
  <c r="BF163" i="5"/>
  <c r="T163" i="5"/>
  <c r="R163" i="5"/>
  <c r="P163" i="5"/>
  <c r="BK163" i="5"/>
  <c r="J163" i="5"/>
  <c r="BE163" i="5" s="1"/>
  <c r="BI158" i="5"/>
  <c r="BH158" i="5"/>
  <c r="BG158" i="5"/>
  <c r="BF158" i="5"/>
  <c r="T158" i="5"/>
  <c r="R158" i="5"/>
  <c r="P158" i="5"/>
  <c r="BK158" i="5"/>
  <c r="J158" i="5"/>
  <c r="BE158" i="5"/>
  <c r="BI152" i="5"/>
  <c r="BH152" i="5"/>
  <c r="BG152" i="5"/>
  <c r="BF152" i="5"/>
  <c r="T152" i="5"/>
  <c r="R152" i="5"/>
  <c r="P152" i="5"/>
  <c r="BK152" i="5"/>
  <c r="J152" i="5"/>
  <c r="BE152" i="5"/>
  <c r="BI149" i="5"/>
  <c r="BH149" i="5"/>
  <c r="BG149" i="5"/>
  <c r="BF149" i="5"/>
  <c r="T149" i="5"/>
  <c r="R149" i="5"/>
  <c r="P149" i="5"/>
  <c r="BK149" i="5"/>
  <c r="J149" i="5"/>
  <c r="BE149" i="5"/>
  <c r="BI143" i="5"/>
  <c r="BH143" i="5"/>
  <c r="BG143" i="5"/>
  <c r="BF143" i="5"/>
  <c r="T143" i="5"/>
  <c r="R143" i="5"/>
  <c r="P143" i="5"/>
  <c r="BK143" i="5"/>
  <c r="J143" i="5"/>
  <c r="BE143" i="5"/>
  <c r="BI140" i="5"/>
  <c r="BH140" i="5"/>
  <c r="BG140" i="5"/>
  <c r="BF140" i="5"/>
  <c r="T140" i="5"/>
  <c r="R140" i="5"/>
  <c r="P140" i="5"/>
  <c r="BK140" i="5"/>
  <c r="J140" i="5"/>
  <c r="BE140" i="5"/>
  <c r="BI135" i="5"/>
  <c r="BH135" i="5"/>
  <c r="BG135" i="5"/>
  <c r="BF135" i="5"/>
  <c r="T135" i="5"/>
  <c r="R135" i="5"/>
  <c r="P135" i="5"/>
  <c r="BK135" i="5"/>
  <c r="J135" i="5"/>
  <c r="BE135" i="5"/>
  <c r="BI132" i="5"/>
  <c r="BH132" i="5"/>
  <c r="F36" i="5" s="1"/>
  <c r="BG132" i="5"/>
  <c r="BF132" i="5"/>
  <c r="T132" i="5"/>
  <c r="R132" i="5"/>
  <c r="R121" i="5" s="1"/>
  <c r="R120" i="5" s="1"/>
  <c r="P132" i="5"/>
  <c r="BK132" i="5"/>
  <c r="J132" i="5"/>
  <c r="BE132" i="5"/>
  <c r="BI129" i="5"/>
  <c r="BH129" i="5"/>
  <c r="BG129" i="5"/>
  <c r="BF129" i="5"/>
  <c r="T129" i="5"/>
  <c r="R129" i="5"/>
  <c r="P129" i="5"/>
  <c r="BK129" i="5"/>
  <c r="J129" i="5"/>
  <c r="BE129" i="5"/>
  <c r="BI122" i="5"/>
  <c r="BH122" i="5"/>
  <c r="BC98" i="1"/>
  <c r="BG122" i="5"/>
  <c r="BF122" i="5"/>
  <c r="T122" i="5"/>
  <c r="R122" i="5"/>
  <c r="R119" i="5"/>
  <c r="P122" i="5"/>
  <c r="BK122" i="5"/>
  <c r="J122" i="5"/>
  <c r="BE122" i="5" s="1"/>
  <c r="F33" i="5" s="1"/>
  <c r="AZ98" i="1" s="1"/>
  <c r="J116" i="5"/>
  <c r="J115" i="5"/>
  <c r="F115" i="5"/>
  <c r="F113" i="5"/>
  <c r="E111" i="5"/>
  <c r="J92" i="5"/>
  <c r="J91" i="5"/>
  <c r="F91" i="5"/>
  <c r="F89" i="5"/>
  <c r="E87" i="5"/>
  <c r="J18" i="5"/>
  <c r="E18" i="5"/>
  <c r="J17" i="5"/>
  <c r="J12" i="5"/>
  <c r="E7" i="5"/>
  <c r="E85" i="5" s="1"/>
  <c r="E109" i="5"/>
  <c r="J37" i="4"/>
  <c r="J36" i="4"/>
  <c r="AY97" i="1"/>
  <c r="J35" i="4"/>
  <c r="AX97" i="1"/>
  <c r="BI182" i="4"/>
  <c r="BH182" i="4"/>
  <c r="BG182" i="4"/>
  <c r="BF182" i="4"/>
  <c r="T182" i="4"/>
  <c r="T181" i="4"/>
  <c r="R182" i="4"/>
  <c r="R181" i="4" s="1"/>
  <c r="P182" i="4"/>
  <c r="P181" i="4"/>
  <c r="BK182" i="4"/>
  <c r="BK181" i="4"/>
  <c r="J181" i="4"/>
  <c r="J102" i="4" s="1"/>
  <c r="J182" i="4"/>
  <c r="BE182" i="4" s="1"/>
  <c r="BI178" i="4"/>
  <c r="BH178" i="4"/>
  <c r="BG178" i="4"/>
  <c r="BF178" i="4"/>
  <c r="T178" i="4"/>
  <c r="R178" i="4"/>
  <c r="R173" i="4" s="1"/>
  <c r="P178" i="4"/>
  <c r="BK178" i="4"/>
  <c r="J178" i="4"/>
  <c r="BE178" i="4"/>
  <c r="BI176" i="4"/>
  <c r="BH176" i="4"/>
  <c r="BG176" i="4"/>
  <c r="BF176" i="4"/>
  <c r="T176" i="4"/>
  <c r="R176" i="4"/>
  <c r="P176" i="4"/>
  <c r="BK176" i="4"/>
  <c r="BK173" i="4" s="1"/>
  <c r="J173" i="4" s="1"/>
  <c r="J101" i="4" s="1"/>
  <c r="J176" i="4"/>
  <c r="BE176" i="4"/>
  <c r="BI174" i="4"/>
  <c r="BH174" i="4"/>
  <c r="BG174" i="4"/>
  <c r="BF174" i="4"/>
  <c r="T174" i="4"/>
  <c r="T173" i="4"/>
  <c r="R174" i="4"/>
  <c r="P174" i="4"/>
  <c r="P173" i="4"/>
  <c r="BK174" i="4"/>
  <c r="J174" i="4"/>
  <c r="BE174" i="4" s="1"/>
  <c r="BI170" i="4"/>
  <c r="BH170" i="4"/>
  <c r="BG170" i="4"/>
  <c r="BF170" i="4"/>
  <c r="T170" i="4"/>
  <c r="T169" i="4"/>
  <c r="R170" i="4"/>
  <c r="R169" i="4"/>
  <c r="P170" i="4"/>
  <c r="P169" i="4"/>
  <c r="BK170" i="4"/>
  <c r="BK169" i="4"/>
  <c r="J169" i="4"/>
  <c r="J100" i="4" s="1"/>
  <c r="J170" i="4"/>
  <c r="BE170" i="4" s="1"/>
  <c r="BI166" i="4"/>
  <c r="BH166" i="4"/>
  <c r="BG166" i="4"/>
  <c r="BF166" i="4"/>
  <c r="T166" i="4"/>
  <c r="R166" i="4"/>
  <c r="R159" i="4" s="1"/>
  <c r="P166" i="4"/>
  <c r="BK166" i="4"/>
  <c r="J166" i="4"/>
  <c r="BE166" i="4"/>
  <c r="BI160" i="4"/>
  <c r="BH160" i="4"/>
  <c r="BG160" i="4"/>
  <c r="BF160" i="4"/>
  <c r="T160" i="4"/>
  <c r="T159" i="4" s="1"/>
  <c r="R160" i="4"/>
  <c r="P160" i="4"/>
  <c r="P159" i="4"/>
  <c r="BK160" i="4"/>
  <c r="BK159" i="4"/>
  <c r="J159" i="4" s="1"/>
  <c r="J160" i="4"/>
  <c r="BE160" i="4"/>
  <c r="J99" i="4"/>
  <c r="BI155" i="4"/>
  <c r="BH155" i="4"/>
  <c r="BG155" i="4"/>
  <c r="BF155" i="4"/>
  <c r="T155" i="4"/>
  <c r="R155" i="4"/>
  <c r="P155" i="4"/>
  <c r="BK155" i="4"/>
  <c r="J155" i="4"/>
  <c r="BE155" i="4"/>
  <c r="BI153" i="4"/>
  <c r="BH153" i="4"/>
  <c r="BG153" i="4"/>
  <c r="BF153" i="4"/>
  <c r="T153" i="4"/>
  <c r="R153" i="4"/>
  <c r="P153" i="4"/>
  <c r="BK153" i="4"/>
  <c r="J153" i="4"/>
  <c r="BE153" i="4"/>
  <c r="BI150" i="4"/>
  <c r="BH150" i="4"/>
  <c r="BG150" i="4"/>
  <c r="BF150" i="4"/>
  <c r="T150" i="4"/>
  <c r="R150" i="4"/>
  <c r="P150" i="4"/>
  <c r="BK150" i="4"/>
  <c r="J150" i="4"/>
  <c r="BE150" i="4"/>
  <c r="BI147" i="4"/>
  <c r="BH147" i="4"/>
  <c r="BG147" i="4"/>
  <c r="BF147" i="4"/>
  <c r="T147" i="4"/>
  <c r="R147" i="4"/>
  <c r="P147" i="4"/>
  <c r="BK147" i="4"/>
  <c r="J147" i="4"/>
  <c r="BE147" i="4"/>
  <c r="BI143" i="4"/>
  <c r="BH143" i="4"/>
  <c r="BG143" i="4"/>
  <c r="BF143" i="4"/>
  <c r="T143" i="4"/>
  <c r="R143" i="4"/>
  <c r="P143" i="4"/>
  <c r="BK143" i="4"/>
  <c r="J143" i="4"/>
  <c r="BE143" i="4"/>
  <c r="BI139" i="4"/>
  <c r="BH139" i="4"/>
  <c r="BG139" i="4"/>
  <c r="BF139" i="4"/>
  <c r="T139" i="4"/>
  <c r="R139" i="4"/>
  <c r="P139" i="4"/>
  <c r="BK139" i="4"/>
  <c r="J139" i="4"/>
  <c r="BE139" i="4"/>
  <c r="BI135" i="4"/>
  <c r="BH135" i="4"/>
  <c r="BG135" i="4"/>
  <c r="BF135" i="4"/>
  <c r="T135" i="4"/>
  <c r="R135" i="4"/>
  <c r="P135" i="4"/>
  <c r="BK135" i="4"/>
  <c r="J135" i="4"/>
  <c r="BE135" i="4"/>
  <c r="BI132" i="4"/>
  <c r="BH132" i="4"/>
  <c r="BG132" i="4"/>
  <c r="BF132" i="4"/>
  <c r="T132" i="4"/>
  <c r="T124" i="4" s="1"/>
  <c r="T123" i="4" s="1"/>
  <c r="R132" i="4"/>
  <c r="R124" i="4" s="1"/>
  <c r="P132" i="4"/>
  <c r="BK132" i="4"/>
  <c r="J132" i="4"/>
  <c r="BE132" i="4"/>
  <c r="BI128" i="4"/>
  <c r="BH128" i="4"/>
  <c r="BG128" i="4"/>
  <c r="F35" i="4" s="1"/>
  <c r="BB97" i="1" s="1"/>
  <c r="BF128" i="4"/>
  <c r="T128" i="4"/>
  <c r="R128" i="4"/>
  <c r="P128" i="4"/>
  <c r="P124" i="4" s="1"/>
  <c r="P123" i="4" s="1"/>
  <c r="BK128" i="4"/>
  <c r="BK124" i="4" s="1"/>
  <c r="BK123" i="4" s="1"/>
  <c r="J128" i="4"/>
  <c r="BE128" i="4"/>
  <c r="BI125" i="4"/>
  <c r="F37" i="4"/>
  <c r="BD97" i="1" s="1"/>
  <c r="BH125" i="4"/>
  <c r="BG125" i="4"/>
  <c r="BF125" i="4"/>
  <c r="T125" i="4"/>
  <c r="T122" i="4"/>
  <c r="R125" i="4"/>
  <c r="P125" i="4"/>
  <c r="P122" i="4"/>
  <c r="AU97" i="1" s="1"/>
  <c r="BK125" i="4"/>
  <c r="J125" i="4"/>
  <c r="BE125" i="4" s="1"/>
  <c r="F33" i="4" s="1"/>
  <c r="AZ97" i="1" s="1"/>
  <c r="J119" i="4"/>
  <c r="J118" i="4"/>
  <c r="F118" i="4"/>
  <c r="F116" i="4"/>
  <c r="E114" i="4"/>
  <c r="J92" i="4"/>
  <c r="J91" i="4"/>
  <c r="F91" i="4"/>
  <c r="F89" i="4"/>
  <c r="E87" i="4"/>
  <c r="J18" i="4"/>
  <c r="E18" i="4"/>
  <c r="J17" i="4"/>
  <c r="J12" i="4"/>
  <c r="E7" i="4"/>
  <c r="E85" i="4" s="1"/>
  <c r="E112" i="4"/>
  <c r="J37" i="3"/>
  <c r="J36" i="3"/>
  <c r="AY96" i="1"/>
  <c r="J35" i="3"/>
  <c r="AX96" i="1"/>
  <c r="BI158" i="3"/>
  <c r="BH158" i="3"/>
  <c r="BG158" i="3"/>
  <c r="BF158" i="3"/>
  <c r="T158" i="3"/>
  <c r="T157" i="3"/>
  <c r="R158" i="3"/>
  <c r="R157" i="3" s="1"/>
  <c r="P158" i="3"/>
  <c r="P157" i="3"/>
  <c r="BK158" i="3"/>
  <c r="BK157" i="3"/>
  <c r="J157" i="3"/>
  <c r="J99" i="3" s="1"/>
  <c r="J158" i="3"/>
  <c r="BE158" i="3" s="1"/>
  <c r="BI155" i="3"/>
  <c r="BH155" i="3"/>
  <c r="BG155" i="3"/>
  <c r="BF155" i="3"/>
  <c r="T155" i="3"/>
  <c r="R155" i="3"/>
  <c r="P155" i="3"/>
  <c r="BK155" i="3"/>
  <c r="J155" i="3"/>
  <c r="BE155" i="3"/>
  <c r="BI152" i="3"/>
  <c r="BH152" i="3"/>
  <c r="BG152" i="3"/>
  <c r="BF152" i="3"/>
  <c r="T152" i="3"/>
  <c r="R152" i="3"/>
  <c r="P152" i="3"/>
  <c r="BK152" i="3"/>
  <c r="J152" i="3"/>
  <c r="BE152" i="3"/>
  <c r="BI150" i="3"/>
  <c r="BH150" i="3"/>
  <c r="BG150" i="3"/>
  <c r="BF150" i="3"/>
  <c r="T150" i="3"/>
  <c r="R150" i="3"/>
  <c r="P150" i="3"/>
  <c r="BK150" i="3"/>
  <c r="J150" i="3"/>
  <c r="BE150" i="3"/>
  <c r="BI147" i="3"/>
  <c r="BH147" i="3"/>
  <c r="BG147" i="3"/>
  <c r="BF147" i="3"/>
  <c r="T147" i="3"/>
  <c r="R147" i="3"/>
  <c r="P147" i="3"/>
  <c r="BK147" i="3"/>
  <c r="J147" i="3"/>
  <c r="BE147" i="3"/>
  <c r="BI145" i="3"/>
  <c r="BH145" i="3"/>
  <c r="BG145" i="3"/>
  <c r="BF145" i="3"/>
  <c r="T145" i="3"/>
  <c r="R145" i="3"/>
  <c r="P145" i="3"/>
  <c r="BK145" i="3"/>
  <c r="J145" i="3"/>
  <c r="BE145" i="3"/>
  <c r="BI143" i="3"/>
  <c r="BH143" i="3"/>
  <c r="BG143" i="3"/>
  <c r="BF143" i="3"/>
  <c r="T143" i="3"/>
  <c r="R143" i="3"/>
  <c r="P143" i="3"/>
  <c r="BK143" i="3"/>
  <c r="J143" i="3"/>
  <c r="BE143" i="3"/>
  <c r="BI140" i="3"/>
  <c r="BH140" i="3"/>
  <c r="BG140" i="3"/>
  <c r="BF140" i="3"/>
  <c r="T140" i="3"/>
  <c r="R140" i="3"/>
  <c r="P140" i="3"/>
  <c r="BK140" i="3"/>
  <c r="J140" i="3"/>
  <c r="BE140" i="3"/>
  <c r="BI137" i="3"/>
  <c r="BH137" i="3"/>
  <c r="BG137" i="3"/>
  <c r="BF137" i="3"/>
  <c r="T137" i="3"/>
  <c r="R137" i="3"/>
  <c r="P137" i="3"/>
  <c r="BK137" i="3"/>
  <c r="J137" i="3"/>
  <c r="BE137" i="3"/>
  <c r="BI133" i="3"/>
  <c r="BH133" i="3"/>
  <c r="BG133" i="3"/>
  <c r="BF133" i="3"/>
  <c r="T133" i="3"/>
  <c r="R133" i="3"/>
  <c r="P133" i="3"/>
  <c r="BK133" i="3"/>
  <c r="J133" i="3"/>
  <c r="BE133" i="3"/>
  <c r="BI130" i="3"/>
  <c r="BH130" i="3"/>
  <c r="BG130" i="3"/>
  <c r="BF130" i="3"/>
  <c r="T130" i="3"/>
  <c r="R130" i="3"/>
  <c r="P130" i="3"/>
  <c r="BK130" i="3"/>
  <c r="J130" i="3"/>
  <c r="BE130" i="3"/>
  <c r="BI126" i="3"/>
  <c r="F37" i="3" s="1"/>
  <c r="BD96" i="1" s="1"/>
  <c r="BH126" i="3"/>
  <c r="BG126" i="3"/>
  <c r="BF126" i="3"/>
  <c r="T126" i="3"/>
  <c r="R126" i="3"/>
  <c r="P126" i="3"/>
  <c r="BK126" i="3"/>
  <c r="J126" i="3"/>
  <c r="BE126" i="3"/>
  <c r="BI122" i="3"/>
  <c r="BH122" i="3"/>
  <c r="F36" i="3" s="1"/>
  <c r="BC96" i="1" s="1"/>
  <c r="BG122" i="3"/>
  <c r="F35" i="3"/>
  <c r="BB96" i="1" s="1"/>
  <c r="BF122" i="3"/>
  <c r="T122" i="3"/>
  <c r="T121" i="3"/>
  <c r="T120" i="3" s="1"/>
  <c r="T119" i="3" s="1"/>
  <c r="R122" i="3"/>
  <c r="R121" i="3"/>
  <c r="R120" i="3" s="1"/>
  <c r="R119" i="3" s="1"/>
  <c r="P122" i="3"/>
  <c r="P121" i="3"/>
  <c r="BK122" i="3"/>
  <c r="J122" i="3"/>
  <c r="BE122" i="3"/>
  <c r="J33" i="3"/>
  <c r="AV96" i="1" s="1"/>
  <c r="J116" i="3"/>
  <c r="J115" i="3"/>
  <c r="F115" i="3"/>
  <c r="F113" i="3"/>
  <c r="E111" i="3"/>
  <c r="J92" i="3"/>
  <c r="J91" i="3"/>
  <c r="F91" i="3"/>
  <c r="F89" i="3"/>
  <c r="E87" i="3"/>
  <c r="J18" i="3"/>
  <c r="E18" i="3"/>
  <c r="F116" i="3"/>
  <c r="F92" i="3"/>
  <c r="J17" i="3"/>
  <c r="J12" i="3"/>
  <c r="J113" i="3" s="1"/>
  <c r="E7" i="3"/>
  <c r="E109" i="3"/>
  <c r="E85" i="3"/>
  <c r="J37" i="2"/>
  <c r="J36" i="2"/>
  <c r="AY95" i="1"/>
  <c r="J35" i="2"/>
  <c r="AX95" i="1"/>
  <c r="BI230" i="2"/>
  <c r="BH230" i="2"/>
  <c r="BG230" i="2"/>
  <c r="BF230" i="2"/>
  <c r="T230" i="2"/>
  <c r="T229" i="2"/>
  <c r="R230" i="2"/>
  <c r="R229" i="2"/>
  <c r="P230" i="2"/>
  <c r="P229" i="2"/>
  <c r="BK230" i="2"/>
  <c r="BK229" i="2"/>
  <c r="J229" i="2" s="1"/>
  <c r="J102" i="2" s="1"/>
  <c r="J230" i="2"/>
  <c r="BE230" i="2"/>
  <c r="BI228" i="2"/>
  <c r="BH228" i="2"/>
  <c r="BG228" i="2"/>
  <c r="BF228" i="2"/>
  <c r="T228" i="2"/>
  <c r="R228" i="2"/>
  <c r="P228" i="2"/>
  <c r="BK228" i="2"/>
  <c r="J228" i="2"/>
  <c r="BE228" i="2"/>
  <c r="BI225" i="2"/>
  <c r="BH225" i="2"/>
  <c r="BG225" i="2"/>
  <c r="BF225" i="2"/>
  <c r="T225" i="2"/>
  <c r="R225" i="2"/>
  <c r="P225" i="2"/>
  <c r="BK225" i="2"/>
  <c r="J225" i="2"/>
  <c r="BE225" i="2"/>
  <c r="BI223" i="2"/>
  <c r="BH223" i="2"/>
  <c r="BG223" i="2"/>
  <c r="BF223" i="2"/>
  <c r="T223" i="2"/>
  <c r="R223" i="2"/>
  <c r="P223" i="2"/>
  <c r="BK223" i="2"/>
  <c r="J223" i="2"/>
  <c r="BE223" i="2"/>
  <c r="BI221" i="2"/>
  <c r="BH221" i="2"/>
  <c r="BG221" i="2"/>
  <c r="BF221" i="2"/>
  <c r="T221" i="2"/>
  <c r="R221" i="2"/>
  <c r="P221" i="2"/>
  <c r="BK221" i="2"/>
  <c r="J221" i="2"/>
  <c r="BE221" i="2"/>
  <c r="BI218" i="2"/>
  <c r="BH218" i="2"/>
  <c r="BG218" i="2"/>
  <c r="BF218" i="2"/>
  <c r="T218" i="2"/>
  <c r="T217" i="2" s="1"/>
  <c r="R218" i="2"/>
  <c r="R217" i="2"/>
  <c r="P218" i="2"/>
  <c r="P217" i="2" s="1"/>
  <c r="BK218" i="2"/>
  <c r="BK217" i="2"/>
  <c r="J217" i="2" s="1"/>
  <c r="J218" i="2"/>
  <c r="BE218" i="2"/>
  <c r="J101" i="2"/>
  <c r="BI214" i="2"/>
  <c r="BH214" i="2"/>
  <c r="BG214" i="2"/>
  <c r="BF214" i="2"/>
  <c r="T214" i="2"/>
  <c r="R214" i="2"/>
  <c r="P214" i="2"/>
  <c r="BK214" i="2"/>
  <c r="BK201" i="2" s="1"/>
  <c r="J201" i="2" s="1"/>
  <c r="J100" i="2" s="1"/>
  <c r="J214" i="2"/>
  <c r="BE214" i="2"/>
  <c r="BI207" i="2"/>
  <c r="BH207" i="2"/>
  <c r="BG207" i="2"/>
  <c r="BF207" i="2"/>
  <c r="T207" i="2"/>
  <c r="R207" i="2"/>
  <c r="R201" i="2" s="1"/>
  <c r="P207" i="2"/>
  <c r="BK207" i="2"/>
  <c r="J207" i="2"/>
  <c r="BE207" i="2"/>
  <c r="BI202" i="2"/>
  <c r="BH202" i="2"/>
  <c r="BG202" i="2"/>
  <c r="BF202" i="2"/>
  <c r="T202" i="2"/>
  <c r="T201" i="2" s="1"/>
  <c r="R202" i="2"/>
  <c r="P202" i="2"/>
  <c r="P201" i="2" s="1"/>
  <c r="BK202" i="2"/>
  <c r="J202" i="2"/>
  <c r="BE202" i="2"/>
  <c r="BI198" i="2"/>
  <c r="BH198" i="2"/>
  <c r="BG198" i="2"/>
  <c r="BF198" i="2"/>
  <c r="T198" i="2"/>
  <c r="R198" i="2"/>
  <c r="P198" i="2"/>
  <c r="BK198" i="2"/>
  <c r="J198" i="2"/>
  <c r="BE198" i="2" s="1"/>
  <c r="BI196" i="2"/>
  <c r="BH196" i="2"/>
  <c r="BG196" i="2"/>
  <c r="BF196" i="2"/>
  <c r="T196" i="2"/>
  <c r="R196" i="2"/>
  <c r="P196" i="2"/>
  <c r="BK196" i="2"/>
  <c r="J196" i="2"/>
  <c r="BE196" i="2"/>
  <c r="BI193" i="2"/>
  <c r="BH193" i="2"/>
  <c r="BG193" i="2"/>
  <c r="BF193" i="2"/>
  <c r="T193" i="2"/>
  <c r="R193" i="2"/>
  <c r="P193" i="2"/>
  <c r="BK193" i="2"/>
  <c r="J193" i="2"/>
  <c r="BE193" i="2"/>
  <c r="BI192" i="2"/>
  <c r="BH192" i="2"/>
  <c r="BG192" i="2"/>
  <c r="BF192" i="2"/>
  <c r="T192" i="2"/>
  <c r="R192" i="2"/>
  <c r="P192" i="2"/>
  <c r="BK192" i="2"/>
  <c r="J192" i="2"/>
  <c r="BE192" i="2"/>
  <c r="BI189" i="2"/>
  <c r="BH189" i="2"/>
  <c r="BG189" i="2"/>
  <c r="BF189" i="2"/>
  <c r="T189" i="2"/>
  <c r="T188" i="2"/>
  <c r="R189" i="2"/>
  <c r="R188" i="2"/>
  <c r="P189" i="2"/>
  <c r="P188" i="2"/>
  <c r="BK189" i="2"/>
  <c r="BK188" i="2"/>
  <c r="J188" i="2" s="1"/>
  <c r="J99" i="2" s="1"/>
  <c r="J189" i="2"/>
  <c r="BE189" i="2"/>
  <c r="BI185" i="2"/>
  <c r="BH185" i="2"/>
  <c r="BG185" i="2"/>
  <c r="BF185" i="2"/>
  <c r="T185" i="2"/>
  <c r="R185" i="2"/>
  <c r="P185" i="2"/>
  <c r="BK185" i="2"/>
  <c r="J185" i="2"/>
  <c r="BE185" i="2"/>
  <c r="BI182" i="2"/>
  <c r="BH182" i="2"/>
  <c r="BG182" i="2"/>
  <c r="BF182" i="2"/>
  <c r="T182" i="2"/>
  <c r="R182" i="2"/>
  <c r="P182" i="2"/>
  <c r="BK182" i="2"/>
  <c r="J182" i="2"/>
  <c r="BE182" i="2"/>
  <c r="BI179" i="2"/>
  <c r="BH179" i="2"/>
  <c r="BG179" i="2"/>
  <c r="BF179" i="2"/>
  <c r="T179" i="2"/>
  <c r="R179" i="2"/>
  <c r="P179" i="2"/>
  <c r="BK179" i="2"/>
  <c r="J179" i="2"/>
  <c r="BE179" i="2"/>
  <c r="BI177" i="2"/>
  <c r="BH177" i="2"/>
  <c r="BG177" i="2"/>
  <c r="BF177" i="2"/>
  <c r="T177" i="2"/>
  <c r="R177" i="2"/>
  <c r="P177" i="2"/>
  <c r="BK177" i="2"/>
  <c r="J177" i="2"/>
  <c r="BE177" i="2"/>
  <c r="BI174" i="2"/>
  <c r="BH174" i="2"/>
  <c r="BG174" i="2"/>
  <c r="BF174" i="2"/>
  <c r="T174" i="2"/>
  <c r="R174" i="2"/>
  <c r="P174" i="2"/>
  <c r="BK174" i="2"/>
  <c r="J174" i="2"/>
  <c r="BE174" i="2"/>
  <c r="BI172" i="2"/>
  <c r="BH172" i="2"/>
  <c r="BG172" i="2"/>
  <c r="BF172" i="2"/>
  <c r="T172" i="2"/>
  <c r="R172" i="2"/>
  <c r="P172" i="2"/>
  <c r="BK172" i="2"/>
  <c r="J172" i="2"/>
  <c r="BE172" i="2"/>
  <c r="BI169" i="2"/>
  <c r="BH169" i="2"/>
  <c r="BG169" i="2"/>
  <c r="BF169" i="2"/>
  <c r="T169" i="2"/>
  <c r="R169" i="2"/>
  <c r="P169" i="2"/>
  <c r="BK169" i="2"/>
  <c r="J169" i="2"/>
  <c r="BE169" i="2"/>
  <c r="BI166" i="2"/>
  <c r="BH166" i="2"/>
  <c r="BG166" i="2"/>
  <c r="BF166" i="2"/>
  <c r="T166" i="2"/>
  <c r="R166" i="2"/>
  <c r="P166" i="2"/>
  <c r="BK166" i="2"/>
  <c r="J166" i="2"/>
  <c r="BE166" i="2"/>
  <c r="BI163" i="2"/>
  <c r="BH163" i="2"/>
  <c r="BG163" i="2"/>
  <c r="BF163" i="2"/>
  <c r="T163" i="2"/>
  <c r="R163" i="2"/>
  <c r="P163" i="2"/>
  <c r="BK163" i="2"/>
  <c r="J163" i="2"/>
  <c r="BE163" i="2"/>
  <c r="BI160" i="2"/>
  <c r="BH160" i="2"/>
  <c r="BG160" i="2"/>
  <c r="BF160" i="2"/>
  <c r="T160" i="2"/>
  <c r="R160" i="2"/>
  <c r="P160" i="2"/>
  <c r="BK160" i="2"/>
  <c r="J160" i="2"/>
  <c r="BE160" i="2"/>
  <c r="BI157" i="2"/>
  <c r="BH157" i="2"/>
  <c r="BG157" i="2"/>
  <c r="BF157" i="2"/>
  <c r="T157" i="2"/>
  <c r="R157" i="2"/>
  <c r="P157" i="2"/>
  <c r="BK157" i="2"/>
  <c r="J157" i="2"/>
  <c r="BE157" i="2"/>
  <c r="BI154" i="2"/>
  <c r="BH154" i="2"/>
  <c r="BG154" i="2"/>
  <c r="BF154" i="2"/>
  <c r="T154" i="2"/>
  <c r="R154" i="2"/>
  <c r="P154" i="2"/>
  <c r="BK154" i="2"/>
  <c r="J154" i="2"/>
  <c r="BE154" i="2"/>
  <c r="BI151" i="2"/>
  <c r="BH151" i="2"/>
  <c r="BG151" i="2"/>
  <c r="BF151" i="2"/>
  <c r="T151" i="2"/>
  <c r="R151" i="2"/>
  <c r="P151" i="2"/>
  <c r="BK151" i="2"/>
  <c r="J151" i="2"/>
  <c r="BE151" i="2"/>
  <c r="BI148" i="2"/>
  <c r="BH148" i="2"/>
  <c r="BG148" i="2"/>
  <c r="BF148" i="2"/>
  <c r="T148" i="2"/>
  <c r="R148" i="2"/>
  <c r="P148" i="2"/>
  <c r="BK148" i="2"/>
  <c r="J148" i="2"/>
  <c r="BE148" i="2"/>
  <c r="BI145" i="2"/>
  <c r="BH145" i="2"/>
  <c r="BG145" i="2"/>
  <c r="BF145" i="2"/>
  <c r="T145" i="2"/>
  <c r="R145" i="2"/>
  <c r="P145" i="2"/>
  <c r="BK145" i="2"/>
  <c r="J145" i="2"/>
  <c r="BE145" i="2"/>
  <c r="BI142" i="2"/>
  <c r="BH142" i="2"/>
  <c r="BG142" i="2"/>
  <c r="BF142" i="2"/>
  <c r="T142" i="2"/>
  <c r="R142" i="2"/>
  <c r="P142" i="2"/>
  <c r="BK142" i="2"/>
  <c r="J142" i="2"/>
  <c r="BE142" i="2"/>
  <c r="BI139" i="2"/>
  <c r="BH139" i="2"/>
  <c r="BG139" i="2"/>
  <c r="BF139" i="2"/>
  <c r="T139" i="2"/>
  <c r="R139" i="2"/>
  <c r="P139" i="2"/>
  <c r="BK139" i="2"/>
  <c r="J139" i="2"/>
  <c r="BE139" i="2"/>
  <c r="BI136" i="2"/>
  <c r="BH136" i="2"/>
  <c r="BG136" i="2"/>
  <c r="BF136" i="2"/>
  <c r="T136" i="2"/>
  <c r="R136" i="2"/>
  <c r="P136" i="2"/>
  <c r="BK136" i="2"/>
  <c r="J136" i="2"/>
  <c r="BE136" i="2"/>
  <c r="BI133" i="2"/>
  <c r="BH133" i="2"/>
  <c r="BG133" i="2"/>
  <c r="BF133" i="2"/>
  <c r="T133" i="2"/>
  <c r="R133" i="2"/>
  <c r="P133" i="2"/>
  <c r="BK133" i="2"/>
  <c r="J133" i="2"/>
  <c r="BE133" i="2"/>
  <c r="BI131" i="2"/>
  <c r="BH131" i="2"/>
  <c r="BG131" i="2"/>
  <c r="BF131" i="2"/>
  <c r="T131" i="2"/>
  <c r="R131" i="2"/>
  <c r="P131" i="2"/>
  <c r="BK131" i="2"/>
  <c r="J131" i="2"/>
  <c r="BE131" i="2"/>
  <c r="BI125" i="2"/>
  <c r="F37" i="2" s="1"/>
  <c r="BD95" i="1" s="1"/>
  <c r="BH125" i="2"/>
  <c r="BG125" i="2"/>
  <c r="F35" i="2"/>
  <c r="BB95" i="1" s="1"/>
  <c r="BF125" i="2"/>
  <c r="J34" i="2" s="1"/>
  <c r="AW95" i="1" s="1"/>
  <c r="T125" i="2"/>
  <c r="T124" i="2"/>
  <c r="R125" i="2"/>
  <c r="R124" i="2"/>
  <c r="P125" i="2"/>
  <c r="P124" i="2"/>
  <c r="P123" i="2" s="1"/>
  <c r="P122" i="2" s="1"/>
  <c r="AU95" i="1" s="1"/>
  <c r="BK125" i="2"/>
  <c r="BK124" i="2" s="1"/>
  <c r="J125" i="2"/>
  <c r="BE125" i="2" s="1"/>
  <c r="J119" i="2"/>
  <c r="J118" i="2"/>
  <c r="F118" i="2"/>
  <c r="F116" i="2"/>
  <c r="E114" i="2"/>
  <c r="J92" i="2"/>
  <c r="J91" i="2"/>
  <c r="F91" i="2"/>
  <c r="F89" i="2"/>
  <c r="E87" i="2"/>
  <c r="J18" i="2"/>
  <c r="E18" i="2"/>
  <c r="F119" i="2" s="1"/>
  <c r="F92" i="2"/>
  <c r="J17" i="2"/>
  <c r="J12" i="2"/>
  <c r="J116" i="2" s="1"/>
  <c r="E7" i="2"/>
  <c r="E112" i="2" s="1"/>
  <c r="AS94" i="1"/>
  <c r="L90" i="1"/>
  <c r="AM90" i="1"/>
  <c r="AM89" i="1"/>
  <c r="L89" i="1"/>
  <c r="AM87" i="1"/>
  <c r="L87" i="1"/>
  <c r="L85" i="1"/>
  <c r="L84" i="1"/>
  <c r="J89" i="3" l="1"/>
  <c r="J89" i="6"/>
  <c r="J89" i="2"/>
  <c r="BK120" i="6"/>
  <c r="BK119" i="6" s="1"/>
  <c r="J124" i="2"/>
  <c r="J98" i="2" s="1"/>
  <c r="BK123" i="2"/>
  <c r="P141" i="8"/>
  <c r="R123" i="2"/>
  <c r="R122" i="2" s="1"/>
  <c r="F33" i="2"/>
  <c r="AZ95" i="1" s="1"/>
  <c r="J33" i="2"/>
  <c r="AV95" i="1" s="1"/>
  <c r="AT95" i="1" s="1"/>
  <c r="J116" i="4"/>
  <c r="J89" i="4"/>
  <c r="J122" i="7"/>
  <c r="J98" i="7" s="1"/>
  <c r="BK121" i="7"/>
  <c r="J126" i="8"/>
  <c r="J97" i="8" s="1"/>
  <c r="E85" i="2"/>
  <c r="T123" i="2"/>
  <c r="T122" i="2" s="1"/>
  <c r="F34" i="2"/>
  <c r="BA95" i="1" s="1"/>
  <c r="F33" i="3"/>
  <c r="AZ96" i="1" s="1"/>
  <c r="BK121" i="3"/>
  <c r="J124" i="4"/>
  <c r="J98" i="4" s="1"/>
  <c r="F116" i="5"/>
  <c r="F92" i="5"/>
  <c r="J34" i="5"/>
  <c r="AW98" i="1" s="1"/>
  <c r="F34" i="5"/>
  <c r="BA98" i="1" s="1"/>
  <c r="BK121" i="5"/>
  <c r="P125" i="8"/>
  <c r="AU101" i="1" s="1"/>
  <c r="F36" i="8"/>
  <c r="BC101" i="1" s="1"/>
  <c r="P120" i="3"/>
  <c r="P119" i="3" s="1"/>
  <c r="AU96" i="1" s="1"/>
  <c r="F34" i="3"/>
  <c r="BA96" i="1" s="1"/>
  <c r="J34" i="3"/>
  <c r="AW96" i="1" s="1"/>
  <c r="AT96" i="1" s="1"/>
  <c r="F119" i="4"/>
  <c r="F92" i="4"/>
  <c r="J34" i="4"/>
  <c r="AW97" i="1" s="1"/>
  <c r="F34" i="4"/>
  <c r="BA97" i="1" s="1"/>
  <c r="J123" i="4"/>
  <c r="J97" i="4" s="1"/>
  <c r="BK122" i="4"/>
  <c r="J122" i="4" s="1"/>
  <c r="R123" i="4"/>
  <c r="R122" i="4" s="1"/>
  <c r="F36" i="4"/>
  <c r="BC97" i="1" s="1"/>
  <c r="J33" i="5"/>
  <c r="AV98" i="1" s="1"/>
  <c r="P121" i="5"/>
  <c r="P120" i="5" s="1"/>
  <c r="P119" i="5" s="1"/>
  <c r="AU98" i="1" s="1"/>
  <c r="F35" i="5"/>
  <c r="BB98" i="1" s="1"/>
  <c r="T121" i="5"/>
  <c r="T120" i="5" s="1"/>
  <c r="T119" i="5" s="1"/>
  <c r="T120" i="6"/>
  <c r="T119" i="6" s="1"/>
  <c r="T118" i="6" s="1"/>
  <c r="F35" i="6"/>
  <c r="BB99" i="1" s="1"/>
  <c r="F35" i="7"/>
  <c r="BB100" i="1" s="1"/>
  <c r="F36" i="2"/>
  <c r="BC95" i="1" s="1"/>
  <c r="BC94" i="1" s="1"/>
  <c r="J33" i="4"/>
  <c r="AV97" i="1" s="1"/>
  <c r="J113" i="5"/>
  <c r="J89" i="5"/>
  <c r="F33" i="6"/>
  <c r="AZ99" i="1" s="1"/>
  <c r="J33" i="6"/>
  <c r="AV99" i="1" s="1"/>
  <c r="J34" i="6"/>
  <c r="AW99" i="1" s="1"/>
  <c r="F34" i="8"/>
  <c r="BA101" i="1" s="1"/>
  <c r="J142" i="8"/>
  <c r="J102" i="8" s="1"/>
  <c r="P163" i="7"/>
  <c r="P121" i="7" s="1"/>
  <c r="P120" i="7" s="1"/>
  <c r="AU100" i="1" s="1"/>
  <c r="T142" i="8"/>
  <c r="T161" i="8"/>
  <c r="BK186" i="8"/>
  <c r="J186" i="8" s="1"/>
  <c r="J104" i="8" s="1"/>
  <c r="E85" i="6"/>
  <c r="F37" i="6"/>
  <c r="BD99" i="1" s="1"/>
  <c r="BD94" i="1" s="1"/>
  <c r="W33" i="1" s="1"/>
  <c r="F33" i="7"/>
  <c r="AZ100" i="1" s="1"/>
  <c r="J33" i="8"/>
  <c r="AV101" i="1" s="1"/>
  <c r="AT101" i="1" s="1"/>
  <c r="P161" i="8"/>
  <c r="T149" i="7"/>
  <c r="T121" i="7" s="1"/>
  <c r="T120" i="7" s="1"/>
  <c r="F35" i="8"/>
  <c r="BB101" i="1" s="1"/>
  <c r="J120" i="6" l="1"/>
  <c r="J98" i="6" s="1"/>
  <c r="AU94" i="1"/>
  <c r="BB94" i="1"/>
  <c r="BK141" i="8"/>
  <c r="BK120" i="7"/>
  <c r="J120" i="7" s="1"/>
  <c r="J121" i="7"/>
  <c r="J97" i="7" s="1"/>
  <c r="T141" i="8"/>
  <c r="T125" i="8" s="1"/>
  <c r="J96" i="4"/>
  <c r="J30" i="4"/>
  <c r="BK120" i="5"/>
  <c r="J121" i="5"/>
  <c r="J98" i="5" s="1"/>
  <c r="BA94" i="1"/>
  <c r="AT99" i="1"/>
  <c r="AT97" i="1"/>
  <c r="AT98" i="1"/>
  <c r="AZ94" i="1"/>
  <c r="BK122" i="2"/>
  <c r="J122" i="2" s="1"/>
  <c r="J123" i="2"/>
  <c r="J97" i="2" s="1"/>
  <c r="AY94" i="1"/>
  <c r="W32" i="1"/>
  <c r="J121" i="3"/>
  <c r="J98" i="3" s="1"/>
  <c r="BK120" i="3"/>
  <c r="J119" i="6"/>
  <c r="J97" i="6" s="1"/>
  <c r="BK118" i="6"/>
  <c r="J118" i="6" s="1"/>
  <c r="W31" i="1" l="1"/>
  <c r="AX94" i="1"/>
  <c r="BK119" i="3"/>
  <c r="J119" i="3" s="1"/>
  <c r="J120" i="3"/>
  <c r="J97" i="3" s="1"/>
  <c r="J120" i="5"/>
  <c r="J97" i="5" s="1"/>
  <c r="BK119" i="5"/>
  <c r="J119" i="5" s="1"/>
  <c r="J30" i="2"/>
  <c r="J96" i="2"/>
  <c r="J39" i="4"/>
  <c r="AG97" i="1"/>
  <c r="AN97" i="1" s="1"/>
  <c r="J96" i="7"/>
  <c r="J30" i="7"/>
  <c r="J30" i="6"/>
  <c r="J96" i="6"/>
  <c r="W29" i="1"/>
  <c r="AV94" i="1"/>
  <c r="W30" i="1"/>
  <c r="AW94" i="1"/>
  <c r="AK30" i="1" s="1"/>
  <c r="J141" i="8"/>
  <c r="J101" i="8" s="1"/>
  <c r="BK125" i="8"/>
  <c r="J125" i="8" s="1"/>
  <c r="AG99" i="1" l="1"/>
  <c r="AN99" i="1" s="1"/>
  <c r="J39" i="6"/>
  <c r="J30" i="8"/>
  <c r="J96" i="8"/>
  <c r="AT94" i="1"/>
  <c r="AK29" i="1"/>
  <c r="J39" i="7"/>
  <c r="AG100" i="1"/>
  <c r="AN100" i="1" s="1"/>
  <c r="AG95" i="1"/>
  <c r="J39" i="2"/>
  <c r="J96" i="3"/>
  <c r="J30" i="3"/>
  <c r="J96" i="5"/>
  <c r="J30" i="5"/>
  <c r="AG96" i="1" l="1"/>
  <c r="AN96" i="1" s="1"/>
  <c r="J39" i="3"/>
  <c r="AN95" i="1"/>
  <c r="J39" i="8"/>
  <c r="AG101" i="1"/>
  <c r="AN101" i="1" s="1"/>
  <c r="J39" i="5"/>
  <c r="AG98" i="1"/>
  <c r="AN98" i="1" s="1"/>
  <c r="AG94" i="1" l="1"/>
  <c r="AN94" i="1" l="1"/>
  <c r="AK26" i="1"/>
  <c r="AK35" i="1" s="1"/>
</calcChain>
</file>

<file path=xl/sharedStrings.xml><?xml version="1.0" encoding="utf-8"?>
<sst xmlns="http://schemas.openxmlformats.org/spreadsheetml/2006/main" count="5593" uniqueCount="782">
  <si>
    <t>Export Komplet</t>
  </si>
  <si>
    <t/>
  </si>
  <si>
    <t>2.0</t>
  </si>
  <si>
    <t>ZAMOK</t>
  </si>
  <si>
    <t>False</t>
  </si>
  <si>
    <t>{4a3c3ebd-e394-4cd5-b56b-5e5182b339b2}</t>
  </si>
  <si>
    <t>0,01</t>
  </si>
  <si>
    <t>21</t>
  </si>
  <si>
    <t>15</t>
  </si>
  <si>
    <t>REKAPITULACE STAVBY</t>
  </si>
  <si>
    <t>v ---  níže se nacházejí doplnkové a pomocné údaje k sestavám  --- v</t>
  </si>
  <si>
    <t>Návod na vyplnění</t>
  </si>
  <si>
    <t>0,001</t>
  </si>
  <si>
    <t>Kód:</t>
  </si>
  <si>
    <t>20160222</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</si>
  <si>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</si>
  <si>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</si>
  <si>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Orlice, Týniště n.O., revitalizace ramene Jordán - zadání</t>
  </si>
  <si>
    <t>KSO:</t>
  </si>
  <si>
    <t>833 21 23</t>
  </si>
  <si>
    <t>CC-CZ:</t>
  </si>
  <si>
    <t>24208</t>
  </si>
  <si>
    <t>Místo:</t>
  </si>
  <si>
    <t>Týniště n. Orlicí, Štěpánovsko</t>
  </si>
  <si>
    <t>Datum:</t>
  </si>
  <si>
    <t>Zadavatel:</t>
  </si>
  <si>
    <t>IČ:</t>
  </si>
  <si>
    <t>Povodí Labe, státní podnik,Víta Nejedlého 951, HK3</t>
  </si>
  <si>
    <t>DIČ:</t>
  </si>
  <si>
    <t>Uchazeč:</t>
  </si>
  <si>
    <t>Vyplň údaj</t>
  </si>
  <si>
    <t>Projektant:</t>
  </si>
  <si>
    <t>260 03 236</t>
  </si>
  <si>
    <t>Šindlar s.r.o.,Na Brně 372/2a, 500 06 Hradec Král.</t>
  </si>
  <si>
    <t>CZ 260 03 236</t>
  </si>
  <si>
    <t>True</t>
  </si>
  <si>
    <t>Zpracovatel:</t>
  </si>
  <si>
    <t>Ing. Nikola Janková</t>
  </si>
  <si>
    <t>Poznámka:</t>
  </si>
  <si>
    <t>Soupis prací je sestaven za využití položek Cenové soustavy ÚRS. Cenové a technické podmínky položek Cenové soustavy ÚRS, které jsou uvedeny v soupisu prací ( tzn. úvodní části katalogů ) jsou neomezeně dálkově k dispozici na http://www.cs-urs.cz/index.php?mod=podminky.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</si>
  <si>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</si>
  <si>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</si>
  <si>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</si>
  <si>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</si>
  <si>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</si>
  <si>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</si>
  <si>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</si>
  <si>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</si>
  <si>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</si>
  <si>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</si>
  <si>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</si>
  <si>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</si>
  <si>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</si>
  <si>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</si>
  <si>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</si>
  <si>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</si>
  <si>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</si>
  <si>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</si>
  <si>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</si>
  <si>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</si>
  <si>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</si>
  <si>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</si>
  <si>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</si>
  <si>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</si>
  <si>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</si>
  <si>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</si>
  <si>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</si>
  <si>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</si>
  <si>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</si>
  <si>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</si>
  <si>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</si>
  <si>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</si>
  <si>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</si>
  <si>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</si>
  <si>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</si>
  <si>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</si>
  <si>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</si>
  <si>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</si>
  <si>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</si>
  <si>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</si>
  <si>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</si>
  <si>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</si>
  <si>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</si>
  <si>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</si>
  <si>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</si>
  <si>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1</t>
  </si>
  <si>
    <t>SO 01 Stabilizační objekt</t>
  </si>
  <si>
    <t>STA</t>
  </si>
  <si>
    <t>{759936a6-4e28-406a-b480-c0687eb3d044}</t>
  </si>
  <si>
    <t>2</t>
  </si>
  <si>
    <t>SO 02 Revitalizace ramene Jordánu</t>
  </si>
  <si>
    <t>{efc52480-292f-4573-bba8-1e268c172592}</t>
  </si>
  <si>
    <t>3</t>
  </si>
  <si>
    <t>SO 03 Napojení ramene Jordánu</t>
  </si>
  <si>
    <t>{0cc9c2ec-67bd-4fe4-b867-ff5ca9016872}</t>
  </si>
  <si>
    <t>4</t>
  </si>
  <si>
    <t>SO 04 Sanace koryta průpichu Orlice a terénní úpravy T1 a T2</t>
  </si>
  <si>
    <t>{7c0827f9-4f96-4266-9b9e-f46636c2c913}</t>
  </si>
  <si>
    <t>5</t>
  </si>
  <si>
    <t>SO 05 Vegetační úpravy, kácení</t>
  </si>
  <si>
    <t>{64478d0b-6496-4175-8ab9-2ded45d63a94}</t>
  </si>
  <si>
    <t>6</t>
  </si>
  <si>
    <t>SO 06 Dočasné konstrukce (brody)</t>
  </si>
  <si>
    <t>{996cda46-1765-4757-91f2-91b5333853aa}</t>
  </si>
  <si>
    <t>7</t>
  </si>
  <si>
    <t>VON Vedlejší a ostatní náklady</t>
  </si>
  <si>
    <t>{a6195181-fb0f-4aa7-8ed4-da0cc442af98}</t>
  </si>
  <si>
    <t>KRYCÍ LIST SOUPISU PRACÍ</t>
  </si>
  <si>
    <t>Objekt:</t>
  </si>
  <si>
    <t>1 - SO 01 Stabilizační objekt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</si>
  <si>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</si>
  <si>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</si>
  <si>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</si>
  <si>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</si>
  <si>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</si>
  <si>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</si>
  <si>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</si>
  <si>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</si>
  <si>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</si>
  <si>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</si>
  <si>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</si>
  <si>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</si>
  <si>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</si>
  <si>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</si>
  <si>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</si>
  <si>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</si>
  <si>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</si>
  <si>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</si>
  <si>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</si>
  <si>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</si>
  <si>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</si>
  <si>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</si>
  <si>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</si>
  <si>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</si>
  <si>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</si>
  <si>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</si>
  <si>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</si>
  <si>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</si>
  <si>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</si>
  <si>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114203104</t>
  </si>
  <si>
    <t>Rozebrání dlažeb nebo záhozů s naložením na dopravní prostředek záhozů, rovnanin a soustřeďovacích staveb provedených na sucho</t>
  </si>
  <si>
    <t>m3</t>
  </si>
  <si>
    <t>CS ÚRS 2019 01</t>
  </si>
  <si>
    <t>-1412902036</t>
  </si>
  <si>
    <t>PSC</t>
  </si>
  <si>
    <t xml:space="preserve">Poznámka k souboru cen:_x000D_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</si>
  <si>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VV</t>
  </si>
  <si>
    <t>záhozový kámen k dalšímu využití v objektu SO 03</t>
  </si>
  <si>
    <t>241,0*8,83 "stávající stabilizace koryta PB</t>
  </si>
  <si>
    <t>60,40*7,91"stávající stabilizace koryta LB</t>
  </si>
  <si>
    <t>Součet</t>
  </si>
  <si>
    <t>114203301</t>
  </si>
  <si>
    <t>Třídění lomového kamene nebo betonových tvárnic získaných při rozebrání dlažeb, záhozů, rovnanin a soustřeďovacích staveb podle druhu, velikosti nebo tvaru</t>
  </si>
  <si>
    <t>1793914662</t>
  </si>
  <si>
    <t xml:space="preserve">Poznámka k souboru cen:_x000D_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</si>
  <si>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115001106</t>
  </si>
  <si>
    <t>Převedení vody potrubím průměru DN přes 600 do 900</t>
  </si>
  <si>
    <t>m</t>
  </si>
  <si>
    <t>-1049698089</t>
  </si>
  <si>
    <t xml:space="preserve">Poznámka k souboru cen:_x000D_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</si>
  <si>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60,0</t>
  </si>
  <si>
    <t>121101101</t>
  </si>
  <si>
    <t>Sejmutí ornice nebo lesní půdy  s vodorovným přemístěním na hromady v místě upotřebení nebo na dočasné či trvalé skládky se složením, na vzdálenost do 50 m</t>
  </si>
  <si>
    <t>1116903104</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</si>
  <si>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</si>
  <si>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301,4*3,0*0,2 "z tabulky kubatur</t>
  </si>
  <si>
    <t>122301401</t>
  </si>
  <si>
    <t>Vykopávky v zemnících na suchu  s přehozením výkopku na vzdálenost do 3 m nebo s naložením na dopravní prostředek v hornině tř. 4 do 100 m3</t>
  </si>
  <si>
    <t>524789989</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</si>
  <si>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</si>
  <si>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59,96 "zemník -získání jílu pro těsnění</t>
  </si>
  <si>
    <t>127701113</t>
  </si>
  <si>
    <t>Vykopávky pod vodou strojně  na hloubku do 5 m pod projektem stanovenou hladinou vody v horninách tř.1 až 4, průměrné tloušťky projektované vrstvy přes 0,50 m přes 5 000 m3</t>
  </si>
  <si>
    <t>1485267561</t>
  </si>
  <si>
    <t xml:space="preserve">Poznámka k souboru cen:_x000D_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</si>
  <si>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5212,25 "z tabulky kubatur</t>
  </si>
  <si>
    <t>162201412</t>
  </si>
  <si>
    <t>Vodorovné přemístění větví, kmenů nebo pařezů  s naložením, složením a dopravou do 1000 m kmenů stromů listnatých, průměru přes 300 do 500 mm</t>
  </si>
  <si>
    <t>kus</t>
  </si>
  <si>
    <t>2098759243</t>
  </si>
  <si>
    <t xml:space="preserve">Poznámka k souboru cen:_x000D_
1. Průměr kmene i pařezu se měří v místě řezu. 2. Měrná jednotka je 1 strom. </t>
  </si>
  <si>
    <t>7 "vyvrácené stromy spolu s pařezem</t>
  </si>
  <si>
    <t>8</t>
  </si>
  <si>
    <t>162201422</t>
  </si>
  <si>
    <t>Vodorovné přemístění větví, kmenů nebo pařezů  s naložením, složením a dopravou do 1000 m pařezů kmenů, průměru přes 300 do 500 mm</t>
  </si>
  <si>
    <t>12891622</t>
  </si>
  <si>
    <t>7,0"vyvrácené pařezy spolu s kmenem</t>
  </si>
  <si>
    <t>9</t>
  </si>
  <si>
    <t>162301101</t>
  </si>
  <si>
    <t>Vodorovné přemístění výkopku nebo sypaniny po suchu  na obvyklém dopravním prostředku, bez naložení výkopku, avšak se složením bez rozhrnutí z horniny tř. 1 až 4 na vzdálenost přes 50 do 500 m</t>
  </si>
  <si>
    <t>70041785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</si>
  <si>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</si>
  <si>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5212,25-1562,77 "přebytečná zemina do násypů nehut.</t>
  </si>
  <si>
    <t>10</t>
  </si>
  <si>
    <t>162701105</t>
  </si>
  <si>
    <t>Vodorovné přemístění výkopku nebo sypaniny po suchu  na obvyklém dopravním prostředku, bez naložení výkopku, avšak se složením bez rozhrnutí z horniny tř. 1 až 4 na vzdálenost přes 9 000 do 10 000 m</t>
  </si>
  <si>
    <t>-1199513858</t>
  </si>
  <si>
    <t>59,96 "jíl ze zemníku pro těsnicí jádro</t>
  </si>
  <si>
    <t>11</t>
  </si>
  <si>
    <t>171101131</t>
  </si>
  <si>
    <t>Uložení sypaniny do násypů  s rozprostřením sypaniny ve vrstvách a s hrubým urovnáním zhutněných s uzavřením povrchu násypu z hornin nesoudržných a soudržných střídavě ukládaných</t>
  </si>
  <si>
    <t>506551787</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</si>
  <si>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</si>
  <si>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1562,77 "z tabulky kubatur</t>
  </si>
  <si>
    <t>12</t>
  </si>
  <si>
    <t>171201101</t>
  </si>
  <si>
    <t>Uložení sypaniny do násypů  s rozprostřením sypaniny ve vrstvách a s hrubým urovnáním nezhutněných z jakýchkoliv hornin</t>
  </si>
  <si>
    <t>243129882</t>
  </si>
  <si>
    <t>3649,48 "přebytečná zemina</t>
  </si>
  <si>
    <t>13</t>
  </si>
  <si>
    <t>172103102</t>
  </si>
  <si>
    <t>Zřízení těsnícího jádra nebo těsnící vrstvy  zemních a kamenitých hrází přehradních a jiných vodních nádrží z hornin tř. 1 až 4, se zhutněním do 100 % PS - koef. C vodorovné šířky vrstvy přes 1 do 3 m</t>
  </si>
  <si>
    <t>623966199</t>
  </si>
  <si>
    <t xml:space="preserve">Poznámka k souboru cen:_x000D_
1. Ceny lze použít i pro zřízení těsnícího jádra nebo vrstvy hrází rybníků, přívodních kanálů a inundačních a ochranných hrází. 2. V cenách nejsou započteny náklady na obstarání vhodné horniny; tyto zemní práce se oceňují příslušnými cenami souboru cen části A 01 tohoto katalogu. 3. Pro volbu příslušné ceny se těsnící jádro nebo vrstva rozdělí na figury s dolními vodorovnými základnami, jejichž šířky odpovídají mezním šířkám v popisu cen. </t>
  </si>
  <si>
    <t>39,97*1,5 "jílová clona, z tabulky kubatur</t>
  </si>
  <si>
    <t>14</t>
  </si>
  <si>
    <t>181301113</t>
  </si>
  <si>
    <t>Rozprostření a urovnání ornice v rovině nebo ve svahu sklonu do 1:5 při souvislé ploše přes 500 m2, tl. vrstvy přes 150 do 200 mm</t>
  </si>
  <si>
    <t>m2</t>
  </si>
  <si>
    <t>732746308</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</si>
  <si>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</si>
  <si>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602,80 "z tabulky kubatur</t>
  </si>
  <si>
    <t>181411121</t>
  </si>
  <si>
    <t>Založení trávníku na půdě předem připravené plochy do 1000 m2 výsevem včetně utažení lučního v rovině nebo na svahu do 1:5</t>
  </si>
  <si>
    <t>-638329817</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</si>
  <si>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</si>
  <si>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602,80 "podle pol. rozprostření ornice v rovině</t>
  </si>
  <si>
    <t>16</t>
  </si>
  <si>
    <t>M</t>
  </si>
  <si>
    <t>005724700</t>
  </si>
  <si>
    <t>osivo směs travní univerzál</t>
  </si>
  <si>
    <t>kg</t>
  </si>
  <si>
    <t>1409126662</t>
  </si>
  <si>
    <t>602,8*0,015 'Přepočtené koeficientem množství</t>
  </si>
  <si>
    <t>17</t>
  </si>
  <si>
    <t>181411122</t>
  </si>
  <si>
    <t>Založení trávníku na půdě předem připravené plochy do 1000 m2 výsevem včetně utažení lučního na svahu přes 1:5 do 1:2</t>
  </si>
  <si>
    <t>-1338052915</t>
  </si>
  <si>
    <t>301,40 "podle pol. rozprostření ornice ve svahu</t>
  </si>
  <si>
    <t>18</t>
  </si>
  <si>
    <t>1487107769</t>
  </si>
  <si>
    <t>301,4*0,015 'Přepočtené koeficientem množství</t>
  </si>
  <si>
    <t>19</t>
  </si>
  <si>
    <t>181951101</t>
  </si>
  <si>
    <t>Úprava pláně vyrovnáním výškových rozdílů  v hornině tř. 1 až 4 bez zhutnění</t>
  </si>
  <si>
    <t>1744642763</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</si>
  <si>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</si>
  <si>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301,4*1,5 "z tabulky kubatur</t>
  </si>
  <si>
    <t>20</t>
  </si>
  <si>
    <t>182201101</t>
  </si>
  <si>
    <t>Svahování trvalých svahů do projektovaných profilů  s potřebným přemístěním výkopku při svahování násypů v jakékoliv hornině</t>
  </si>
  <si>
    <t>754709907</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</si>
  <si>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</si>
  <si>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301,40 "z tabulky kub.</t>
  </si>
  <si>
    <t>182301123</t>
  </si>
  <si>
    <t>Rozprostření a urovnání ornice ve svahu sklonu přes 1:5 při souvislé ploše do 500 m2, tl. vrstvy přes 150 do 200 mm</t>
  </si>
  <si>
    <t>507837842</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</si>
  <si>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</si>
  <si>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301,40 "z tabulky kubatur</t>
  </si>
  <si>
    <t>Zakládání</t>
  </si>
  <si>
    <t>22</t>
  </si>
  <si>
    <t>211971122</t>
  </si>
  <si>
    <t>Zřízení opláštění výplně z geotextilie odvodňovacích žeber nebo trativodů  v rýze nebo zářezu se stěnami svislými nebo šikmými o sklonu přes 1:2 při rozvinuté šířce opláštění přes 2,5 m</t>
  </si>
  <si>
    <t>-1454403661</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</si>
  <si>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</si>
  <si>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2*39,97*2,42 "opláštění jílové clony</t>
  </si>
  <si>
    <t>23</t>
  </si>
  <si>
    <t>693111490</t>
  </si>
  <si>
    <t>geotextilie netkaná separační, ochranná, filtrační, drenážní PP 500g/m2</t>
  </si>
  <si>
    <t>12020410</t>
  </si>
  <si>
    <t>24</t>
  </si>
  <si>
    <t>213141113</t>
  </si>
  <si>
    <t>Zřízení vrstvy z geotextilie  filtrační, separační, odvodňovací, ochranné, výztužné nebo protierozní v rovině nebo ve sklonu do 1:5, šířky přes 6 do 8,5 m</t>
  </si>
  <si>
    <t>173487989</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</si>
  <si>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</si>
  <si>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13,89*40,89 "pod balvanitý skluz (zához)</t>
  </si>
  <si>
    <t>25</t>
  </si>
  <si>
    <t>-935037645</t>
  </si>
  <si>
    <t>567,962*1,15 'Přepočtené koeficientem množství</t>
  </si>
  <si>
    <t>26</t>
  </si>
  <si>
    <t>278311161</t>
  </si>
  <si>
    <t>Zálivka kotevních otvorů z betonu bez zvýšených nároků na prostředí tř. C 25/30 při objemu jednoho otvoru do 0,02 m3</t>
  </si>
  <si>
    <t>-1506765554</t>
  </si>
  <si>
    <t xml:space="preserve">Poznámka k souboru cen:_x000D_
1. V cenách jsou započteny i náklady na zatření povrchu.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 3. Od objemu všech konstrukcí betonových a železobetonových se vždy odečítá objem dutin určený pro zálivku kotevních otvorů. 4. V ceně -1214 pro cementovou zálivku objemu přes 0,25 m3 jsou započteny i náklady doplnění zálivkové hmoty křemičitým pískem. </t>
  </si>
  <si>
    <t>16*0,02 "zálivka kotev z žebírkové oceli</t>
  </si>
  <si>
    <t>Vodorovné konstrukce</t>
  </si>
  <si>
    <t>27</t>
  </si>
  <si>
    <t>457531113</t>
  </si>
  <si>
    <t>Filtrační vrstvy jakékoliv tloušťky a sklonu  z hrubého drceného kameniva bez zhutnění, frakce 63-125 mm</t>
  </si>
  <si>
    <t>1903102390</t>
  </si>
  <si>
    <t xml:space="preserve">Poznámka k souboru cen:_x000D_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</si>
  <si>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440,78 "pod balvanitý skluz-skluz, z tabulky kub.</t>
  </si>
  <si>
    <t>43,16*32,47*0,2 "pod balvanitý skluz-tůň, z tabulky kub.</t>
  </si>
  <si>
    <t>28</t>
  </si>
  <si>
    <t>467510111</t>
  </si>
  <si>
    <t>Balvanitý skluz z lomového kamene  hmotnosti kamene jednotlivě přes 300 do 3000 kg s proštěrkováním tl. vrstvy 700 až 1200 mm</t>
  </si>
  <si>
    <t>-651869190</t>
  </si>
  <si>
    <t xml:space="preserve">Poznámka k souboru cen:_x000D_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</si>
  <si>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43,16*4,24 "jednotlivé kameny hmotnosti nad 1000 kg - tůň</t>
  </si>
  <si>
    <t>43,16*7,11 "jednotlivé kameny hmotnosti nad 500 kg - tůň</t>
  </si>
  <si>
    <t>843,02 "jednotlivé kameny hmotnosti nad 500 kg - skluz</t>
  </si>
  <si>
    <t>1385,45 "jednotlivé kameny hmotnosti nad 1000 kg - skluz</t>
  </si>
  <si>
    <t>29</t>
  </si>
  <si>
    <t>469952000</t>
  </si>
  <si>
    <t>Plůtek palisádový ve strži  z kůlů, ze dvou průvlaků a ze štěpin, výšky do 0,7 m</t>
  </si>
  <si>
    <t>-1691649969</t>
  </si>
  <si>
    <t xml:space="preserve">Poznámka k souboru cen:_x000D_
1. V ceně jsou započteny i náklady na přípravu a zaražení kůlů Ø od 120 do 140 mm, délky do 1,5 m, zaražených v osové vzdálenosti 3 m, výrobu průvlaků z tyčových výřezů Ø od 120 do 140 mm a štěpin Ø do 140 mm, délky do 1 m, zaražených na 0,5 m, provedení plůtku se zaražením štěpin těsně k průvlakům a přibitím koncových a některých mezilehlých štěpin (na 100 m délkových plůtků 80 ks štěpin), na sbírání kamene a provedení záhozů na horní straně plůtku až na jeho výšku a upravením horní plochy záhozu do sklonu 1:1. 2. V ceně nejsou započteny náklady na podpěrné kůly; podpěrné kůly se oceňují cenami souboru cen 469 95-1 . Zpevnění kůly, této části. 3. Směrný výkres plůtku - příloha č. 3. </t>
  </si>
  <si>
    <t>2*45,0 "výplň kameny ze stávajících rozebraných záhozů</t>
  </si>
  <si>
    <t>Ostatní konstrukce a práce, bourání</t>
  </si>
  <si>
    <t>30</t>
  </si>
  <si>
    <t>977151111</t>
  </si>
  <si>
    <t>Jádrové vrty diamantovými korunkami do stavebních materiálů (železobetonu, betonu, cihel, obkladů, dlažeb, kamene) průměru do 35 mm</t>
  </si>
  <si>
    <t>-1790594894</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</si>
  <si>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</si>
  <si>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16*0,9 "pro kotvy</t>
  </si>
  <si>
    <t>31</t>
  </si>
  <si>
    <t>985621511</t>
  </si>
  <si>
    <t>Spínání objektů lany napnutí lana průměru do 20 mm</t>
  </si>
  <si>
    <t>1147909565</t>
  </si>
  <si>
    <t xml:space="preserve">Poznámka k souboru cen:_x000D_
1. Množství měrných jednotek drážky se určuje v m délky drážky. 2. Množství měrných jednotek prostupu lana přes zeď se určuje v m šířky zdi. 3. Množství měrných jednotek lana se určuje v m délky lana (délka drážky a tlouštka zdí, kterými lano prostupuje). 4. Cena -1511 je určena pro každé jednotlivé napnutí lana na jednom jeho konci. 5. V ceně - 1111 jsou započteny i náklady na vyvrtání otvorů pro kotvičky D 6 a 8 mm a jejich zalití cementovou maltou. 6. V cenách nejsou započteny náklady na rozebrání a následnou montáž nášlapné vrstvy podlah v případech, kdy se lano vede podlahou. </t>
  </si>
  <si>
    <t>32</t>
  </si>
  <si>
    <t>314521090</t>
  </si>
  <si>
    <t>lano ocelové šestipramenné Pz 6x19 drátů D 14,0mm</t>
  </si>
  <si>
    <t>-1795349068</t>
  </si>
  <si>
    <t>16*5,0*1,2 "z tabulky kubatur, ztratné 20%</t>
  </si>
  <si>
    <t>33</t>
  </si>
  <si>
    <t>130210170</t>
  </si>
  <si>
    <t>tyč ocelová žebírková jakost BSt 500S výztuž do betonu D 20mm</t>
  </si>
  <si>
    <t>t</t>
  </si>
  <si>
    <t>811156422</t>
  </si>
  <si>
    <t>P</t>
  </si>
  <si>
    <t>Poznámka k položce:_x000D_
Hmotnost: 2,47 kg/m</t>
  </si>
  <si>
    <t>16*1,5*0,00247</t>
  </si>
  <si>
    <t>34</t>
  </si>
  <si>
    <t>314521840</t>
  </si>
  <si>
    <t>svorka lanová Pz D 16mm</t>
  </si>
  <si>
    <t>1244162910</t>
  </si>
  <si>
    <t>998</t>
  </si>
  <si>
    <t>Přesun hmot</t>
  </si>
  <si>
    <t>35</t>
  </si>
  <si>
    <t>998332011</t>
  </si>
  <si>
    <t>Přesun hmot pro úpravy vodních toků a kanály, hráze rybníků apod.  dopravní vzdálenost do 500 m</t>
  </si>
  <si>
    <t>-1937261203</t>
  </si>
  <si>
    <t xml:space="preserve">Poznámka k souboru cen:_x000D_
1. Ceny jsou určeny pro jakoukoliv konstrukčně-materiálovou charakteristiku. </t>
  </si>
  <si>
    <t>2 - SO 02 Revitalizace ramene Jordánu</t>
  </si>
  <si>
    <t>124103103</t>
  </si>
  <si>
    <t>Vykopávky pro koryta vodotečí  s přehozením výkopku na vzdálenost do 3 m nebo s naložením na dopravní prostředek v horninách tř. 1 a 2 přes 5 000 do 20 000 m3</t>
  </si>
  <si>
    <t>1773325272</t>
  </si>
  <si>
    <t xml:space="preserve">Poznámka k souboru cen:_x000D_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</si>
  <si>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prohloubení slepého ramene a mokřadu (písníku) - z tabulky výkaz kubatur</t>
  </si>
  <si>
    <t>(1412,33+4414,59)*0,1 "10% z celkového množství</t>
  </si>
  <si>
    <t>124203103</t>
  </si>
  <si>
    <t>Vykopávky pro koryta vodotečí  s přehozením výkopku na vzdálenost do 3 m nebo s naložením na dopravní prostředek v hornině tř. 3 přes 5 000 do 20 000 m3</t>
  </si>
  <si>
    <t>1785350550</t>
  </si>
  <si>
    <t>prohloubení slepého ramene a mokřadu (písníku)- z tabulky výkaz kubatur</t>
  </si>
  <si>
    <t>124203109</t>
  </si>
  <si>
    <t>Vykopávky pro koryta vodotečí  s přehozením výkopku na vzdálenost do 3 m nebo s naložením na dopravní prostředek v hornině tř. 3 Příplatek k cenám za lepivost horniny tř. 3</t>
  </si>
  <si>
    <t>17917312</t>
  </si>
  <si>
    <t>582,692*0,3 "lepivost 30%</t>
  </si>
  <si>
    <t>124303103</t>
  </si>
  <si>
    <t>Vykopávky pro koryta vodotečí  s přehozením výkopku na vzdálenost do 3 m nebo s naložením na dopravní prostředek v hornině tř. 4 přes 5 000 do 20 000 m3</t>
  </si>
  <si>
    <t>377976381</t>
  </si>
  <si>
    <t>(1412,33+4414,59)*0,8 "80% z celkového množství</t>
  </si>
  <si>
    <t>124303109</t>
  </si>
  <si>
    <t>Vykopávky pro koryta vodotečí  s přehozením výkopku na vzdálenost do 3 m nebo s naložením na dopravní prostředek v hornině tř. 4 Příplatek k cenám za lepivost horniny tř. 4</t>
  </si>
  <si>
    <t>391773251</t>
  </si>
  <si>
    <t>4661,536*0,3 "lepivost 30%</t>
  </si>
  <si>
    <t>-423470031</t>
  </si>
  <si>
    <t>582,692+582,692+4661,536 "přemístění do 200 m na meziskládku (k vysáknutí)</t>
  </si>
  <si>
    <t>162701105-R1</t>
  </si>
  <si>
    <t>-1004415649</t>
  </si>
  <si>
    <t>162701105-R2</t>
  </si>
  <si>
    <t>-973646268</t>
  </si>
  <si>
    <t>181411132</t>
  </si>
  <si>
    <t>Založení trávníku na půdě předem připravené plochy do 1000 m2 výsevem včetně utažení parkového na svahu přes 1:5 do 1:2</t>
  </si>
  <si>
    <t>-2108282554</t>
  </si>
  <si>
    <t>10810,0 "osetí svahu koryta, z tabulky kubatur</t>
  </si>
  <si>
    <t>1535713019</t>
  </si>
  <si>
    <t>10810*0,015 'Přepočtené koeficientem množství</t>
  </si>
  <si>
    <t>182101101</t>
  </si>
  <si>
    <t>Svahování trvalých svahů do projektovaných profilů  s potřebným přemístěním výkopku při svahování v zářezech v hornině tř. 1 až 4</t>
  </si>
  <si>
    <t>23715318</t>
  </si>
  <si>
    <t>21620,0" urovnání svahu břehů, z tabulky kubatur</t>
  </si>
  <si>
    <t>183551113</t>
  </si>
  <si>
    <t>Úprava zemědělské půdy - orba  první hl. do 0,30 m, na ploše jednotlivě do 5 ha, o sklonu do 5°</t>
  </si>
  <si>
    <t>ha</t>
  </si>
  <si>
    <t>-1686103456</t>
  </si>
  <si>
    <t>10000,0*0,0001</t>
  </si>
  <si>
    <t>1544215143</t>
  </si>
  <si>
    <t>3 - SO 03 Napojení ramene Jordánu</t>
  </si>
  <si>
    <t xml:space="preserve">    997 - Přesun sutě</t>
  </si>
  <si>
    <t>249218163</t>
  </si>
  <si>
    <t>421,17*0,2 "z tabulky kubatur</t>
  </si>
  <si>
    <t>124203102</t>
  </si>
  <si>
    <t>Vykopávky pro koryta vodotečí  s přehozením výkopku na vzdálenost do 3 m nebo s naložením na dopravní prostředek v hornině tř. 3 přes 1 000 do 5 000 m3</t>
  </si>
  <si>
    <t>-10413029</t>
  </si>
  <si>
    <t>z tabulky kubatur</t>
  </si>
  <si>
    <t>1399,85 "pro opevnění</t>
  </si>
  <si>
    <t>-459504821</t>
  </si>
  <si>
    <t>1399,85*0,3 "lepivost 30%</t>
  </si>
  <si>
    <t>254278793</t>
  </si>
  <si>
    <t>přebytečná zemina</t>
  </si>
  <si>
    <t>1399,85-(1133,87+130,79)</t>
  </si>
  <si>
    <t>1431009433</t>
  </si>
  <si>
    <t>z tabulky výkazu kubatur</t>
  </si>
  <si>
    <t>1133,87</t>
  </si>
  <si>
    <t>171103201</t>
  </si>
  <si>
    <t>Uložení netříděných sypanin z hornin tř. 1 až 4 do zemních hrází  pro jakoukoliv šířku koruny přehradních a jiných vodních nádrží se zhutněním do 100 % PS - koef. C s příměsí jílové hlíny do 20 % objemu</t>
  </si>
  <si>
    <t>1819068287</t>
  </si>
  <si>
    <t xml:space="preserve">Poznámka k souboru cen:_x000D_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</si>
  <si>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130,79 "hrázka pro usměrnění toku</t>
  </si>
  <si>
    <t>-1907099493</t>
  </si>
  <si>
    <t xml:space="preserve">135,19 "přebytečná zemina </t>
  </si>
  <si>
    <t>497395653</t>
  </si>
  <si>
    <t>421,17 "z tabulky kubatur</t>
  </si>
  <si>
    <t>-1228707211</t>
  </si>
  <si>
    <t>421,17*0,015 'Přepočtené koeficientem množství</t>
  </si>
  <si>
    <t>-1818970748</t>
  </si>
  <si>
    <t>421,17</t>
  </si>
  <si>
    <t>462511270R</t>
  </si>
  <si>
    <t>Zához z lomového kamene neupraveného záhozového  bez proštěrkování z terénu, hmotnosti jednotlivých kamenů do 200 kg</t>
  </si>
  <si>
    <t>-1551876701</t>
  </si>
  <si>
    <t xml:space="preserve">Poznámka k souboru cen:_x000D_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</si>
  <si>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 ceníkové pol. byl odstraněn lomový kámen (využití kamene z SO 01)</t>
  </si>
  <si>
    <t>2330,34 "z tabulky kubatur</t>
  </si>
  <si>
    <t>90,32 "z tabulky kubatur (hrázka)</t>
  </si>
  <si>
    <t>462519002</t>
  </si>
  <si>
    <t>Zához z lomového kamene neupraveného záhozového  Příplatek k cenám za urovnání viditelných ploch záhozu z kamene, hmotnosti jednotlivých kamenů do 200 kg</t>
  </si>
  <si>
    <t>-1593840185</t>
  </si>
  <si>
    <t>2711,40 "z tabulky kubatur</t>
  </si>
  <si>
    <t>966008114</t>
  </si>
  <si>
    <t>Bourání trubního propustku  s odklizením a uložením vybouraného materiálu na skládku na vzdálenost do 3 m nebo s naložením na dopravní prostředek z trub DN přes 800 do 1200 mm</t>
  </si>
  <si>
    <t>-1540367507</t>
  </si>
  <si>
    <t xml:space="preserve">Poznámka k souboru cen:_x000D_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</si>
  <si>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 xml:space="preserve">2*28,0 "stávající propojení koryt </t>
  </si>
  <si>
    <t>997</t>
  </si>
  <si>
    <t>Přesun sutě</t>
  </si>
  <si>
    <t>997013801</t>
  </si>
  <si>
    <t>Poplatek za uložení stavebního odpadu na skládce (skládkovné) z prostého betonu zatříděného do Katalogu odpadů pod kódem 170 101</t>
  </si>
  <si>
    <t>1256748721</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</si>
  <si>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</si>
  <si>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997221571</t>
  </si>
  <si>
    <t>Vodorovná doprava vybouraných hmot  bez naložení, ale se složením a s hrubým urovnáním na vzdálenost do 1 km</t>
  </si>
  <si>
    <t>-1590758762</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</si>
  <si>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</si>
  <si>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</si>
  <si>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</si>
  <si>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-1093015952</t>
  </si>
  <si>
    <t>171,360*19 "vybourané trouby, 19 příplatků</t>
  </si>
  <si>
    <t>2065829280</t>
  </si>
  <si>
    <t>2420,66*2,134" záhozový kámen ze SO 01</t>
  </si>
  <si>
    <t>4 - SO 04 Sanace koryta průpichu Orlice a terénní úpravy T1 a T2</t>
  </si>
  <si>
    <t>356671877</t>
  </si>
  <si>
    <t>1718,91*0,2 "tůň 1</t>
  </si>
  <si>
    <t>1202,79*0,2 "tůň 2</t>
  </si>
  <si>
    <t>3399,07*0,2 "halda</t>
  </si>
  <si>
    <t>122201104</t>
  </si>
  <si>
    <t>Odkopávky a prokopávky nezapažené  s přehozením výkopku na vzdálenost do 3 m nebo s naložením na dopravní prostředek v hornině tř. 3 přes 5 000 m3</t>
  </si>
  <si>
    <t>-56076725</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</si>
  <si>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</si>
  <si>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4914,83" stávající hromada zeminy</t>
  </si>
  <si>
    <t>122201109</t>
  </si>
  <si>
    <t>Odkopávky a prokopávky nezapažené  s přehozením výkopku na vzdálenost do 3 m nebo s naložením na dopravní prostředek v hornině tř. 3 Příplatek k cenám za lepivost horniny tř. 3</t>
  </si>
  <si>
    <t>-1145793707</t>
  </si>
  <si>
    <t>4914,83*0,3 "lepivost 30%</t>
  </si>
  <si>
    <t>122201403</t>
  </si>
  <si>
    <t>Vykopávky v zemnících na suchu  s přehozením výkopku na vzdálenost do 3 m nebo s naložením na dopravní prostředek v hornině tř. 3 přes 1 000 do 5 000 m3</t>
  </si>
  <si>
    <t>-1606380473</t>
  </si>
  <si>
    <t>1581,47 "tůň 1</t>
  </si>
  <si>
    <t>1257,4"tůň 2</t>
  </si>
  <si>
    <t>122201409</t>
  </si>
  <si>
    <t>Vykopávky v zemnících na suchu  s přehozením výkopku na vzdálenost do 3 m nebo s naložením na dopravní prostředek v hornině tř. 3 Příplatek k cenám za lepivost horniny tř. 3</t>
  </si>
  <si>
    <t>1743372056</t>
  </si>
  <si>
    <t>2838,87*0,3 "lepivost 30%</t>
  </si>
  <si>
    <t>2056041155</t>
  </si>
  <si>
    <t>4914,83 "z haldy</t>
  </si>
  <si>
    <t>4326,92 " z pol. nakládání</t>
  </si>
  <si>
    <t>1257,4 "z tůně 2</t>
  </si>
  <si>
    <t>167101102</t>
  </si>
  <si>
    <t>Nakládání, skládání a překládání neulehlého výkopku nebo sypaniny  nakládání, množství přes 100 m3, z hornin tř. 1 až 4</t>
  </si>
  <si>
    <t>1679721436</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</si>
  <si>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</si>
  <si>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5826,92-1500,0 "z meziskládky SO 02</t>
  </si>
  <si>
    <t>-1899413756</t>
  </si>
  <si>
    <t>11978,40 " zasypání stávajícího koryta Orlice</t>
  </si>
  <si>
    <t>102,22 "násyp u haldy</t>
  </si>
  <si>
    <t>-471884598</t>
  </si>
  <si>
    <t>4191,73 "zasypané koryto</t>
  </si>
  <si>
    <t>3399,07 "halda</t>
  </si>
  <si>
    <t>879847069</t>
  </si>
  <si>
    <t>-922831537</t>
  </si>
  <si>
    <t>7590,8*0,015 'Přepočtené koeficientem množství</t>
  </si>
  <si>
    <t>-942973437</t>
  </si>
  <si>
    <t>980,03 "tůně, z tabulky kubatur</t>
  </si>
  <si>
    <t>1461019479</t>
  </si>
  <si>
    <t>980,03*0,015 'Přepočtené koeficientem množství</t>
  </si>
  <si>
    <t>-902318436</t>
  </si>
  <si>
    <t>5440,16 "z tabulky kubatur</t>
  </si>
  <si>
    <t>-1980517591</t>
  </si>
  <si>
    <t>56,66 "u haldy, z tabulky kubatur</t>
  </si>
  <si>
    <t>182301133</t>
  </si>
  <si>
    <t>Rozprostření a urovnání ornice ve svahu sklonu přes 1:5 při souvislé ploše přes 500 m2, tl. vrstvy přes 150 do 200 mm</t>
  </si>
  <si>
    <t>-1201479598</t>
  </si>
  <si>
    <t>980,03 "tůně</t>
  </si>
  <si>
    <t>-1356662725</t>
  </si>
  <si>
    <t>5 - SO 05 Vegetační úpravy, kácení</t>
  </si>
  <si>
    <t>111201102</t>
  </si>
  <si>
    <t>Odstranění křovin a stromů s odstraněním kořenů  průměru kmene do 100 mm do sklonu terénu 1 : 5, při celkové ploše přes 1 000 do 10 000 m2</t>
  </si>
  <si>
    <t>-516744939</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</si>
  <si>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</si>
  <si>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5915,0 "z tabulky kubatur</t>
  </si>
  <si>
    <t>111251111</t>
  </si>
  <si>
    <t>Drcení ořezaných větví strojně - (štěpkování) o průměru větví do 100 mm</t>
  </si>
  <si>
    <t>-1084370940</t>
  </si>
  <si>
    <t xml:space="preserve">Poznámka k souboru cen:_x000D_
1. V cenách jsou započteny i náklady na naložení na dopravní prostředek, odvoz dřevní drtě do 20 km a se složením. 2. V cenách nejsou započteny náklady na uložení drti na skládku. 3. Měří se objem nadrcené hmoty. </t>
  </si>
  <si>
    <t>5915,0*0,01 "křoví s kořeny</t>
  </si>
  <si>
    <t>154*0,009 "ořezané větve</t>
  </si>
  <si>
    <t>71*0,01"ořezané větve</t>
  </si>
  <si>
    <t>112101101</t>
  </si>
  <si>
    <t>Odstranění stromů s odřezáním kmene a s odvětvením listnatých, průměru kmene přes 100 do 300 mm</t>
  </si>
  <si>
    <t>-917781223</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</si>
  <si>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</si>
  <si>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154 "z tabulky kubatur (spočítáno v terénu)</t>
  </si>
  <si>
    <t>112101102</t>
  </si>
  <si>
    <t>Odstranění stromů s odřezáním kmene a s odvětvením listnatých, průměru kmene přes 300 do 500 mm</t>
  </si>
  <si>
    <t>322577976</t>
  </si>
  <si>
    <t>7 stromů bude vytrženo spolu s kořenem</t>
  </si>
  <si>
    <t>61-13 "z tabulky kubatur (spočítáno v terénu)</t>
  </si>
  <si>
    <t>112101103</t>
  </si>
  <si>
    <t>Odstranění stromů s odřezáním kmene a s odvětvením listnatých, průměru kmene přes 500 do 700 mm</t>
  </si>
  <si>
    <t>2080591617</t>
  </si>
  <si>
    <t>112101104</t>
  </si>
  <si>
    <t>Odstranění stromů s odřezáním kmene a s odvětvením listnatých, průměru kmene přes 700 do 900 mm</t>
  </si>
  <si>
    <t>-1801782817</t>
  </si>
  <si>
    <t>112101105</t>
  </si>
  <si>
    <t>Odstranění stromů s odřezáním kmene a s odvětvením listnatých, průměru kmene přes 900 do 1100 mm</t>
  </si>
  <si>
    <t>-395509047</t>
  </si>
  <si>
    <t>112101106</t>
  </si>
  <si>
    <t>Odstranění stromů s odřezáním kmene a s odvětvením listnatých, průměru kmene přes 1100 do 1300 mm</t>
  </si>
  <si>
    <t>-1488182721</t>
  </si>
  <si>
    <t>112201102</t>
  </si>
  <si>
    <t>Odstranění pařezů  s jejich vykopáním, vytrháním nebo odstřelením, s přesekáním kořenů průměru přes 300 do 500 mm</t>
  </si>
  <si>
    <t>1872296126</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</si>
  <si>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</si>
  <si>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7 "bude vyvráceno spolu s kmenem</t>
  </si>
  <si>
    <t>112251211</t>
  </si>
  <si>
    <t>Odstranění pařezu odfrézováním nebo odvrtáním hloubky do 200 mm v rovině nebo na svahu do 1:5</t>
  </si>
  <si>
    <t>-1905745378</t>
  </si>
  <si>
    <t xml:space="preserve">Poznámka k souboru cen:_x000D_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</si>
  <si>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154*3,14*0,15*0,15</t>
  </si>
  <si>
    <t>(61-7-13)*3,14*0,25*0,25</t>
  </si>
  <si>
    <t>13*3,14*0,5*0,5</t>
  </si>
  <si>
    <t>122911111</t>
  </si>
  <si>
    <t>Odstranění vyfrézované dřevní hmoty hloubky do 200 mm v rovině nebo na svahu do 1:5</t>
  </si>
  <si>
    <t>71617429</t>
  </si>
  <si>
    <t xml:space="preserve">Poznámka k souboru cen:_x000D_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</si>
  <si>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162201441</t>
  </si>
  <si>
    <t>Vodorovné přemístění větví, kmenů nebo pařezů  s naložením, složením a dopravou do 2000 m kmenů stromů listnatých, průměru přes 100 do 300 mm</t>
  </si>
  <si>
    <t>410738595</t>
  </si>
  <si>
    <t>162201442</t>
  </si>
  <si>
    <t>Vodorovné přemístění větví, kmenů nebo pařezů  s naložením, složením a dopravou do 2000 m kmenů stromů listnatých, průměru přes 300 do 500 mm</t>
  </si>
  <si>
    <t>1149138439</t>
  </si>
  <si>
    <t>61-13</t>
  </si>
  <si>
    <t>162201443</t>
  </si>
  <si>
    <t>Vodorovné přemístění větví, kmenů nebo pařezů  s naložením, složením a dopravou do 2000 m kmenů stromů listnatých, průměru přes 500 do 700 mm</t>
  </si>
  <si>
    <t>1315577462</t>
  </si>
  <si>
    <t>162201444</t>
  </si>
  <si>
    <t>Vodorovné přemístění větví, kmenů nebo pařezů  s naložením, složením a dopravou do 2000 m kmenů stromů listnatých, průměru přes 700 do 900 mm</t>
  </si>
  <si>
    <t>73550563</t>
  </si>
  <si>
    <t>162201444R</t>
  </si>
  <si>
    <t>Vodorovné přemístění větví, kmenů nebo pařezů  s naložením, složením a dopravou do 2000 m kmenů stromů listnatých, průměru přes 900 do 1300 mm</t>
  </si>
  <si>
    <t>1435452188</t>
  </si>
  <si>
    <t>183101114</t>
  </si>
  <si>
    <t>Hloubení jamek pro vysazování rostlin v zemině tř.1 až 4 bez výměny půdy  v rovině nebo na svahu do 1:5, objemu přes 0,05 do 0,125 m3</t>
  </si>
  <si>
    <t>864974235</t>
  </si>
  <si>
    <t xml:space="preserve">Poznámka k souboru cen:_x000D_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</si>
  <si>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11 "pro odrostky stromků, z tabulky kubatur</t>
  </si>
  <si>
    <t>184102114</t>
  </si>
  <si>
    <t>Výsadba dřeviny s balem do předem vyhloubené jamky se zalitím  v rovině nebo na svahu do 1:5, při průměru balu přes 400 do 500 mm</t>
  </si>
  <si>
    <t>1180800900</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</si>
  <si>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</si>
  <si>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026504640</t>
  </si>
  <si>
    <t>CS ÚRS 2017 01</t>
  </si>
  <si>
    <t>1998741654</t>
  </si>
  <si>
    <t>184406001</t>
  </si>
  <si>
    <t>Výsadba s vyhloubením štěrbiny  v půdách nezabuřeněných i zabuřeněných řízků</t>
  </si>
  <si>
    <t>-1113362125</t>
  </si>
  <si>
    <t>184807911</t>
  </si>
  <si>
    <t>Dodání a osazení kůlu k sazenici  délky 2 m, průměru od 40 do 60 mm, s upevněním sazenice ke kůlu motouzem, sazenice1 až 3 leté</t>
  </si>
  <si>
    <t>729824330</t>
  </si>
  <si>
    <t xml:space="preserve">Poznámka k souboru cen:_x000D_
1. V ceně jsou započteny i náklady na zaražení kůlu vedle sazenice nebo na osazení kůlu do jamky při výsadbě sazenic. </t>
  </si>
  <si>
    <t>184808221</t>
  </si>
  <si>
    <t>Ochrana sazenic proti škodám zvěří  ovázáním rákosem</t>
  </si>
  <si>
    <t>-434497453</t>
  </si>
  <si>
    <t xml:space="preserve">Poznámka k souboru cen:_x000D_
1. V ceně 184 80-8211 nejsou započteny náklady na ochranný prostředek; tento se oceňuje ve specifikaci. Ztratné lze dohodnout ve výši 5 %. </t>
  </si>
  <si>
    <t>184818112-R</t>
  </si>
  <si>
    <t>Vyvětvení a tvarový ořez dřevin v do 5 m s odnesením odpadu do 200 m a spálením</t>
  </si>
  <si>
    <t>83543833</t>
  </si>
  <si>
    <t xml:space="preserve">Poznámka k souboru cen:_x000D_
1. V cenách jsou započteny i náklady spojené s odnesením odpadu na vzdálenost do 200 m a jeho spálením. </t>
  </si>
  <si>
    <t>6 - SO 06 Dočasné konstrukce (brody)</t>
  </si>
  <si>
    <t xml:space="preserve">    5 - Komunikace pozemní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</si>
  <si>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</si>
  <si>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</si>
  <si>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539199246</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</si>
  <si>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</si>
  <si>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294,0 "z položky osazení</t>
  </si>
  <si>
    <t>113107223</t>
  </si>
  <si>
    <t>Odstranění podkladů nebo krytů strojně plochy jednotlivě přes 200 m2 s přemístěním hmot na skládku na vzdálenost do 20 m nebo s naložením na dopravní prostředek z kameniva hrubého drceného, o tl. vrstvy přes 200 do 300 mm</t>
  </si>
  <si>
    <t>-996111269</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</si>
  <si>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</si>
  <si>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xml:space="preserve">602,0 "z položky podklad z kameniva </t>
  </si>
  <si>
    <t>122201103</t>
  </si>
  <si>
    <t>Odkopávky a prokopávky nezapažené  s přehozením výkopku na vzdálenost do 3 m nebo s naložením na dopravní prostředek v hornině tř. 3 přes 1 000 do 5 000 m3</t>
  </si>
  <si>
    <t>1439614095</t>
  </si>
  <si>
    <t>1329,016"odstranění hrázky po vysáknutí zemního materiálu</t>
  </si>
  <si>
    <t>124203101</t>
  </si>
  <si>
    <t>Vykopávky pro koryta vodotečí  s přehozením výkopku na vzdálenost do 3 m nebo s naložením na dopravní prostředek v hornině tř. 3 do 1 000 m3</t>
  </si>
  <si>
    <t>-57791592</t>
  </si>
  <si>
    <t>84,53 "odtěžení nasypané zeminy pro brod 2</t>
  </si>
  <si>
    <t>99,77 "odtěžení nasypané zeminy pro brod 3</t>
  </si>
  <si>
    <t>-756551545</t>
  </si>
  <si>
    <t>108,44 "brod 1</t>
  </si>
  <si>
    <t>84,53 "brod 2</t>
  </si>
  <si>
    <t>99,77 "brod 3</t>
  </si>
  <si>
    <t>171103101</t>
  </si>
  <si>
    <t>Zemní hrázky přívodních a odpadních melioračních kanálů  zhutňované po vrstvách tloušťky 200 mm, s přemístěním sypaniny do 20 m nebo s jejím přehozením do 3 m z hornin tř. 1 až 4</t>
  </si>
  <si>
    <t>1557229761</t>
  </si>
  <si>
    <t xml:space="preserve">Poznámka k souboru cen:_x000D_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</si>
  <si>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196,60*6,76 "pro dočasnou deponii (odvodnění zemního materiálu)</t>
  </si>
  <si>
    <t>166390450</t>
  </si>
  <si>
    <t>184,3+1329,016 "zemina z vykopávek a odkopávek</t>
  </si>
  <si>
    <t>Komunikace pozemní</t>
  </si>
  <si>
    <t>564661112</t>
  </si>
  <si>
    <t>Podklad z kameniva hrubého drceného  vel. 63-125 mm, s rozprostřením a zhutněním, po zhutnění tl. 210 mm</t>
  </si>
  <si>
    <t>600132260</t>
  </si>
  <si>
    <t>58,30*4,0 "brod 1</t>
  </si>
  <si>
    <t>42,30*4,0 "brod 2</t>
  </si>
  <si>
    <t>49,90*4,0 "brod 3</t>
  </si>
  <si>
    <t>584121111</t>
  </si>
  <si>
    <t>Osazení silničních dílců ze železového betonu  s podkladem z kameniva těženého do tl. 40 mm jakéhokoliv druhu a velikosti, na plochu jednotlivě přes 50 do 200 m2</t>
  </si>
  <si>
    <t>401090361</t>
  </si>
  <si>
    <t xml:space="preserve">Poznámka k souboru cen:_x000D_
1. V ceně nejsou započteny náklady na: a) dodání dílců, které se oceňuje ve specifikaci, b) výplň spár, které se oceňují cenami souboru cen 599 . 4-11 Vyplnění spár mezi silničními dílci jakékoliv tloušťky. 2. Počet měrných jednotek se určuje v m2 půdorysné plochy krytu z dílců včetně spár. </t>
  </si>
  <si>
    <t>57,0*2*1,0"brod 1</t>
  </si>
  <si>
    <t>42,0*2*1,0 "brod 2</t>
  </si>
  <si>
    <t>48,0*2*1,0 "brod 3</t>
  </si>
  <si>
    <t>593813000</t>
  </si>
  <si>
    <t>panel silniční s úkosem 300x100x15 cm</t>
  </si>
  <si>
    <t>-791532808</t>
  </si>
  <si>
    <t>294,0/3,0</t>
  </si>
  <si>
    <t>-625659453</t>
  </si>
  <si>
    <t>384,832</t>
  </si>
  <si>
    <t>1723199544</t>
  </si>
  <si>
    <t>384,832"rozebraná stabilizace brodů k dalšímu využití</t>
  </si>
  <si>
    <t>7 - VON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</si>
  <si>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</si>
  <si>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</si>
  <si>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</si>
  <si>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</si>
  <si>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</si>
  <si>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181111111</t>
  </si>
  <si>
    <t>Plošná úprava terénu v zemině tř. 1 až 4 s urovnáním povrchu bez doplnění ornice souvislé plochy do 500 m2 při nerovnostech terénu přes 50 do 100 mm v rovině nebo na svahu do 1:5</t>
  </si>
  <si>
    <t>1059793679</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</si>
  <si>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</si>
  <si>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3566,47 "příjezdové komunikace</t>
  </si>
  <si>
    <t>904,2 "manipulační plochy</t>
  </si>
  <si>
    <t>566301111</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</si>
  <si>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</si>
  <si>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-1488030174</t>
  </si>
  <si>
    <t xml:space="preserve">Poznámka k souboru cen:_x000D_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</si>
  <si>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3566,47 *0,15 "vyspravení příjezdových komunikací, 15% plochy</t>
  </si>
  <si>
    <t>938909311</t>
  </si>
  <si>
    <t>Čištění vozovek metením bláta, prachu nebo hlinitého nánosu s odklizením na hromady na vzdálenost do 20 m nebo naložením na dopravní prostředek strojně povrchu podkladu nebo krytu betonového nebo živičného</t>
  </si>
  <si>
    <t>144453855</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</si>
  <si>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</si>
  <si>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100,0*3,0*5*10 "dle potřeby v závislosti na počasí</t>
  </si>
  <si>
    <t>VRN</t>
  </si>
  <si>
    <t>Vedlejší rozpočtové náklady</t>
  </si>
  <si>
    <t>VRN1</t>
  </si>
  <si>
    <t>Průzkumné, geodetické a projektové práce</t>
  </si>
  <si>
    <t>011214000</t>
  </si>
  <si>
    <t>Průzkumné, geodetické a projektové práce průzkumné práce botanický a zoologický průzkum botanický a zoologický průzkum</t>
  </si>
  <si>
    <t>soubor</t>
  </si>
  <si>
    <t>1024</t>
  </si>
  <si>
    <t>972162581</t>
  </si>
  <si>
    <t>Botanický a zoologický průzkum, odborný dozor během realizace</t>
  </si>
  <si>
    <t>012002000</t>
  </si>
  <si>
    <t>Geodetické práce</t>
  </si>
  <si>
    <t>1027551891</t>
  </si>
  <si>
    <t xml:space="preserve">Zajištění veškerých geodetických prací souvisejících </t>
  </si>
  <si>
    <t>s realizací díla</t>
  </si>
  <si>
    <t>013002100</t>
  </si>
  <si>
    <t>Vypracování Plánu opatření pro případ havárie</t>
  </si>
  <si>
    <t>2127752524</t>
  </si>
  <si>
    <t>zhotovitelem vypracovaný plán pro případ úniku závadných</t>
  </si>
  <si>
    <t>látek (např. ropné produkty)</t>
  </si>
  <si>
    <t>013002210</t>
  </si>
  <si>
    <t>Zpracování povodňového plánu stavby</t>
  </si>
  <si>
    <t>-299875469</t>
  </si>
  <si>
    <t>zpracování povodňového plánu stavby dle §71 zákona č. 254/2001 Sb., vč. zajištění</t>
  </si>
  <si>
    <t>schválení příslušnými orgánysprávy Povodí Labe, státní podnik</t>
  </si>
  <si>
    <t>0130023000</t>
  </si>
  <si>
    <t>Vypracování projektu skutečného provedení díla</t>
  </si>
  <si>
    <t>1476031008</t>
  </si>
  <si>
    <t>VRN3</t>
  </si>
  <si>
    <t>Zařízení staveniště</t>
  </si>
  <si>
    <t>030001000</t>
  </si>
  <si>
    <t xml:space="preserve">Zajištění kompletního zařízení staveniště </t>
  </si>
  <si>
    <t>-2068909225</t>
  </si>
  <si>
    <t xml:space="preserve">-Zajištění kompletního zařízení staveniště </t>
  </si>
  <si>
    <t>-zajištění místnosti pro TDI v ZS vč. jejího vybavení</t>
  </si>
  <si>
    <t>-zajištění ohlášení všech staveb ZS dle §104 odst.(2) zákona č. 183/2006 Sb.</t>
  </si>
  <si>
    <t>-zajištění následné likvidace všech objektů ZS</t>
  </si>
  <si>
    <t>-zajištění zřízení a odstranění dočasných komunikací, sjezdů</t>
  </si>
  <si>
    <t xml:space="preserve"> a nájezdů pro realizaci stavby</t>
  </si>
  <si>
    <t>-zajištění ostrahy stavby a staveniště po dobu realizace stavby</t>
  </si>
  <si>
    <t>-zajištění podmínek pro použití přístupových komunikací dotčených</t>
  </si>
  <si>
    <t>stavbou s příslušnými vlastníky či správci a zajištění jejich splnění</t>
  </si>
  <si>
    <t>-zřízení čisticích zón před výjezdem z obvodu staveniště</t>
  </si>
  <si>
    <t>-provedení takových opatření, aby plochy obvodu staveniště</t>
  </si>
  <si>
    <t>nebyly znečištěny ropnými látkami a jinými podobnými produkty</t>
  </si>
  <si>
    <t>-provedení takových opatření, aby nebyly překročeny limity prašnosti</t>
  </si>
  <si>
    <t>a hlučnosti dané obecně závaznou vyhláškou</t>
  </si>
  <si>
    <t>-zajištění ochrany veškeré zeleně v prostoru staveniště a v jeho</t>
  </si>
  <si>
    <t>bezprostřední blízkosti během realizace stavby</t>
  </si>
  <si>
    <t>034503000</t>
  </si>
  <si>
    <t>Zařízení staveniště zabezpečení staveniště informační tabule o rozměrech cca 2 x 1,5 m se stříškou a betonovými základy. Na ceduli budou popsány základní parametry stavby a obecné informace o úpravách toků a revitalizacích.</t>
  </si>
  <si>
    <t>473135354</t>
  </si>
  <si>
    <t>Zařízení staveniště zabezpečení staveniště informační tabule o rozměrech cca 2 x 1,5 m se stříškou a betonovými základy.</t>
  </si>
  <si>
    <t>Na ceduli budou popsány základní parametry stavby a obecné informace o úpravách toků a revitalizacích.</t>
  </si>
  <si>
    <t>034503000-R1</t>
  </si>
  <si>
    <t>Dočasný billboard vyhotovený dle podmínek „Grafického manuálu povinné publicity, operační program Životního prostředí 2014-2020.“</t>
  </si>
  <si>
    <t>2014733740</t>
  </si>
  <si>
    <t>034503000-R2</t>
  </si>
  <si>
    <t>Stálá pamětní deska vyhotovená dle podmínek „Grafického manuálu povinné publicity, operační program Životního prostředí 2014-2020.“</t>
  </si>
  <si>
    <t>-2080695651</t>
  </si>
  <si>
    <t>VRN4</t>
  </si>
  <si>
    <t>Inženýrská činnost</t>
  </si>
  <si>
    <t>049002000</t>
  </si>
  <si>
    <t>1260611875</t>
  </si>
  <si>
    <t>dřevní hmoty vzniklé smýcením porostů k dalšímu využití</t>
  </si>
  <si>
    <t>049002200</t>
  </si>
  <si>
    <t>Zajištění dopravně inženýrských opatření</t>
  </si>
  <si>
    <t>-1729470047</t>
  </si>
  <si>
    <t xml:space="preserve">-zajištění zřízení a likvidace dopravního značení </t>
  </si>
  <si>
    <t>-zajištění vydání dopravně inženýrského rozhodnutí</t>
  </si>
  <si>
    <t>049002300</t>
  </si>
  <si>
    <t>Zajištění veškerých předepsaných rozborů</t>
  </si>
  <si>
    <t>-1295194449</t>
  </si>
  <si>
    <t>Zajištění veškerých předepsaných rozborů zemního materiálu</t>
  </si>
  <si>
    <t>VRN9</t>
  </si>
  <si>
    <t>Ostatní náklady</t>
  </si>
  <si>
    <t>091003700</t>
  </si>
  <si>
    <t>Zajištění písemných souhlasných vyjádření</t>
  </si>
  <si>
    <t>-1124345402</t>
  </si>
  <si>
    <t>Zajištění písemných souhlasných vyjádření všech dotčených vlastníků</t>
  </si>
  <si>
    <t>a případných uživatelů všech pozemků dotčených stavbou</t>
  </si>
  <si>
    <t>s jejich konečnou úpravou po dokončení stavby</t>
  </si>
  <si>
    <t>092002000</t>
  </si>
  <si>
    <t>Zajištění souhlasů se zvláštním užíváním komunikací</t>
  </si>
  <si>
    <t>253522506</t>
  </si>
  <si>
    <t>092009400</t>
  </si>
  <si>
    <t>Zajištění vytyčení veškerých podzemních zařízení</t>
  </si>
  <si>
    <t>-325089970</t>
  </si>
  <si>
    <t>-zajištění šetření o podzemních sítích  vč. zajištění nových vyjádření</t>
  </si>
  <si>
    <t>v případě, že před realizací pozbyla platnost</t>
  </si>
  <si>
    <t>00000001-R</t>
  </si>
  <si>
    <t>Zajištění slovení rybí osádky a vodních živočichů k tomu oprávněnou osobou, včetně pořízení protokolu a zajištění oznámení zahájení prací příslušnému uživateli rybářského revíru, tranfer živočichů</t>
  </si>
  <si>
    <t>kpl</t>
  </si>
  <si>
    <t>1895254992</t>
  </si>
  <si>
    <t>013203000-R</t>
  </si>
  <si>
    <t>Pasportizace dotčených pozemků, přístupových komunikací (pořízení fotodokumentace, videozáznamů, protokolů)</t>
  </si>
  <si>
    <t>-1323782635</t>
  </si>
  <si>
    <t xml:space="preserve">2 stromy upraveny torzováním </t>
  </si>
  <si>
    <t xml:space="preserve">1 strom upraven torzováním </t>
  </si>
  <si>
    <t>Dub letní (Quercus robur) 300 - 350 cm, obvod 6 - 12 cm, ZB</t>
  </si>
  <si>
    <t>Likvidace přebytečného materiálu (vč naložení, složení, rozhrnutím z horniny tř. 1 až 4, příp. zaplacením poplatku za uložení sypaniny na skládce (skládkovné))</t>
  </si>
  <si>
    <t>500,0 "kontaminovaná zemina</t>
  </si>
  <si>
    <t>500,0+563,0 "přebytečná zemina</t>
  </si>
  <si>
    <t>2 stromy upraveny torzováním, vč. inv. č. 253</t>
  </si>
  <si>
    <t>Zajištění dokladů o předání dřevní hmoty</t>
  </si>
  <si>
    <t>Zajištění dokladů o předání</t>
  </si>
  <si>
    <t xml:space="preserve">4 stromy upraveny torzováním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</si>
</sst>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31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19" fillId="0" borderId="4" xfId="0" applyFont="1" applyBorder="1" applyAlignment="1" applyProtection="1">
      <alignment horizontal="left" vertical="center"/>
    </xf>
    <xf numFmtId="0" fontId="0" fillId="0" borderId="4" xfId="0" applyFont="1" applyBorder="1" applyAlignment="1" applyProtection="1">
      <alignment vertical="center"/>
    </xf>
    <xf numFmtId="0" fontId="1" fillId="0" borderId="5" xfId="0" applyFont="1" applyBorder="1" applyAlignment="1" applyProtection="1">
      <alignment horizontal="lef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4" fillId="0" borderId="0" xfId="0" applyNumberFormat="1" applyFont="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4"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5" fillId="0" borderId="0" xfId="0" applyFont="1" applyAlignment="1" applyProtection="1">
      <alignment vertical="top" wrapText="1"/>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14" fontId="2" fillId="2" borderId="0" xfId="0" applyNumberFormat="1" applyFont="1" applyFill="1" applyAlignment="1" applyProtection="1">
      <alignment horizontal="left" vertical="center"/>
      <protection locked="0"/>
    </xf>
    <xf numFmtId="4" fontId="18" fillId="0" borderId="0" xfId="0" applyNumberFormat="1" applyFont="1" applyAlignment="1" applyProtection="1">
      <alignment vertical="center"/>
    </xf>
    <xf numFmtId="0" fontId="1" fillId="0" borderId="0" xfId="0" applyFont="1" applyAlignment="1" applyProtection="1">
      <alignment vertical="center"/>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center" vertical="center"/>
    </xf>
    <xf numFmtId="0" fontId="27" fillId="0" borderId="0" xfId="0" applyFont="1" applyAlignment="1" applyProtection="1">
      <alignment horizontal="left" vertical="center" wrapText="1"/>
    </xf>
    <xf numFmtId="0" fontId="22" fillId="4" borderId="8"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CM103"/>
  <sheetViews>
    <sheetView showGridLines="0" tabSelected="1" workbookViewId="0">
      <selection activeCell="AN9" sqref="AN9"/>
    </sheetView>
  </sheetViews>
  <sheetFormatPr defaultRowHeight="11.2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c r="A1" s="15" t="s">
        <v>0</v>
      </c>
      <c r="AZ1" s="15" t="s">
        <v>1</v>
      </c>
      <c r="BA1" s="15" t="s">
        <v>2</v>
      </c>
      <c r="BB1" s="15" t="s">
        <v>3</v>
      </c>
      <c r="BT1" s="15" t="s">
        <v>4</v>
      </c>
      <c r="BU1" s="15" t="s">
        <v>4</v>
      </c>
      <c r="BV1" s="15" t="s">
        <v>5</v>
      </c>
    </row>
    <row r="2" spans="1:74" ht="36.950000000000003" customHeight="1">
      <c r="AR2" s="264"/>
      <c r="AS2" s="264"/>
      <c r="AT2" s="264"/>
      <c r="AU2" s="264"/>
      <c r="AV2" s="264"/>
      <c r="AW2" s="264"/>
      <c r="AX2" s="264"/>
      <c r="AY2" s="264"/>
      <c r="AZ2" s="264"/>
      <c r="BA2" s="264"/>
      <c r="BB2" s="264"/>
      <c r="BC2" s="264"/>
      <c r="BD2" s="264"/>
      <c r="BE2" s="264"/>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1:74" ht="12" customHeight="1">
      <c r="B5" s="20"/>
      <c r="C5" s="21"/>
      <c r="D5" s="25" t="s">
        <v>13</v>
      </c>
      <c r="E5" s="21"/>
      <c r="F5" s="21"/>
      <c r="G5" s="21"/>
      <c r="H5" s="21"/>
      <c r="I5" s="21"/>
      <c r="J5" s="21"/>
      <c r="K5" s="276" t="s">
        <v>14</v>
      </c>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1"/>
      <c r="AQ5" s="21"/>
      <c r="AR5" s="19"/>
      <c r="BE5" s="284" t="s">
        <v>15</v>
      </c>
      <c r="BS5" s="16" t="s">
        <v>6</v>
      </c>
    </row>
    <row r="6" spans="1:74" ht="36.950000000000003" customHeight="1">
      <c r="B6" s="20"/>
      <c r="C6" s="21"/>
      <c r="D6" s="27" t="s">
        <v>16</v>
      </c>
      <c r="E6" s="21"/>
      <c r="F6" s="21"/>
      <c r="G6" s="21"/>
      <c r="H6" s="21"/>
      <c r="I6" s="21"/>
      <c r="J6" s="21"/>
      <c r="K6" s="278" t="s">
        <v>17</v>
      </c>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1"/>
      <c r="AQ6" s="21"/>
      <c r="AR6" s="19"/>
      <c r="BE6" s="285"/>
      <c r="BS6" s="16" t="s">
        <v>6</v>
      </c>
    </row>
    <row r="7" spans="1:74"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285"/>
      <c r="BS7" s="16" t="s">
        <v>6</v>
      </c>
    </row>
    <row r="8" spans="1:74"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59">
        <v>43648</v>
      </c>
      <c r="AO8" s="21"/>
      <c r="AP8" s="21"/>
      <c r="AQ8" s="21"/>
      <c r="AR8" s="19"/>
      <c r="BE8" s="285"/>
      <c r="BS8" s="16" t="s">
        <v>6</v>
      </c>
    </row>
    <row r="9" spans="1:74"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85"/>
      <c r="BS9" s="16" t="s">
        <v>6</v>
      </c>
    </row>
    <row r="10" spans="1:74"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v>
      </c>
      <c r="AO10" s="21"/>
      <c r="AP10" s="21"/>
      <c r="AQ10" s="21"/>
      <c r="AR10" s="19"/>
      <c r="BE10" s="285"/>
      <c r="BS10" s="16" t="s">
        <v>6</v>
      </c>
    </row>
    <row r="11" spans="1:74" ht="18.399999999999999"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v>
      </c>
      <c r="AO11" s="21"/>
      <c r="AP11" s="21"/>
      <c r="AQ11" s="21"/>
      <c r="AR11" s="19"/>
      <c r="BE11" s="285"/>
      <c r="BS11" s="16" t="s">
        <v>6</v>
      </c>
    </row>
    <row r="12" spans="1:74"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85"/>
      <c r="BS12" s="16" t="s">
        <v>6</v>
      </c>
    </row>
    <row r="13" spans="1:74"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285"/>
      <c r="BS13" s="16" t="s">
        <v>6</v>
      </c>
    </row>
    <row r="14" spans="1:74" ht="12.75">
      <c r="B14" s="20"/>
      <c r="C14" s="21"/>
      <c r="D14" s="21"/>
      <c r="E14" s="279" t="s">
        <v>30</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 t="s">
        <v>28</v>
      </c>
      <c r="AL14" s="21"/>
      <c r="AM14" s="21"/>
      <c r="AN14" s="30" t="s">
        <v>30</v>
      </c>
      <c r="AO14" s="21"/>
      <c r="AP14" s="21"/>
      <c r="AQ14" s="21"/>
      <c r="AR14" s="19"/>
      <c r="BE14" s="285"/>
      <c r="BS14" s="16" t="s">
        <v>6</v>
      </c>
    </row>
    <row r="15" spans="1:74"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85"/>
      <c r="BS15" s="16" t="s">
        <v>4</v>
      </c>
    </row>
    <row r="16" spans="1:74"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32</v>
      </c>
      <c r="AO16" s="21"/>
      <c r="AP16" s="21"/>
      <c r="AQ16" s="21"/>
      <c r="AR16" s="19"/>
      <c r="BE16" s="285"/>
      <c r="BS16" s="16" t="s">
        <v>4</v>
      </c>
    </row>
    <row r="17" spans="2:71" ht="18.399999999999999"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34</v>
      </c>
      <c r="AO17" s="21"/>
      <c r="AP17" s="21"/>
      <c r="AQ17" s="21"/>
      <c r="AR17" s="19"/>
      <c r="BE17" s="285"/>
      <c r="BS17" s="16" t="s">
        <v>35</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85"/>
      <c r="BS18" s="16" t="s">
        <v>6</v>
      </c>
    </row>
    <row r="19" spans="2:71" ht="12" customHeight="1">
      <c r="B19" s="20"/>
      <c r="C19" s="21"/>
      <c r="D19" s="28"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v>
      </c>
      <c r="AO19" s="21"/>
      <c r="AP19" s="21"/>
      <c r="AQ19" s="21"/>
      <c r="AR19" s="19"/>
      <c r="BE19" s="285"/>
      <c r="BS19" s="16" t="s">
        <v>6</v>
      </c>
    </row>
    <row r="20" spans="2:71" ht="18.399999999999999"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v>
      </c>
      <c r="AO20" s="21"/>
      <c r="AP20" s="21"/>
      <c r="AQ20" s="21"/>
      <c r="AR20" s="19"/>
      <c r="BE20" s="285"/>
      <c r="BS20" s="16" t="s">
        <v>4</v>
      </c>
    </row>
    <row r="21" spans="2:7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85"/>
    </row>
    <row r="22" spans="2:71" ht="12" customHeight="1">
      <c r="B22" s="20"/>
      <c r="C22" s="21"/>
      <c r="D22" s="28"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85"/>
    </row>
    <row r="23" spans="2:71" ht="51" customHeight="1">
      <c r="B23" s="20"/>
      <c r="C23" s="21"/>
      <c r="D23" s="21"/>
      <c r="E23" s="281" t="s">
        <v>39</v>
      </c>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1"/>
      <c r="AP23" s="21"/>
      <c r="AQ23" s="21"/>
      <c r="AR23" s="19"/>
      <c r="BE23" s="285"/>
    </row>
    <row r="24" spans="2:7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85"/>
    </row>
    <row r="25" spans="2:7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85"/>
    </row>
    <row r="26" spans="2:71" s="1" customFormat="1" ht="25.9" customHeight="1">
      <c r="B26" s="33"/>
      <c r="C26" s="34"/>
      <c r="D26" s="35" t="s">
        <v>40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62">
        <f>ROUND(AG94,2)</f>
        <v>0</v>
      </c>
      <c r="AL26" s="263"/>
      <c r="AM26" s="263"/>
      <c r="AN26" s="263"/>
      <c r="AO26" s="263"/>
      <c r="AP26" s="34"/>
      <c r="AQ26" s="34"/>
      <c r="AR26" s="37"/>
      <c r="BE26" s="285"/>
    </row>
    <row r="27" spans="2:71"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285"/>
    </row>
    <row r="28" spans="2:71" s="1" customFormat="1" ht="12.75">
      <c r="B28" s="33"/>
      <c r="C28" s="34"/>
      <c r="D28" s="34"/>
      <c r="E28" s="34"/>
      <c r="F28" s="34"/>
      <c r="G28" s="34"/>
      <c r="H28" s="34"/>
      <c r="I28" s="34"/>
      <c r="J28" s="34"/>
      <c r="K28" s="34"/>
      <c r="L28" s="282" t="s">
        <v>41</v>
      </c>
      <c r="M28" s="282"/>
      <c r="N28" s="282"/>
      <c r="O28" s="282"/>
      <c r="P28" s="282"/>
      <c r="Q28" s="34"/>
      <c r="R28" s="34"/>
      <c r="S28" s="34"/>
      <c r="T28" s="34"/>
      <c r="U28" s="34"/>
      <c r="V28" s="34"/>
      <c r="W28" s="282" t="s">
        <v>42</v>
      </c>
      <c r="X28" s="282"/>
      <c r="Y28" s="282"/>
      <c r="Z28" s="282"/>
      <c r="AA28" s="282"/>
      <c r="AB28" s="282"/>
      <c r="AC28" s="282"/>
      <c r="AD28" s="282"/>
      <c r="AE28" s="282"/>
      <c r="AF28" s="34"/>
      <c r="AG28" s="34"/>
      <c r="AH28" s="34"/>
      <c r="AI28" s="34"/>
      <c r="AJ28" s="34"/>
      <c r="AK28" s="282" t="s">
        <v>43</v>
      </c>
      <c r="AL28" s="282"/>
      <c r="AM28" s="282"/>
      <c r="AN28" s="282"/>
      <c r="AO28" s="282"/>
      <c r="AP28" s="34"/>
      <c r="AQ28" s="34"/>
      <c r="AR28" s="37"/>
      <c r="BE28" s="285"/>
    </row>
    <row r="29" spans="2:71" s="2" customFormat="1" ht="14.45" customHeight="1">
      <c r="B29" s="38"/>
      <c r="C29" s="39"/>
      <c r="D29" s="28" t="s">
        <v>44</v>
      </c>
      <c r="E29" s="39"/>
      <c r="F29" s="28" t="s">
        <v>45</v>
      </c>
      <c r="G29" s="39"/>
      <c r="H29" s="39"/>
      <c r="I29" s="39"/>
      <c r="J29" s="39"/>
      <c r="K29" s="39"/>
      <c r="L29" s="283">
        <v>0.21</v>
      </c>
      <c r="M29" s="261"/>
      <c r="N29" s="261"/>
      <c r="O29" s="261"/>
      <c r="P29" s="261"/>
      <c r="Q29" s="39"/>
      <c r="R29" s="39"/>
      <c r="S29" s="39"/>
      <c r="T29" s="39"/>
      <c r="U29" s="39"/>
      <c r="V29" s="39"/>
      <c r="W29" s="260">
        <f>ROUND(AZ94, 2)</f>
        <v>0</v>
      </c>
      <c r="X29" s="261"/>
      <c r="Y29" s="261"/>
      <c r="Z29" s="261"/>
      <c r="AA29" s="261"/>
      <c r="AB29" s="261"/>
      <c r="AC29" s="261"/>
      <c r="AD29" s="261"/>
      <c r="AE29" s="261"/>
      <c r="AF29" s="39"/>
      <c r="AG29" s="39"/>
      <c r="AH29" s="39"/>
      <c r="AI29" s="39"/>
      <c r="AJ29" s="39"/>
      <c r="AK29" s="260">
        <f>ROUND(AV94, 2)</f>
        <v>0</v>
      </c>
      <c r="AL29" s="261"/>
      <c r="AM29" s="261"/>
      <c r="AN29" s="261"/>
      <c r="AO29" s="261"/>
      <c r="AP29" s="39"/>
      <c r="AQ29" s="39"/>
      <c r="AR29" s="40"/>
      <c r="BE29" s="286"/>
    </row>
    <row r="30" spans="2:71" s="2" customFormat="1" ht="14.45" customHeight="1">
      <c r="B30" s="38"/>
      <c r="C30" s="39"/>
      <c r="D30" s="39"/>
      <c r="E30" s="39"/>
      <c r="F30" s="28" t="s">
        <v>46</v>
      </c>
      <c r="G30" s="39"/>
      <c r="H30" s="39"/>
      <c r="I30" s="39"/>
      <c r="J30" s="39"/>
      <c r="K30" s="39"/>
      <c r="L30" s="283">
        <v>0.15</v>
      </c>
      <c r="M30" s="261"/>
      <c r="N30" s="261"/>
      <c r="O30" s="261"/>
      <c r="P30" s="261"/>
      <c r="Q30" s="39"/>
      <c r="R30" s="39"/>
      <c r="S30" s="39"/>
      <c r="T30" s="39"/>
      <c r="U30" s="39"/>
      <c r="V30" s="39"/>
      <c r="W30" s="260">
        <f>ROUND(BA94, 2)</f>
        <v>0</v>
      </c>
      <c r="X30" s="261"/>
      <c r="Y30" s="261"/>
      <c r="Z30" s="261"/>
      <c r="AA30" s="261"/>
      <c r="AB30" s="261"/>
      <c r="AC30" s="261"/>
      <c r="AD30" s="261"/>
      <c r="AE30" s="261"/>
      <c r="AF30" s="39"/>
      <c r="AG30" s="39"/>
      <c r="AH30" s="39"/>
      <c r="AI30" s="39"/>
      <c r="AJ30" s="39"/>
      <c r="AK30" s="260">
        <f>ROUND(AW94, 2)</f>
        <v>0</v>
      </c>
      <c r="AL30" s="261"/>
      <c r="AM30" s="261"/>
      <c r="AN30" s="261"/>
      <c r="AO30" s="261"/>
      <c r="AP30" s="39"/>
      <c r="AQ30" s="39"/>
      <c r="AR30" s="40"/>
      <c r="BE30" s="286"/>
    </row>
    <row r="31" spans="2:71" s="2" customFormat="1" ht="14.45" hidden="1" customHeight="1">
      <c r="B31" s="38"/>
      <c r="C31" s="39"/>
      <c r="D31" s="39"/>
      <c r="E31" s="39"/>
      <c r="F31" s="28" t="s">
        <v>47</v>
      </c>
      <c r="G31" s="39"/>
      <c r="H31" s="39"/>
      <c r="I31" s="39"/>
      <c r="J31" s="39"/>
      <c r="K31" s="39"/>
      <c r="L31" s="283">
        <v>0.21</v>
      </c>
      <c r="M31" s="261"/>
      <c r="N31" s="261"/>
      <c r="O31" s="261"/>
      <c r="P31" s="261"/>
      <c r="Q31" s="39"/>
      <c r="R31" s="39"/>
      <c r="S31" s="39"/>
      <c r="T31" s="39"/>
      <c r="U31" s="39"/>
      <c r="V31" s="39"/>
      <c r="W31" s="260">
        <f>ROUND(BB94, 2)</f>
        <v>0</v>
      </c>
      <c r="X31" s="261"/>
      <c r="Y31" s="261"/>
      <c r="Z31" s="261"/>
      <c r="AA31" s="261"/>
      <c r="AB31" s="261"/>
      <c r="AC31" s="261"/>
      <c r="AD31" s="261"/>
      <c r="AE31" s="261"/>
      <c r="AF31" s="39"/>
      <c r="AG31" s="39"/>
      <c r="AH31" s="39"/>
      <c r="AI31" s="39"/>
      <c r="AJ31" s="39"/>
      <c r="AK31" s="260">
        <v>0</v>
      </c>
      <c r="AL31" s="261"/>
      <c r="AM31" s="261"/>
      <c r="AN31" s="261"/>
      <c r="AO31" s="261"/>
      <c r="AP31" s="39"/>
      <c r="AQ31" s="39"/>
      <c r="AR31" s="40"/>
      <c r="BE31" s="286"/>
    </row>
    <row r="32" spans="2:71" s="2" customFormat="1" ht="14.45" hidden="1" customHeight="1">
      <c r="B32" s="38"/>
      <c r="C32" s="39"/>
      <c r="D32" s="39"/>
      <c r="E32" s="39"/>
      <c r="F32" s="28" t="s">
        <v>48</v>
      </c>
      <c r="G32" s="39"/>
      <c r="H32" s="39"/>
      <c r="I32" s="39"/>
      <c r="J32" s="39"/>
      <c r="K32" s="39"/>
      <c r="L32" s="283">
        <v>0.15</v>
      </c>
      <c r="M32" s="261"/>
      <c r="N32" s="261"/>
      <c r="O32" s="261"/>
      <c r="P32" s="261"/>
      <c r="Q32" s="39"/>
      <c r="R32" s="39"/>
      <c r="S32" s="39"/>
      <c r="T32" s="39"/>
      <c r="U32" s="39"/>
      <c r="V32" s="39"/>
      <c r="W32" s="260">
        <f>ROUND(BC94, 2)</f>
        <v>0</v>
      </c>
      <c r="X32" s="261"/>
      <c r="Y32" s="261"/>
      <c r="Z32" s="261"/>
      <c r="AA32" s="261"/>
      <c r="AB32" s="261"/>
      <c r="AC32" s="261"/>
      <c r="AD32" s="261"/>
      <c r="AE32" s="261"/>
      <c r="AF32" s="39"/>
      <c r="AG32" s="39"/>
      <c r="AH32" s="39"/>
      <c r="AI32" s="39"/>
      <c r="AJ32" s="39"/>
      <c r="AK32" s="260">
        <v>0</v>
      </c>
      <c r="AL32" s="261"/>
      <c r="AM32" s="261"/>
      <c r="AN32" s="261"/>
      <c r="AO32" s="261"/>
      <c r="AP32" s="39"/>
      <c r="AQ32" s="39"/>
      <c r="AR32" s="40"/>
      <c r="BE32" s="286"/>
    </row>
    <row r="33" spans="2:57" s="2" customFormat="1" ht="14.45" hidden="1" customHeight="1">
      <c r="B33" s="38"/>
      <c r="C33" s="39"/>
      <c r="D33" s="39"/>
      <c r="E33" s="39"/>
      <c r="F33" s="28" t="s">
        <v>49</v>
      </c>
      <c r="G33" s="39"/>
      <c r="H33" s="39"/>
      <c r="I33" s="39"/>
      <c r="J33" s="39"/>
      <c r="K33" s="39"/>
      <c r="L33" s="283">
        <v>0</v>
      </c>
      <c r="M33" s="261"/>
      <c r="N33" s="261"/>
      <c r="O33" s="261"/>
      <c r="P33" s="261"/>
      <c r="Q33" s="39"/>
      <c r="R33" s="39"/>
      <c r="S33" s="39"/>
      <c r="T33" s="39"/>
      <c r="U33" s="39"/>
      <c r="V33" s="39"/>
      <c r="W33" s="260">
        <f>ROUND(BD94, 2)</f>
        <v>0</v>
      </c>
      <c r="X33" s="261"/>
      <c r="Y33" s="261"/>
      <c r="Z33" s="261"/>
      <c r="AA33" s="261"/>
      <c r="AB33" s="261"/>
      <c r="AC33" s="261"/>
      <c r="AD33" s="261"/>
      <c r="AE33" s="261"/>
      <c r="AF33" s="39"/>
      <c r="AG33" s="39"/>
      <c r="AH33" s="39"/>
      <c r="AI33" s="39"/>
      <c r="AJ33" s="39"/>
      <c r="AK33" s="260">
        <v>0</v>
      </c>
      <c r="AL33" s="261"/>
      <c r="AM33" s="261"/>
      <c r="AN33" s="261"/>
      <c r="AO33" s="261"/>
      <c r="AP33" s="39"/>
      <c r="AQ33" s="39"/>
      <c r="AR33" s="40"/>
      <c r="BE33" s="286"/>
    </row>
    <row r="34" spans="2:57"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285"/>
    </row>
    <row r="35" spans="2:57" s="1" customFormat="1" ht="25.9" customHeight="1">
      <c r="B35" s="33"/>
      <c r="C35" s="41"/>
      <c r="D35" s="42" t="s">
        <v>50</v>
      </c>
      <c r="E35" s="43"/>
      <c r="F35" s="43"/>
      <c r="G35" s="43"/>
      <c r="H35" s="43"/>
      <c r="I35" s="43"/>
      <c r="J35" s="43"/>
      <c r="K35" s="43"/>
      <c r="L35" s="43"/>
      <c r="M35" s="43"/>
      <c r="N35" s="43"/>
      <c r="O35" s="43"/>
      <c r="P35" s="43"/>
      <c r="Q35" s="43"/>
      <c r="R35" s="43"/>
      <c r="S35" s="43"/>
      <c r="T35" s="44" t="s">
        <v>51</v>
      </c>
      <c r="U35" s="43"/>
      <c r="V35" s="43"/>
      <c r="W35" s="43"/>
      <c r="X35" s="291" t="s">
        <v>52</v>
      </c>
      <c r="Y35" s="292"/>
      <c r="Z35" s="292"/>
      <c r="AA35" s="292"/>
      <c r="AB35" s="292"/>
      <c r="AC35" s="43"/>
      <c r="AD35" s="43"/>
      <c r="AE35" s="43"/>
      <c r="AF35" s="43"/>
      <c r="AG35" s="43"/>
      <c r="AH35" s="43"/>
      <c r="AI35" s="43"/>
      <c r="AJ35" s="43"/>
      <c r="AK35" s="293">
        <f>SUM(AK26:AK33)</f>
        <v>0</v>
      </c>
      <c r="AL35" s="292"/>
      <c r="AM35" s="292"/>
      <c r="AN35" s="292"/>
      <c r="AO35" s="294"/>
      <c r="AP35" s="41"/>
      <c r="AQ35" s="41"/>
      <c r="AR35" s="37"/>
    </row>
    <row r="36" spans="2:57"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57" s="1" customFormat="1" ht="14.45" customHeight="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row>
    <row r="38" spans="2:57" ht="14.45"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57" ht="14.45"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57" ht="14.45"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57" ht="14.4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57" ht="14.45"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57" ht="14.45"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57" ht="14.45"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57" ht="14.45"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57" ht="14.45"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57" ht="14.45"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57" ht="14.4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1" customFormat="1" ht="14.45" customHeight="1">
      <c r="B49" s="33"/>
      <c r="C49" s="34"/>
      <c r="D49" s="45" t="s">
        <v>53</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54</v>
      </c>
      <c r="AI49" s="46"/>
      <c r="AJ49" s="46"/>
      <c r="AK49" s="46"/>
      <c r="AL49" s="46"/>
      <c r="AM49" s="46"/>
      <c r="AN49" s="46"/>
      <c r="AO49" s="46"/>
      <c r="AP49" s="34"/>
      <c r="AQ49" s="34"/>
      <c r="AR49" s="37"/>
    </row>
    <row r="50" spans="2:44">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2:44" s="1" customFormat="1" ht="12.75">
      <c r="B60" s="33"/>
      <c r="C60" s="34"/>
      <c r="D60" s="47" t="s">
        <v>55</v>
      </c>
      <c r="E60" s="36"/>
      <c r="F60" s="36"/>
      <c r="G60" s="36"/>
      <c r="H60" s="36"/>
      <c r="I60" s="36"/>
      <c r="J60" s="36"/>
      <c r="K60" s="36"/>
      <c r="L60" s="36"/>
      <c r="M60" s="36"/>
      <c r="N60" s="36"/>
      <c r="O60" s="36"/>
      <c r="P60" s="36"/>
      <c r="Q60" s="36"/>
      <c r="R60" s="36"/>
      <c r="S60" s="36"/>
      <c r="T60" s="36"/>
      <c r="U60" s="36"/>
      <c r="V60" s="47" t="s">
        <v>56</v>
      </c>
      <c r="W60" s="36"/>
      <c r="X60" s="36"/>
      <c r="Y60" s="36"/>
      <c r="Z60" s="36"/>
      <c r="AA60" s="36"/>
      <c r="AB60" s="36"/>
      <c r="AC60" s="36"/>
      <c r="AD60" s="36"/>
      <c r="AE60" s="36"/>
      <c r="AF60" s="36"/>
      <c r="AG60" s="36"/>
      <c r="AH60" s="47" t="s">
        <v>55</v>
      </c>
      <c r="AI60" s="36"/>
      <c r="AJ60" s="36"/>
      <c r="AK60" s="36"/>
      <c r="AL60" s="36"/>
      <c r="AM60" s="47" t="s">
        <v>56</v>
      </c>
      <c r="AN60" s="36"/>
      <c r="AO60" s="36"/>
      <c r="AP60" s="34"/>
      <c r="AQ60" s="34"/>
      <c r="AR60" s="37"/>
    </row>
    <row r="61" spans="2:44">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2:44" s="1" customFormat="1" ht="12.75">
      <c r="B64" s="33"/>
      <c r="C64" s="34"/>
      <c r="D64" s="45" t="s">
        <v>57</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5" t="s">
        <v>58</v>
      </c>
      <c r="AI64" s="46"/>
      <c r="AJ64" s="46"/>
      <c r="AK64" s="46"/>
      <c r="AL64" s="46"/>
      <c r="AM64" s="46"/>
      <c r="AN64" s="46"/>
      <c r="AO64" s="46"/>
      <c r="AP64" s="34"/>
      <c r="AQ64" s="34"/>
      <c r="AR64" s="37"/>
    </row>
    <row r="65" spans="2:44">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2:44" s="1" customFormat="1" ht="12.75">
      <c r="B75" s="33"/>
      <c r="C75" s="34"/>
      <c r="D75" s="47" t="s">
        <v>55</v>
      </c>
      <c r="E75" s="36"/>
      <c r="F75" s="36"/>
      <c r="G75" s="36"/>
      <c r="H75" s="36"/>
      <c r="I75" s="36"/>
      <c r="J75" s="36"/>
      <c r="K75" s="36"/>
      <c r="L75" s="36"/>
      <c r="M75" s="36"/>
      <c r="N75" s="36"/>
      <c r="O75" s="36"/>
      <c r="P75" s="36"/>
      <c r="Q75" s="36"/>
      <c r="R75" s="36"/>
      <c r="S75" s="36"/>
      <c r="T75" s="36"/>
      <c r="U75" s="36"/>
      <c r="V75" s="47" t="s">
        <v>56</v>
      </c>
      <c r="W75" s="36"/>
      <c r="X75" s="36"/>
      <c r="Y75" s="36"/>
      <c r="Z75" s="36"/>
      <c r="AA75" s="36"/>
      <c r="AB75" s="36"/>
      <c r="AC75" s="36"/>
      <c r="AD75" s="36"/>
      <c r="AE75" s="36"/>
      <c r="AF75" s="36"/>
      <c r="AG75" s="36"/>
      <c r="AH75" s="47" t="s">
        <v>55</v>
      </c>
      <c r="AI75" s="36"/>
      <c r="AJ75" s="36"/>
      <c r="AK75" s="36"/>
      <c r="AL75" s="36"/>
      <c r="AM75" s="47" t="s">
        <v>56</v>
      </c>
      <c r="AN75" s="36"/>
      <c r="AO75" s="36"/>
      <c r="AP75" s="34"/>
      <c r="AQ75" s="34"/>
      <c r="AR75" s="37"/>
    </row>
    <row r="76" spans="2:44" s="1" customFormat="1">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row>
    <row r="77" spans="2:44" s="1" customFormat="1" ht="6.95" customHeight="1">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7"/>
    </row>
    <row r="81" spans="1:91" s="1" customFormat="1" ht="6.95" customHeight="1">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7"/>
    </row>
    <row r="82" spans="1:91" s="1" customFormat="1" ht="24.95" customHeight="1">
      <c r="B82" s="33"/>
      <c r="C82" s="22" t="s">
        <v>59</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row>
    <row r="83" spans="1:91" s="1" customFormat="1" ht="6.95" customHeight="1">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row>
    <row r="84" spans="1:91" s="3" customFormat="1" ht="12" customHeight="1">
      <c r="B84" s="52"/>
      <c r="C84" s="28" t="s">
        <v>13</v>
      </c>
      <c r="D84" s="53"/>
      <c r="E84" s="53"/>
      <c r="F84" s="53"/>
      <c r="G84" s="53"/>
      <c r="H84" s="53"/>
      <c r="I84" s="53"/>
      <c r="J84" s="53"/>
      <c r="K84" s="53"/>
      <c r="L84" s="53" t="str">
        <f>K5</f>
        <v>20160222</v>
      </c>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4"/>
    </row>
    <row r="85" spans="1:91" s="4" customFormat="1" ht="36.950000000000003" customHeight="1">
      <c r="B85" s="55"/>
      <c r="C85" s="56" t="s">
        <v>16</v>
      </c>
      <c r="D85" s="57"/>
      <c r="E85" s="57"/>
      <c r="F85" s="57"/>
      <c r="G85" s="57"/>
      <c r="H85" s="57"/>
      <c r="I85" s="57"/>
      <c r="J85" s="57"/>
      <c r="K85" s="57"/>
      <c r="L85" s="273" t="str">
        <f>K6</f>
        <v>Orlice, Týniště n.O., revitalizace ramene Jordán - zadání</v>
      </c>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57"/>
      <c r="AQ85" s="57"/>
      <c r="AR85" s="58"/>
    </row>
    <row r="86" spans="1:91" s="1" customFormat="1" ht="6.95" customHeight="1">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row>
    <row r="87" spans="1:91" s="1" customFormat="1" ht="12" customHeight="1">
      <c r="B87" s="33"/>
      <c r="C87" s="28" t="s">
        <v>22</v>
      </c>
      <c r="D87" s="34"/>
      <c r="E87" s="34"/>
      <c r="F87" s="34"/>
      <c r="G87" s="34"/>
      <c r="H87" s="34"/>
      <c r="I87" s="34"/>
      <c r="J87" s="34"/>
      <c r="K87" s="34"/>
      <c r="L87" s="59" t="str">
        <f>IF(K8="","",K8)</f>
        <v>Týniště n. Orlicí, Štěpánovsko</v>
      </c>
      <c r="M87" s="34"/>
      <c r="N87" s="34"/>
      <c r="O87" s="34"/>
      <c r="P87" s="34"/>
      <c r="Q87" s="34"/>
      <c r="R87" s="34"/>
      <c r="S87" s="34"/>
      <c r="T87" s="34"/>
      <c r="U87" s="34"/>
      <c r="V87" s="34"/>
      <c r="W87" s="34"/>
      <c r="X87" s="34"/>
      <c r="Y87" s="34"/>
      <c r="Z87" s="34"/>
      <c r="AA87" s="34"/>
      <c r="AB87" s="34"/>
      <c r="AC87" s="34"/>
      <c r="AD87" s="34"/>
      <c r="AE87" s="34"/>
      <c r="AF87" s="34"/>
      <c r="AG87" s="34"/>
      <c r="AH87" s="34"/>
      <c r="AI87" s="28" t="s">
        <v>24</v>
      </c>
      <c r="AJ87" s="34"/>
      <c r="AK87" s="34"/>
      <c r="AL87" s="34"/>
      <c r="AM87" s="275">
        <f>IF(AN8= "","",AN8)</f>
        <v>43648</v>
      </c>
      <c r="AN87" s="275"/>
      <c r="AO87" s="34"/>
      <c r="AP87" s="34"/>
      <c r="AQ87" s="34"/>
      <c r="AR87" s="37"/>
    </row>
    <row r="88" spans="1:91" s="1" customFormat="1" ht="6.95" customHeight="1">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row>
    <row r="89" spans="1:91" s="1" customFormat="1" ht="27.95" customHeight="1">
      <c r="B89" s="33"/>
      <c r="C89" s="28" t="s">
        <v>25</v>
      </c>
      <c r="D89" s="34"/>
      <c r="E89" s="34"/>
      <c r="F89" s="34"/>
      <c r="G89" s="34"/>
      <c r="H89" s="34"/>
      <c r="I89" s="34"/>
      <c r="J89" s="34"/>
      <c r="K89" s="34"/>
      <c r="L89" s="53" t="str">
        <f>IF(E11= "","",E11)</f>
        <v>Povodí Labe, státní podnik,Víta Nejedlého 951, HK3</v>
      </c>
      <c r="M89" s="34"/>
      <c r="N89" s="34"/>
      <c r="O89" s="34"/>
      <c r="P89" s="34"/>
      <c r="Q89" s="34"/>
      <c r="R89" s="34"/>
      <c r="S89" s="34"/>
      <c r="T89" s="34"/>
      <c r="U89" s="34"/>
      <c r="V89" s="34"/>
      <c r="W89" s="34"/>
      <c r="X89" s="34"/>
      <c r="Y89" s="34"/>
      <c r="Z89" s="34"/>
      <c r="AA89" s="34"/>
      <c r="AB89" s="34"/>
      <c r="AC89" s="34"/>
      <c r="AD89" s="34"/>
      <c r="AE89" s="34"/>
      <c r="AF89" s="34"/>
      <c r="AG89" s="34"/>
      <c r="AH89" s="34"/>
      <c r="AI89" s="28" t="s">
        <v>31</v>
      </c>
      <c r="AJ89" s="34"/>
      <c r="AK89" s="34"/>
      <c r="AL89" s="34"/>
      <c r="AM89" s="271" t="str">
        <f>IF(E17="","",E17)</f>
        <v>Šindlar s.r.o.,Na Brně 372/2a, 500 06 Hradec Král.</v>
      </c>
      <c r="AN89" s="272"/>
      <c r="AO89" s="272"/>
      <c r="AP89" s="272"/>
      <c r="AQ89" s="34"/>
      <c r="AR89" s="37"/>
      <c r="AS89" s="265" t="s">
        <v>60</v>
      </c>
      <c r="AT89" s="266"/>
      <c r="AU89" s="61"/>
      <c r="AV89" s="61"/>
      <c r="AW89" s="61"/>
      <c r="AX89" s="61"/>
      <c r="AY89" s="61"/>
      <c r="AZ89" s="61"/>
      <c r="BA89" s="61"/>
      <c r="BB89" s="61"/>
      <c r="BC89" s="61"/>
      <c r="BD89" s="62"/>
    </row>
    <row r="90" spans="1:91" s="1" customFormat="1" ht="15.2" customHeight="1">
      <c r="B90" s="33"/>
      <c r="C90" s="28" t="s">
        <v>29</v>
      </c>
      <c r="D90" s="34"/>
      <c r="E90" s="34"/>
      <c r="F90" s="34"/>
      <c r="G90" s="34"/>
      <c r="H90" s="34"/>
      <c r="I90" s="34"/>
      <c r="J90" s="34"/>
      <c r="K90" s="34"/>
      <c r="L90" s="53" t="str">
        <f>IF(E14= "Vyplň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8" t="s">
        <v>36</v>
      </c>
      <c r="AJ90" s="34"/>
      <c r="AK90" s="34"/>
      <c r="AL90" s="34"/>
      <c r="AM90" s="271" t="str">
        <f>IF(E20="","",E20)</f>
        <v>Ing. Nikola Janková</v>
      </c>
      <c r="AN90" s="272"/>
      <c r="AO90" s="272"/>
      <c r="AP90" s="272"/>
      <c r="AQ90" s="34"/>
      <c r="AR90" s="37"/>
      <c r="AS90" s="267"/>
      <c r="AT90" s="268"/>
      <c r="AU90" s="63"/>
      <c r="AV90" s="63"/>
      <c r="AW90" s="63"/>
      <c r="AX90" s="63"/>
      <c r="AY90" s="63"/>
      <c r="AZ90" s="63"/>
      <c r="BA90" s="63"/>
      <c r="BB90" s="63"/>
      <c r="BC90" s="63"/>
      <c r="BD90" s="64"/>
    </row>
    <row r="91" spans="1:91" s="1" customFormat="1" ht="10.9" customHeight="1">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269"/>
      <c r="AT91" s="270"/>
      <c r="AU91" s="65"/>
      <c r="AV91" s="65"/>
      <c r="AW91" s="65"/>
      <c r="AX91" s="65"/>
      <c r="AY91" s="65"/>
      <c r="AZ91" s="65"/>
      <c r="BA91" s="65"/>
      <c r="BB91" s="65"/>
      <c r="BC91" s="65"/>
      <c r="BD91" s="66"/>
    </row>
    <row r="92" spans="1:91" s="1" customFormat="1" ht="29.25" customHeight="1">
      <c r="B92" s="33"/>
      <c r="C92" s="295" t="s">
        <v>61</v>
      </c>
      <c r="D92" s="296"/>
      <c r="E92" s="296"/>
      <c r="F92" s="296"/>
      <c r="G92" s="296"/>
      <c r="H92" s="67"/>
      <c r="I92" s="297" t="s">
        <v>62</v>
      </c>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300" t="s">
        <v>63</v>
      </c>
      <c r="AH92" s="296"/>
      <c r="AI92" s="296"/>
      <c r="AJ92" s="296"/>
      <c r="AK92" s="296"/>
      <c r="AL92" s="296"/>
      <c r="AM92" s="296"/>
      <c r="AN92" s="297" t="s">
        <v>64</v>
      </c>
      <c r="AO92" s="296"/>
      <c r="AP92" s="299"/>
      <c r="AQ92" s="68" t="s">
        <v>65</v>
      </c>
      <c r="AR92" s="37"/>
      <c r="AS92" s="69" t="s">
        <v>66</v>
      </c>
      <c r="AT92" s="70" t="s">
        <v>67</v>
      </c>
      <c r="AU92" s="70" t="s">
        <v>68</v>
      </c>
      <c r="AV92" s="70" t="s">
        <v>69</v>
      </c>
      <c r="AW92" s="70" t="s">
        <v>70</v>
      </c>
      <c r="AX92" s="70" t="s">
        <v>71</v>
      </c>
      <c r="AY92" s="70" t="s">
        <v>72</v>
      </c>
      <c r="AZ92" s="70" t="s">
        <v>73</v>
      </c>
      <c r="BA92" s="70" t="s">
        <v>74</v>
      </c>
      <c r="BB92" s="70" t="s">
        <v>75</v>
      </c>
      <c r="BC92" s="70" t="s">
        <v>76</v>
      </c>
      <c r="BD92" s="71" t="s">
        <v>77</v>
      </c>
    </row>
    <row r="93" spans="1:91" s="1" customFormat="1" ht="10.9" customHeight="1">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72"/>
      <c r="AT93" s="73"/>
      <c r="AU93" s="73"/>
      <c r="AV93" s="73"/>
      <c r="AW93" s="73"/>
      <c r="AX93" s="73"/>
      <c r="AY93" s="73"/>
      <c r="AZ93" s="73"/>
      <c r="BA93" s="73"/>
      <c r="BB93" s="73"/>
      <c r="BC93" s="73"/>
      <c r="BD93" s="74"/>
    </row>
    <row r="94" spans="1:91" s="5" customFormat="1" ht="32.450000000000003" customHeight="1">
      <c r="B94" s="75"/>
      <c r="C94" s="76" t="s">
        <v>78</v>
      </c>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289">
        <f>ROUND(SUM(AG95:AG101),2)</f>
        <v>0</v>
      </c>
      <c r="AH94" s="289"/>
      <c r="AI94" s="289"/>
      <c r="AJ94" s="289"/>
      <c r="AK94" s="289"/>
      <c r="AL94" s="289"/>
      <c r="AM94" s="289"/>
      <c r="AN94" s="290">
        <f t="shared" ref="AN94:AN101" si="0">SUM(AG94,AT94)</f>
        <v>0</v>
      </c>
      <c r="AO94" s="290"/>
      <c r="AP94" s="290"/>
      <c r="AQ94" s="79" t="s">
        <v>1</v>
      </c>
      <c r="AR94" s="80"/>
      <c r="AS94" s="81">
        <f>ROUND(SUM(AS95:AS101),2)</f>
        <v>0</v>
      </c>
      <c r="AT94" s="82">
        <f t="shared" ref="AT94:AT101" si="1">ROUND(SUM(AV94:AW94),2)</f>
        <v>0</v>
      </c>
      <c r="AU94" s="83">
        <f>ROUND(SUM(AU95:AU101),5)</f>
        <v>0</v>
      </c>
      <c r="AV94" s="82">
        <f>ROUND(AZ94*L29,2)</f>
        <v>0</v>
      </c>
      <c r="AW94" s="82">
        <f>ROUND(BA94*L30,2)</f>
        <v>0</v>
      </c>
      <c r="AX94" s="82">
        <f>ROUND(BB94*L29,2)</f>
        <v>0</v>
      </c>
      <c r="AY94" s="82">
        <f>ROUND(BC94*L30,2)</f>
        <v>0</v>
      </c>
      <c r="AZ94" s="82">
        <f>ROUND(SUM(AZ95:AZ101),2)</f>
        <v>0</v>
      </c>
      <c r="BA94" s="82">
        <f>ROUND(SUM(BA95:BA101),2)</f>
        <v>0</v>
      </c>
      <c r="BB94" s="82">
        <f>ROUND(SUM(BB95:BB101),2)</f>
        <v>0</v>
      </c>
      <c r="BC94" s="82">
        <f>ROUND(SUM(BC95:BC101),2)</f>
        <v>0</v>
      </c>
      <c r="BD94" s="84">
        <f>ROUND(SUM(BD95:BD101),2)</f>
        <v>0</v>
      </c>
      <c r="BS94" s="85" t="s">
        <v>79</v>
      </c>
      <c r="BT94" s="85" t="s">
        <v>80</v>
      </c>
      <c r="BU94" s="86" t="s">
        <v>81</v>
      </c>
      <c r="BV94" s="85" t="s">
        <v>82</v>
      </c>
      <c r="BW94" s="85" t="s">
        <v>5</v>
      </c>
      <c r="BX94" s="85" t="s">
        <v>83</v>
      </c>
      <c r="CL94" s="85" t="s">
        <v>19</v>
      </c>
    </row>
    <row r="95" spans="1:91" s="6" customFormat="1" ht="16.5" customHeight="1">
      <c r="A95" s="87" t="s">
        <v>84</v>
      </c>
      <c r="B95" s="88"/>
      <c r="C95" s="89"/>
      <c r="D95" s="298" t="s">
        <v>85</v>
      </c>
      <c r="E95" s="298"/>
      <c r="F95" s="298"/>
      <c r="G95" s="298"/>
      <c r="H95" s="298"/>
      <c r="I95" s="90"/>
      <c r="J95" s="298" t="s">
        <v>86</v>
      </c>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87">
        <f>'1 - SO 01 Stabilizační ob...'!J30</f>
        <v>0</v>
      </c>
      <c r="AH95" s="288"/>
      <c r="AI95" s="288"/>
      <c r="AJ95" s="288"/>
      <c r="AK95" s="288"/>
      <c r="AL95" s="288"/>
      <c r="AM95" s="288"/>
      <c r="AN95" s="287">
        <f t="shared" si="0"/>
        <v>0</v>
      </c>
      <c r="AO95" s="288"/>
      <c r="AP95" s="288"/>
      <c r="AQ95" s="91" t="s">
        <v>87</v>
      </c>
      <c r="AR95" s="92"/>
      <c r="AS95" s="93">
        <v>0</v>
      </c>
      <c r="AT95" s="94">
        <f t="shared" si="1"/>
        <v>0</v>
      </c>
      <c r="AU95" s="95">
        <f>'1 - SO 01 Stabilizační ob...'!P122</f>
        <v>0</v>
      </c>
      <c r="AV95" s="94">
        <f>'1 - SO 01 Stabilizační ob...'!J33</f>
        <v>0</v>
      </c>
      <c r="AW95" s="94">
        <f>'1 - SO 01 Stabilizační ob...'!J34</f>
        <v>0</v>
      </c>
      <c r="AX95" s="94">
        <f>'1 - SO 01 Stabilizační ob...'!J35</f>
        <v>0</v>
      </c>
      <c r="AY95" s="94">
        <f>'1 - SO 01 Stabilizační ob...'!J36</f>
        <v>0</v>
      </c>
      <c r="AZ95" s="94">
        <f>'1 - SO 01 Stabilizační ob...'!F33</f>
        <v>0</v>
      </c>
      <c r="BA95" s="94">
        <f>'1 - SO 01 Stabilizační ob...'!F34</f>
        <v>0</v>
      </c>
      <c r="BB95" s="94">
        <f>'1 - SO 01 Stabilizační ob...'!F35</f>
        <v>0</v>
      </c>
      <c r="BC95" s="94">
        <f>'1 - SO 01 Stabilizační ob...'!F36</f>
        <v>0</v>
      </c>
      <c r="BD95" s="96">
        <f>'1 - SO 01 Stabilizační ob...'!F37</f>
        <v>0</v>
      </c>
      <c r="BT95" s="97" t="s">
        <v>85</v>
      </c>
      <c r="BV95" s="97" t="s">
        <v>82</v>
      </c>
      <c r="BW95" s="97" t="s">
        <v>88</v>
      </c>
      <c r="BX95" s="97" t="s">
        <v>5</v>
      </c>
      <c r="CL95" s="97" t="s">
        <v>19</v>
      </c>
      <c r="CM95" s="97" t="s">
        <v>89</v>
      </c>
    </row>
    <row r="96" spans="1:91" s="6" customFormat="1" ht="16.5" customHeight="1">
      <c r="A96" s="87" t="s">
        <v>84</v>
      </c>
      <c r="B96" s="88"/>
      <c r="C96" s="89"/>
      <c r="D96" s="298" t="s">
        <v>89</v>
      </c>
      <c r="E96" s="298"/>
      <c r="F96" s="298"/>
      <c r="G96" s="298"/>
      <c r="H96" s="298"/>
      <c r="I96" s="90"/>
      <c r="J96" s="298" t="s">
        <v>90</v>
      </c>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87">
        <f>'2 - SO 02 Revitalizace ra...'!J30</f>
        <v>0</v>
      </c>
      <c r="AH96" s="288"/>
      <c r="AI96" s="288"/>
      <c r="AJ96" s="288"/>
      <c r="AK96" s="288"/>
      <c r="AL96" s="288"/>
      <c r="AM96" s="288"/>
      <c r="AN96" s="287">
        <f t="shared" si="0"/>
        <v>0</v>
      </c>
      <c r="AO96" s="288"/>
      <c r="AP96" s="288"/>
      <c r="AQ96" s="91" t="s">
        <v>87</v>
      </c>
      <c r="AR96" s="92"/>
      <c r="AS96" s="93">
        <v>0</v>
      </c>
      <c r="AT96" s="94">
        <f t="shared" si="1"/>
        <v>0</v>
      </c>
      <c r="AU96" s="95">
        <f>'2 - SO 02 Revitalizace ra...'!P119</f>
        <v>0</v>
      </c>
      <c r="AV96" s="94">
        <f>'2 - SO 02 Revitalizace ra...'!J33</f>
        <v>0</v>
      </c>
      <c r="AW96" s="94">
        <f>'2 - SO 02 Revitalizace ra...'!J34</f>
        <v>0</v>
      </c>
      <c r="AX96" s="94">
        <f>'2 - SO 02 Revitalizace ra...'!J35</f>
        <v>0</v>
      </c>
      <c r="AY96" s="94">
        <f>'2 - SO 02 Revitalizace ra...'!J36</f>
        <v>0</v>
      </c>
      <c r="AZ96" s="94">
        <f>'2 - SO 02 Revitalizace ra...'!F33</f>
        <v>0</v>
      </c>
      <c r="BA96" s="94">
        <f>'2 - SO 02 Revitalizace ra...'!F34</f>
        <v>0</v>
      </c>
      <c r="BB96" s="94">
        <f>'2 - SO 02 Revitalizace ra...'!F35</f>
        <v>0</v>
      </c>
      <c r="BC96" s="94">
        <f>'2 - SO 02 Revitalizace ra...'!F36</f>
        <v>0</v>
      </c>
      <c r="BD96" s="96">
        <f>'2 - SO 02 Revitalizace ra...'!F37</f>
        <v>0</v>
      </c>
      <c r="BT96" s="97" t="s">
        <v>85</v>
      </c>
      <c r="BV96" s="97" t="s">
        <v>82</v>
      </c>
      <c r="BW96" s="97" t="s">
        <v>91</v>
      </c>
      <c r="BX96" s="97" t="s">
        <v>5</v>
      </c>
      <c r="CL96" s="97" t="s">
        <v>19</v>
      </c>
      <c r="CM96" s="97" t="s">
        <v>89</v>
      </c>
    </row>
    <row r="97" spans="1:91" s="6" customFormat="1" ht="16.5" customHeight="1">
      <c r="A97" s="87" t="s">
        <v>84</v>
      </c>
      <c r="B97" s="88"/>
      <c r="C97" s="89"/>
      <c r="D97" s="298" t="s">
        <v>92</v>
      </c>
      <c r="E97" s="298"/>
      <c r="F97" s="298"/>
      <c r="G97" s="298"/>
      <c r="H97" s="298"/>
      <c r="I97" s="90"/>
      <c r="J97" s="298" t="s">
        <v>93</v>
      </c>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87">
        <f>'3 - SO 03 Napojení ramene...'!J30</f>
        <v>0</v>
      </c>
      <c r="AH97" s="288"/>
      <c r="AI97" s="288"/>
      <c r="AJ97" s="288"/>
      <c r="AK97" s="288"/>
      <c r="AL97" s="288"/>
      <c r="AM97" s="288"/>
      <c r="AN97" s="287">
        <f t="shared" si="0"/>
        <v>0</v>
      </c>
      <c r="AO97" s="288"/>
      <c r="AP97" s="288"/>
      <c r="AQ97" s="91" t="s">
        <v>87</v>
      </c>
      <c r="AR97" s="92"/>
      <c r="AS97" s="93">
        <v>0</v>
      </c>
      <c r="AT97" s="94">
        <f t="shared" si="1"/>
        <v>0</v>
      </c>
      <c r="AU97" s="95">
        <f>'3 - SO 03 Napojení ramene...'!P122</f>
        <v>0</v>
      </c>
      <c r="AV97" s="94">
        <f>'3 - SO 03 Napojení ramene...'!J33</f>
        <v>0</v>
      </c>
      <c r="AW97" s="94">
        <f>'3 - SO 03 Napojení ramene...'!J34</f>
        <v>0</v>
      </c>
      <c r="AX97" s="94">
        <f>'3 - SO 03 Napojení ramene...'!J35</f>
        <v>0</v>
      </c>
      <c r="AY97" s="94">
        <f>'3 - SO 03 Napojení ramene...'!J36</f>
        <v>0</v>
      </c>
      <c r="AZ97" s="94">
        <f>'3 - SO 03 Napojení ramene...'!F33</f>
        <v>0</v>
      </c>
      <c r="BA97" s="94">
        <f>'3 - SO 03 Napojení ramene...'!F34</f>
        <v>0</v>
      </c>
      <c r="BB97" s="94">
        <f>'3 - SO 03 Napojení ramene...'!F35</f>
        <v>0</v>
      </c>
      <c r="BC97" s="94">
        <f>'3 - SO 03 Napojení ramene...'!F36</f>
        <v>0</v>
      </c>
      <c r="BD97" s="96">
        <f>'3 - SO 03 Napojení ramene...'!F37</f>
        <v>0</v>
      </c>
      <c r="BT97" s="97" t="s">
        <v>85</v>
      </c>
      <c r="BV97" s="97" t="s">
        <v>82</v>
      </c>
      <c r="BW97" s="97" t="s">
        <v>94</v>
      </c>
      <c r="BX97" s="97" t="s">
        <v>5</v>
      </c>
      <c r="CL97" s="97" t="s">
        <v>19</v>
      </c>
      <c r="CM97" s="97" t="s">
        <v>89</v>
      </c>
    </row>
    <row r="98" spans="1:91" s="6" customFormat="1" ht="27" customHeight="1">
      <c r="A98" s="87" t="s">
        <v>84</v>
      </c>
      <c r="B98" s="88"/>
      <c r="C98" s="89"/>
      <c r="D98" s="298" t="s">
        <v>95</v>
      </c>
      <c r="E98" s="298"/>
      <c r="F98" s="298"/>
      <c r="G98" s="298"/>
      <c r="H98" s="298"/>
      <c r="I98" s="90"/>
      <c r="J98" s="298" t="s">
        <v>96</v>
      </c>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87">
        <f>'4 - SO 04 Sanace koryta p...'!J30</f>
        <v>0</v>
      </c>
      <c r="AH98" s="288"/>
      <c r="AI98" s="288"/>
      <c r="AJ98" s="288"/>
      <c r="AK98" s="288"/>
      <c r="AL98" s="288"/>
      <c r="AM98" s="288"/>
      <c r="AN98" s="287">
        <f t="shared" si="0"/>
        <v>0</v>
      </c>
      <c r="AO98" s="288"/>
      <c r="AP98" s="288"/>
      <c r="AQ98" s="91" t="s">
        <v>87</v>
      </c>
      <c r="AR98" s="92"/>
      <c r="AS98" s="93">
        <v>0</v>
      </c>
      <c r="AT98" s="94">
        <f t="shared" si="1"/>
        <v>0</v>
      </c>
      <c r="AU98" s="95">
        <f>'4 - SO 04 Sanace koryta p...'!P119</f>
        <v>0</v>
      </c>
      <c r="AV98" s="94">
        <f>'4 - SO 04 Sanace koryta p...'!J33</f>
        <v>0</v>
      </c>
      <c r="AW98" s="94">
        <f>'4 - SO 04 Sanace koryta p...'!J34</f>
        <v>0</v>
      </c>
      <c r="AX98" s="94">
        <f>'4 - SO 04 Sanace koryta p...'!J35</f>
        <v>0</v>
      </c>
      <c r="AY98" s="94">
        <f>'4 - SO 04 Sanace koryta p...'!J36</f>
        <v>0</v>
      </c>
      <c r="AZ98" s="94">
        <f>'4 - SO 04 Sanace koryta p...'!F33</f>
        <v>0</v>
      </c>
      <c r="BA98" s="94">
        <f>'4 - SO 04 Sanace koryta p...'!F34</f>
        <v>0</v>
      </c>
      <c r="BB98" s="94">
        <f>'4 - SO 04 Sanace koryta p...'!F35</f>
        <v>0</v>
      </c>
      <c r="BC98" s="94">
        <f>'4 - SO 04 Sanace koryta p...'!F36</f>
        <v>0</v>
      </c>
      <c r="BD98" s="96">
        <f>'4 - SO 04 Sanace koryta p...'!F37</f>
        <v>0</v>
      </c>
      <c r="BT98" s="97" t="s">
        <v>85</v>
      </c>
      <c r="BV98" s="97" t="s">
        <v>82</v>
      </c>
      <c r="BW98" s="97" t="s">
        <v>97</v>
      </c>
      <c r="BX98" s="97" t="s">
        <v>5</v>
      </c>
      <c r="CL98" s="97" t="s">
        <v>19</v>
      </c>
      <c r="CM98" s="97" t="s">
        <v>89</v>
      </c>
    </row>
    <row r="99" spans="1:91" s="6" customFormat="1" ht="16.5" customHeight="1">
      <c r="A99" s="87" t="s">
        <v>84</v>
      </c>
      <c r="B99" s="88"/>
      <c r="C99" s="89"/>
      <c r="D99" s="298" t="s">
        <v>98</v>
      </c>
      <c r="E99" s="298"/>
      <c r="F99" s="298"/>
      <c r="G99" s="298"/>
      <c r="H99" s="298"/>
      <c r="I99" s="90"/>
      <c r="J99" s="298" t="s">
        <v>99</v>
      </c>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87">
        <f>'5 - SO 05 Vegetační úprav...'!J30</f>
        <v>0</v>
      </c>
      <c r="AH99" s="288"/>
      <c r="AI99" s="288"/>
      <c r="AJ99" s="288"/>
      <c r="AK99" s="288"/>
      <c r="AL99" s="288"/>
      <c r="AM99" s="288"/>
      <c r="AN99" s="287">
        <f t="shared" si="0"/>
        <v>0</v>
      </c>
      <c r="AO99" s="288"/>
      <c r="AP99" s="288"/>
      <c r="AQ99" s="91" t="s">
        <v>87</v>
      </c>
      <c r="AR99" s="92"/>
      <c r="AS99" s="93">
        <v>0</v>
      </c>
      <c r="AT99" s="94">
        <f t="shared" si="1"/>
        <v>0</v>
      </c>
      <c r="AU99" s="95">
        <f>'5 - SO 05 Vegetační úprav...'!P118</f>
        <v>0</v>
      </c>
      <c r="AV99" s="94">
        <f>'5 - SO 05 Vegetační úprav...'!J33</f>
        <v>0</v>
      </c>
      <c r="AW99" s="94">
        <f>'5 - SO 05 Vegetační úprav...'!J34</f>
        <v>0</v>
      </c>
      <c r="AX99" s="94">
        <f>'5 - SO 05 Vegetační úprav...'!J35</f>
        <v>0</v>
      </c>
      <c r="AY99" s="94">
        <f>'5 - SO 05 Vegetační úprav...'!J36</f>
        <v>0</v>
      </c>
      <c r="AZ99" s="94">
        <f>'5 - SO 05 Vegetační úprav...'!F33</f>
        <v>0</v>
      </c>
      <c r="BA99" s="94">
        <f>'5 - SO 05 Vegetační úprav...'!F34</f>
        <v>0</v>
      </c>
      <c r="BB99" s="94">
        <f>'5 - SO 05 Vegetační úprav...'!F35</f>
        <v>0</v>
      </c>
      <c r="BC99" s="94">
        <f>'5 - SO 05 Vegetační úprav...'!F36</f>
        <v>0</v>
      </c>
      <c r="BD99" s="96">
        <f>'5 - SO 05 Vegetační úprav...'!F37</f>
        <v>0</v>
      </c>
      <c r="BT99" s="97" t="s">
        <v>85</v>
      </c>
      <c r="BV99" s="97" t="s">
        <v>82</v>
      </c>
      <c r="BW99" s="97" t="s">
        <v>100</v>
      </c>
      <c r="BX99" s="97" t="s">
        <v>5</v>
      </c>
      <c r="CL99" s="97" t="s">
        <v>19</v>
      </c>
      <c r="CM99" s="97" t="s">
        <v>89</v>
      </c>
    </row>
    <row r="100" spans="1:91" s="6" customFormat="1" ht="16.5" customHeight="1">
      <c r="A100" s="87" t="s">
        <v>84</v>
      </c>
      <c r="B100" s="88"/>
      <c r="C100" s="89"/>
      <c r="D100" s="298" t="s">
        <v>101</v>
      </c>
      <c r="E100" s="298"/>
      <c r="F100" s="298"/>
      <c r="G100" s="298"/>
      <c r="H100" s="298"/>
      <c r="I100" s="90"/>
      <c r="J100" s="298" t="s">
        <v>102</v>
      </c>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87">
        <f>'6 - SO 06 Dočasné konstru...'!J30</f>
        <v>0</v>
      </c>
      <c r="AH100" s="288"/>
      <c r="AI100" s="288"/>
      <c r="AJ100" s="288"/>
      <c r="AK100" s="288"/>
      <c r="AL100" s="288"/>
      <c r="AM100" s="288"/>
      <c r="AN100" s="287">
        <f t="shared" si="0"/>
        <v>0</v>
      </c>
      <c r="AO100" s="288"/>
      <c r="AP100" s="288"/>
      <c r="AQ100" s="91" t="s">
        <v>87</v>
      </c>
      <c r="AR100" s="92"/>
      <c r="AS100" s="93">
        <v>0</v>
      </c>
      <c r="AT100" s="94">
        <f t="shared" si="1"/>
        <v>0</v>
      </c>
      <c r="AU100" s="95">
        <f>'6 - SO 06 Dočasné konstru...'!P120</f>
        <v>0</v>
      </c>
      <c r="AV100" s="94">
        <f>'6 - SO 06 Dočasné konstru...'!J33</f>
        <v>0</v>
      </c>
      <c r="AW100" s="94">
        <f>'6 - SO 06 Dočasné konstru...'!J34</f>
        <v>0</v>
      </c>
      <c r="AX100" s="94">
        <f>'6 - SO 06 Dočasné konstru...'!J35</f>
        <v>0</v>
      </c>
      <c r="AY100" s="94">
        <f>'6 - SO 06 Dočasné konstru...'!J36</f>
        <v>0</v>
      </c>
      <c r="AZ100" s="94">
        <f>'6 - SO 06 Dočasné konstru...'!F33</f>
        <v>0</v>
      </c>
      <c r="BA100" s="94">
        <f>'6 - SO 06 Dočasné konstru...'!F34</f>
        <v>0</v>
      </c>
      <c r="BB100" s="94">
        <f>'6 - SO 06 Dočasné konstru...'!F35</f>
        <v>0</v>
      </c>
      <c r="BC100" s="94">
        <f>'6 - SO 06 Dočasné konstru...'!F36</f>
        <v>0</v>
      </c>
      <c r="BD100" s="96">
        <f>'6 - SO 06 Dočasné konstru...'!F37</f>
        <v>0</v>
      </c>
      <c r="BT100" s="97" t="s">
        <v>85</v>
      </c>
      <c r="BV100" s="97" t="s">
        <v>82</v>
      </c>
      <c r="BW100" s="97" t="s">
        <v>103</v>
      </c>
      <c r="BX100" s="97" t="s">
        <v>5</v>
      </c>
      <c r="CL100" s="97" t="s">
        <v>19</v>
      </c>
      <c r="CM100" s="97" t="s">
        <v>89</v>
      </c>
    </row>
    <row r="101" spans="1:91" s="6" customFormat="1" ht="16.5" customHeight="1">
      <c r="A101" s="87" t="s">
        <v>84</v>
      </c>
      <c r="B101" s="88"/>
      <c r="C101" s="89"/>
      <c r="D101" s="298" t="s">
        <v>104</v>
      </c>
      <c r="E101" s="298"/>
      <c r="F101" s="298"/>
      <c r="G101" s="298"/>
      <c r="H101" s="298"/>
      <c r="I101" s="90"/>
      <c r="J101" s="298" t="s">
        <v>105</v>
      </c>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87">
        <f>'7 - VON Vedlejší a ostatn...'!J30</f>
        <v>0</v>
      </c>
      <c r="AH101" s="288"/>
      <c r="AI101" s="288"/>
      <c r="AJ101" s="288"/>
      <c r="AK101" s="288"/>
      <c r="AL101" s="288"/>
      <c r="AM101" s="288"/>
      <c r="AN101" s="287">
        <f t="shared" si="0"/>
        <v>0</v>
      </c>
      <c r="AO101" s="288"/>
      <c r="AP101" s="288"/>
      <c r="AQ101" s="91" t="s">
        <v>87</v>
      </c>
      <c r="AR101" s="92"/>
      <c r="AS101" s="98">
        <v>0</v>
      </c>
      <c r="AT101" s="99">
        <f t="shared" si="1"/>
        <v>0</v>
      </c>
      <c r="AU101" s="100">
        <f>'7 - VON Vedlejší a ostatn...'!P125</f>
        <v>0</v>
      </c>
      <c r="AV101" s="99">
        <f>'7 - VON Vedlejší a ostatn...'!J33</f>
        <v>0</v>
      </c>
      <c r="AW101" s="99">
        <f>'7 - VON Vedlejší a ostatn...'!J34</f>
        <v>0</v>
      </c>
      <c r="AX101" s="99">
        <f>'7 - VON Vedlejší a ostatn...'!J35</f>
        <v>0</v>
      </c>
      <c r="AY101" s="99">
        <f>'7 - VON Vedlejší a ostatn...'!J36</f>
        <v>0</v>
      </c>
      <c r="AZ101" s="99">
        <f>'7 - VON Vedlejší a ostatn...'!F33</f>
        <v>0</v>
      </c>
      <c r="BA101" s="99">
        <f>'7 - VON Vedlejší a ostatn...'!F34</f>
        <v>0</v>
      </c>
      <c r="BB101" s="99">
        <f>'7 - VON Vedlejší a ostatn...'!F35</f>
        <v>0</v>
      </c>
      <c r="BC101" s="99">
        <f>'7 - VON Vedlejší a ostatn...'!F36</f>
        <v>0</v>
      </c>
      <c r="BD101" s="101">
        <f>'7 - VON Vedlejší a ostatn...'!F37</f>
        <v>0</v>
      </c>
      <c r="BT101" s="97" t="s">
        <v>85</v>
      </c>
      <c r="BV101" s="97" t="s">
        <v>82</v>
      </c>
      <c r="BW101" s="97" t="s">
        <v>106</v>
      </c>
      <c r="BX101" s="97" t="s">
        <v>5</v>
      </c>
      <c r="CL101" s="97" t="s">
        <v>19</v>
      </c>
      <c r="CM101" s="97" t="s">
        <v>89</v>
      </c>
    </row>
    <row r="102" spans="1:91" s="1" customFormat="1" ht="30" customHeight="1">
      <c r="B102" s="33"/>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7"/>
    </row>
    <row r="103" spans="1:91" s="1" customFormat="1" ht="6.95" customHeight="1">
      <c r="B103" s="48"/>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37"/>
    </row>
  </sheetData>
  <sheetProtection algorithmName="SHA-512" hashValue="CFTR2bC5+4uTNrmsbBjEou8Oj4yWaQucNee1F398T6WhKzGhQLJ0J9HEhy8/jrm11s9zSJeFwL8+195TtEOaBQ==" saltValue="LMbgp1OHRkVVPv/p6KK94AIM829Yky83eaDDhRpgsxtCSgMTbLSDOD9ls7JPem3YZUom0ctAswGXv0ajgR13Qg==" spinCount="100000" sheet="1" objects="1" scenarios="1" formatColumns="0" formatRows="0"/>
  <mergeCells count="66">
    <mergeCell ref="D100:H100"/>
    <mergeCell ref="J100:AF100"/>
    <mergeCell ref="D101:H101"/>
    <mergeCell ref="J101:AF101"/>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D97:H97"/>
    <mergeCell ref="J97:AF97"/>
    <mergeCell ref="D98:H98"/>
    <mergeCell ref="J98:AF98"/>
    <mergeCell ref="D99:H99"/>
    <mergeCell ref="J99:AF99"/>
    <mergeCell ref="C92:G92"/>
    <mergeCell ref="I92:AF92"/>
    <mergeCell ref="D95:H95"/>
    <mergeCell ref="J95:AF95"/>
    <mergeCell ref="D96:H96"/>
    <mergeCell ref="J96:AF96"/>
    <mergeCell ref="L30:P30"/>
    <mergeCell ref="L31:P31"/>
    <mergeCell ref="L32:P32"/>
    <mergeCell ref="L33:P33"/>
    <mergeCell ref="AN101:AP101"/>
    <mergeCell ref="AN98:AP98"/>
    <mergeCell ref="AN99:AP99"/>
    <mergeCell ref="AN100:AP100"/>
    <mergeCell ref="AG94:AM94"/>
    <mergeCell ref="AN94:AP94"/>
    <mergeCell ref="X35:AB35"/>
    <mergeCell ref="AK35:AO35"/>
    <mergeCell ref="AK31:AO31"/>
    <mergeCell ref="W32:AE32"/>
    <mergeCell ref="AK32:AO32"/>
    <mergeCell ref="W33:AE33"/>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33:AO33"/>
    <mergeCell ref="AK26:AO26"/>
    <mergeCell ref="W29:AE29"/>
    <mergeCell ref="AK29:AO29"/>
    <mergeCell ref="W30:AE30"/>
    <mergeCell ref="AK30:AO30"/>
  </mergeCells>
  <hyperlinks>
    <hyperlink ref="A95" location="'1 - SO 01 Stabilizační ob...'!C2" display="/"/>
    <hyperlink ref="A96" location="'2 - SO 02 Revitalizace ra...'!C2" display="/"/>
    <hyperlink ref="A97" location="'3 - SO 03 Napojení ramene...'!C2" display="/"/>
    <hyperlink ref="A98" location="'4 - SO 04 Sanace koryta p...'!C2" display="/"/>
    <hyperlink ref="A99" location="'5 - SO 05 Vegetační úprav...'!C2" display="/"/>
    <hyperlink ref="A100" location="'6 - SO 06 Dočasné konstru...'!C2" display="/"/>
    <hyperlink ref="A101" location="'7 - VON Vedlejší a ostatn...'!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2:BM232"/>
  <sheetViews>
    <sheetView showGridLines="0" workbookViewId="0">
      <selection activeCell="A2" sqref="A2"/>
    </sheetView>
  </sheetViews>
  <sheetFormatPr defaultRowHeight="11.2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102"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88</v>
      </c>
    </row>
    <row r="3" spans="2:46" ht="6.95" hidden="1" customHeight="1">
      <c r="B3" s="103"/>
      <c r="C3" s="104"/>
      <c r="D3" s="104"/>
      <c r="E3" s="104"/>
      <c r="F3" s="104"/>
      <c r="G3" s="104"/>
      <c r="H3" s="104"/>
      <c r="I3" s="105"/>
      <c r="J3" s="104"/>
      <c r="K3" s="104"/>
      <c r="L3" s="19"/>
      <c r="AT3" s="16" t="s">
        <v>89</v>
      </c>
    </row>
    <row r="4" spans="2:46" ht="24.95" hidden="1" customHeight="1">
      <c r="B4" s="19"/>
      <c r="D4" s="106" t="s">
        <v>107</v>
      </c>
      <c r="L4" s="19"/>
      <c r="M4" s="107" t="s">
        <v>10</v>
      </c>
      <c r="AT4" s="16" t="s">
        <v>4</v>
      </c>
    </row>
    <row r="5" spans="2:46" ht="6.95" hidden="1" customHeight="1">
      <c r="B5" s="19"/>
      <c r="L5" s="19"/>
    </row>
    <row r="6" spans="2:46" ht="12" hidden="1" customHeight="1">
      <c r="B6" s="19"/>
      <c r="D6" s="108" t="s">
        <v>16</v>
      </c>
      <c r="L6" s="19"/>
    </row>
    <row r="7" spans="2:46" ht="16.5" hidden="1" customHeight="1">
      <c r="B7" s="19"/>
      <c r="E7" s="304" t="str">
        <f>'Rekapitulace stavby'!K6</f>
        <v>Orlice, Týniště n.O., revitalizace ramene Jordán - zadání</v>
      </c>
      <c r="F7" s="305"/>
      <c r="G7" s="305"/>
      <c r="H7" s="305"/>
      <c r="L7" s="19"/>
    </row>
    <row r="8" spans="2:46" s="1" customFormat="1" ht="12" hidden="1" customHeight="1">
      <c r="B8" s="37"/>
      <c r="D8" s="108" t="s">
        <v>108</v>
      </c>
      <c r="I8" s="109"/>
      <c r="L8" s="37"/>
    </row>
    <row r="9" spans="2:46" s="1" customFormat="1" ht="36.950000000000003" hidden="1" customHeight="1">
      <c r="B9" s="37"/>
      <c r="E9" s="306" t="s">
        <v>109</v>
      </c>
      <c r="F9" s="307"/>
      <c r="G9" s="307"/>
      <c r="H9" s="307"/>
      <c r="I9" s="109"/>
      <c r="L9" s="37"/>
    </row>
    <row r="10" spans="2:46" s="1" customFormat="1" hidden="1">
      <c r="B10" s="37"/>
      <c r="I10" s="109"/>
      <c r="L10" s="37"/>
    </row>
    <row r="11" spans="2:46" s="1" customFormat="1" ht="12" hidden="1" customHeight="1">
      <c r="B11" s="37"/>
      <c r="D11" s="108" t="s">
        <v>18</v>
      </c>
      <c r="F11" s="110" t="s">
        <v>19</v>
      </c>
      <c r="I11" s="111" t="s">
        <v>20</v>
      </c>
      <c r="J11" s="110" t="s">
        <v>1</v>
      </c>
      <c r="L11" s="37"/>
    </row>
    <row r="12" spans="2:46" s="1" customFormat="1" ht="12" hidden="1" customHeight="1">
      <c r="B12" s="37"/>
      <c r="D12" s="108" t="s">
        <v>22</v>
      </c>
      <c r="F12" s="110" t="s">
        <v>23</v>
      </c>
      <c r="I12" s="111" t="s">
        <v>24</v>
      </c>
      <c r="J12" s="112">
        <f>'Rekapitulace stavby'!AN8</f>
        <v>43648</v>
      </c>
      <c r="L12" s="37"/>
    </row>
    <row r="13" spans="2:46" s="1" customFormat="1" ht="10.9" hidden="1" customHeight="1">
      <c r="B13" s="37"/>
      <c r="I13" s="109"/>
      <c r="L13" s="37"/>
    </row>
    <row r="14" spans="2:46" s="1" customFormat="1" ht="12" hidden="1" customHeight="1">
      <c r="B14" s="37"/>
      <c r="D14" s="108" t="s">
        <v>25</v>
      </c>
      <c r="I14" s="111" t="s">
        <v>26</v>
      </c>
      <c r="J14" s="110" t="s">
        <v>1</v>
      </c>
      <c r="L14" s="37"/>
    </row>
    <row r="15" spans="2:46" s="1" customFormat="1" ht="18" hidden="1" customHeight="1">
      <c r="B15" s="37"/>
      <c r="E15" s="110" t="s">
        <v>27</v>
      </c>
      <c r="I15" s="111" t="s">
        <v>28</v>
      </c>
      <c r="J15" s="110" t="s">
        <v>1</v>
      </c>
      <c r="L15" s="37"/>
    </row>
    <row r="16" spans="2:46" s="1" customFormat="1" ht="6.95" hidden="1" customHeight="1">
      <c r="B16" s="37"/>
      <c r="I16" s="109"/>
      <c r="L16" s="37"/>
    </row>
    <row r="17" spans="2:12" s="1" customFormat="1" ht="12" hidden="1" customHeight="1">
      <c r="B17" s="37"/>
      <c r="D17" s="108" t="s">
        <v>29</v>
      </c>
      <c r="I17" s="111" t="s">
        <v>26</v>
      </c>
      <c r="J17" s="29" t="str">
        <f>'Rekapitulace stavby'!AN13</f>
        <v>Vyplň údaj</v>
      </c>
      <c r="L17" s="37"/>
    </row>
    <row r="18" spans="2:12" s="1" customFormat="1" ht="18" hidden="1" customHeight="1">
      <c r="B18" s="37"/>
      <c r="E18" s="308" t="str">
        <f>'Rekapitulace stavby'!E14</f>
        <v>Vyplň údaj</v>
      </c>
      <c r="F18" s="309"/>
      <c r="G18" s="309"/>
      <c r="H18" s="309"/>
      <c r="I18" s="111" t="s">
        <v>28</v>
      </c>
      <c r="J18" s="29" t="str">
        <f>'Rekapitulace stavby'!AN14</f>
        <v>Vyplň údaj</v>
      </c>
      <c r="L18" s="37"/>
    </row>
    <row r="19" spans="2:12" s="1" customFormat="1" ht="6.95" hidden="1" customHeight="1">
      <c r="B19" s="37"/>
      <c r="I19" s="109"/>
      <c r="L19" s="37"/>
    </row>
    <row r="20" spans="2:12" s="1" customFormat="1" ht="12" hidden="1" customHeight="1">
      <c r="B20" s="37"/>
      <c r="D20" s="108" t="s">
        <v>31</v>
      </c>
      <c r="I20" s="111" t="s">
        <v>26</v>
      </c>
      <c r="J20" s="110" t="s">
        <v>32</v>
      </c>
      <c r="L20" s="37"/>
    </row>
    <row r="21" spans="2:12" s="1" customFormat="1" ht="18" hidden="1" customHeight="1">
      <c r="B21" s="37"/>
      <c r="E21" s="110" t="s">
        <v>33</v>
      </c>
      <c r="I21" s="111" t="s">
        <v>28</v>
      </c>
      <c r="J21" s="110" t="s">
        <v>34</v>
      </c>
      <c r="L21" s="37"/>
    </row>
    <row r="22" spans="2:12" s="1" customFormat="1" ht="6.95" hidden="1" customHeight="1">
      <c r="B22" s="37"/>
      <c r="I22" s="109"/>
      <c r="L22" s="37"/>
    </row>
    <row r="23" spans="2:12" s="1" customFormat="1" ht="12" hidden="1" customHeight="1">
      <c r="B23" s="37"/>
      <c r="D23" s="108" t="s">
        <v>36</v>
      </c>
      <c r="I23" s="111" t="s">
        <v>26</v>
      </c>
      <c r="J23" s="110" t="s">
        <v>1</v>
      </c>
      <c r="L23" s="37"/>
    </row>
    <row r="24" spans="2:12" s="1" customFormat="1" ht="18" hidden="1" customHeight="1">
      <c r="B24" s="37"/>
      <c r="E24" s="110" t="s">
        <v>37</v>
      </c>
      <c r="I24" s="111" t="s">
        <v>28</v>
      </c>
      <c r="J24" s="110" t="s">
        <v>1</v>
      </c>
      <c r="L24" s="37"/>
    </row>
    <row r="25" spans="2:12" s="1" customFormat="1" ht="6.95" hidden="1" customHeight="1">
      <c r="B25" s="37"/>
      <c r="I25" s="109"/>
      <c r="L25" s="37"/>
    </row>
    <row r="26" spans="2:12" s="1" customFormat="1" ht="12" hidden="1" customHeight="1">
      <c r="B26" s="37"/>
      <c r="D26" s="108" t="s">
        <v>38</v>
      </c>
      <c r="I26" s="109"/>
      <c r="L26" s="37"/>
    </row>
    <row r="27" spans="2:12" s="7" customFormat="1" ht="76.5" hidden="1" customHeight="1">
      <c r="B27" s="113"/>
      <c r="E27" s="310" t="s">
        <v>39</v>
      </c>
      <c r="F27" s="310"/>
      <c r="G27" s="310"/>
      <c r="H27" s="310"/>
      <c r="I27" s="114"/>
      <c r="L27" s="113"/>
    </row>
    <row r="28" spans="2:12" s="1" customFormat="1" ht="6.95" hidden="1" customHeight="1">
      <c r="B28" s="37"/>
      <c r="I28" s="109"/>
      <c r="L28" s="37"/>
    </row>
    <row r="29" spans="2:12" s="1" customFormat="1" ht="6.95" hidden="1" customHeight="1">
      <c r="B29" s="37"/>
      <c r="D29" s="61"/>
      <c r="E29" s="61"/>
      <c r="F29" s="61"/>
      <c r="G29" s="61"/>
      <c r="H29" s="61"/>
      <c r="I29" s="115"/>
      <c r="J29" s="61"/>
      <c r="K29" s="61"/>
      <c r="L29" s="37"/>
    </row>
    <row r="30" spans="2:12" s="1" customFormat="1" ht="25.35" hidden="1" customHeight="1">
      <c r="B30" s="37"/>
      <c r="D30" s="116" t="s">
        <v>40</v>
      </c>
      <c r="I30" s="109"/>
      <c r="J30" s="117">
        <f>ROUND(J122, 2)</f>
        <v>0</v>
      </c>
      <c r="L30" s="37"/>
    </row>
    <row r="31" spans="2:12" s="1" customFormat="1" ht="6.95" hidden="1" customHeight="1">
      <c r="B31" s="37"/>
      <c r="D31" s="61"/>
      <c r="E31" s="61"/>
      <c r="F31" s="61"/>
      <c r="G31" s="61"/>
      <c r="H31" s="61"/>
      <c r="I31" s="115"/>
      <c r="J31" s="61"/>
      <c r="K31" s="61"/>
      <c r="L31" s="37"/>
    </row>
    <row r="32" spans="2:12" s="1" customFormat="1" ht="14.45" hidden="1" customHeight="1">
      <c r="B32" s="37"/>
      <c r="F32" s="118" t="s">
        <v>42</v>
      </c>
      <c r="I32" s="119" t="s">
        <v>41</v>
      </c>
      <c r="J32" s="118" t="s">
        <v>43</v>
      </c>
      <c r="L32" s="37"/>
    </row>
    <row r="33" spans="2:12" s="1" customFormat="1" ht="14.45" hidden="1" customHeight="1">
      <c r="B33" s="37"/>
      <c r="D33" s="120" t="s">
        <v>44</v>
      </c>
      <c r="E33" s="108" t="s">
        <v>45</v>
      </c>
      <c r="F33" s="121">
        <f>ROUND((SUM(BE122:BE231)),  2)</f>
        <v>0</v>
      </c>
      <c r="I33" s="122">
        <v>0.21</v>
      </c>
      <c r="J33" s="121">
        <f>ROUND(((SUM(BE122:BE231))*I33),  2)</f>
        <v>0</v>
      </c>
      <c r="L33" s="37"/>
    </row>
    <row r="34" spans="2:12" s="1" customFormat="1" ht="14.45" hidden="1" customHeight="1">
      <c r="B34" s="37"/>
      <c r="E34" s="108" t="s">
        <v>46</v>
      </c>
      <c r="F34" s="121">
        <f>ROUND((SUM(BF122:BF231)),  2)</f>
        <v>0</v>
      </c>
      <c r="I34" s="122">
        <v>0.15</v>
      </c>
      <c r="J34" s="121">
        <f>ROUND(((SUM(BF122:BF231))*I34),  2)</f>
        <v>0</v>
      </c>
      <c r="L34" s="37"/>
    </row>
    <row r="35" spans="2:12" s="1" customFormat="1" ht="14.45" hidden="1" customHeight="1">
      <c r="B35" s="37"/>
      <c r="E35" s="108" t="s">
        <v>47</v>
      </c>
      <c r="F35" s="121">
        <f>ROUND((SUM(BG122:BG231)),  2)</f>
        <v>0</v>
      </c>
      <c r="I35" s="122">
        <v>0.21</v>
      </c>
      <c r="J35" s="121">
        <f>0</f>
        <v>0</v>
      </c>
      <c r="L35" s="37"/>
    </row>
    <row r="36" spans="2:12" s="1" customFormat="1" ht="14.45" hidden="1" customHeight="1">
      <c r="B36" s="37"/>
      <c r="E36" s="108" t="s">
        <v>48</v>
      </c>
      <c r="F36" s="121">
        <f>ROUND((SUM(BH122:BH231)),  2)</f>
        <v>0</v>
      </c>
      <c r="I36" s="122">
        <v>0.15</v>
      </c>
      <c r="J36" s="121">
        <f>0</f>
        <v>0</v>
      </c>
      <c r="L36" s="37"/>
    </row>
    <row r="37" spans="2:12" s="1" customFormat="1" ht="14.45" hidden="1" customHeight="1">
      <c r="B37" s="37"/>
      <c r="E37" s="108" t="s">
        <v>49</v>
      </c>
      <c r="F37" s="121">
        <f>ROUND((SUM(BI122:BI231)),  2)</f>
        <v>0</v>
      </c>
      <c r="I37" s="122">
        <v>0</v>
      </c>
      <c r="J37" s="121">
        <f>0</f>
        <v>0</v>
      </c>
      <c r="L37" s="37"/>
    </row>
    <row r="38" spans="2:12" s="1" customFormat="1" ht="6.95" hidden="1" customHeight="1">
      <c r="B38" s="37"/>
      <c r="I38" s="109"/>
      <c r="L38" s="37"/>
    </row>
    <row r="39" spans="2:12" s="1" customFormat="1" ht="25.35" hidden="1" customHeight="1">
      <c r="B39" s="37"/>
      <c r="C39" s="123"/>
      <c r="D39" s="124" t="s">
        <v>50</v>
      </c>
      <c r="E39" s="125"/>
      <c r="F39" s="125"/>
      <c r="G39" s="126" t="s">
        <v>51</v>
      </c>
      <c r="H39" s="127" t="s">
        <v>52</v>
      </c>
      <c r="I39" s="128"/>
      <c r="J39" s="129">
        <f>SUM(J30:J37)</f>
        <v>0</v>
      </c>
      <c r="K39" s="130"/>
      <c r="L39" s="37"/>
    </row>
    <row r="40" spans="2:12" s="1" customFormat="1" ht="14.45" hidden="1" customHeight="1">
      <c r="B40" s="37"/>
      <c r="I40" s="109"/>
      <c r="L40" s="37"/>
    </row>
    <row r="41" spans="2:12" ht="14.45" hidden="1" customHeight="1">
      <c r="B41" s="19"/>
      <c r="L41" s="19"/>
    </row>
    <row r="42" spans="2:12" ht="14.45" hidden="1" customHeight="1">
      <c r="B42" s="19"/>
      <c r="L42" s="19"/>
    </row>
    <row r="43" spans="2:12" ht="14.45" hidden="1" customHeight="1">
      <c r="B43" s="19"/>
      <c r="L43" s="19"/>
    </row>
    <row r="44" spans="2:12" ht="14.45" hidden="1" customHeight="1">
      <c r="B44" s="19"/>
      <c r="L44" s="19"/>
    </row>
    <row r="45" spans="2:12" ht="14.45" hidden="1" customHeight="1">
      <c r="B45" s="19"/>
      <c r="L45" s="19"/>
    </row>
    <row r="46" spans="2:12" ht="14.45" hidden="1" customHeight="1">
      <c r="B46" s="19"/>
      <c r="L46" s="19"/>
    </row>
    <row r="47" spans="2:12" ht="14.45" hidden="1" customHeight="1">
      <c r="B47" s="19"/>
      <c r="L47" s="19"/>
    </row>
    <row r="48" spans="2:12" ht="14.45" hidden="1" customHeight="1">
      <c r="B48" s="19"/>
      <c r="L48" s="19"/>
    </row>
    <row r="49" spans="2:12" ht="14.45" hidden="1" customHeight="1">
      <c r="B49" s="19"/>
      <c r="L49" s="19"/>
    </row>
    <row r="50" spans="2:12" s="1" customFormat="1" ht="14.45" hidden="1" customHeight="1">
      <c r="B50" s="37"/>
      <c r="D50" s="131" t="s">
        <v>53</v>
      </c>
      <c r="E50" s="132"/>
      <c r="F50" s="132"/>
      <c r="G50" s="131" t="s">
        <v>54</v>
      </c>
      <c r="H50" s="132"/>
      <c r="I50" s="133"/>
      <c r="J50" s="132"/>
      <c r="K50" s="132"/>
      <c r="L50" s="37"/>
    </row>
    <row r="51" spans="2:12" hidden="1">
      <c r="B51" s="19"/>
      <c r="L51" s="19"/>
    </row>
    <row r="52" spans="2:12" hidden="1">
      <c r="B52" s="19"/>
      <c r="L52" s="19"/>
    </row>
    <row r="53" spans="2:12" hidden="1">
      <c r="B53" s="19"/>
      <c r="L53" s="19"/>
    </row>
    <row r="54" spans="2:12" hidden="1">
      <c r="B54" s="19"/>
      <c r="L54" s="19"/>
    </row>
    <row r="55" spans="2:12" hidden="1">
      <c r="B55" s="19"/>
      <c r="L55" s="19"/>
    </row>
    <row r="56" spans="2:12" hidden="1">
      <c r="B56" s="19"/>
      <c r="L56" s="19"/>
    </row>
    <row r="57" spans="2:12" hidden="1">
      <c r="B57" s="19"/>
      <c r="L57" s="19"/>
    </row>
    <row r="58" spans="2:12" hidden="1">
      <c r="B58" s="19"/>
      <c r="L58" s="19"/>
    </row>
    <row r="59" spans="2:12" hidden="1">
      <c r="B59" s="19"/>
      <c r="L59" s="19"/>
    </row>
    <row r="60" spans="2:12" hidden="1">
      <c r="B60" s="19"/>
      <c r="L60" s="19"/>
    </row>
    <row r="61" spans="2:12" s="1" customFormat="1" ht="12.75" hidden="1">
      <c r="B61" s="37"/>
      <c r="D61" s="134" t="s">
        <v>55</v>
      </c>
      <c r="E61" s="135"/>
      <c r="F61" s="136" t="s">
        <v>56</v>
      </c>
      <c r="G61" s="134" t="s">
        <v>55</v>
      </c>
      <c r="H61" s="135"/>
      <c r="I61" s="137"/>
      <c r="J61" s="138" t="s">
        <v>56</v>
      </c>
      <c r="K61" s="135"/>
      <c r="L61" s="37"/>
    </row>
    <row r="62" spans="2:12" hidden="1">
      <c r="B62" s="19"/>
      <c r="L62" s="19"/>
    </row>
    <row r="63" spans="2:12" hidden="1">
      <c r="B63" s="19"/>
      <c r="L63" s="19"/>
    </row>
    <row r="64" spans="2:12" hidden="1">
      <c r="B64" s="19"/>
      <c r="L64" s="19"/>
    </row>
    <row r="65" spans="2:12" s="1" customFormat="1" ht="12.75" hidden="1">
      <c r="B65" s="37"/>
      <c r="D65" s="131" t="s">
        <v>57</v>
      </c>
      <c r="E65" s="132"/>
      <c r="F65" s="132"/>
      <c r="G65" s="131" t="s">
        <v>58</v>
      </c>
      <c r="H65" s="132"/>
      <c r="I65" s="133"/>
      <c r="J65" s="132"/>
      <c r="K65" s="132"/>
      <c r="L65" s="37"/>
    </row>
    <row r="66" spans="2:12" hidden="1">
      <c r="B66" s="19"/>
      <c r="L66" s="19"/>
    </row>
    <row r="67" spans="2:12" hidden="1">
      <c r="B67" s="19"/>
      <c r="L67" s="19"/>
    </row>
    <row r="68" spans="2:12" hidden="1">
      <c r="B68" s="19"/>
      <c r="L68" s="19"/>
    </row>
    <row r="69" spans="2:12" hidden="1">
      <c r="B69" s="19"/>
      <c r="L69" s="19"/>
    </row>
    <row r="70" spans="2:12" hidden="1">
      <c r="B70" s="19"/>
      <c r="L70" s="19"/>
    </row>
    <row r="71" spans="2:12" hidden="1">
      <c r="B71" s="19"/>
      <c r="L71" s="19"/>
    </row>
    <row r="72" spans="2:12" hidden="1">
      <c r="B72" s="19"/>
      <c r="L72" s="19"/>
    </row>
    <row r="73" spans="2:12" hidden="1">
      <c r="B73" s="19"/>
      <c r="L73" s="19"/>
    </row>
    <row r="74" spans="2:12" hidden="1">
      <c r="B74" s="19"/>
      <c r="L74" s="19"/>
    </row>
    <row r="75" spans="2: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hidden="1" customHeight="1">
      <c r="B77" s="139"/>
      <c r="C77" s="140"/>
      <c r="D77" s="140"/>
      <c r="E77" s="140"/>
      <c r="F77" s="140"/>
      <c r="G77" s="140"/>
      <c r="H77" s="140"/>
      <c r="I77" s="141"/>
      <c r="J77" s="140"/>
      <c r="K77" s="140"/>
      <c r="L77" s="37"/>
    </row>
    <row r="78" spans="2:12" hidden="1"/>
    <row r="79" spans="2:12" hidden="1"/>
    <row r="80" spans="2:12" hidden="1"/>
    <row r="81" spans="2:47" s="1" customFormat="1" ht="6.95" customHeight="1">
      <c r="B81" s="142"/>
      <c r="C81" s="143"/>
      <c r="D81" s="143"/>
      <c r="E81" s="143"/>
      <c r="F81" s="143"/>
      <c r="G81" s="143"/>
      <c r="H81" s="143"/>
      <c r="I81" s="144"/>
      <c r="J81" s="143"/>
      <c r="K81" s="143"/>
      <c r="L81" s="37"/>
    </row>
    <row r="82" spans="2:47" s="1" customFormat="1" ht="24.95" customHeight="1">
      <c r="B82" s="33"/>
      <c r="C82" s="22" t="s">
        <v>110</v>
      </c>
      <c r="D82" s="34"/>
      <c r="E82" s="34"/>
      <c r="F82" s="34"/>
      <c r="G82" s="34"/>
      <c r="H82" s="34"/>
      <c r="I82" s="109"/>
      <c r="J82" s="34"/>
      <c r="K82" s="34"/>
      <c r="L82" s="37"/>
    </row>
    <row r="83" spans="2:47" s="1" customFormat="1" ht="6.95" customHeight="1">
      <c r="B83" s="33"/>
      <c r="C83" s="34"/>
      <c r="D83" s="34"/>
      <c r="E83" s="34"/>
      <c r="F83" s="34"/>
      <c r="G83" s="34"/>
      <c r="H83" s="34"/>
      <c r="I83" s="109"/>
      <c r="J83" s="34"/>
      <c r="K83" s="34"/>
      <c r="L83" s="37"/>
    </row>
    <row r="84" spans="2:47" s="1" customFormat="1" ht="12" customHeight="1">
      <c r="B84" s="33"/>
      <c r="C84" s="28" t="s">
        <v>16</v>
      </c>
      <c r="D84" s="34"/>
      <c r="E84" s="34"/>
      <c r="F84" s="34"/>
      <c r="G84" s="34"/>
      <c r="H84" s="34"/>
      <c r="I84" s="109"/>
      <c r="J84" s="34"/>
      <c r="K84" s="34"/>
      <c r="L84" s="37"/>
    </row>
    <row r="85" spans="2:47" s="1" customFormat="1" ht="16.5" customHeight="1">
      <c r="B85" s="33"/>
      <c r="C85" s="34"/>
      <c r="D85" s="34"/>
      <c r="E85" s="302" t="str">
        <f>E7</f>
        <v>Orlice, Týniště n.O., revitalizace ramene Jordán - zadání</v>
      </c>
      <c r="F85" s="303"/>
      <c r="G85" s="303"/>
      <c r="H85" s="303"/>
      <c r="I85" s="109"/>
      <c r="J85" s="34"/>
      <c r="K85" s="34"/>
      <c r="L85" s="37"/>
    </row>
    <row r="86" spans="2:47" s="1" customFormat="1" ht="12" customHeight="1">
      <c r="B86" s="33"/>
      <c r="C86" s="28" t="s">
        <v>108</v>
      </c>
      <c r="D86" s="34"/>
      <c r="E86" s="34"/>
      <c r="F86" s="34"/>
      <c r="G86" s="34"/>
      <c r="H86" s="34"/>
      <c r="I86" s="109"/>
      <c r="J86" s="34"/>
      <c r="K86" s="34"/>
      <c r="L86" s="37"/>
    </row>
    <row r="87" spans="2:47" s="1" customFormat="1" ht="16.5" customHeight="1">
      <c r="B87" s="33"/>
      <c r="C87" s="34"/>
      <c r="D87" s="34"/>
      <c r="E87" s="273" t="str">
        <f>E9</f>
        <v>1 - SO 01 Stabilizační objekt</v>
      </c>
      <c r="F87" s="301"/>
      <c r="G87" s="301"/>
      <c r="H87" s="301"/>
      <c r="I87" s="109"/>
      <c r="J87" s="34"/>
      <c r="K87" s="34"/>
      <c r="L87" s="37"/>
    </row>
    <row r="88" spans="2:47" s="1" customFormat="1" ht="6.95" customHeight="1">
      <c r="B88" s="33"/>
      <c r="C88" s="34"/>
      <c r="D88" s="34"/>
      <c r="E88" s="34"/>
      <c r="F88" s="34"/>
      <c r="G88" s="34"/>
      <c r="H88" s="34"/>
      <c r="I88" s="109"/>
      <c r="J88" s="34"/>
      <c r="K88" s="34"/>
      <c r="L88" s="37"/>
    </row>
    <row r="89" spans="2:47" s="1" customFormat="1" ht="12" customHeight="1">
      <c r="B89" s="33"/>
      <c r="C89" s="28" t="s">
        <v>22</v>
      </c>
      <c r="D89" s="34"/>
      <c r="E89" s="34"/>
      <c r="F89" s="26" t="str">
        <f>F12</f>
        <v>Týniště n. Orlicí, Štěpánovsko</v>
      </c>
      <c r="G89" s="34"/>
      <c r="H89" s="34"/>
      <c r="I89" s="111" t="s">
        <v>24</v>
      </c>
      <c r="J89" s="60">
        <f>IF(J12="","",J12)</f>
        <v>43648</v>
      </c>
      <c r="K89" s="34"/>
      <c r="L89" s="37"/>
    </row>
    <row r="90" spans="2:47" s="1" customFormat="1" ht="6.95" customHeight="1">
      <c r="B90" s="33"/>
      <c r="C90" s="34"/>
      <c r="D90" s="34"/>
      <c r="E90" s="34"/>
      <c r="F90" s="34"/>
      <c r="G90" s="34"/>
      <c r="H90" s="34"/>
      <c r="I90" s="109"/>
      <c r="J90" s="34"/>
      <c r="K90" s="34"/>
      <c r="L90" s="37"/>
    </row>
    <row r="91" spans="2:47"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47" s="1" customFormat="1" ht="15.2" customHeight="1">
      <c r="B92" s="33"/>
      <c r="C92" s="28" t="s">
        <v>29</v>
      </c>
      <c r="D92" s="34"/>
      <c r="E92" s="34"/>
      <c r="F92" s="26" t="str">
        <f>IF(E18="","",E18)</f>
        <v>Vyplň údaj</v>
      </c>
      <c r="G92" s="34"/>
      <c r="H92" s="34"/>
      <c r="I92" s="111" t="s">
        <v>36</v>
      </c>
      <c r="J92" s="31" t="str">
        <f>E24</f>
        <v>Ing. Nikola Janková</v>
      </c>
      <c r="K92" s="34"/>
      <c r="L92" s="37"/>
    </row>
    <row r="93" spans="2:47" s="1" customFormat="1" ht="10.35" customHeight="1">
      <c r="B93" s="33"/>
      <c r="C93" s="34"/>
      <c r="D93" s="34"/>
      <c r="E93" s="34"/>
      <c r="F93" s="34"/>
      <c r="G93" s="34"/>
      <c r="H93" s="34"/>
      <c r="I93" s="109"/>
      <c r="J93" s="34"/>
      <c r="K93" s="34"/>
      <c r="L93" s="37"/>
    </row>
    <row r="94" spans="2:47" s="1" customFormat="1" ht="29.25" customHeight="1">
      <c r="B94" s="33"/>
      <c r="C94" s="145" t="s">
        <v>111</v>
      </c>
      <c r="D94" s="146"/>
      <c r="E94" s="146"/>
      <c r="F94" s="146"/>
      <c r="G94" s="146"/>
      <c r="H94" s="146"/>
      <c r="I94" s="147"/>
      <c r="J94" s="148" t="s">
        <v>112</v>
      </c>
      <c r="K94" s="146"/>
      <c r="L94" s="37"/>
    </row>
    <row r="95" spans="2:47"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J122</f>
        <v>0</v>
      </c>
      <c r="K96" s="34"/>
      <c r="L96" s="37"/>
      <c r="AU96" s="16" t="s">
        <v>114</v>
      </c>
    </row>
    <row r="97" spans="2:12" s="8" customFormat="1" ht="24.95" customHeight="1">
      <c r="B97" s="150"/>
      <c r="C97" s="151"/>
      <c r="D97" s="152" t="s">
        <v>115</v>
      </c>
      <c r="E97" s="153"/>
      <c r="F97" s="153"/>
      <c r="G97" s="153"/>
      <c r="H97" s="153"/>
      <c r="I97" s="154"/>
      <c r="J97" s="155">
        <f>J123</f>
        <v>0</v>
      </c>
      <c r="K97" s="151"/>
      <c r="L97" s="156"/>
    </row>
    <row r="98" spans="2:12" s="9" customFormat="1" ht="19.899999999999999" customHeight="1">
      <c r="B98" s="157"/>
      <c r="C98" s="158"/>
      <c r="D98" s="159" t="s">
        <v>116</v>
      </c>
      <c r="E98" s="160"/>
      <c r="F98" s="160"/>
      <c r="G98" s="160"/>
      <c r="H98" s="160"/>
      <c r="I98" s="161"/>
      <c r="J98" s="162">
        <f>J124</f>
        <v>0</v>
      </c>
      <c r="K98" s="158"/>
      <c r="L98" s="163"/>
    </row>
    <row r="99" spans="2:12" s="9" customFormat="1" ht="19.899999999999999" customHeight="1">
      <c r="B99" s="157"/>
      <c r="C99" s="158"/>
      <c r="D99" s="159" t="s">
        <v>117</v>
      </c>
      <c r="E99" s="160"/>
      <c r="F99" s="160"/>
      <c r="G99" s="160"/>
      <c r="H99" s="160"/>
      <c r="I99" s="161"/>
      <c r="J99" s="162">
        <f>J188</f>
        <v>0</v>
      </c>
      <c r="K99" s="158"/>
      <c r="L99" s="163"/>
    </row>
    <row r="100" spans="2:12" s="9" customFormat="1" ht="19.899999999999999" customHeight="1">
      <c r="B100" s="157"/>
      <c r="C100" s="158"/>
      <c r="D100" s="159" t="s">
        <v>118</v>
      </c>
      <c r="E100" s="160"/>
      <c r="F100" s="160"/>
      <c r="G100" s="160"/>
      <c r="H100" s="160"/>
      <c r="I100" s="161"/>
      <c r="J100" s="162">
        <f>J201</f>
        <v>0</v>
      </c>
      <c r="K100" s="158"/>
      <c r="L100" s="163"/>
    </row>
    <row r="101" spans="2:12" s="9" customFormat="1" ht="19.899999999999999" customHeight="1">
      <c r="B101" s="157"/>
      <c r="C101" s="158"/>
      <c r="D101" s="159" t="s">
        <v>119</v>
      </c>
      <c r="E101" s="160"/>
      <c r="F101" s="160"/>
      <c r="G101" s="160"/>
      <c r="H101" s="160"/>
      <c r="I101" s="161"/>
      <c r="J101" s="162">
        <f>J217</f>
        <v>0</v>
      </c>
      <c r="K101" s="158"/>
      <c r="L101" s="163"/>
    </row>
    <row r="102" spans="2:12" s="9" customFormat="1" ht="19.899999999999999" customHeight="1">
      <c r="B102" s="157"/>
      <c r="C102" s="158"/>
      <c r="D102" s="159" t="s">
        <v>120</v>
      </c>
      <c r="E102" s="160"/>
      <c r="F102" s="160"/>
      <c r="G102" s="160"/>
      <c r="H102" s="160"/>
      <c r="I102" s="161"/>
      <c r="J102" s="162">
        <f>J229</f>
        <v>0</v>
      </c>
      <c r="K102" s="158"/>
      <c r="L102" s="163"/>
    </row>
    <row r="103" spans="2:12" s="1" customFormat="1" ht="21.75" customHeight="1">
      <c r="B103" s="33"/>
      <c r="C103" s="34"/>
      <c r="D103" s="34"/>
      <c r="E103" s="34"/>
      <c r="F103" s="34"/>
      <c r="G103" s="34"/>
      <c r="H103" s="34"/>
      <c r="I103" s="109"/>
      <c r="J103" s="34"/>
      <c r="K103" s="34"/>
      <c r="L103" s="37"/>
    </row>
    <row r="104" spans="2:12" s="1" customFormat="1" ht="6.95" customHeight="1">
      <c r="B104" s="48"/>
      <c r="C104" s="49"/>
      <c r="D104" s="49"/>
      <c r="E104" s="49"/>
      <c r="F104" s="49"/>
      <c r="G104" s="49"/>
      <c r="H104" s="49"/>
      <c r="I104" s="141"/>
      <c r="J104" s="49"/>
      <c r="K104" s="49"/>
      <c r="L104" s="37"/>
    </row>
    <row r="108" spans="2:12" s="1" customFormat="1" ht="6.95" customHeight="1">
      <c r="B108" s="50"/>
      <c r="C108" s="51"/>
      <c r="D108" s="51"/>
      <c r="E108" s="51"/>
      <c r="F108" s="51"/>
      <c r="G108" s="51"/>
      <c r="H108" s="51"/>
      <c r="I108" s="144"/>
      <c r="J108" s="51"/>
      <c r="K108" s="51"/>
      <c r="L108" s="37"/>
    </row>
    <row r="109" spans="2:12" s="1" customFormat="1" ht="24.95" customHeight="1">
      <c r="B109" s="33"/>
      <c r="C109" s="22" t="s">
        <v>121</v>
      </c>
      <c r="D109" s="34"/>
      <c r="E109" s="34"/>
      <c r="F109" s="34"/>
      <c r="G109" s="34"/>
      <c r="H109" s="34"/>
      <c r="I109" s="109"/>
      <c r="J109" s="34"/>
      <c r="K109" s="34"/>
      <c r="L109" s="37"/>
    </row>
    <row r="110" spans="2:12" s="1" customFormat="1" ht="6.95" customHeight="1">
      <c r="B110" s="33"/>
      <c r="C110" s="34"/>
      <c r="D110" s="34"/>
      <c r="E110" s="34"/>
      <c r="F110" s="34"/>
      <c r="G110" s="34"/>
      <c r="H110" s="34"/>
      <c r="I110" s="109"/>
      <c r="J110" s="34"/>
      <c r="K110" s="34"/>
      <c r="L110" s="37"/>
    </row>
    <row r="111" spans="2:12" s="1" customFormat="1" ht="12" customHeight="1">
      <c r="B111" s="33"/>
      <c r="C111" s="28" t="s">
        <v>16</v>
      </c>
      <c r="D111" s="34"/>
      <c r="E111" s="34"/>
      <c r="F111" s="34"/>
      <c r="G111" s="34"/>
      <c r="H111" s="34"/>
      <c r="I111" s="109"/>
      <c r="J111" s="34"/>
      <c r="K111" s="34"/>
      <c r="L111" s="37"/>
    </row>
    <row r="112" spans="2:12" s="1" customFormat="1" ht="16.5" customHeight="1">
      <c r="B112" s="33"/>
      <c r="C112" s="34"/>
      <c r="D112" s="34"/>
      <c r="E112" s="302" t="str">
        <f>E7</f>
        <v>Orlice, Týniště n.O., revitalizace ramene Jordán - zadání</v>
      </c>
      <c r="F112" s="303"/>
      <c r="G112" s="303"/>
      <c r="H112" s="303"/>
      <c r="I112" s="109"/>
      <c r="J112" s="34"/>
      <c r="K112" s="34"/>
      <c r="L112" s="37"/>
    </row>
    <row r="113" spans="2:65" s="1" customFormat="1" ht="12" customHeight="1">
      <c r="B113" s="33"/>
      <c r="C113" s="28" t="s">
        <v>108</v>
      </c>
      <c r="D113" s="34"/>
      <c r="E113" s="34"/>
      <c r="F113" s="34"/>
      <c r="G113" s="34"/>
      <c r="H113" s="34"/>
      <c r="I113" s="109"/>
      <c r="J113" s="34"/>
      <c r="K113" s="34"/>
      <c r="L113" s="37"/>
    </row>
    <row r="114" spans="2:65" s="1" customFormat="1" ht="16.5" customHeight="1">
      <c r="B114" s="33"/>
      <c r="C114" s="34"/>
      <c r="D114" s="34"/>
      <c r="E114" s="273" t="str">
        <f>E9</f>
        <v>1 - SO 01 Stabilizační objekt</v>
      </c>
      <c r="F114" s="301"/>
      <c r="G114" s="301"/>
      <c r="H114" s="301"/>
      <c r="I114" s="109"/>
      <c r="J114" s="34"/>
      <c r="K114" s="34"/>
      <c r="L114" s="37"/>
    </row>
    <row r="115" spans="2:65" s="1" customFormat="1" ht="6.95" customHeight="1">
      <c r="B115" s="33"/>
      <c r="C115" s="34"/>
      <c r="D115" s="34"/>
      <c r="E115" s="34"/>
      <c r="F115" s="34"/>
      <c r="G115" s="34"/>
      <c r="H115" s="34"/>
      <c r="I115" s="109"/>
      <c r="J115" s="34"/>
      <c r="K115" s="34"/>
      <c r="L115" s="37"/>
    </row>
    <row r="116" spans="2:65" s="1" customFormat="1" ht="12" customHeight="1">
      <c r="B116" s="33"/>
      <c r="C116" s="28" t="s">
        <v>22</v>
      </c>
      <c r="D116" s="34"/>
      <c r="E116" s="34"/>
      <c r="F116" s="26" t="str">
        <f>F12</f>
        <v>Týniště n. Orlicí, Štěpánovsko</v>
      </c>
      <c r="G116" s="34"/>
      <c r="H116" s="34"/>
      <c r="I116" s="111" t="s">
        <v>24</v>
      </c>
      <c r="J116" s="60">
        <f>IF(J12="","",J12)</f>
        <v>43648</v>
      </c>
      <c r="K116" s="34"/>
      <c r="L116" s="37"/>
    </row>
    <row r="117" spans="2:65" s="1" customFormat="1" ht="6.95" customHeight="1">
      <c r="B117" s="33"/>
      <c r="C117" s="34"/>
      <c r="D117" s="34"/>
      <c r="E117" s="34"/>
      <c r="F117" s="34"/>
      <c r="G117" s="34"/>
      <c r="H117" s="34"/>
      <c r="I117" s="109"/>
      <c r="J117" s="34"/>
      <c r="K117" s="34"/>
      <c r="L117" s="37"/>
    </row>
    <row r="118" spans="2:65" s="1" customFormat="1" ht="43.15" customHeight="1">
      <c r="B118" s="33"/>
      <c r="C118" s="28" t="s">
        <v>25</v>
      </c>
      <c r="D118" s="34"/>
      <c r="E118" s="34"/>
      <c r="F118" s="26" t="str">
        <f>E15</f>
        <v>Povodí Labe, státní podnik,Víta Nejedlého 951, HK3</v>
      </c>
      <c r="G118" s="34"/>
      <c r="H118" s="34"/>
      <c r="I118" s="111" t="s">
        <v>31</v>
      </c>
      <c r="J118" s="31" t="str">
        <f>E21</f>
        <v>Šindlar s.r.o.,Na Brně 372/2a, 500 06 Hradec Král.</v>
      </c>
      <c r="K118" s="34"/>
      <c r="L118" s="37"/>
    </row>
    <row r="119" spans="2:65" s="1" customFormat="1" ht="15.2" customHeight="1">
      <c r="B119" s="33"/>
      <c r="C119" s="28" t="s">
        <v>29</v>
      </c>
      <c r="D119" s="34"/>
      <c r="E119" s="34"/>
      <c r="F119" s="26" t="str">
        <f>IF(E18="","",E18)</f>
        <v>Vyplň údaj</v>
      </c>
      <c r="G119" s="34"/>
      <c r="H119" s="34"/>
      <c r="I119" s="111" t="s">
        <v>36</v>
      </c>
      <c r="J119" s="31" t="str">
        <f>E24</f>
        <v>Ing. Nikola Janková</v>
      </c>
      <c r="K119" s="34"/>
      <c r="L119" s="37"/>
    </row>
    <row r="120" spans="2:65" s="1" customFormat="1" ht="10.35" customHeight="1">
      <c r="B120" s="33"/>
      <c r="C120" s="34"/>
      <c r="D120" s="34"/>
      <c r="E120" s="34"/>
      <c r="F120" s="34"/>
      <c r="G120" s="34"/>
      <c r="H120" s="34"/>
      <c r="I120" s="109"/>
      <c r="J120" s="34"/>
      <c r="K120" s="34"/>
      <c r="L120" s="37"/>
    </row>
    <row r="121" spans="2:65" s="10" customFormat="1" ht="29.25" customHeight="1">
      <c r="B121" s="164"/>
      <c r="C121" s="165" t="s">
        <v>122</v>
      </c>
      <c r="D121" s="166" t="s">
        <v>65</v>
      </c>
      <c r="E121" s="166" t="s">
        <v>61</v>
      </c>
      <c r="F121" s="166" t="s">
        <v>62</v>
      </c>
      <c r="G121" s="166" t="s">
        <v>123</v>
      </c>
      <c r="H121" s="166" t="s">
        <v>124</v>
      </c>
      <c r="I121" s="167" t="s">
        <v>125</v>
      </c>
      <c r="J121" s="166" t="s">
        <v>112</v>
      </c>
      <c r="K121" s="168" t="s">
        <v>126</v>
      </c>
      <c r="L121" s="169"/>
      <c r="M121" s="69" t="s">
        <v>1</v>
      </c>
      <c r="N121" s="70" t="s">
        <v>44</v>
      </c>
      <c r="O121" s="70" t="s">
        <v>127</v>
      </c>
      <c r="P121" s="70" t="s">
        <v>128</v>
      </c>
      <c r="Q121" s="70" t="s">
        <v>129</v>
      </c>
      <c r="R121" s="70" t="s">
        <v>130</v>
      </c>
      <c r="S121" s="70" t="s">
        <v>131</v>
      </c>
      <c r="T121" s="71" t="s">
        <v>132</v>
      </c>
    </row>
    <row r="122" spans="2:65" s="1" customFormat="1" ht="22.9" customHeight="1">
      <c r="B122" s="33"/>
      <c r="C122" s="76" t="s">
        <v>133</v>
      </c>
      <c r="D122" s="34"/>
      <c r="E122" s="34"/>
      <c r="F122" s="34"/>
      <c r="G122" s="34"/>
      <c r="H122" s="34"/>
      <c r="I122" s="109"/>
      <c r="J122" s="170">
        <f>BK122</f>
        <v>0</v>
      </c>
      <c r="K122" s="34"/>
      <c r="L122" s="37"/>
      <c r="M122" s="72"/>
      <c r="N122" s="73"/>
      <c r="O122" s="73"/>
      <c r="P122" s="171">
        <f>P123</f>
        <v>0</v>
      </c>
      <c r="Q122" s="73"/>
      <c r="R122" s="171">
        <f>R123</f>
        <v>7678.1022717899996</v>
      </c>
      <c r="S122" s="73"/>
      <c r="T122" s="172">
        <f>T123</f>
        <v>4742.60268</v>
      </c>
      <c r="AT122" s="16" t="s">
        <v>79</v>
      </c>
      <c r="AU122" s="16" t="s">
        <v>114</v>
      </c>
      <c r="BK122" s="173">
        <f>BK123</f>
        <v>0</v>
      </c>
    </row>
    <row r="123" spans="2:65" s="11" customFormat="1" ht="25.9" customHeight="1">
      <c r="B123" s="174"/>
      <c r="C123" s="175"/>
      <c r="D123" s="176" t="s">
        <v>79</v>
      </c>
      <c r="E123" s="177" t="s">
        <v>134</v>
      </c>
      <c r="F123" s="177" t="s">
        <v>135</v>
      </c>
      <c r="G123" s="175"/>
      <c r="H123" s="175"/>
      <c r="I123" s="178"/>
      <c r="J123" s="179">
        <f>BK123</f>
        <v>0</v>
      </c>
      <c r="K123" s="175"/>
      <c r="L123" s="180"/>
      <c r="M123" s="181"/>
      <c r="N123" s="182"/>
      <c r="O123" s="182"/>
      <c r="P123" s="183">
        <f>P124+P188+P201+P217+P229</f>
        <v>0</v>
      </c>
      <c r="Q123" s="182"/>
      <c r="R123" s="183">
        <f>R124+R188+R201+R217+R229</f>
        <v>7678.1022717899996</v>
      </c>
      <c r="S123" s="182"/>
      <c r="T123" s="184">
        <f>T124+T188+T201+T217+T229</f>
        <v>4742.60268</v>
      </c>
      <c r="AR123" s="185" t="s">
        <v>85</v>
      </c>
      <c r="AT123" s="186" t="s">
        <v>79</v>
      </c>
      <c r="AU123" s="186" t="s">
        <v>80</v>
      </c>
      <c r="AY123" s="185" t="s">
        <v>136</v>
      </c>
      <c r="BK123" s="187">
        <f>BK124+BK188+BK201+BK217+BK229</f>
        <v>0</v>
      </c>
    </row>
    <row r="124" spans="2:65" s="11" customFormat="1" ht="22.9" customHeight="1">
      <c r="B124" s="174"/>
      <c r="C124" s="175"/>
      <c r="D124" s="176" t="s">
        <v>79</v>
      </c>
      <c r="E124" s="188" t="s">
        <v>85</v>
      </c>
      <c r="F124" s="188" t="s">
        <v>137</v>
      </c>
      <c r="G124" s="175"/>
      <c r="H124" s="175"/>
      <c r="I124" s="178"/>
      <c r="J124" s="189">
        <f>BK124</f>
        <v>0</v>
      </c>
      <c r="K124" s="175"/>
      <c r="L124" s="180"/>
      <c r="M124" s="181"/>
      <c r="N124" s="182"/>
      <c r="O124" s="182"/>
      <c r="P124" s="183">
        <f>SUM(P125:P187)</f>
        <v>0</v>
      </c>
      <c r="Q124" s="182"/>
      <c r="R124" s="183">
        <f>SUM(R125:R187)</f>
        <v>1.2747630000000001</v>
      </c>
      <c r="S124" s="182"/>
      <c r="T124" s="184">
        <f>SUM(T125:T187)</f>
        <v>4742.5450799999999</v>
      </c>
      <c r="AR124" s="185" t="s">
        <v>85</v>
      </c>
      <c r="AT124" s="186" t="s">
        <v>79</v>
      </c>
      <c r="AU124" s="186" t="s">
        <v>85</v>
      </c>
      <c r="AY124" s="185" t="s">
        <v>136</v>
      </c>
      <c r="BK124" s="187">
        <f>SUM(BK125:BK187)</f>
        <v>0</v>
      </c>
    </row>
    <row r="125" spans="2:65" s="1" customFormat="1" ht="36" customHeight="1">
      <c r="B125" s="33"/>
      <c r="C125" s="190" t="s">
        <v>85</v>
      </c>
      <c r="D125" s="190" t="s">
        <v>138</v>
      </c>
      <c r="E125" s="191" t="s">
        <v>139</v>
      </c>
      <c r="F125" s="192" t="s">
        <v>140</v>
      </c>
      <c r="G125" s="193" t="s">
        <v>141</v>
      </c>
      <c r="H125" s="194">
        <v>2605.7939999999999</v>
      </c>
      <c r="I125" s="195"/>
      <c r="J125" s="196">
        <f>ROUND(I125*H125,2)</f>
        <v>0</v>
      </c>
      <c r="K125" s="192" t="s">
        <v>142</v>
      </c>
      <c r="L125" s="37"/>
      <c r="M125" s="197" t="s">
        <v>1</v>
      </c>
      <c r="N125" s="198" t="s">
        <v>45</v>
      </c>
      <c r="O125" s="65"/>
      <c r="P125" s="199">
        <f>O125*H125</f>
        <v>0</v>
      </c>
      <c r="Q125" s="199">
        <v>0</v>
      </c>
      <c r="R125" s="199">
        <f>Q125*H125</f>
        <v>0</v>
      </c>
      <c r="S125" s="199">
        <v>1.82</v>
      </c>
      <c r="T125" s="200">
        <f>S125*H125</f>
        <v>4742.5450799999999</v>
      </c>
      <c r="AR125" s="201" t="s">
        <v>95</v>
      </c>
      <c r="AT125" s="201" t="s">
        <v>138</v>
      </c>
      <c r="AU125" s="201" t="s">
        <v>89</v>
      </c>
      <c r="AY125" s="16" t="s">
        <v>136</v>
      </c>
      <c r="BE125" s="202">
        <f>IF(N125="základní",J125,0)</f>
        <v>0</v>
      </c>
      <c r="BF125" s="202">
        <f>IF(N125="snížená",J125,0)</f>
        <v>0</v>
      </c>
      <c r="BG125" s="202">
        <f>IF(N125="zákl. přenesená",J125,0)</f>
        <v>0</v>
      </c>
      <c r="BH125" s="202">
        <f>IF(N125="sníž. přenesená",J125,0)</f>
        <v>0</v>
      </c>
      <c r="BI125" s="202">
        <f>IF(N125="nulová",J125,0)</f>
        <v>0</v>
      </c>
      <c r="BJ125" s="16" t="s">
        <v>85</v>
      </c>
      <c r="BK125" s="202">
        <f>ROUND(I125*H125,2)</f>
        <v>0</v>
      </c>
      <c r="BL125" s="16" t="s">
        <v>95</v>
      </c>
      <c r="BM125" s="201" t="s">
        <v>143</v>
      </c>
    </row>
    <row r="126" spans="2:65" s="1" customFormat="1" ht="331.5">
      <c r="B126" s="33"/>
      <c r="C126" s="34"/>
      <c r="D126" s="203" t="s">
        <v>144</v>
      </c>
      <c r="E126" s="34"/>
      <c r="F126" s="204" t="s">
        <v>145</v>
      </c>
      <c r="G126" s="34"/>
      <c r="H126" s="34"/>
      <c r="I126" s="109"/>
      <c r="J126" s="34"/>
      <c r="K126" s="34"/>
      <c r="L126" s="37"/>
      <c r="M126" s="205"/>
      <c r="N126" s="65"/>
      <c r="O126" s="65"/>
      <c r="P126" s="65"/>
      <c r="Q126" s="65"/>
      <c r="R126" s="65"/>
      <c r="S126" s="65"/>
      <c r="T126" s="66"/>
      <c r="AT126" s="16" t="s">
        <v>144</v>
      </c>
      <c r="AU126" s="16" t="s">
        <v>89</v>
      </c>
    </row>
    <row r="127" spans="2:65" s="12" customFormat="1">
      <c r="B127" s="206"/>
      <c r="C127" s="207"/>
      <c r="D127" s="203" t="s">
        <v>146</v>
      </c>
      <c r="E127" s="208" t="s">
        <v>1</v>
      </c>
      <c r="F127" s="209" t="s">
        <v>147</v>
      </c>
      <c r="G127" s="207"/>
      <c r="H127" s="208" t="s">
        <v>1</v>
      </c>
      <c r="I127" s="210"/>
      <c r="J127" s="207"/>
      <c r="K127" s="207"/>
      <c r="L127" s="211"/>
      <c r="M127" s="212"/>
      <c r="N127" s="213"/>
      <c r="O127" s="213"/>
      <c r="P127" s="213"/>
      <c r="Q127" s="213"/>
      <c r="R127" s="213"/>
      <c r="S127" s="213"/>
      <c r="T127" s="214"/>
      <c r="AT127" s="215" t="s">
        <v>146</v>
      </c>
      <c r="AU127" s="215" t="s">
        <v>89</v>
      </c>
      <c r="AV127" s="12" t="s">
        <v>85</v>
      </c>
      <c r="AW127" s="12" t="s">
        <v>35</v>
      </c>
      <c r="AX127" s="12" t="s">
        <v>80</v>
      </c>
      <c r="AY127" s="215" t="s">
        <v>136</v>
      </c>
    </row>
    <row r="128" spans="2:65" s="13" customFormat="1">
      <c r="B128" s="216"/>
      <c r="C128" s="217"/>
      <c r="D128" s="203" t="s">
        <v>146</v>
      </c>
      <c r="E128" s="218" t="s">
        <v>1</v>
      </c>
      <c r="F128" s="219" t="s">
        <v>148</v>
      </c>
      <c r="G128" s="217"/>
      <c r="H128" s="220">
        <v>2128.0300000000002</v>
      </c>
      <c r="I128" s="221"/>
      <c r="J128" s="217"/>
      <c r="K128" s="217"/>
      <c r="L128" s="222"/>
      <c r="M128" s="223"/>
      <c r="N128" s="224"/>
      <c r="O128" s="224"/>
      <c r="P128" s="224"/>
      <c r="Q128" s="224"/>
      <c r="R128" s="224"/>
      <c r="S128" s="224"/>
      <c r="T128" s="225"/>
      <c r="AT128" s="226" t="s">
        <v>146</v>
      </c>
      <c r="AU128" s="226" t="s">
        <v>89</v>
      </c>
      <c r="AV128" s="13" t="s">
        <v>89</v>
      </c>
      <c r="AW128" s="13" t="s">
        <v>35</v>
      </c>
      <c r="AX128" s="13" t="s">
        <v>80</v>
      </c>
      <c r="AY128" s="226" t="s">
        <v>136</v>
      </c>
    </row>
    <row r="129" spans="2:65" s="13" customFormat="1">
      <c r="B129" s="216"/>
      <c r="C129" s="217"/>
      <c r="D129" s="203" t="s">
        <v>146</v>
      </c>
      <c r="E129" s="218" t="s">
        <v>1</v>
      </c>
      <c r="F129" s="219" t="s">
        <v>149</v>
      </c>
      <c r="G129" s="217"/>
      <c r="H129" s="220">
        <v>477.76400000000001</v>
      </c>
      <c r="I129" s="221"/>
      <c r="J129" s="217"/>
      <c r="K129" s="217"/>
      <c r="L129" s="222"/>
      <c r="M129" s="223"/>
      <c r="N129" s="224"/>
      <c r="O129" s="224"/>
      <c r="P129" s="224"/>
      <c r="Q129" s="224"/>
      <c r="R129" s="224"/>
      <c r="S129" s="224"/>
      <c r="T129" s="225"/>
      <c r="AT129" s="226" t="s">
        <v>146</v>
      </c>
      <c r="AU129" s="226" t="s">
        <v>89</v>
      </c>
      <c r="AV129" s="13" t="s">
        <v>89</v>
      </c>
      <c r="AW129" s="13" t="s">
        <v>35</v>
      </c>
      <c r="AX129" s="13" t="s">
        <v>80</v>
      </c>
      <c r="AY129" s="226" t="s">
        <v>136</v>
      </c>
    </row>
    <row r="130" spans="2:65" s="14" customFormat="1">
      <c r="B130" s="227"/>
      <c r="C130" s="228"/>
      <c r="D130" s="203" t="s">
        <v>146</v>
      </c>
      <c r="E130" s="229" t="s">
        <v>1</v>
      </c>
      <c r="F130" s="230" t="s">
        <v>150</v>
      </c>
      <c r="G130" s="228"/>
      <c r="H130" s="231">
        <v>2605.7939999999999</v>
      </c>
      <c r="I130" s="232"/>
      <c r="J130" s="228"/>
      <c r="K130" s="228"/>
      <c r="L130" s="233"/>
      <c r="M130" s="234"/>
      <c r="N130" s="235"/>
      <c r="O130" s="235"/>
      <c r="P130" s="235"/>
      <c r="Q130" s="235"/>
      <c r="R130" s="235"/>
      <c r="S130" s="235"/>
      <c r="T130" s="236"/>
      <c r="AT130" s="237" t="s">
        <v>146</v>
      </c>
      <c r="AU130" s="237" t="s">
        <v>89</v>
      </c>
      <c r="AV130" s="14" t="s">
        <v>95</v>
      </c>
      <c r="AW130" s="14" t="s">
        <v>35</v>
      </c>
      <c r="AX130" s="14" t="s">
        <v>85</v>
      </c>
      <c r="AY130" s="237" t="s">
        <v>136</v>
      </c>
    </row>
    <row r="131" spans="2:65" s="1" customFormat="1" ht="48" customHeight="1">
      <c r="B131" s="33"/>
      <c r="C131" s="190" t="s">
        <v>89</v>
      </c>
      <c r="D131" s="190" t="s">
        <v>138</v>
      </c>
      <c r="E131" s="191" t="s">
        <v>151</v>
      </c>
      <c r="F131" s="192" t="s">
        <v>152</v>
      </c>
      <c r="G131" s="193" t="s">
        <v>141</v>
      </c>
      <c r="H131" s="194">
        <v>2605.7939999999999</v>
      </c>
      <c r="I131" s="195"/>
      <c r="J131" s="196">
        <f>ROUND(I131*H131,2)</f>
        <v>0</v>
      </c>
      <c r="K131" s="192" t="s">
        <v>142</v>
      </c>
      <c r="L131" s="37"/>
      <c r="M131" s="197" t="s">
        <v>1</v>
      </c>
      <c r="N131" s="198" t="s">
        <v>45</v>
      </c>
      <c r="O131" s="65"/>
      <c r="P131" s="199">
        <f>O131*H131</f>
        <v>0</v>
      </c>
      <c r="Q131" s="199">
        <v>0</v>
      </c>
      <c r="R131" s="199">
        <f>Q131*H131</f>
        <v>0</v>
      </c>
      <c r="S131" s="199">
        <v>0</v>
      </c>
      <c r="T131" s="200">
        <f>S131*H131</f>
        <v>0</v>
      </c>
      <c r="AR131" s="201" t="s">
        <v>95</v>
      </c>
      <c r="AT131" s="201" t="s">
        <v>138</v>
      </c>
      <c r="AU131" s="201" t="s">
        <v>89</v>
      </c>
      <c r="AY131" s="16" t="s">
        <v>136</v>
      </c>
      <c r="BE131" s="202">
        <f>IF(N131="základní",J131,0)</f>
        <v>0</v>
      </c>
      <c r="BF131" s="202">
        <f>IF(N131="snížená",J131,0)</f>
        <v>0</v>
      </c>
      <c r="BG131" s="202">
        <f>IF(N131="zákl. přenesená",J131,0)</f>
        <v>0</v>
      </c>
      <c r="BH131" s="202">
        <f>IF(N131="sníž. přenesená",J131,0)</f>
        <v>0</v>
      </c>
      <c r="BI131" s="202">
        <f>IF(N131="nulová",J131,0)</f>
        <v>0</v>
      </c>
      <c r="BJ131" s="16" t="s">
        <v>85</v>
      </c>
      <c r="BK131" s="202">
        <f>ROUND(I131*H131,2)</f>
        <v>0</v>
      </c>
      <c r="BL131" s="16" t="s">
        <v>95</v>
      </c>
      <c r="BM131" s="201" t="s">
        <v>153</v>
      </c>
    </row>
    <row r="132" spans="2:65" s="1" customFormat="1" ht="117">
      <c r="B132" s="33"/>
      <c r="C132" s="34"/>
      <c r="D132" s="203" t="s">
        <v>144</v>
      </c>
      <c r="E132" s="34"/>
      <c r="F132" s="204" t="s">
        <v>154</v>
      </c>
      <c r="G132" s="34"/>
      <c r="H132" s="34"/>
      <c r="I132" s="109"/>
      <c r="J132" s="34"/>
      <c r="K132" s="34"/>
      <c r="L132" s="37"/>
      <c r="M132" s="205"/>
      <c r="N132" s="65"/>
      <c r="O132" s="65"/>
      <c r="P132" s="65"/>
      <c r="Q132" s="65"/>
      <c r="R132" s="65"/>
      <c r="S132" s="65"/>
      <c r="T132" s="66"/>
      <c r="AT132" s="16" t="s">
        <v>144</v>
      </c>
      <c r="AU132" s="16" t="s">
        <v>89</v>
      </c>
    </row>
    <row r="133" spans="2:65" s="1" customFormat="1" ht="16.5" customHeight="1">
      <c r="B133" s="33"/>
      <c r="C133" s="190" t="s">
        <v>92</v>
      </c>
      <c r="D133" s="190" t="s">
        <v>138</v>
      </c>
      <c r="E133" s="191" t="s">
        <v>155</v>
      </c>
      <c r="F133" s="192" t="s">
        <v>156</v>
      </c>
      <c r="G133" s="193" t="s">
        <v>157</v>
      </c>
      <c r="H133" s="194">
        <v>60</v>
      </c>
      <c r="I133" s="195"/>
      <c r="J133" s="196">
        <f>ROUND(I133*H133,2)</f>
        <v>0</v>
      </c>
      <c r="K133" s="192" t="s">
        <v>142</v>
      </c>
      <c r="L133" s="37"/>
      <c r="M133" s="197" t="s">
        <v>1</v>
      </c>
      <c r="N133" s="198" t="s">
        <v>45</v>
      </c>
      <c r="O133" s="65"/>
      <c r="P133" s="199">
        <f>O133*H133</f>
        <v>0</v>
      </c>
      <c r="Q133" s="199">
        <v>2.102E-2</v>
      </c>
      <c r="R133" s="199">
        <f>Q133*H133</f>
        <v>1.2612000000000001</v>
      </c>
      <c r="S133" s="199">
        <v>0</v>
      </c>
      <c r="T133" s="200">
        <f>S133*H133</f>
        <v>0</v>
      </c>
      <c r="AR133" s="201" t="s">
        <v>95</v>
      </c>
      <c r="AT133" s="201" t="s">
        <v>138</v>
      </c>
      <c r="AU133" s="201" t="s">
        <v>89</v>
      </c>
      <c r="AY133" s="16" t="s">
        <v>136</v>
      </c>
      <c r="BE133" s="202">
        <f>IF(N133="základní",J133,0)</f>
        <v>0</v>
      </c>
      <c r="BF133" s="202">
        <f>IF(N133="snížená",J133,0)</f>
        <v>0</v>
      </c>
      <c r="BG133" s="202">
        <f>IF(N133="zákl. přenesená",J133,0)</f>
        <v>0</v>
      </c>
      <c r="BH133" s="202">
        <f>IF(N133="sníž. přenesená",J133,0)</f>
        <v>0</v>
      </c>
      <c r="BI133" s="202">
        <f>IF(N133="nulová",J133,0)</f>
        <v>0</v>
      </c>
      <c r="BJ133" s="16" t="s">
        <v>85</v>
      </c>
      <c r="BK133" s="202">
        <f>ROUND(I133*H133,2)</f>
        <v>0</v>
      </c>
      <c r="BL133" s="16" t="s">
        <v>95</v>
      </c>
      <c r="BM133" s="201" t="s">
        <v>158</v>
      </c>
    </row>
    <row r="134" spans="2:65" s="1" customFormat="1" ht="146.25">
      <c r="B134" s="33"/>
      <c r="C134" s="34"/>
      <c r="D134" s="203" t="s">
        <v>144</v>
      </c>
      <c r="E134" s="34"/>
      <c r="F134" s="204" t="s">
        <v>159</v>
      </c>
      <c r="G134" s="34"/>
      <c r="H134" s="34"/>
      <c r="I134" s="109"/>
      <c r="J134" s="34"/>
      <c r="K134" s="34"/>
      <c r="L134" s="37"/>
      <c r="M134" s="205"/>
      <c r="N134" s="65"/>
      <c r="O134" s="65"/>
      <c r="P134" s="65"/>
      <c r="Q134" s="65"/>
      <c r="R134" s="65"/>
      <c r="S134" s="65"/>
      <c r="T134" s="66"/>
      <c r="AT134" s="16" t="s">
        <v>144</v>
      </c>
      <c r="AU134" s="16" t="s">
        <v>89</v>
      </c>
    </row>
    <row r="135" spans="2:65" s="13" customFormat="1">
      <c r="B135" s="216"/>
      <c r="C135" s="217"/>
      <c r="D135" s="203" t="s">
        <v>146</v>
      </c>
      <c r="E135" s="218" t="s">
        <v>1</v>
      </c>
      <c r="F135" s="219" t="s">
        <v>160</v>
      </c>
      <c r="G135" s="217"/>
      <c r="H135" s="220">
        <v>60</v>
      </c>
      <c r="I135" s="221"/>
      <c r="J135" s="217"/>
      <c r="K135" s="217"/>
      <c r="L135" s="222"/>
      <c r="M135" s="223"/>
      <c r="N135" s="224"/>
      <c r="O135" s="224"/>
      <c r="P135" s="224"/>
      <c r="Q135" s="224"/>
      <c r="R135" s="224"/>
      <c r="S135" s="224"/>
      <c r="T135" s="225"/>
      <c r="AT135" s="226" t="s">
        <v>146</v>
      </c>
      <c r="AU135" s="226" t="s">
        <v>89</v>
      </c>
      <c r="AV135" s="13" t="s">
        <v>89</v>
      </c>
      <c r="AW135" s="13" t="s">
        <v>35</v>
      </c>
      <c r="AX135" s="13" t="s">
        <v>85</v>
      </c>
      <c r="AY135" s="226" t="s">
        <v>136</v>
      </c>
    </row>
    <row r="136" spans="2:65" s="1" customFormat="1" ht="48" customHeight="1">
      <c r="B136" s="33"/>
      <c r="C136" s="190" t="s">
        <v>95</v>
      </c>
      <c r="D136" s="190" t="s">
        <v>138</v>
      </c>
      <c r="E136" s="191" t="s">
        <v>161</v>
      </c>
      <c r="F136" s="192" t="s">
        <v>162</v>
      </c>
      <c r="G136" s="193" t="s">
        <v>141</v>
      </c>
      <c r="H136" s="194">
        <v>180.84</v>
      </c>
      <c r="I136" s="195"/>
      <c r="J136" s="196">
        <f>ROUND(I136*H136,2)</f>
        <v>0</v>
      </c>
      <c r="K136" s="192" t="s">
        <v>142</v>
      </c>
      <c r="L136" s="37"/>
      <c r="M136" s="197" t="s">
        <v>1</v>
      </c>
      <c r="N136" s="198" t="s">
        <v>45</v>
      </c>
      <c r="O136" s="65"/>
      <c r="P136" s="199">
        <f>O136*H136</f>
        <v>0</v>
      </c>
      <c r="Q136" s="199">
        <v>0</v>
      </c>
      <c r="R136" s="199">
        <f>Q136*H136</f>
        <v>0</v>
      </c>
      <c r="S136" s="199">
        <v>0</v>
      </c>
      <c r="T136" s="200">
        <f>S136*H136</f>
        <v>0</v>
      </c>
      <c r="AR136" s="201" t="s">
        <v>95</v>
      </c>
      <c r="AT136" s="201" t="s">
        <v>138</v>
      </c>
      <c r="AU136" s="201" t="s">
        <v>89</v>
      </c>
      <c r="AY136" s="16" t="s">
        <v>136</v>
      </c>
      <c r="BE136" s="202">
        <f>IF(N136="základní",J136,0)</f>
        <v>0</v>
      </c>
      <c r="BF136" s="202">
        <f>IF(N136="snížená",J136,0)</f>
        <v>0</v>
      </c>
      <c r="BG136" s="202">
        <f>IF(N136="zákl. přenesená",J136,0)</f>
        <v>0</v>
      </c>
      <c r="BH136" s="202">
        <f>IF(N136="sníž. přenesená",J136,0)</f>
        <v>0</v>
      </c>
      <c r="BI136" s="202">
        <f>IF(N136="nulová",J136,0)</f>
        <v>0</v>
      </c>
      <c r="BJ136" s="16" t="s">
        <v>85</v>
      </c>
      <c r="BK136" s="202">
        <f>ROUND(I136*H136,2)</f>
        <v>0</v>
      </c>
      <c r="BL136" s="16" t="s">
        <v>95</v>
      </c>
      <c r="BM136" s="201" t="s">
        <v>163</v>
      </c>
    </row>
    <row r="137" spans="2:65" s="1" customFormat="1" ht="234">
      <c r="B137" s="33"/>
      <c r="C137" s="34"/>
      <c r="D137" s="203" t="s">
        <v>144</v>
      </c>
      <c r="E137" s="34"/>
      <c r="F137" s="204" t="s">
        <v>164</v>
      </c>
      <c r="G137" s="34"/>
      <c r="H137" s="34"/>
      <c r="I137" s="109"/>
      <c r="J137" s="34"/>
      <c r="K137" s="34"/>
      <c r="L137" s="37"/>
      <c r="M137" s="205"/>
      <c r="N137" s="65"/>
      <c r="O137" s="65"/>
      <c r="P137" s="65"/>
      <c r="Q137" s="65"/>
      <c r="R137" s="65"/>
      <c r="S137" s="65"/>
      <c r="T137" s="66"/>
      <c r="AT137" s="16" t="s">
        <v>144</v>
      </c>
      <c r="AU137" s="16" t="s">
        <v>89</v>
      </c>
    </row>
    <row r="138" spans="2:65" s="13" customFormat="1">
      <c r="B138" s="216"/>
      <c r="C138" s="217"/>
      <c r="D138" s="203" t="s">
        <v>146</v>
      </c>
      <c r="E138" s="218" t="s">
        <v>1</v>
      </c>
      <c r="F138" s="219" t="s">
        <v>165</v>
      </c>
      <c r="G138" s="217"/>
      <c r="H138" s="220">
        <v>180.84</v>
      </c>
      <c r="I138" s="221"/>
      <c r="J138" s="217"/>
      <c r="K138" s="217"/>
      <c r="L138" s="222"/>
      <c r="M138" s="223"/>
      <c r="N138" s="224"/>
      <c r="O138" s="224"/>
      <c r="P138" s="224"/>
      <c r="Q138" s="224"/>
      <c r="R138" s="224"/>
      <c r="S138" s="224"/>
      <c r="T138" s="225"/>
      <c r="AT138" s="226" t="s">
        <v>146</v>
      </c>
      <c r="AU138" s="226" t="s">
        <v>89</v>
      </c>
      <c r="AV138" s="13" t="s">
        <v>89</v>
      </c>
      <c r="AW138" s="13" t="s">
        <v>35</v>
      </c>
      <c r="AX138" s="13" t="s">
        <v>85</v>
      </c>
      <c r="AY138" s="226" t="s">
        <v>136</v>
      </c>
    </row>
    <row r="139" spans="2:65" s="1" customFormat="1" ht="36" customHeight="1">
      <c r="B139" s="33"/>
      <c r="C139" s="190" t="s">
        <v>98</v>
      </c>
      <c r="D139" s="190" t="s">
        <v>138</v>
      </c>
      <c r="E139" s="191" t="s">
        <v>166</v>
      </c>
      <c r="F139" s="192" t="s">
        <v>167</v>
      </c>
      <c r="G139" s="193" t="s">
        <v>141</v>
      </c>
      <c r="H139" s="194">
        <v>59.96</v>
      </c>
      <c r="I139" s="195"/>
      <c r="J139" s="196">
        <f>ROUND(I139*H139,2)</f>
        <v>0</v>
      </c>
      <c r="K139" s="192" t="s">
        <v>142</v>
      </c>
      <c r="L139" s="37"/>
      <c r="M139" s="197" t="s">
        <v>1</v>
      </c>
      <c r="N139" s="198" t="s">
        <v>45</v>
      </c>
      <c r="O139" s="65"/>
      <c r="P139" s="199">
        <f>O139*H139</f>
        <v>0</v>
      </c>
      <c r="Q139" s="199">
        <v>0</v>
      </c>
      <c r="R139" s="199">
        <f>Q139*H139</f>
        <v>0</v>
      </c>
      <c r="S139" s="199">
        <v>0</v>
      </c>
      <c r="T139" s="200">
        <f>S139*H139</f>
        <v>0</v>
      </c>
      <c r="AR139" s="201" t="s">
        <v>95</v>
      </c>
      <c r="AT139" s="201" t="s">
        <v>138</v>
      </c>
      <c r="AU139" s="201" t="s">
        <v>89</v>
      </c>
      <c r="AY139" s="16" t="s">
        <v>136</v>
      </c>
      <c r="BE139" s="202">
        <f>IF(N139="základní",J139,0)</f>
        <v>0</v>
      </c>
      <c r="BF139" s="202">
        <f>IF(N139="snížená",J139,0)</f>
        <v>0</v>
      </c>
      <c r="BG139" s="202">
        <f>IF(N139="zákl. přenesená",J139,0)</f>
        <v>0</v>
      </c>
      <c r="BH139" s="202">
        <f>IF(N139="sníž. přenesená",J139,0)</f>
        <v>0</v>
      </c>
      <c r="BI139" s="202">
        <f>IF(N139="nulová",J139,0)</f>
        <v>0</v>
      </c>
      <c r="BJ139" s="16" t="s">
        <v>85</v>
      </c>
      <c r="BK139" s="202">
        <f>ROUND(I139*H139,2)</f>
        <v>0</v>
      </c>
      <c r="BL139" s="16" t="s">
        <v>95</v>
      </c>
      <c r="BM139" s="201" t="s">
        <v>168</v>
      </c>
    </row>
    <row r="140" spans="2:65" s="1" customFormat="1" ht="107.25">
      <c r="B140" s="33"/>
      <c r="C140" s="34"/>
      <c r="D140" s="203" t="s">
        <v>144</v>
      </c>
      <c r="E140" s="34"/>
      <c r="F140" s="204" t="s">
        <v>169</v>
      </c>
      <c r="G140" s="34"/>
      <c r="H140" s="34"/>
      <c r="I140" s="109"/>
      <c r="J140" s="34"/>
      <c r="K140" s="34"/>
      <c r="L140" s="37"/>
      <c r="M140" s="205"/>
      <c r="N140" s="65"/>
      <c r="O140" s="65"/>
      <c r="P140" s="65"/>
      <c r="Q140" s="65"/>
      <c r="R140" s="65"/>
      <c r="S140" s="65"/>
      <c r="T140" s="66"/>
      <c r="AT140" s="16" t="s">
        <v>144</v>
      </c>
      <c r="AU140" s="16" t="s">
        <v>89</v>
      </c>
    </row>
    <row r="141" spans="2:65" s="13" customFormat="1">
      <c r="B141" s="216"/>
      <c r="C141" s="217"/>
      <c r="D141" s="203" t="s">
        <v>146</v>
      </c>
      <c r="E141" s="218" t="s">
        <v>1</v>
      </c>
      <c r="F141" s="219" t="s">
        <v>170</v>
      </c>
      <c r="G141" s="217"/>
      <c r="H141" s="220">
        <v>59.96</v>
      </c>
      <c r="I141" s="221"/>
      <c r="J141" s="217"/>
      <c r="K141" s="217"/>
      <c r="L141" s="222"/>
      <c r="M141" s="223"/>
      <c r="N141" s="224"/>
      <c r="O141" s="224"/>
      <c r="P141" s="224"/>
      <c r="Q141" s="224"/>
      <c r="R141" s="224"/>
      <c r="S141" s="224"/>
      <c r="T141" s="225"/>
      <c r="AT141" s="226" t="s">
        <v>146</v>
      </c>
      <c r="AU141" s="226" t="s">
        <v>89</v>
      </c>
      <c r="AV141" s="13" t="s">
        <v>89</v>
      </c>
      <c r="AW141" s="13" t="s">
        <v>35</v>
      </c>
      <c r="AX141" s="13" t="s">
        <v>85</v>
      </c>
      <c r="AY141" s="226" t="s">
        <v>136</v>
      </c>
    </row>
    <row r="142" spans="2:65" s="1" customFormat="1" ht="48" customHeight="1">
      <c r="B142" s="33"/>
      <c r="C142" s="190" t="s">
        <v>101</v>
      </c>
      <c r="D142" s="190" t="s">
        <v>138</v>
      </c>
      <c r="E142" s="191" t="s">
        <v>171</v>
      </c>
      <c r="F142" s="192" t="s">
        <v>172</v>
      </c>
      <c r="G142" s="193" t="s">
        <v>141</v>
      </c>
      <c r="H142" s="194">
        <v>5212.25</v>
      </c>
      <c r="I142" s="195"/>
      <c r="J142" s="196">
        <f>ROUND(I142*H142,2)</f>
        <v>0</v>
      </c>
      <c r="K142" s="192" t="s">
        <v>142</v>
      </c>
      <c r="L142" s="37"/>
      <c r="M142" s="197" t="s">
        <v>1</v>
      </c>
      <c r="N142" s="198" t="s">
        <v>45</v>
      </c>
      <c r="O142" s="65"/>
      <c r="P142" s="199">
        <f>O142*H142</f>
        <v>0</v>
      </c>
      <c r="Q142" s="199">
        <v>0</v>
      </c>
      <c r="R142" s="199">
        <f>Q142*H142</f>
        <v>0</v>
      </c>
      <c r="S142" s="199">
        <v>0</v>
      </c>
      <c r="T142" s="200">
        <f>S142*H142</f>
        <v>0</v>
      </c>
      <c r="AR142" s="201" t="s">
        <v>95</v>
      </c>
      <c r="AT142" s="201" t="s">
        <v>138</v>
      </c>
      <c r="AU142" s="201" t="s">
        <v>89</v>
      </c>
      <c r="AY142" s="16" t="s">
        <v>136</v>
      </c>
      <c r="BE142" s="202">
        <f>IF(N142="základní",J142,0)</f>
        <v>0</v>
      </c>
      <c r="BF142" s="202">
        <f>IF(N142="snížená",J142,0)</f>
        <v>0</v>
      </c>
      <c r="BG142" s="202">
        <f>IF(N142="zákl. přenesená",J142,0)</f>
        <v>0</v>
      </c>
      <c r="BH142" s="202">
        <f>IF(N142="sníž. přenesená",J142,0)</f>
        <v>0</v>
      </c>
      <c r="BI142" s="202">
        <f>IF(N142="nulová",J142,0)</f>
        <v>0</v>
      </c>
      <c r="BJ142" s="16" t="s">
        <v>85</v>
      </c>
      <c r="BK142" s="202">
        <f>ROUND(I142*H142,2)</f>
        <v>0</v>
      </c>
      <c r="BL142" s="16" t="s">
        <v>95</v>
      </c>
      <c r="BM142" s="201" t="s">
        <v>173</v>
      </c>
    </row>
    <row r="143" spans="2:65" s="1" customFormat="1" ht="204.75">
      <c r="B143" s="33"/>
      <c r="C143" s="34"/>
      <c r="D143" s="203" t="s">
        <v>144</v>
      </c>
      <c r="E143" s="34"/>
      <c r="F143" s="204" t="s">
        <v>174</v>
      </c>
      <c r="G143" s="34"/>
      <c r="H143" s="34"/>
      <c r="I143" s="109"/>
      <c r="J143" s="34"/>
      <c r="K143" s="34"/>
      <c r="L143" s="37"/>
      <c r="M143" s="205"/>
      <c r="N143" s="65"/>
      <c r="O143" s="65"/>
      <c r="P143" s="65"/>
      <c r="Q143" s="65"/>
      <c r="R143" s="65"/>
      <c r="S143" s="65"/>
      <c r="T143" s="66"/>
      <c r="AT143" s="16" t="s">
        <v>144</v>
      </c>
      <c r="AU143" s="16" t="s">
        <v>89</v>
      </c>
    </row>
    <row r="144" spans="2:65" s="13" customFormat="1">
      <c r="B144" s="216"/>
      <c r="C144" s="217"/>
      <c r="D144" s="203" t="s">
        <v>146</v>
      </c>
      <c r="E144" s="218" t="s">
        <v>1</v>
      </c>
      <c r="F144" s="219" t="s">
        <v>175</v>
      </c>
      <c r="G144" s="217"/>
      <c r="H144" s="220">
        <v>5212.25</v>
      </c>
      <c r="I144" s="221"/>
      <c r="J144" s="217"/>
      <c r="K144" s="217"/>
      <c r="L144" s="222"/>
      <c r="M144" s="223"/>
      <c r="N144" s="224"/>
      <c r="O144" s="224"/>
      <c r="P144" s="224"/>
      <c r="Q144" s="224"/>
      <c r="R144" s="224"/>
      <c r="S144" s="224"/>
      <c r="T144" s="225"/>
      <c r="AT144" s="226" t="s">
        <v>146</v>
      </c>
      <c r="AU144" s="226" t="s">
        <v>89</v>
      </c>
      <c r="AV144" s="13" t="s">
        <v>89</v>
      </c>
      <c r="AW144" s="13" t="s">
        <v>35</v>
      </c>
      <c r="AX144" s="13" t="s">
        <v>85</v>
      </c>
      <c r="AY144" s="226" t="s">
        <v>136</v>
      </c>
    </row>
    <row r="145" spans="2:65" s="1" customFormat="1" ht="36" customHeight="1">
      <c r="B145" s="33"/>
      <c r="C145" s="190" t="s">
        <v>104</v>
      </c>
      <c r="D145" s="190" t="s">
        <v>138</v>
      </c>
      <c r="E145" s="191" t="s">
        <v>176</v>
      </c>
      <c r="F145" s="192" t="s">
        <v>177</v>
      </c>
      <c r="G145" s="193" t="s">
        <v>178</v>
      </c>
      <c r="H145" s="194">
        <v>7</v>
      </c>
      <c r="I145" s="195"/>
      <c r="J145" s="196">
        <f>ROUND(I145*H145,2)</f>
        <v>0</v>
      </c>
      <c r="K145" s="192" t="s">
        <v>142</v>
      </c>
      <c r="L145" s="37"/>
      <c r="M145" s="197" t="s">
        <v>1</v>
      </c>
      <c r="N145" s="198" t="s">
        <v>45</v>
      </c>
      <c r="O145" s="65"/>
      <c r="P145" s="199">
        <f>O145*H145</f>
        <v>0</v>
      </c>
      <c r="Q145" s="199">
        <v>0</v>
      </c>
      <c r="R145" s="199">
        <f>Q145*H145</f>
        <v>0</v>
      </c>
      <c r="S145" s="199">
        <v>0</v>
      </c>
      <c r="T145" s="200">
        <f>S145*H145</f>
        <v>0</v>
      </c>
      <c r="AR145" s="201" t="s">
        <v>95</v>
      </c>
      <c r="AT145" s="201" t="s">
        <v>138</v>
      </c>
      <c r="AU145" s="201" t="s">
        <v>89</v>
      </c>
      <c r="AY145" s="16" t="s">
        <v>136</v>
      </c>
      <c r="BE145" s="202">
        <f>IF(N145="základní",J145,0)</f>
        <v>0</v>
      </c>
      <c r="BF145" s="202">
        <f>IF(N145="snížená",J145,0)</f>
        <v>0</v>
      </c>
      <c r="BG145" s="202">
        <f>IF(N145="zákl. přenesená",J145,0)</f>
        <v>0</v>
      </c>
      <c r="BH145" s="202">
        <f>IF(N145="sníž. přenesená",J145,0)</f>
        <v>0</v>
      </c>
      <c r="BI145" s="202">
        <f>IF(N145="nulová",J145,0)</f>
        <v>0</v>
      </c>
      <c r="BJ145" s="16" t="s">
        <v>85</v>
      </c>
      <c r="BK145" s="202">
        <f>ROUND(I145*H145,2)</f>
        <v>0</v>
      </c>
      <c r="BL145" s="16" t="s">
        <v>95</v>
      </c>
      <c r="BM145" s="201" t="s">
        <v>179</v>
      </c>
    </row>
    <row r="146" spans="2:65" s="1" customFormat="1" ht="29.25">
      <c r="B146" s="33"/>
      <c r="C146" s="34"/>
      <c r="D146" s="203" t="s">
        <v>144</v>
      </c>
      <c r="E146" s="34"/>
      <c r="F146" s="204" t="s">
        <v>180</v>
      </c>
      <c r="G146" s="34"/>
      <c r="H146" s="34"/>
      <c r="I146" s="109"/>
      <c r="J146" s="34"/>
      <c r="K146" s="34"/>
      <c r="L146" s="37"/>
      <c r="M146" s="205"/>
      <c r="N146" s="65"/>
      <c r="O146" s="65"/>
      <c r="P146" s="65"/>
      <c r="Q146" s="65"/>
      <c r="R146" s="65"/>
      <c r="S146" s="65"/>
      <c r="T146" s="66"/>
      <c r="AT146" s="16" t="s">
        <v>144</v>
      </c>
      <c r="AU146" s="16" t="s">
        <v>89</v>
      </c>
    </row>
    <row r="147" spans="2:65" s="13" customFormat="1">
      <c r="B147" s="216"/>
      <c r="C147" s="217"/>
      <c r="D147" s="203" t="s">
        <v>146</v>
      </c>
      <c r="E147" s="218" t="s">
        <v>1</v>
      </c>
      <c r="F147" s="219" t="s">
        <v>181</v>
      </c>
      <c r="G147" s="217"/>
      <c r="H147" s="220">
        <v>7</v>
      </c>
      <c r="I147" s="221"/>
      <c r="J147" s="217"/>
      <c r="K147" s="217"/>
      <c r="L147" s="222"/>
      <c r="M147" s="223"/>
      <c r="N147" s="224"/>
      <c r="O147" s="224"/>
      <c r="P147" s="224"/>
      <c r="Q147" s="224"/>
      <c r="R147" s="224"/>
      <c r="S147" s="224"/>
      <c r="T147" s="225"/>
      <c r="AT147" s="226" t="s">
        <v>146</v>
      </c>
      <c r="AU147" s="226" t="s">
        <v>89</v>
      </c>
      <c r="AV147" s="13" t="s">
        <v>89</v>
      </c>
      <c r="AW147" s="13" t="s">
        <v>35</v>
      </c>
      <c r="AX147" s="13" t="s">
        <v>85</v>
      </c>
      <c r="AY147" s="226" t="s">
        <v>136</v>
      </c>
    </row>
    <row r="148" spans="2:65" s="1" customFormat="1" ht="36" customHeight="1">
      <c r="B148" s="33"/>
      <c r="C148" s="190" t="s">
        <v>182</v>
      </c>
      <c r="D148" s="190" t="s">
        <v>138</v>
      </c>
      <c r="E148" s="191" t="s">
        <v>183</v>
      </c>
      <c r="F148" s="192" t="s">
        <v>184</v>
      </c>
      <c r="G148" s="193" t="s">
        <v>178</v>
      </c>
      <c r="H148" s="194">
        <v>7</v>
      </c>
      <c r="I148" s="195"/>
      <c r="J148" s="196">
        <f>ROUND(I148*H148,2)</f>
        <v>0</v>
      </c>
      <c r="K148" s="192" t="s">
        <v>142</v>
      </c>
      <c r="L148" s="37"/>
      <c r="M148" s="197" t="s">
        <v>1</v>
      </c>
      <c r="N148" s="198" t="s">
        <v>45</v>
      </c>
      <c r="O148" s="65"/>
      <c r="P148" s="199">
        <f>O148*H148</f>
        <v>0</v>
      </c>
      <c r="Q148" s="199">
        <v>0</v>
      </c>
      <c r="R148" s="199">
        <f>Q148*H148</f>
        <v>0</v>
      </c>
      <c r="S148" s="199">
        <v>0</v>
      </c>
      <c r="T148" s="200">
        <f>S148*H148</f>
        <v>0</v>
      </c>
      <c r="AR148" s="201" t="s">
        <v>95</v>
      </c>
      <c r="AT148" s="201" t="s">
        <v>138</v>
      </c>
      <c r="AU148" s="201" t="s">
        <v>89</v>
      </c>
      <c r="AY148" s="16" t="s">
        <v>136</v>
      </c>
      <c r="BE148" s="202">
        <f>IF(N148="základní",J148,0)</f>
        <v>0</v>
      </c>
      <c r="BF148" s="202">
        <f>IF(N148="snížená",J148,0)</f>
        <v>0</v>
      </c>
      <c r="BG148" s="202">
        <f>IF(N148="zákl. přenesená",J148,0)</f>
        <v>0</v>
      </c>
      <c r="BH148" s="202">
        <f>IF(N148="sníž. přenesená",J148,0)</f>
        <v>0</v>
      </c>
      <c r="BI148" s="202">
        <f>IF(N148="nulová",J148,0)</f>
        <v>0</v>
      </c>
      <c r="BJ148" s="16" t="s">
        <v>85</v>
      </c>
      <c r="BK148" s="202">
        <f>ROUND(I148*H148,2)</f>
        <v>0</v>
      </c>
      <c r="BL148" s="16" t="s">
        <v>95</v>
      </c>
      <c r="BM148" s="201" t="s">
        <v>185</v>
      </c>
    </row>
    <row r="149" spans="2:65" s="1" customFormat="1" ht="29.25">
      <c r="B149" s="33"/>
      <c r="C149" s="34"/>
      <c r="D149" s="203" t="s">
        <v>144</v>
      </c>
      <c r="E149" s="34"/>
      <c r="F149" s="204" t="s">
        <v>180</v>
      </c>
      <c r="G149" s="34"/>
      <c r="H149" s="34"/>
      <c r="I149" s="109"/>
      <c r="J149" s="34"/>
      <c r="K149" s="34"/>
      <c r="L149" s="37"/>
      <c r="M149" s="205"/>
      <c r="N149" s="65"/>
      <c r="O149" s="65"/>
      <c r="P149" s="65"/>
      <c r="Q149" s="65"/>
      <c r="R149" s="65"/>
      <c r="S149" s="65"/>
      <c r="T149" s="66"/>
      <c r="AT149" s="16" t="s">
        <v>144</v>
      </c>
      <c r="AU149" s="16" t="s">
        <v>89</v>
      </c>
    </row>
    <row r="150" spans="2:65" s="13" customFormat="1">
      <c r="B150" s="216"/>
      <c r="C150" s="217"/>
      <c r="D150" s="203" t="s">
        <v>146</v>
      </c>
      <c r="E150" s="218" t="s">
        <v>1</v>
      </c>
      <c r="F150" s="219" t="s">
        <v>186</v>
      </c>
      <c r="G150" s="217"/>
      <c r="H150" s="220">
        <v>7</v>
      </c>
      <c r="I150" s="221"/>
      <c r="J150" s="217"/>
      <c r="K150" s="217"/>
      <c r="L150" s="222"/>
      <c r="M150" s="223"/>
      <c r="N150" s="224"/>
      <c r="O150" s="224"/>
      <c r="P150" s="224"/>
      <c r="Q150" s="224"/>
      <c r="R150" s="224"/>
      <c r="S150" s="224"/>
      <c r="T150" s="225"/>
      <c r="AT150" s="226" t="s">
        <v>146</v>
      </c>
      <c r="AU150" s="226" t="s">
        <v>89</v>
      </c>
      <c r="AV150" s="13" t="s">
        <v>89</v>
      </c>
      <c r="AW150" s="13" t="s">
        <v>35</v>
      </c>
      <c r="AX150" s="13" t="s">
        <v>85</v>
      </c>
      <c r="AY150" s="226" t="s">
        <v>136</v>
      </c>
    </row>
    <row r="151" spans="2:65" s="1" customFormat="1" ht="48" customHeight="1">
      <c r="B151" s="33"/>
      <c r="C151" s="190" t="s">
        <v>187</v>
      </c>
      <c r="D151" s="190" t="s">
        <v>138</v>
      </c>
      <c r="E151" s="191" t="s">
        <v>188</v>
      </c>
      <c r="F151" s="192" t="s">
        <v>189</v>
      </c>
      <c r="G151" s="193" t="s">
        <v>141</v>
      </c>
      <c r="H151" s="194">
        <v>3649.48</v>
      </c>
      <c r="I151" s="195"/>
      <c r="J151" s="196">
        <f>ROUND(I151*H151,2)</f>
        <v>0</v>
      </c>
      <c r="K151" s="192" t="s">
        <v>142</v>
      </c>
      <c r="L151" s="37"/>
      <c r="M151" s="197" t="s">
        <v>1</v>
      </c>
      <c r="N151" s="198" t="s">
        <v>45</v>
      </c>
      <c r="O151" s="65"/>
      <c r="P151" s="199">
        <f>O151*H151</f>
        <v>0</v>
      </c>
      <c r="Q151" s="199">
        <v>0</v>
      </c>
      <c r="R151" s="199">
        <f>Q151*H151</f>
        <v>0</v>
      </c>
      <c r="S151" s="199">
        <v>0</v>
      </c>
      <c r="T151" s="200">
        <f>S151*H151</f>
        <v>0</v>
      </c>
      <c r="AR151" s="201" t="s">
        <v>95</v>
      </c>
      <c r="AT151" s="201" t="s">
        <v>138</v>
      </c>
      <c r="AU151" s="201" t="s">
        <v>89</v>
      </c>
      <c r="AY151" s="16" t="s">
        <v>136</v>
      </c>
      <c r="BE151" s="202">
        <f>IF(N151="základní",J151,0)</f>
        <v>0</v>
      </c>
      <c r="BF151" s="202">
        <f>IF(N151="snížená",J151,0)</f>
        <v>0</v>
      </c>
      <c r="BG151" s="202">
        <f>IF(N151="zákl. přenesená",J151,0)</f>
        <v>0</v>
      </c>
      <c r="BH151" s="202">
        <f>IF(N151="sníž. přenesená",J151,0)</f>
        <v>0</v>
      </c>
      <c r="BI151" s="202">
        <f>IF(N151="nulová",J151,0)</f>
        <v>0</v>
      </c>
      <c r="BJ151" s="16" t="s">
        <v>85</v>
      </c>
      <c r="BK151" s="202">
        <f>ROUND(I151*H151,2)</f>
        <v>0</v>
      </c>
      <c r="BL151" s="16" t="s">
        <v>95</v>
      </c>
      <c r="BM151" s="201" t="s">
        <v>190</v>
      </c>
    </row>
    <row r="152" spans="2:65" s="1" customFormat="1" ht="195">
      <c r="B152" s="33"/>
      <c r="C152" s="34"/>
      <c r="D152" s="203" t="s">
        <v>144</v>
      </c>
      <c r="E152" s="34"/>
      <c r="F152" s="204" t="s">
        <v>191</v>
      </c>
      <c r="G152" s="34"/>
      <c r="H152" s="34"/>
      <c r="I152" s="109"/>
      <c r="J152" s="34"/>
      <c r="K152" s="34"/>
      <c r="L152" s="37"/>
      <c r="M152" s="205"/>
      <c r="N152" s="65"/>
      <c r="O152" s="65"/>
      <c r="P152" s="65"/>
      <c r="Q152" s="65"/>
      <c r="R152" s="65"/>
      <c r="S152" s="65"/>
      <c r="T152" s="66"/>
      <c r="AT152" s="16" t="s">
        <v>144</v>
      </c>
      <c r="AU152" s="16" t="s">
        <v>89</v>
      </c>
    </row>
    <row r="153" spans="2:65" s="13" customFormat="1">
      <c r="B153" s="216"/>
      <c r="C153" s="217"/>
      <c r="D153" s="203" t="s">
        <v>146</v>
      </c>
      <c r="E153" s="218" t="s">
        <v>1</v>
      </c>
      <c r="F153" s="219" t="s">
        <v>192</v>
      </c>
      <c r="G153" s="217"/>
      <c r="H153" s="220">
        <v>3649.48</v>
      </c>
      <c r="I153" s="221"/>
      <c r="J153" s="217"/>
      <c r="K153" s="217"/>
      <c r="L153" s="222"/>
      <c r="M153" s="223"/>
      <c r="N153" s="224"/>
      <c r="O153" s="224"/>
      <c r="P153" s="224"/>
      <c r="Q153" s="224"/>
      <c r="R153" s="224"/>
      <c r="S153" s="224"/>
      <c r="T153" s="225"/>
      <c r="AT153" s="226" t="s">
        <v>146</v>
      </c>
      <c r="AU153" s="226" t="s">
        <v>89</v>
      </c>
      <c r="AV153" s="13" t="s">
        <v>89</v>
      </c>
      <c r="AW153" s="13" t="s">
        <v>35</v>
      </c>
      <c r="AX153" s="13" t="s">
        <v>85</v>
      </c>
      <c r="AY153" s="226" t="s">
        <v>136</v>
      </c>
    </row>
    <row r="154" spans="2:65" s="1" customFormat="1" ht="60" customHeight="1">
      <c r="B154" s="33"/>
      <c r="C154" s="190" t="s">
        <v>193</v>
      </c>
      <c r="D154" s="190" t="s">
        <v>138</v>
      </c>
      <c r="E154" s="191" t="s">
        <v>194</v>
      </c>
      <c r="F154" s="192" t="s">
        <v>195</v>
      </c>
      <c r="G154" s="193" t="s">
        <v>141</v>
      </c>
      <c r="H154" s="194">
        <v>59.96</v>
      </c>
      <c r="I154" s="195"/>
      <c r="J154" s="196">
        <f>ROUND(I154*H154,2)</f>
        <v>0</v>
      </c>
      <c r="K154" s="192" t="s">
        <v>142</v>
      </c>
      <c r="L154" s="37"/>
      <c r="M154" s="197" t="s">
        <v>1</v>
      </c>
      <c r="N154" s="198" t="s">
        <v>45</v>
      </c>
      <c r="O154" s="65"/>
      <c r="P154" s="199">
        <f>O154*H154</f>
        <v>0</v>
      </c>
      <c r="Q154" s="199">
        <v>0</v>
      </c>
      <c r="R154" s="199">
        <f>Q154*H154</f>
        <v>0</v>
      </c>
      <c r="S154" s="199">
        <v>0</v>
      </c>
      <c r="T154" s="200">
        <f>S154*H154</f>
        <v>0</v>
      </c>
      <c r="AR154" s="201" t="s">
        <v>95</v>
      </c>
      <c r="AT154" s="201" t="s">
        <v>138</v>
      </c>
      <c r="AU154" s="201" t="s">
        <v>89</v>
      </c>
      <c r="AY154" s="16" t="s">
        <v>136</v>
      </c>
      <c r="BE154" s="202">
        <f>IF(N154="základní",J154,0)</f>
        <v>0</v>
      </c>
      <c r="BF154" s="202">
        <f>IF(N154="snížená",J154,0)</f>
        <v>0</v>
      </c>
      <c r="BG154" s="202">
        <f>IF(N154="zákl. přenesená",J154,0)</f>
        <v>0</v>
      </c>
      <c r="BH154" s="202">
        <f>IF(N154="sníž. přenesená",J154,0)</f>
        <v>0</v>
      </c>
      <c r="BI154" s="202">
        <f>IF(N154="nulová",J154,0)</f>
        <v>0</v>
      </c>
      <c r="BJ154" s="16" t="s">
        <v>85</v>
      </c>
      <c r="BK154" s="202">
        <f>ROUND(I154*H154,2)</f>
        <v>0</v>
      </c>
      <c r="BL154" s="16" t="s">
        <v>95</v>
      </c>
      <c r="BM154" s="201" t="s">
        <v>196</v>
      </c>
    </row>
    <row r="155" spans="2:65" s="1" customFormat="1" ht="195">
      <c r="B155" s="33"/>
      <c r="C155" s="34"/>
      <c r="D155" s="203" t="s">
        <v>144</v>
      </c>
      <c r="E155" s="34"/>
      <c r="F155" s="204" t="s">
        <v>191</v>
      </c>
      <c r="G155" s="34"/>
      <c r="H155" s="34"/>
      <c r="I155" s="109"/>
      <c r="J155" s="34"/>
      <c r="K155" s="34"/>
      <c r="L155" s="37"/>
      <c r="M155" s="205"/>
      <c r="N155" s="65"/>
      <c r="O155" s="65"/>
      <c r="P155" s="65"/>
      <c r="Q155" s="65"/>
      <c r="R155" s="65"/>
      <c r="S155" s="65"/>
      <c r="T155" s="66"/>
      <c r="AT155" s="16" t="s">
        <v>144</v>
      </c>
      <c r="AU155" s="16" t="s">
        <v>89</v>
      </c>
    </row>
    <row r="156" spans="2:65" s="13" customFormat="1">
      <c r="B156" s="216"/>
      <c r="C156" s="217"/>
      <c r="D156" s="203" t="s">
        <v>146</v>
      </c>
      <c r="E156" s="218" t="s">
        <v>1</v>
      </c>
      <c r="F156" s="219" t="s">
        <v>197</v>
      </c>
      <c r="G156" s="217"/>
      <c r="H156" s="220">
        <v>59.96</v>
      </c>
      <c r="I156" s="221"/>
      <c r="J156" s="217"/>
      <c r="K156" s="217"/>
      <c r="L156" s="222"/>
      <c r="M156" s="223"/>
      <c r="N156" s="224"/>
      <c r="O156" s="224"/>
      <c r="P156" s="224"/>
      <c r="Q156" s="224"/>
      <c r="R156" s="224"/>
      <c r="S156" s="224"/>
      <c r="T156" s="225"/>
      <c r="AT156" s="226" t="s">
        <v>146</v>
      </c>
      <c r="AU156" s="226" t="s">
        <v>89</v>
      </c>
      <c r="AV156" s="13" t="s">
        <v>89</v>
      </c>
      <c r="AW156" s="13" t="s">
        <v>35</v>
      </c>
      <c r="AX156" s="13" t="s">
        <v>85</v>
      </c>
      <c r="AY156" s="226" t="s">
        <v>136</v>
      </c>
    </row>
    <row r="157" spans="2:65" s="1" customFormat="1" ht="48" customHeight="1">
      <c r="B157" s="33"/>
      <c r="C157" s="190" t="s">
        <v>198</v>
      </c>
      <c r="D157" s="190" t="s">
        <v>138</v>
      </c>
      <c r="E157" s="191" t="s">
        <v>199</v>
      </c>
      <c r="F157" s="192" t="s">
        <v>200</v>
      </c>
      <c r="G157" s="193" t="s">
        <v>141</v>
      </c>
      <c r="H157" s="194">
        <v>1562.77</v>
      </c>
      <c r="I157" s="195"/>
      <c r="J157" s="196">
        <f>ROUND(I157*H157,2)</f>
        <v>0</v>
      </c>
      <c r="K157" s="192" t="s">
        <v>142</v>
      </c>
      <c r="L157" s="37"/>
      <c r="M157" s="197" t="s">
        <v>1</v>
      </c>
      <c r="N157" s="198" t="s">
        <v>45</v>
      </c>
      <c r="O157" s="65"/>
      <c r="P157" s="199">
        <f>O157*H157</f>
        <v>0</v>
      </c>
      <c r="Q157" s="199">
        <v>0</v>
      </c>
      <c r="R157" s="199">
        <f>Q157*H157</f>
        <v>0</v>
      </c>
      <c r="S157" s="199">
        <v>0</v>
      </c>
      <c r="T157" s="200">
        <f>S157*H157</f>
        <v>0</v>
      </c>
      <c r="AR157" s="201" t="s">
        <v>95</v>
      </c>
      <c r="AT157" s="201" t="s">
        <v>138</v>
      </c>
      <c r="AU157" s="201" t="s">
        <v>89</v>
      </c>
      <c r="AY157" s="16" t="s">
        <v>136</v>
      </c>
      <c r="BE157" s="202">
        <f>IF(N157="základní",J157,0)</f>
        <v>0</v>
      </c>
      <c r="BF157" s="202">
        <f>IF(N157="snížená",J157,0)</f>
        <v>0</v>
      </c>
      <c r="BG157" s="202">
        <f>IF(N157="zákl. přenesená",J157,0)</f>
        <v>0</v>
      </c>
      <c r="BH157" s="202">
        <f>IF(N157="sníž. přenesená",J157,0)</f>
        <v>0</v>
      </c>
      <c r="BI157" s="202">
        <f>IF(N157="nulová",J157,0)</f>
        <v>0</v>
      </c>
      <c r="BJ157" s="16" t="s">
        <v>85</v>
      </c>
      <c r="BK157" s="202">
        <f>ROUND(I157*H157,2)</f>
        <v>0</v>
      </c>
      <c r="BL157" s="16" t="s">
        <v>95</v>
      </c>
      <c r="BM157" s="201" t="s">
        <v>201</v>
      </c>
    </row>
    <row r="158" spans="2:65" s="1" customFormat="1" ht="409.5">
      <c r="B158" s="33"/>
      <c r="C158" s="34"/>
      <c r="D158" s="203" t="s">
        <v>144</v>
      </c>
      <c r="E158" s="34"/>
      <c r="F158" s="238" t="s">
        <v>202</v>
      </c>
      <c r="G158" s="34"/>
      <c r="H158" s="34"/>
      <c r="I158" s="109"/>
      <c r="J158" s="34"/>
      <c r="K158" s="34"/>
      <c r="L158" s="37"/>
      <c r="M158" s="205"/>
      <c r="N158" s="65"/>
      <c r="O158" s="65"/>
      <c r="P158" s="65"/>
      <c r="Q158" s="65"/>
      <c r="R158" s="65"/>
      <c r="S158" s="65"/>
      <c r="T158" s="66"/>
      <c r="AT158" s="16" t="s">
        <v>144</v>
      </c>
      <c r="AU158" s="16" t="s">
        <v>89</v>
      </c>
    </row>
    <row r="159" spans="2:65" s="13" customFormat="1">
      <c r="B159" s="216"/>
      <c r="C159" s="217"/>
      <c r="D159" s="203" t="s">
        <v>146</v>
      </c>
      <c r="E159" s="218" t="s">
        <v>1</v>
      </c>
      <c r="F159" s="219" t="s">
        <v>203</v>
      </c>
      <c r="G159" s="217"/>
      <c r="H159" s="220">
        <v>1562.77</v>
      </c>
      <c r="I159" s="221"/>
      <c r="J159" s="217"/>
      <c r="K159" s="217"/>
      <c r="L159" s="222"/>
      <c r="M159" s="223"/>
      <c r="N159" s="224"/>
      <c r="O159" s="224"/>
      <c r="P159" s="224"/>
      <c r="Q159" s="224"/>
      <c r="R159" s="224"/>
      <c r="S159" s="224"/>
      <c r="T159" s="225"/>
      <c r="AT159" s="226" t="s">
        <v>146</v>
      </c>
      <c r="AU159" s="226" t="s">
        <v>89</v>
      </c>
      <c r="AV159" s="13" t="s">
        <v>89</v>
      </c>
      <c r="AW159" s="13" t="s">
        <v>35</v>
      </c>
      <c r="AX159" s="13" t="s">
        <v>85</v>
      </c>
      <c r="AY159" s="226" t="s">
        <v>136</v>
      </c>
    </row>
    <row r="160" spans="2:65" s="1" customFormat="1" ht="36" customHeight="1">
      <c r="B160" s="33"/>
      <c r="C160" s="190" t="s">
        <v>204</v>
      </c>
      <c r="D160" s="190" t="s">
        <v>138</v>
      </c>
      <c r="E160" s="191" t="s">
        <v>205</v>
      </c>
      <c r="F160" s="192" t="s">
        <v>206</v>
      </c>
      <c r="G160" s="193" t="s">
        <v>141</v>
      </c>
      <c r="H160" s="194">
        <v>3649.48</v>
      </c>
      <c r="I160" s="195"/>
      <c r="J160" s="196">
        <f>ROUND(I160*H160,2)</f>
        <v>0</v>
      </c>
      <c r="K160" s="192" t="s">
        <v>142</v>
      </c>
      <c r="L160" s="37"/>
      <c r="M160" s="197" t="s">
        <v>1</v>
      </c>
      <c r="N160" s="198" t="s">
        <v>45</v>
      </c>
      <c r="O160" s="65"/>
      <c r="P160" s="199">
        <f>O160*H160</f>
        <v>0</v>
      </c>
      <c r="Q160" s="199">
        <v>0</v>
      </c>
      <c r="R160" s="199">
        <f>Q160*H160</f>
        <v>0</v>
      </c>
      <c r="S160" s="199">
        <v>0</v>
      </c>
      <c r="T160" s="200">
        <f>S160*H160</f>
        <v>0</v>
      </c>
      <c r="AR160" s="201" t="s">
        <v>95</v>
      </c>
      <c r="AT160" s="201" t="s">
        <v>138</v>
      </c>
      <c r="AU160" s="201" t="s">
        <v>89</v>
      </c>
      <c r="AY160" s="16" t="s">
        <v>136</v>
      </c>
      <c r="BE160" s="202">
        <f>IF(N160="základní",J160,0)</f>
        <v>0</v>
      </c>
      <c r="BF160" s="202">
        <f>IF(N160="snížená",J160,0)</f>
        <v>0</v>
      </c>
      <c r="BG160" s="202">
        <f>IF(N160="zákl. přenesená",J160,0)</f>
        <v>0</v>
      </c>
      <c r="BH160" s="202">
        <f>IF(N160="sníž. přenesená",J160,0)</f>
        <v>0</v>
      </c>
      <c r="BI160" s="202">
        <f>IF(N160="nulová",J160,0)</f>
        <v>0</v>
      </c>
      <c r="BJ160" s="16" t="s">
        <v>85</v>
      </c>
      <c r="BK160" s="202">
        <f>ROUND(I160*H160,2)</f>
        <v>0</v>
      </c>
      <c r="BL160" s="16" t="s">
        <v>95</v>
      </c>
      <c r="BM160" s="201" t="s">
        <v>207</v>
      </c>
    </row>
    <row r="161" spans="2:65" s="1" customFormat="1" ht="409.5">
      <c r="B161" s="33"/>
      <c r="C161" s="34"/>
      <c r="D161" s="203" t="s">
        <v>144</v>
      </c>
      <c r="E161" s="34"/>
      <c r="F161" s="238" t="s">
        <v>202</v>
      </c>
      <c r="G161" s="34"/>
      <c r="H161" s="34"/>
      <c r="I161" s="109"/>
      <c r="J161" s="34"/>
      <c r="K161" s="34"/>
      <c r="L161" s="37"/>
      <c r="M161" s="205"/>
      <c r="N161" s="65"/>
      <c r="O161" s="65"/>
      <c r="P161" s="65"/>
      <c r="Q161" s="65"/>
      <c r="R161" s="65"/>
      <c r="S161" s="65"/>
      <c r="T161" s="66"/>
      <c r="AT161" s="16" t="s">
        <v>144</v>
      </c>
      <c r="AU161" s="16" t="s">
        <v>89</v>
      </c>
    </row>
    <row r="162" spans="2:65" s="13" customFormat="1">
      <c r="B162" s="216"/>
      <c r="C162" s="217"/>
      <c r="D162" s="203" t="s">
        <v>146</v>
      </c>
      <c r="E162" s="218" t="s">
        <v>1</v>
      </c>
      <c r="F162" s="219" t="s">
        <v>208</v>
      </c>
      <c r="G162" s="217"/>
      <c r="H162" s="220">
        <v>3649.48</v>
      </c>
      <c r="I162" s="221"/>
      <c r="J162" s="217"/>
      <c r="K162" s="217"/>
      <c r="L162" s="222"/>
      <c r="M162" s="223"/>
      <c r="N162" s="224"/>
      <c r="O162" s="224"/>
      <c r="P162" s="224"/>
      <c r="Q162" s="224"/>
      <c r="R162" s="224"/>
      <c r="S162" s="224"/>
      <c r="T162" s="225"/>
      <c r="AT162" s="226" t="s">
        <v>146</v>
      </c>
      <c r="AU162" s="226" t="s">
        <v>89</v>
      </c>
      <c r="AV162" s="13" t="s">
        <v>89</v>
      </c>
      <c r="AW162" s="13" t="s">
        <v>35</v>
      </c>
      <c r="AX162" s="13" t="s">
        <v>85</v>
      </c>
      <c r="AY162" s="226" t="s">
        <v>136</v>
      </c>
    </row>
    <row r="163" spans="2:65" s="1" customFormat="1" ht="48" customHeight="1">
      <c r="B163" s="33"/>
      <c r="C163" s="190" t="s">
        <v>209</v>
      </c>
      <c r="D163" s="190" t="s">
        <v>138</v>
      </c>
      <c r="E163" s="191" t="s">
        <v>210</v>
      </c>
      <c r="F163" s="192" t="s">
        <v>211</v>
      </c>
      <c r="G163" s="193" t="s">
        <v>141</v>
      </c>
      <c r="H163" s="194">
        <v>59.954999999999998</v>
      </c>
      <c r="I163" s="195"/>
      <c r="J163" s="196">
        <f>ROUND(I163*H163,2)</f>
        <v>0</v>
      </c>
      <c r="K163" s="192" t="s">
        <v>142</v>
      </c>
      <c r="L163" s="37"/>
      <c r="M163" s="197" t="s">
        <v>1</v>
      </c>
      <c r="N163" s="198" t="s">
        <v>45</v>
      </c>
      <c r="O163" s="65"/>
      <c r="P163" s="199">
        <f>O163*H163</f>
        <v>0</v>
      </c>
      <c r="Q163" s="199">
        <v>0</v>
      </c>
      <c r="R163" s="199">
        <f>Q163*H163</f>
        <v>0</v>
      </c>
      <c r="S163" s="199">
        <v>0</v>
      </c>
      <c r="T163" s="200">
        <f>S163*H163</f>
        <v>0</v>
      </c>
      <c r="AR163" s="201" t="s">
        <v>95</v>
      </c>
      <c r="AT163" s="201" t="s">
        <v>138</v>
      </c>
      <c r="AU163" s="201" t="s">
        <v>89</v>
      </c>
      <c r="AY163" s="16" t="s">
        <v>136</v>
      </c>
      <c r="BE163" s="202">
        <f>IF(N163="základní",J163,0)</f>
        <v>0</v>
      </c>
      <c r="BF163" s="202">
        <f>IF(N163="snížená",J163,0)</f>
        <v>0</v>
      </c>
      <c r="BG163" s="202">
        <f>IF(N163="zákl. přenesená",J163,0)</f>
        <v>0</v>
      </c>
      <c r="BH163" s="202">
        <f>IF(N163="sníž. přenesená",J163,0)</f>
        <v>0</v>
      </c>
      <c r="BI163" s="202">
        <f>IF(N163="nulová",J163,0)</f>
        <v>0</v>
      </c>
      <c r="BJ163" s="16" t="s">
        <v>85</v>
      </c>
      <c r="BK163" s="202">
        <f>ROUND(I163*H163,2)</f>
        <v>0</v>
      </c>
      <c r="BL163" s="16" t="s">
        <v>95</v>
      </c>
      <c r="BM163" s="201" t="s">
        <v>212</v>
      </c>
    </row>
    <row r="164" spans="2:65" s="1" customFormat="1" ht="78">
      <c r="B164" s="33"/>
      <c r="C164" s="34"/>
      <c r="D164" s="203" t="s">
        <v>144</v>
      </c>
      <c r="E164" s="34"/>
      <c r="F164" s="204" t="s">
        <v>213</v>
      </c>
      <c r="G164" s="34"/>
      <c r="H164" s="34"/>
      <c r="I164" s="109"/>
      <c r="J164" s="34"/>
      <c r="K164" s="34"/>
      <c r="L164" s="37"/>
      <c r="M164" s="205"/>
      <c r="N164" s="65"/>
      <c r="O164" s="65"/>
      <c r="P164" s="65"/>
      <c r="Q164" s="65"/>
      <c r="R164" s="65"/>
      <c r="S164" s="65"/>
      <c r="T164" s="66"/>
      <c r="AT164" s="16" t="s">
        <v>144</v>
      </c>
      <c r="AU164" s="16" t="s">
        <v>89</v>
      </c>
    </row>
    <row r="165" spans="2:65" s="13" customFormat="1">
      <c r="B165" s="216"/>
      <c r="C165" s="217"/>
      <c r="D165" s="203" t="s">
        <v>146</v>
      </c>
      <c r="E165" s="218" t="s">
        <v>1</v>
      </c>
      <c r="F165" s="219" t="s">
        <v>214</v>
      </c>
      <c r="G165" s="217"/>
      <c r="H165" s="220">
        <v>59.954999999999998</v>
      </c>
      <c r="I165" s="221"/>
      <c r="J165" s="217"/>
      <c r="K165" s="217"/>
      <c r="L165" s="222"/>
      <c r="M165" s="223"/>
      <c r="N165" s="224"/>
      <c r="O165" s="224"/>
      <c r="P165" s="224"/>
      <c r="Q165" s="224"/>
      <c r="R165" s="224"/>
      <c r="S165" s="224"/>
      <c r="T165" s="225"/>
      <c r="AT165" s="226" t="s">
        <v>146</v>
      </c>
      <c r="AU165" s="226" t="s">
        <v>89</v>
      </c>
      <c r="AV165" s="13" t="s">
        <v>89</v>
      </c>
      <c r="AW165" s="13" t="s">
        <v>35</v>
      </c>
      <c r="AX165" s="13" t="s">
        <v>85</v>
      </c>
      <c r="AY165" s="226" t="s">
        <v>136</v>
      </c>
    </row>
    <row r="166" spans="2:65" s="1" customFormat="1" ht="36" customHeight="1">
      <c r="B166" s="33"/>
      <c r="C166" s="190" t="s">
        <v>215</v>
      </c>
      <c r="D166" s="190" t="s">
        <v>138</v>
      </c>
      <c r="E166" s="191" t="s">
        <v>216</v>
      </c>
      <c r="F166" s="192" t="s">
        <v>217</v>
      </c>
      <c r="G166" s="193" t="s">
        <v>218</v>
      </c>
      <c r="H166" s="194">
        <v>602.79999999999995</v>
      </c>
      <c r="I166" s="195"/>
      <c r="J166" s="196">
        <f>ROUND(I166*H166,2)</f>
        <v>0</v>
      </c>
      <c r="K166" s="192" t="s">
        <v>142</v>
      </c>
      <c r="L166" s="37"/>
      <c r="M166" s="197" t="s">
        <v>1</v>
      </c>
      <c r="N166" s="198" t="s">
        <v>45</v>
      </c>
      <c r="O166" s="65"/>
      <c r="P166" s="199">
        <f>O166*H166</f>
        <v>0</v>
      </c>
      <c r="Q166" s="199">
        <v>0</v>
      </c>
      <c r="R166" s="199">
        <f>Q166*H166</f>
        <v>0</v>
      </c>
      <c r="S166" s="199">
        <v>0</v>
      </c>
      <c r="T166" s="200">
        <f>S166*H166</f>
        <v>0</v>
      </c>
      <c r="AR166" s="201" t="s">
        <v>95</v>
      </c>
      <c r="AT166" s="201" t="s">
        <v>138</v>
      </c>
      <c r="AU166" s="201" t="s">
        <v>89</v>
      </c>
      <c r="AY166" s="16" t="s">
        <v>136</v>
      </c>
      <c r="BE166" s="202">
        <f>IF(N166="základní",J166,0)</f>
        <v>0</v>
      </c>
      <c r="BF166" s="202">
        <f>IF(N166="snížená",J166,0)</f>
        <v>0</v>
      </c>
      <c r="BG166" s="202">
        <f>IF(N166="zákl. přenesená",J166,0)</f>
        <v>0</v>
      </c>
      <c r="BH166" s="202">
        <f>IF(N166="sníž. přenesená",J166,0)</f>
        <v>0</v>
      </c>
      <c r="BI166" s="202">
        <f>IF(N166="nulová",J166,0)</f>
        <v>0</v>
      </c>
      <c r="BJ166" s="16" t="s">
        <v>85</v>
      </c>
      <c r="BK166" s="202">
        <f>ROUND(I166*H166,2)</f>
        <v>0</v>
      </c>
      <c r="BL166" s="16" t="s">
        <v>95</v>
      </c>
      <c r="BM166" s="201" t="s">
        <v>219</v>
      </c>
    </row>
    <row r="167" spans="2:65" s="1" customFormat="1" ht="117">
      <c r="B167" s="33"/>
      <c r="C167" s="34"/>
      <c r="D167" s="203" t="s">
        <v>144</v>
      </c>
      <c r="E167" s="34"/>
      <c r="F167" s="204" t="s">
        <v>220</v>
      </c>
      <c r="G167" s="34"/>
      <c r="H167" s="34"/>
      <c r="I167" s="109"/>
      <c r="J167" s="34"/>
      <c r="K167" s="34"/>
      <c r="L167" s="37"/>
      <c r="M167" s="205"/>
      <c r="N167" s="65"/>
      <c r="O167" s="65"/>
      <c r="P167" s="65"/>
      <c r="Q167" s="65"/>
      <c r="R167" s="65"/>
      <c r="S167" s="65"/>
      <c r="T167" s="66"/>
      <c r="AT167" s="16" t="s">
        <v>144</v>
      </c>
      <c r="AU167" s="16" t="s">
        <v>89</v>
      </c>
    </row>
    <row r="168" spans="2:65" s="13" customFormat="1">
      <c r="B168" s="216"/>
      <c r="C168" s="217"/>
      <c r="D168" s="203" t="s">
        <v>146</v>
      </c>
      <c r="E168" s="218" t="s">
        <v>1</v>
      </c>
      <c r="F168" s="219" t="s">
        <v>221</v>
      </c>
      <c r="G168" s="217"/>
      <c r="H168" s="220">
        <v>602.79999999999995</v>
      </c>
      <c r="I168" s="221"/>
      <c r="J168" s="217"/>
      <c r="K168" s="217"/>
      <c r="L168" s="222"/>
      <c r="M168" s="223"/>
      <c r="N168" s="224"/>
      <c r="O168" s="224"/>
      <c r="P168" s="224"/>
      <c r="Q168" s="224"/>
      <c r="R168" s="224"/>
      <c r="S168" s="224"/>
      <c r="T168" s="225"/>
      <c r="AT168" s="226" t="s">
        <v>146</v>
      </c>
      <c r="AU168" s="226" t="s">
        <v>89</v>
      </c>
      <c r="AV168" s="13" t="s">
        <v>89</v>
      </c>
      <c r="AW168" s="13" t="s">
        <v>35</v>
      </c>
      <c r="AX168" s="13" t="s">
        <v>85</v>
      </c>
      <c r="AY168" s="226" t="s">
        <v>136</v>
      </c>
    </row>
    <row r="169" spans="2:65" s="1" customFormat="1" ht="36" customHeight="1">
      <c r="B169" s="33"/>
      <c r="C169" s="190" t="s">
        <v>8</v>
      </c>
      <c r="D169" s="190" t="s">
        <v>138</v>
      </c>
      <c r="E169" s="191" t="s">
        <v>222</v>
      </c>
      <c r="F169" s="192" t="s">
        <v>223</v>
      </c>
      <c r="G169" s="193" t="s">
        <v>218</v>
      </c>
      <c r="H169" s="194">
        <v>602.79999999999995</v>
      </c>
      <c r="I169" s="195"/>
      <c r="J169" s="196">
        <f>ROUND(I169*H169,2)</f>
        <v>0</v>
      </c>
      <c r="K169" s="192" t="s">
        <v>142</v>
      </c>
      <c r="L169" s="37"/>
      <c r="M169" s="197" t="s">
        <v>1</v>
      </c>
      <c r="N169" s="198" t="s">
        <v>45</v>
      </c>
      <c r="O169" s="65"/>
      <c r="P169" s="199">
        <f>O169*H169</f>
        <v>0</v>
      </c>
      <c r="Q169" s="199">
        <v>0</v>
      </c>
      <c r="R169" s="199">
        <f>Q169*H169</f>
        <v>0</v>
      </c>
      <c r="S169" s="199">
        <v>0</v>
      </c>
      <c r="T169" s="200">
        <f>S169*H169</f>
        <v>0</v>
      </c>
      <c r="AR169" s="201" t="s">
        <v>95</v>
      </c>
      <c r="AT169" s="201" t="s">
        <v>138</v>
      </c>
      <c r="AU169" s="201" t="s">
        <v>89</v>
      </c>
      <c r="AY169" s="16" t="s">
        <v>136</v>
      </c>
      <c r="BE169" s="202">
        <f>IF(N169="základní",J169,0)</f>
        <v>0</v>
      </c>
      <c r="BF169" s="202">
        <f>IF(N169="snížená",J169,0)</f>
        <v>0</v>
      </c>
      <c r="BG169" s="202">
        <f>IF(N169="zákl. přenesená",J169,0)</f>
        <v>0</v>
      </c>
      <c r="BH169" s="202">
        <f>IF(N169="sníž. přenesená",J169,0)</f>
        <v>0</v>
      </c>
      <c r="BI169" s="202">
        <f>IF(N169="nulová",J169,0)</f>
        <v>0</v>
      </c>
      <c r="BJ169" s="16" t="s">
        <v>85</v>
      </c>
      <c r="BK169" s="202">
        <f>ROUND(I169*H169,2)</f>
        <v>0</v>
      </c>
      <c r="BL169" s="16" t="s">
        <v>95</v>
      </c>
      <c r="BM169" s="201" t="s">
        <v>224</v>
      </c>
    </row>
    <row r="170" spans="2:65" s="1" customFormat="1" ht="117">
      <c r="B170" s="33"/>
      <c r="C170" s="34"/>
      <c r="D170" s="203" t="s">
        <v>144</v>
      </c>
      <c r="E170" s="34"/>
      <c r="F170" s="204" t="s">
        <v>225</v>
      </c>
      <c r="G170" s="34"/>
      <c r="H170" s="34"/>
      <c r="I170" s="109"/>
      <c r="J170" s="34"/>
      <c r="K170" s="34"/>
      <c r="L170" s="37"/>
      <c r="M170" s="205"/>
      <c r="N170" s="65"/>
      <c r="O170" s="65"/>
      <c r="P170" s="65"/>
      <c r="Q170" s="65"/>
      <c r="R170" s="65"/>
      <c r="S170" s="65"/>
      <c r="T170" s="66"/>
      <c r="AT170" s="16" t="s">
        <v>144</v>
      </c>
      <c r="AU170" s="16" t="s">
        <v>89</v>
      </c>
    </row>
    <row r="171" spans="2:65" s="13" customFormat="1">
      <c r="B171" s="216"/>
      <c r="C171" s="217"/>
      <c r="D171" s="203" t="s">
        <v>146</v>
      </c>
      <c r="E171" s="218" t="s">
        <v>1</v>
      </c>
      <c r="F171" s="219" t="s">
        <v>226</v>
      </c>
      <c r="G171" s="217"/>
      <c r="H171" s="220">
        <v>602.79999999999995</v>
      </c>
      <c r="I171" s="221"/>
      <c r="J171" s="217"/>
      <c r="K171" s="217"/>
      <c r="L171" s="222"/>
      <c r="M171" s="223"/>
      <c r="N171" s="224"/>
      <c r="O171" s="224"/>
      <c r="P171" s="224"/>
      <c r="Q171" s="224"/>
      <c r="R171" s="224"/>
      <c r="S171" s="224"/>
      <c r="T171" s="225"/>
      <c r="AT171" s="226" t="s">
        <v>146</v>
      </c>
      <c r="AU171" s="226" t="s">
        <v>89</v>
      </c>
      <c r="AV171" s="13" t="s">
        <v>89</v>
      </c>
      <c r="AW171" s="13" t="s">
        <v>35</v>
      </c>
      <c r="AX171" s="13" t="s">
        <v>85</v>
      </c>
      <c r="AY171" s="226" t="s">
        <v>136</v>
      </c>
    </row>
    <row r="172" spans="2:65" s="1" customFormat="1" ht="16.5" customHeight="1">
      <c r="B172" s="33"/>
      <c r="C172" s="239" t="s">
        <v>227</v>
      </c>
      <c r="D172" s="239" t="s">
        <v>228</v>
      </c>
      <c r="E172" s="240" t="s">
        <v>229</v>
      </c>
      <c r="F172" s="241" t="s">
        <v>230</v>
      </c>
      <c r="G172" s="242" t="s">
        <v>231</v>
      </c>
      <c r="H172" s="243">
        <v>9.0419999999999998</v>
      </c>
      <c r="I172" s="244"/>
      <c r="J172" s="245">
        <f>ROUND(I172*H172,2)</f>
        <v>0</v>
      </c>
      <c r="K172" s="241" t="s">
        <v>142</v>
      </c>
      <c r="L172" s="246"/>
      <c r="M172" s="247" t="s">
        <v>1</v>
      </c>
      <c r="N172" s="248" t="s">
        <v>45</v>
      </c>
      <c r="O172" s="65"/>
      <c r="P172" s="199">
        <f>O172*H172</f>
        <v>0</v>
      </c>
      <c r="Q172" s="199">
        <v>1E-3</v>
      </c>
      <c r="R172" s="199">
        <f>Q172*H172</f>
        <v>9.0419999999999997E-3</v>
      </c>
      <c r="S172" s="199">
        <v>0</v>
      </c>
      <c r="T172" s="200">
        <f>S172*H172</f>
        <v>0</v>
      </c>
      <c r="AR172" s="201" t="s">
        <v>182</v>
      </c>
      <c r="AT172" s="201" t="s">
        <v>228</v>
      </c>
      <c r="AU172" s="201" t="s">
        <v>89</v>
      </c>
      <c r="AY172" s="16" t="s">
        <v>136</v>
      </c>
      <c r="BE172" s="202">
        <f>IF(N172="základní",J172,0)</f>
        <v>0</v>
      </c>
      <c r="BF172" s="202">
        <f>IF(N172="snížená",J172,0)</f>
        <v>0</v>
      </c>
      <c r="BG172" s="202">
        <f>IF(N172="zákl. přenesená",J172,0)</f>
        <v>0</v>
      </c>
      <c r="BH172" s="202">
        <f>IF(N172="sníž. přenesená",J172,0)</f>
        <v>0</v>
      </c>
      <c r="BI172" s="202">
        <f>IF(N172="nulová",J172,0)</f>
        <v>0</v>
      </c>
      <c r="BJ172" s="16" t="s">
        <v>85</v>
      </c>
      <c r="BK172" s="202">
        <f>ROUND(I172*H172,2)</f>
        <v>0</v>
      </c>
      <c r="BL172" s="16" t="s">
        <v>95</v>
      </c>
      <c r="BM172" s="201" t="s">
        <v>232</v>
      </c>
    </row>
    <row r="173" spans="2:65" s="13" customFormat="1">
      <c r="B173" s="216"/>
      <c r="C173" s="217"/>
      <c r="D173" s="203" t="s">
        <v>146</v>
      </c>
      <c r="E173" s="217"/>
      <c r="F173" s="219" t="s">
        <v>233</v>
      </c>
      <c r="G173" s="217"/>
      <c r="H173" s="220">
        <v>9.0419999999999998</v>
      </c>
      <c r="I173" s="221"/>
      <c r="J173" s="217"/>
      <c r="K173" s="217"/>
      <c r="L173" s="222"/>
      <c r="M173" s="223"/>
      <c r="N173" s="224"/>
      <c r="O173" s="224"/>
      <c r="P173" s="224"/>
      <c r="Q173" s="224"/>
      <c r="R173" s="224"/>
      <c r="S173" s="224"/>
      <c r="T173" s="225"/>
      <c r="AT173" s="226" t="s">
        <v>146</v>
      </c>
      <c r="AU173" s="226" t="s">
        <v>89</v>
      </c>
      <c r="AV173" s="13" t="s">
        <v>89</v>
      </c>
      <c r="AW173" s="13" t="s">
        <v>4</v>
      </c>
      <c r="AX173" s="13" t="s">
        <v>85</v>
      </c>
      <c r="AY173" s="226" t="s">
        <v>136</v>
      </c>
    </row>
    <row r="174" spans="2:65" s="1" customFormat="1" ht="36" customHeight="1">
      <c r="B174" s="33"/>
      <c r="C174" s="190" t="s">
        <v>234</v>
      </c>
      <c r="D174" s="190" t="s">
        <v>138</v>
      </c>
      <c r="E174" s="191" t="s">
        <v>235</v>
      </c>
      <c r="F174" s="192" t="s">
        <v>236</v>
      </c>
      <c r="G174" s="193" t="s">
        <v>218</v>
      </c>
      <c r="H174" s="194">
        <v>301.39999999999998</v>
      </c>
      <c r="I174" s="195"/>
      <c r="J174" s="196">
        <f>ROUND(I174*H174,2)</f>
        <v>0</v>
      </c>
      <c r="K174" s="192" t="s">
        <v>142</v>
      </c>
      <c r="L174" s="37"/>
      <c r="M174" s="197" t="s">
        <v>1</v>
      </c>
      <c r="N174" s="198" t="s">
        <v>45</v>
      </c>
      <c r="O174" s="65"/>
      <c r="P174" s="199">
        <f>O174*H174</f>
        <v>0</v>
      </c>
      <c r="Q174" s="199">
        <v>0</v>
      </c>
      <c r="R174" s="199">
        <f>Q174*H174</f>
        <v>0</v>
      </c>
      <c r="S174" s="199">
        <v>0</v>
      </c>
      <c r="T174" s="200">
        <f>S174*H174</f>
        <v>0</v>
      </c>
      <c r="AR174" s="201" t="s">
        <v>95</v>
      </c>
      <c r="AT174" s="201" t="s">
        <v>138</v>
      </c>
      <c r="AU174" s="201" t="s">
        <v>89</v>
      </c>
      <c r="AY174" s="16" t="s">
        <v>136</v>
      </c>
      <c r="BE174" s="202">
        <f>IF(N174="základní",J174,0)</f>
        <v>0</v>
      </c>
      <c r="BF174" s="202">
        <f>IF(N174="snížená",J174,0)</f>
        <v>0</v>
      </c>
      <c r="BG174" s="202">
        <f>IF(N174="zákl. přenesená",J174,0)</f>
        <v>0</v>
      </c>
      <c r="BH174" s="202">
        <f>IF(N174="sníž. přenesená",J174,0)</f>
        <v>0</v>
      </c>
      <c r="BI174" s="202">
        <f>IF(N174="nulová",J174,0)</f>
        <v>0</v>
      </c>
      <c r="BJ174" s="16" t="s">
        <v>85</v>
      </c>
      <c r="BK174" s="202">
        <f>ROUND(I174*H174,2)</f>
        <v>0</v>
      </c>
      <c r="BL174" s="16" t="s">
        <v>95</v>
      </c>
      <c r="BM174" s="201" t="s">
        <v>237</v>
      </c>
    </row>
    <row r="175" spans="2:65" s="1" customFormat="1" ht="117">
      <c r="B175" s="33"/>
      <c r="C175" s="34"/>
      <c r="D175" s="203" t="s">
        <v>144</v>
      </c>
      <c r="E175" s="34"/>
      <c r="F175" s="204" t="s">
        <v>225</v>
      </c>
      <c r="G175" s="34"/>
      <c r="H175" s="34"/>
      <c r="I175" s="109"/>
      <c r="J175" s="34"/>
      <c r="K175" s="34"/>
      <c r="L175" s="37"/>
      <c r="M175" s="205"/>
      <c r="N175" s="65"/>
      <c r="O175" s="65"/>
      <c r="P175" s="65"/>
      <c r="Q175" s="65"/>
      <c r="R175" s="65"/>
      <c r="S175" s="65"/>
      <c r="T175" s="66"/>
      <c r="AT175" s="16" t="s">
        <v>144</v>
      </c>
      <c r="AU175" s="16" t="s">
        <v>89</v>
      </c>
    </row>
    <row r="176" spans="2:65" s="13" customFormat="1">
      <c r="B176" s="216"/>
      <c r="C176" s="217"/>
      <c r="D176" s="203" t="s">
        <v>146</v>
      </c>
      <c r="E176" s="218" t="s">
        <v>1</v>
      </c>
      <c r="F176" s="219" t="s">
        <v>238</v>
      </c>
      <c r="G176" s="217"/>
      <c r="H176" s="220">
        <v>301.39999999999998</v>
      </c>
      <c r="I176" s="221"/>
      <c r="J176" s="217"/>
      <c r="K176" s="217"/>
      <c r="L176" s="222"/>
      <c r="M176" s="223"/>
      <c r="N176" s="224"/>
      <c r="O176" s="224"/>
      <c r="P176" s="224"/>
      <c r="Q176" s="224"/>
      <c r="R176" s="224"/>
      <c r="S176" s="224"/>
      <c r="T176" s="225"/>
      <c r="AT176" s="226" t="s">
        <v>146</v>
      </c>
      <c r="AU176" s="226" t="s">
        <v>89</v>
      </c>
      <c r="AV176" s="13" t="s">
        <v>89</v>
      </c>
      <c r="AW176" s="13" t="s">
        <v>35</v>
      </c>
      <c r="AX176" s="13" t="s">
        <v>85</v>
      </c>
      <c r="AY176" s="226" t="s">
        <v>136</v>
      </c>
    </row>
    <row r="177" spans="2:65" s="1" customFormat="1" ht="16.5" customHeight="1">
      <c r="B177" s="33"/>
      <c r="C177" s="239" t="s">
        <v>239</v>
      </c>
      <c r="D177" s="239" t="s">
        <v>228</v>
      </c>
      <c r="E177" s="240" t="s">
        <v>229</v>
      </c>
      <c r="F177" s="241" t="s">
        <v>230</v>
      </c>
      <c r="G177" s="242" t="s">
        <v>231</v>
      </c>
      <c r="H177" s="243">
        <v>4.5209999999999999</v>
      </c>
      <c r="I177" s="244"/>
      <c r="J177" s="245">
        <f>ROUND(I177*H177,2)</f>
        <v>0</v>
      </c>
      <c r="K177" s="241" t="s">
        <v>142</v>
      </c>
      <c r="L177" s="246"/>
      <c r="M177" s="247" t="s">
        <v>1</v>
      </c>
      <c r="N177" s="248" t="s">
        <v>45</v>
      </c>
      <c r="O177" s="65"/>
      <c r="P177" s="199">
        <f>O177*H177</f>
        <v>0</v>
      </c>
      <c r="Q177" s="199">
        <v>1E-3</v>
      </c>
      <c r="R177" s="199">
        <f>Q177*H177</f>
        <v>4.5209999999999998E-3</v>
      </c>
      <c r="S177" s="199">
        <v>0</v>
      </c>
      <c r="T177" s="200">
        <f>S177*H177</f>
        <v>0</v>
      </c>
      <c r="AR177" s="201" t="s">
        <v>182</v>
      </c>
      <c r="AT177" s="201" t="s">
        <v>228</v>
      </c>
      <c r="AU177" s="201" t="s">
        <v>89</v>
      </c>
      <c r="AY177" s="16" t="s">
        <v>136</v>
      </c>
      <c r="BE177" s="202">
        <f>IF(N177="základní",J177,0)</f>
        <v>0</v>
      </c>
      <c r="BF177" s="202">
        <f>IF(N177="snížená",J177,0)</f>
        <v>0</v>
      </c>
      <c r="BG177" s="202">
        <f>IF(N177="zákl. přenesená",J177,0)</f>
        <v>0</v>
      </c>
      <c r="BH177" s="202">
        <f>IF(N177="sníž. přenesená",J177,0)</f>
        <v>0</v>
      </c>
      <c r="BI177" s="202">
        <f>IF(N177="nulová",J177,0)</f>
        <v>0</v>
      </c>
      <c r="BJ177" s="16" t="s">
        <v>85</v>
      </c>
      <c r="BK177" s="202">
        <f>ROUND(I177*H177,2)</f>
        <v>0</v>
      </c>
      <c r="BL177" s="16" t="s">
        <v>95</v>
      </c>
      <c r="BM177" s="201" t="s">
        <v>240</v>
      </c>
    </row>
    <row r="178" spans="2:65" s="13" customFormat="1">
      <c r="B178" s="216"/>
      <c r="C178" s="217"/>
      <c r="D178" s="203" t="s">
        <v>146</v>
      </c>
      <c r="E178" s="217"/>
      <c r="F178" s="219" t="s">
        <v>241</v>
      </c>
      <c r="G178" s="217"/>
      <c r="H178" s="220">
        <v>4.5209999999999999</v>
      </c>
      <c r="I178" s="221"/>
      <c r="J178" s="217"/>
      <c r="K178" s="217"/>
      <c r="L178" s="222"/>
      <c r="M178" s="223"/>
      <c r="N178" s="224"/>
      <c r="O178" s="224"/>
      <c r="P178" s="224"/>
      <c r="Q178" s="224"/>
      <c r="R178" s="224"/>
      <c r="S178" s="224"/>
      <c r="T178" s="225"/>
      <c r="AT178" s="226" t="s">
        <v>146</v>
      </c>
      <c r="AU178" s="226" t="s">
        <v>89</v>
      </c>
      <c r="AV178" s="13" t="s">
        <v>89</v>
      </c>
      <c r="AW178" s="13" t="s">
        <v>4</v>
      </c>
      <c r="AX178" s="13" t="s">
        <v>85</v>
      </c>
      <c r="AY178" s="226" t="s">
        <v>136</v>
      </c>
    </row>
    <row r="179" spans="2:65" s="1" customFormat="1" ht="24" customHeight="1">
      <c r="B179" s="33"/>
      <c r="C179" s="190" t="s">
        <v>242</v>
      </c>
      <c r="D179" s="190" t="s">
        <v>138</v>
      </c>
      <c r="E179" s="191" t="s">
        <v>243</v>
      </c>
      <c r="F179" s="192" t="s">
        <v>244</v>
      </c>
      <c r="G179" s="193" t="s">
        <v>218</v>
      </c>
      <c r="H179" s="194">
        <v>452.1</v>
      </c>
      <c r="I179" s="195"/>
      <c r="J179" s="196">
        <f>ROUND(I179*H179,2)</f>
        <v>0</v>
      </c>
      <c r="K179" s="192" t="s">
        <v>142</v>
      </c>
      <c r="L179" s="37"/>
      <c r="M179" s="197" t="s">
        <v>1</v>
      </c>
      <c r="N179" s="198" t="s">
        <v>45</v>
      </c>
      <c r="O179" s="65"/>
      <c r="P179" s="199">
        <f>O179*H179</f>
        <v>0</v>
      </c>
      <c r="Q179" s="199">
        <v>0</v>
      </c>
      <c r="R179" s="199">
        <f>Q179*H179</f>
        <v>0</v>
      </c>
      <c r="S179" s="199">
        <v>0</v>
      </c>
      <c r="T179" s="200">
        <f>S179*H179</f>
        <v>0</v>
      </c>
      <c r="AR179" s="201" t="s">
        <v>95</v>
      </c>
      <c r="AT179" s="201" t="s">
        <v>138</v>
      </c>
      <c r="AU179" s="201" t="s">
        <v>89</v>
      </c>
      <c r="AY179" s="16" t="s">
        <v>136</v>
      </c>
      <c r="BE179" s="202">
        <f>IF(N179="základní",J179,0)</f>
        <v>0</v>
      </c>
      <c r="BF179" s="202">
        <f>IF(N179="snížená",J179,0)</f>
        <v>0</v>
      </c>
      <c r="BG179" s="202">
        <f>IF(N179="zákl. přenesená",J179,0)</f>
        <v>0</v>
      </c>
      <c r="BH179" s="202">
        <f>IF(N179="sníž. přenesená",J179,0)</f>
        <v>0</v>
      </c>
      <c r="BI179" s="202">
        <f>IF(N179="nulová",J179,0)</f>
        <v>0</v>
      </c>
      <c r="BJ179" s="16" t="s">
        <v>85</v>
      </c>
      <c r="BK179" s="202">
        <f>ROUND(I179*H179,2)</f>
        <v>0</v>
      </c>
      <c r="BL179" s="16" t="s">
        <v>95</v>
      </c>
      <c r="BM179" s="201" t="s">
        <v>245</v>
      </c>
    </row>
    <row r="180" spans="2:65" s="1" customFormat="1" ht="165.75">
      <c r="B180" s="33"/>
      <c r="C180" s="34"/>
      <c r="D180" s="203" t="s">
        <v>144</v>
      </c>
      <c r="E180" s="34"/>
      <c r="F180" s="204" t="s">
        <v>246</v>
      </c>
      <c r="G180" s="34"/>
      <c r="H180" s="34"/>
      <c r="I180" s="109"/>
      <c r="J180" s="34"/>
      <c r="K180" s="34"/>
      <c r="L180" s="37"/>
      <c r="M180" s="205"/>
      <c r="N180" s="65"/>
      <c r="O180" s="65"/>
      <c r="P180" s="65"/>
      <c r="Q180" s="65"/>
      <c r="R180" s="65"/>
      <c r="S180" s="65"/>
      <c r="T180" s="66"/>
      <c r="AT180" s="16" t="s">
        <v>144</v>
      </c>
      <c r="AU180" s="16" t="s">
        <v>89</v>
      </c>
    </row>
    <row r="181" spans="2:65" s="13" customFormat="1">
      <c r="B181" s="216"/>
      <c r="C181" s="217"/>
      <c r="D181" s="203" t="s">
        <v>146</v>
      </c>
      <c r="E181" s="218" t="s">
        <v>1</v>
      </c>
      <c r="F181" s="219" t="s">
        <v>247</v>
      </c>
      <c r="G181" s="217"/>
      <c r="H181" s="220">
        <v>452.1</v>
      </c>
      <c r="I181" s="221"/>
      <c r="J181" s="217"/>
      <c r="K181" s="217"/>
      <c r="L181" s="222"/>
      <c r="M181" s="223"/>
      <c r="N181" s="224"/>
      <c r="O181" s="224"/>
      <c r="P181" s="224"/>
      <c r="Q181" s="224"/>
      <c r="R181" s="224"/>
      <c r="S181" s="224"/>
      <c r="T181" s="225"/>
      <c r="AT181" s="226" t="s">
        <v>146</v>
      </c>
      <c r="AU181" s="226" t="s">
        <v>89</v>
      </c>
      <c r="AV181" s="13" t="s">
        <v>89</v>
      </c>
      <c r="AW181" s="13" t="s">
        <v>35</v>
      </c>
      <c r="AX181" s="13" t="s">
        <v>85</v>
      </c>
      <c r="AY181" s="226" t="s">
        <v>136</v>
      </c>
    </row>
    <row r="182" spans="2:65" s="1" customFormat="1" ht="36" customHeight="1">
      <c r="B182" s="33"/>
      <c r="C182" s="190" t="s">
        <v>248</v>
      </c>
      <c r="D182" s="190" t="s">
        <v>138</v>
      </c>
      <c r="E182" s="191" t="s">
        <v>249</v>
      </c>
      <c r="F182" s="192" t="s">
        <v>250</v>
      </c>
      <c r="G182" s="193" t="s">
        <v>218</v>
      </c>
      <c r="H182" s="194">
        <v>301.39999999999998</v>
      </c>
      <c r="I182" s="195"/>
      <c r="J182" s="196">
        <f>ROUND(I182*H182,2)</f>
        <v>0</v>
      </c>
      <c r="K182" s="192" t="s">
        <v>142</v>
      </c>
      <c r="L182" s="37"/>
      <c r="M182" s="197" t="s">
        <v>1</v>
      </c>
      <c r="N182" s="198" t="s">
        <v>45</v>
      </c>
      <c r="O182" s="65"/>
      <c r="P182" s="199">
        <f>O182*H182</f>
        <v>0</v>
      </c>
      <c r="Q182" s="199">
        <v>0</v>
      </c>
      <c r="R182" s="199">
        <f>Q182*H182</f>
        <v>0</v>
      </c>
      <c r="S182" s="199">
        <v>0</v>
      </c>
      <c r="T182" s="200">
        <f>S182*H182</f>
        <v>0</v>
      </c>
      <c r="AR182" s="201" t="s">
        <v>95</v>
      </c>
      <c r="AT182" s="201" t="s">
        <v>138</v>
      </c>
      <c r="AU182" s="201" t="s">
        <v>89</v>
      </c>
      <c r="AY182" s="16" t="s">
        <v>136</v>
      </c>
      <c r="BE182" s="202">
        <f>IF(N182="základní",J182,0)</f>
        <v>0</v>
      </c>
      <c r="BF182" s="202">
        <f>IF(N182="snížená",J182,0)</f>
        <v>0</v>
      </c>
      <c r="BG182" s="202">
        <f>IF(N182="zákl. přenesená",J182,0)</f>
        <v>0</v>
      </c>
      <c r="BH182" s="202">
        <f>IF(N182="sníž. přenesená",J182,0)</f>
        <v>0</v>
      </c>
      <c r="BI182" s="202">
        <f>IF(N182="nulová",J182,0)</f>
        <v>0</v>
      </c>
      <c r="BJ182" s="16" t="s">
        <v>85</v>
      </c>
      <c r="BK182" s="202">
        <f>ROUND(I182*H182,2)</f>
        <v>0</v>
      </c>
      <c r="BL182" s="16" t="s">
        <v>95</v>
      </c>
      <c r="BM182" s="201" t="s">
        <v>251</v>
      </c>
    </row>
    <row r="183" spans="2:65" s="1" customFormat="1" ht="126.75">
      <c r="B183" s="33"/>
      <c r="C183" s="34"/>
      <c r="D183" s="203" t="s">
        <v>144</v>
      </c>
      <c r="E183" s="34"/>
      <c r="F183" s="204" t="s">
        <v>252</v>
      </c>
      <c r="G183" s="34"/>
      <c r="H183" s="34"/>
      <c r="I183" s="109"/>
      <c r="J183" s="34"/>
      <c r="K183" s="34"/>
      <c r="L183" s="37"/>
      <c r="M183" s="205"/>
      <c r="N183" s="65"/>
      <c r="O183" s="65"/>
      <c r="P183" s="65"/>
      <c r="Q183" s="65"/>
      <c r="R183" s="65"/>
      <c r="S183" s="65"/>
      <c r="T183" s="66"/>
      <c r="AT183" s="16" t="s">
        <v>144</v>
      </c>
      <c r="AU183" s="16" t="s">
        <v>89</v>
      </c>
    </row>
    <row r="184" spans="2:65" s="13" customFormat="1">
      <c r="B184" s="216"/>
      <c r="C184" s="217"/>
      <c r="D184" s="203" t="s">
        <v>146</v>
      </c>
      <c r="E184" s="218" t="s">
        <v>1</v>
      </c>
      <c r="F184" s="219" t="s">
        <v>253</v>
      </c>
      <c r="G184" s="217"/>
      <c r="H184" s="220">
        <v>301.39999999999998</v>
      </c>
      <c r="I184" s="221"/>
      <c r="J184" s="217"/>
      <c r="K184" s="217"/>
      <c r="L184" s="222"/>
      <c r="M184" s="223"/>
      <c r="N184" s="224"/>
      <c r="O184" s="224"/>
      <c r="P184" s="224"/>
      <c r="Q184" s="224"/>
      <c r="R184" s="224"/>
      <c r="S184" s="224"/>
      <c r="T184" s="225"/>
      <c r="AT184" s="226" t="s">
        <v>146</v>
      </c>
      <c r="AU184" s="226" t="s">
        <v>89</v>
      </c>
      <c r="AV184" s="13" t="s">
        <v>89</v>
      </c>
      <c r="AW184" s="13" t="s">
        <v>35</v>
      </c>
      <c r="AX184" s="13" t="s">
        <v>85</v>
      </c>
      <c r="AY184" s="226" t="s">
        <v>136</v>
      </c>
    </row>
    <row r="185" spans="2:65" s="1" customFormat="1" ht="36" customHeight="1">
      <c r="B185" s="33"/>
      <c r="C185" s="190" t="s">
        <v>7</v>
      </c>
      <c r="D185" s="190" t="s">
        <v>138</v>
      </c>
      <c r="E185" s="191" t="s">
        <v>254</v>
      </c>
      <c r="F185" s="192" t="s">
        <v>255</v>
      </c>
      <c r="G185" s="193" t="s">
        <v>218</v>
      </c>
      <c r="H185" s="194">
        <v>301.39999999999998</v>
      </c>
      <c r="I185" s="195"/>
      <c r="J185" s="196">
        <f>ROUND(I185*H185,2)</f>
        <v>0</v>
      </c>
      <c r="K185" s="192" t="s">
        <v>142</v>
      </c>
      <c r="L185" s="37"/>
      <c r="M185" s="197" t="s">
        <v>1</v>
      </c>
      <c r="N185" s="198" t="s">
        <v>45</v>
      </c>
      <c r="O185" s="65"/>
      <c r="P185" s="199">
        <f>O185*H185</f>
        <v>0</v>
      </c>
      <c r="Q185" s="199">
        <v>0</v>
      </c>
      <c r="R185" s="199">
        <f>Q185*H185</f>
        <v>0</v>
      </c>
      <c r="S185" s="199">
        <v>0</v>
      </c>
      <c r="T185" s="200">
        <f>S185*H185</f>
        <v>0</v>
      </c>
      <c r="AR185" s="201" t="s">
        <v>95</v>
      </c>
      <c r="AT185" s="201" t="s">
        <v>138</v>
      </c>
      <c r="AU185" s="201" t="s">
        <v>89</v>
      </c>
      <c r="AY185" s="16" t="s">
        <v>136</v>
      </c>
      <c r="BE185" s="202">
        <f>IF(N185="základní",J185,0)</f>
        <v>0</v>
      </c>
      <c r="BF185" s="202">
        <f>IF(N185="snížená",J185,0)</f>
        <v>0</v>
      </c>
      <c r="BG185" s="202">
        <f>IF(N185="zákl. přenesená",J185,0)</f>
        <v>0</v>
      </c>
      <c r="BH185" s="202">
        <f>IF(N185="sníž. přenesená",J185,0)</f>
        <v>0</v>
      </c>
      <c r="BI185" s="202">
        <f>IF(N185="nulová",J185,0)</f>
        <v>0</v>
      </c>
      <c r="BJ185" s="16" t="s">
        <v>85</v>
      </c>
      <c r="BK185" s="202">
        <f>ROUND(I185*H185,2)</f>
        <v>0</v>
      </c>
      <c r="BL185" s="16" t="s">
        <v>95</v>
      </c>
      <c r="BM185" s="201" t="s">
        <v>256</v>
      </c>
    </row>
    <row r="186" spans="2:65" s="1" customFormat="1" ht="117">
      <c r="B186" s="33"/>
      <c r="C186" s="34"/>
      <c r="D186" s="203" t="s">
        <v>144</v>
      </c>
      <c r="E186" s="34"/>
      <c r="F186" s="204" t="s">
        <v>257</v>
      </c>
      <c r="G186" s="34"/>
      <c r="H186" s="34"/>
      <c r="I186" s="109"/>
      <c r="J186" s="34"/>
      <c r="K186" s="34"/>
      <c r="L186" s="37"/>
      <c r="M186" s="205"/>
      <c r="N186" s="65"/>
      <c r="O186" s="65"/>
      <c r="P186" s="65"/>
      <c r="Q186" s="65"/>
      <c r="R186" s="65"/>
      <c r="S186" s="65"/>
      <c r="T186" s="66"/>
      <c r="AT186" s="16" t="s">
        <v>144</v>
      </c>
      <c r="AU186" s="16" t="s">
        <v>89</v>
      </c>
    </row>
    <row r="187" spans="2:65" s="13" customFormat="1">
      <c r="B187" s="216"/>
      <c r="C187" s="217"/>
      <c r="D187" s="203" t="s">
        <v>146</v>
      </c>
      <c r="E187" s="218" t="s">
        <v>1</v>
      </c>
      <c r="F187" s="219" t="s">
        <v>258</v>
      </c>
      <c r="G187" s="217"/>
      <c r="H187" s="220">
        <v>301.39999999999998</v>
      </c>
      <c r="I187" s="221"/>
      <c r="J187" s="217"/>
      <c r="K187" s="217"/>
      <c r="L187" s="222"/>
      <c r="M187" s="223"/>
      <c r="N187" s="224"/>
      <c r="O187" s="224"/>
      <c r="P187" s="224"/>
      <c r="Q187" s="224"/>
      <c r="R187" s="224"/>
      <c r="S187" s="224"/>
      <c r="T187" s="225"/>
      <c r="AT187" s="226" t="s">
        <v>146</v>
      </c>
      <c r="AU187" s="226" t="s">
        <v>89</v>
      </c>
      <c r="AV187" s="13" t="s">
        <v>89</v>
      </c>
      <c r="AW187" s="13" t="s">
        <v>35</v>
      </c>
      <c r="AX187" s="13" t="s">
        <v>85</v>
      </c>
      <c r="AY187" s="226" t="s">
        <v>136</v>
      </c>
    </row>
    <row r="188" spans="2:65" s="11" customFormat="1" ht="22.9" customHeight="1">
      <c r="B188" s="174"/>
      <c r="C188" s="175"/>
      <c r="D188" s="176" t="s">
        <v>79</v>
      </c>
      <c r="E188" s="188" t="s">
        <v>89</v>
      </c>
      <c r="F188" s="188" t="s">
        <v>259</v>
      </c>
      <c r="G188" s="175"/>
      <c r="H188" s="175"/>
      <c r="I188" s="178"/>
      <c r="J188" s="189">
        <f>BK188</f>
        <v>0</v>
      </c>
      <c r="K188" s="175"/>
      <c r="L188" s="180"/>
      <c r="M188" s="181"/>
      <c r="N188" s="182"/>
      <c r="O188" s="182"/>
      <c r="P188" s="183">
        <f>SUM(P189:P200)</f>
        <v>0</v>
      </c>
      <c r="Q188" s="182"/>
      <c r="R188" s="183">
        <f>SUM(R189:R200)</f>
        <v>1.3855427900000001</v>
      </c>
      <c r="S188" s="182"/>
      <c r="T188" s="184">
        <f>SUM(T189:T200)</f>
        <v>0</v>
      </c>
      <c r="AR188" s="185" t="s">
        <v>85</v>
      </c>
      <c r="AT188" s="186" t="s">
        <v>79</v>
      </c>
      <c r="AU188" s="186" t="s">
        <v>85</v>
      </c>
      <c r="AY188" s="185" t="s">
        <v>136</v>
      </c>
      <c r="BK188" s="187">
        <f>SUM(BK189:BK200)</f>
        <v>0</v>
      </c>
    </row>
    <row r="189" spans="2:65" s="1" customFormat="1" ht="48" customHeight="1">
      <c r="B189" s="33"/>
      <c r="C189" s="190" t="s">
        <v>260</v>
      </c>
      <c r="D189" s="190" t="s">
        <v>138</v>
      </c>
      <c r="E189" s="191" t="s">
        <v>261</v>
      </c>
      <c r="F189" s="192" t="s">
        <v>262</v>
      </c>
      <c r="G189" s="193" t="s">
        <v>218</v>
      </c>
      <c r="H189" s="194">
        <v>193.45500000000001</v>
      </c>
      <c r="I189" s="195"/>
      <c r="J189" s="196">
        <f>ROUND(I189*H189,2)</f>
        <v>0</v>
      </c>
      <c r="K189" s="192" t="s">
        <v>142</v>
      </c>
      <c r="L189" s="37"/>
      <c r="M189" s="197" t="s">
        <v>1</v>
      </c>
      <c r="N189" s="198" t="s">
        <v>45</v>
      </c>
      <c r="O189" s="65"/>
      <c r="P189" s="199">
        <f>O189*H189</f>
        <v>0</v>
      </c>
      <c r="Q189" s="199">
        <v>2.7E-4</v>
      </c>
      <c r="R189" s="199">
        <f>Q189*H189</f>
        <v>5.2232850000000004E-2</v>
      </c>
      <c r="S189" s="199">
        <v>0</v>
      </c>
      <c r="T189" s="200">
        <f>S189*H189</f>
        <v>0</v>
      </c>
      <c r="AR189" s="201" t="s">
        <v>95</v>
      </c>
      <c r="AT189" s="201" t="s">
        <v>138</v>
      </c>
      <c r="AU189" s="201" t="s">
        <v>89</v>
      </c>
      <c r="AY189" s="16" t="s">
        <v>136</v>
      </c>
      <c r="BE189" s="202">
        <f>IF(N189="základní",J189,0)</f>
        <v>0</v>
      </c>
      <c r="BF189" s="202">
        <f>IF(N189="snížená",J189,0)</f>
        <v>0</v>
      </c>
      <c r="BG189" s="202">
        <f>IF(N189="zákl. přenesená",J189,0)</f>
        <v>0</v>
      </c>
      <c r="BH189" s="202">
        <f>IF(N189="sníž. přenesená",J189,0)</f>
        <v>0</v>
      </c>
      <c r="BI189" s="202">
        <f>IF(N189="nulová",J189,0)</f>
        <v>0</v>
      </c>
      <c r="BJ189" s="16" t="s">
        <v>85</v>
      </c>
      <c r="BK189" s="202">
        <f>ROUND(I189*H189,2)</f>
        <v>0</v>
      </c>
      <c r="BL189" s="16" t="s">
        <v>95</v>
      </c>
      <c r="BM189" s="201" t="s">
        <v>263</v>
      </c>
    </row>
    <row r="190" spans="2:65" s="1" customFormat="1" ht="204.75">
      <c r="B190" s="33"/>
      <c r="C190" s="34"/>
      <c r="D190" s="203" t="s">
        <v>144</v>
      </c>
      <c r="E190" s="34"/>
      <c r="F190" s="204" t="s">
        <v>264</v>
      </c>
      <c r="G190" s="34"/>
      <c r="H190" s="34"/>
      <c r="I190" s="109"/>
      <c r="J190" s="34"/>
      <c r="K190" s="34"/>
      <c r="L190" s="37"/>
      <c r="M190" s="205"/>
      <c r="N190" s="65"/>
      <c r="O190" s="65"/>
      <c r="P190" s="65"/>
      <c r="Q190" s="65"/>
      <c r="R190" s="65"/>
      <c r="S190" s="65"/>
      <c r="T190" s="66"/>
      <c r="AT190" s="16" t="s">
        <v>144</v>
      </c>
      <c r="AU190" s="16" t="s">
        <v>89</v>
      </c>
    </row>
    <row r="191" spans="2:65" s="13" customFormat="1">
      <c r="B191" s="216"/>
      <c r="C191" s="217"/>
      <c r="D191" s="203" t="s">
        <v>146</v>
      </c>
      <c r="E191" s="218" t="s">
        <v>1</v>
      </c>
      <c r="F191" s="219" t="s">
        <v>265</v>
      </c>
      <c r="G191" s="217"/>
      <c r="H191" s="220">
        <v>193.45500000000001</v>
      </c>
      <c r="I191" s="221"/>
      <c r="J191" s="217"/>
      <c r="K191" s="217"/>
      <c r="L191" s="222"/>
      <c r="M191" s="223"/>
      <c r="N191" s="224"/>
      <c r="O191" s="224"/>
      <c r="P191" s="224"/>
      <c r="Q191" s="224"/>
      <c r="R191" s="224"/>
      <c r="S191" s="224"/>
      <c r="T191" s="225"/>
      <c r="AT191" s="226" t="s">
        <v>146</v>
      </c>
      <c r="AU191" s="226" t="s">
        <v>89</v>
      </c>
      <c r="AV191" s="13" t="s">
        <v>89</v>
      </c>
      <c r="AW191" s="13" t="s">
        <v>35</v>
      </c>
      <c r="AX191" s="13" t="s">
        <v>85</v>
      </c>
      <c r="AY191" s="226" t="s">
        <v>136</v>
      </c>
    </row>
    <row r="192" spans="2:65" s="1" customFormat="1" ht="24" customHeight="1">
      <c r="B192" s="33"/>
      <c r="C192" s="239" t="s">
        <v>266</v>
      </c>
      <c r="D192" s="239" t="s">
        <v>228</v>
      </c>
      <c r="E192" s="240" t="s">
        <v>267</v>
      </c>
      <c r="F192" s="241" t="s">
        <v>268</v>
      </c>
      <c r="G192" s="242" t="s">
        <v>218</v>
      </c>
      <c r="H192" s="243">
        <v>193.45500000000001</v>
      </c>
      <c r="I192" s="244"/>
      <c r="J192" s="245">
        <f>ROUND(I192*H192,2)</f>
        <v>0</v>
      </c>
      <c r="K192" s="241" t="s">
        <v>142</v>
      </c>
      <c r="L192" s="246"/>
      <c r="M192" s="247" t="s">
        <v>1</v>
      </c>
      <c r="N192" s="248" t="s">
        <v>45</v>
      </c>
      <c r="O192" s="65"/>
      <c r="P192" s="199">
        <f>O192*H192</f>
        <v>0</v>
      </c>
      <c r="Q192" s="199">
        <v>5.0000000000000001E-4</v>
      </c>
      <c r="R192" s="199">
        <f>Q192*H192</f>
        <v>9.6727500000000008E-2</v>
      </c>
      <c r="S192" s="199">
        <v>0</v>
      </c>
      <c r="T192" s="200">
        <f>S192*H192</f>
        <v>0</v>
      </c>
      <c r="AR192" s="201" t="s">
        <v>182</v>
      </c>
      <c r="AT192" s="201" t="s">
        <v>228</v>
      </c>
      <c r="AU192" s="201" t="s">
        <v>89</v>
      </c>
      <c r="AY192" s="16" t="s">
        <v>136</v>
      </c>
      <c r="BE192" s="202">
        <f>IF(N192="základní",J192,0)</f>
        <v>0</v>
      </c>
      <c r="BF192" s="202">
        <f>IF(N192="snížená",J192,0)</f>
        <v>0</v>
      </c>
      <c r="BG192" s="202">
        <f>IF(N192="zákl. přenesená",J192,0)</f>
        <v>0</v>
      </c>
      <c r="BH192" s="202">
        <f>IF(N192="sníž. přenesená",J192,0)</f>
        <v>0</v>
      </c>
      <c r="BI192" s="202">
        <f>IF(N192="nulová",J192,0)</f>
        <v>0</v>
      </c>
      <c r="BJ192" s="16" t="s">
        <v>85</v>
      </c>
      <c r="BK192" s="202">
        <f>ROUND(I192*H192,2)</f>
        <v>0</v>
      </c>
      <c r="BL192" s="16" t="s">
        <v>95</v>
      </c>
      <c r="BM192" s="201" t="s">
        <v>269</v>
      </c>
    </row>
    <row r="193" spans="2:65" s="1" customFormat="1" ht="36" customHeight="1">
      <c r="B193" s="33"/>
      <c r="C193" s="190" t="s">
        <v>270</v>
      </c>
      <c r="D193" s="190" t="s">
        <v>138</v>
      </c>
      <c r="E193" s="191" t="s">
        <v>271</v>
      </c>
      <c r="F193" s="192" t="s">
        <v>272</v>
      </c>
      <c r="G193" s="193" t="s">
        <v>218</v>
      </c>
      <c r="H193" s="194">
        <v>567.96199999999999</v>
      </c>
      <c r="I193" s="195"/>
      <c r="J193" s="196">
        <f>ROUND(I193*H193,2)</f>
        <v>0</v>
      </c>
      <c r="K193" s="192" t="s">
        <v>142</v>
      </c>
      <c r="L193" s="37"/>
      <c r="M193" s="197" t="s">
        <v>1</v>
      </c>
      <c r="N193" s="198" t="s">
        <v>45</v>
      </c>
      <c r="O193" s="65"/>
      <c r="P193" s="199">
        <f>O193*H193</f>
        <v>0</v>
      </c>
      <c r="Q193" s="199">
        <v>2.2000000000000001E-4</v>
      </c>
      <c r="R193" s="199">
        <f>Q193*H193</f>
        <v>0.12495164</v>
      </c>
      <c r="S193" s="199">
        <v>0</v>
      </c>
      <c r="T193" s="200">
        <f>S193*H193</f>
        <v>0</v>
      </c>
      <c r="AR193" s="201" t="s">
        <v>95</v>
      </c>
      <c r="AT193" s="201" t="s">
        <v>138</v>
      </c>
      <c r="AU193" s="201" t="s">
        <v>89</v>
      </c>
      <c r="AY193" s="16" t="s">
        <v>136</v>
      </c>
      <c r="BE193" s="202">
        <f>IF(N193="základní",J193,0)</f>
        <v>0</v>
      </c>
      <c r="BF193" s="202">
        <f>IF(N193="snížená",J193,0)</f>
        <v>0</v>
      </c>
      <c r="BG193" s="202">
        <f>IF(N193="zákl. přenesená",J193,0)</f>
        <v>0</v>
      </c>
      <c r="BH193" s="202">
        <f>IF(N193="sníž. přenesená",J193,0)</f>
        <v>0</v>
      </c>
      <c r="BI193" s="202">
        <f>IF(N193="nulová",J193,0)</f>
        <v>0</v>
      </c>
      <c r="BJ193" s="16" t="s">
        <v>85</v>
      </c>
      <c r="BK193" s="202">
        <f>ROUND(I193*H193,2)</f>
        <v>0</v>
      </c>
      <c r="BL193" s="16" t="s">
        <v>95</v>
      </c>
      <c r="BM193" s="201" t="s">
        <v>273</v>
      </c>
    </row>
    <row r="194" spans="2:65" s="1" customFormat="1" ht="68.25">
      <c r="B194" s="33"/>
      <c r="C194" s="34"/>
      <c r="D194" s="203" t="s">
        <v>144</v>
      </c>
      <c r="E194" s="34"/>
      <c r="F194" s="204" t="s">
        <v>274</v>
      </c>
      <c r="G194" s="34"/>
      <c r="H194" s="34"/>
      <c r="I194" s="109"/>
      <c r="J194" s="34"/>
      <c r="K194" s="34"/>
      <c r="L194" s="37"/>
      <c r="M194" s="205"/>
      <c r="N194" s="65"/>
      <c r="O194" s="65"/>
      <c r="P194" s="65"/>
      <c r="Q194" s="65"/>
      <c r="R194" s="65"/>
      <c r="S194" s="65"/>
      <c r="T194" s="66"/>
      <c r="AT194" s="16" t="s">
        <v>144</v>
      </c>
      <c r="AU194" s="16" t="s">
        <v>89</v>
      </c>
    </row>
    <row r="195" spans="2:65" s="13" customFormat="1">
      <c r="B195" s="216"/>
      <c r="C195" s="217"/>
      <c r="D195" s="203" t="s">
        <v>146</v>
      </c>
      <c r="E195" s="218" t="s">
        <v>1</v>
      </c>
      <c r="F195" s="219" t="s">
        <v>275</v>
      </c>
      <c r="G195" s="217"/>
      <c r="H195" s="220">
        <v>567.96199999999999</v>
      </c>
      <c r="I195" s="221"/>
      <c r="J195" s="217"/>
      <c r="K195" s="217"/>
      <c r="L195" s="222"/>
      <c r="M195" s="223"/>
      <c r="N195" s="224"/>
      <c r="O195" s="224"/>
      <c r="P195" s="224"/>
      <c r="Q195" s="224"/>
      <c r="R195" s="224"/>
      <c r="S195" s="224"/>
      <c r="T195" s="225"/>
      <c r="AT195" s="226" t="s">
        <v>146</v>
      </c>
      <c r="AU195" s="226" t="s">
        <v>89</v>
      </c>
      <c r="AV195" s="13" t="s">
        <v>89</v>
      </c>
      <c r="AW195" s="13" t="s">
        <v>35</v>
      </c>
      <c r="AX195" s="13" t="s">
        <v>85</v>
      </c>
      <c r="AY195" s="226" t="s">
        <v>136</v>
      </c>
    </row>
    <row r="196" spans="2:65" s="1" customFormat="1" ht="24" customHeight="1">
      <c r="B196" s="33"/>
      <c r="C196" s="239" t="s">
        <v>276</v>
      </c>
      <c r="D196" s="239" t="s">
        <v>228</v>
      </c>
      <c r="E196" s="240" t="s">
        <v>267</v>
      </c>
      <c r="F196" s="241" t="s">
        <v>268</v>
      </c>
      <c r="G196" s="242" t="s">
        <v>218</v>
      </c>
      <c r="H196" s="243">
        <v>653.15599999999995</v>
      </c>
      <c r="I196" s="244"/>
      <c r="J196" s="245">
        <f>ROUND(I196*H196,2)</f>
        <v>0</v>
      </c>
      <c r="K196" s="241" t="s">
        <v>142</v>
      </c>
      <c r="L196" s="246"/>
      <c r="M196" s="247" t="s">
        <v>1</v>
      </c>
      <c r="N196" s="248" t="s">
        <v>45</v>
      </c>
      <c r="O196" s="65"/>
      <c r="P196" s="199">
        <f>O196*H196</f>
        <v>0</v>
      </c>
      <c r="Q196" s="199">
        <v>5.0000000000000001E-4</v>
      </c>
      <c r="R196" s="199">
        <f>Q196*H196</f>
        <v>0.32657799999999998</v>
      </c>
      <c r="S196" s="199">
        <v>0</v>
      </c>
      <c r="T196" s="200">
        <f>S196*H196</f>
        <v>0</v>
      </c>
      <c r="AR196" s="201" t="s">
        <v>182</v>
      </c>
      <c r="AT196" s="201" t="s">
        <v>228</v>
      </c>
      <c r="AU196" s="201" t="s">
        <v>89</v>
      </c>
      <c r="AY196" s="16" t="s">
        <v>136</v>
      </c>
      <c r="BE196" s="202">
        <f>IF(N196="základní",J196,0)</f>
        <v>0</v>
      </c>
      <c r="BF196" s="202">
        <f>IF(N196="snížená",J196,0)</f>
        <v>0</v>
      </c>
      <c r="BG196" s="202">
        <f>IF(N196="zákl. přenesená",J196,0)</f>
        <v>0</v>
      </c>
      <c r="BH196" s="202">
        <f>IF(N196="sníž. přenesená",J196,0)</f>
        <v>0</v>
      </c>
      <c r="BI196" s="202">
        <f>IF(N196="nulová",J196,0)</f>
        <v>0</v>
      </c>
      <c r="BJ196" s="16" t="s">
        <v>85</v>
      </c>
      <c r="BK196" s="202">
        <f>ROUND(I196*H196,2)</f>
        <v>0</v>
      </c>
      <c r="BL196" s="16" t="s">
        <v>95</v>
      </c>
      <c r="BM196" s="201" t="s">
        <v>277</v>
      </c>
    </row>
    <row r="197" spans="2:65" s="13" customFormat="1">
      <c r="B197" s="216"/>
      <c r="C197" s="217"/>
      <c r="D197" s="203" t="s">
        <v>146</v>
      </c>
      <c r="E197" s="217"/>
      <c r="F197" s="219" t="s">
        <v>278</v>
      </c>
      <c r="G197" s="217"/>
      <c r="H197" s="220">
        <v>653.15599999999995</v>
      </c>
      <c r="I197" s="221"/>
      <c r="J197" s="217"/>
      <c r="K197" s="217"/>
      <c r="L197" s="222"/>
      <c r="M197" s="223"/>
      <c r="N197" s="224"/>
      <c r="O197" s="224"/>
      <c r="P197" s="224"/>
      <c r="Q197" s="224"/>
      <c r="R197" s="224"/>
      <c r="S197" s="224"/>
      <c r="T197" s="225"/>
      <c r="AT197" s="226" t="s">
        <v>146</v>
      </c>
      <c r="AU197" s="226" t="s">
        <v>89</v>
      </c>
      <c r="AV197" s="13" t="s">
        <v>89</v>
      </c>
      <c r="AW197" s="13" t="s">
        <v>4</v>
      </c>
      <c r="AX197" s="13" t="s">
        <v>85</v>
      </c>
      <c r="AY197" s="226" t="s">
        <v>136</v>
      </c>
    </row>
    <row r="198" spans="2:65" s="1" customFormat="1" ht="36" customHeight="1">
      <c r="B198" s="33"/>
      <c r="C198" s="190" t="s">
        <v>279</v>
      </c>
      <c r="D198" s="190" t="s">
        <v>138</v>
      </c>
      <c r="E198" s="191" t="s">
        <v>280</v>
      </c>
      <c r="F198" s="192" t="s">
        <v>281</v>
      </c>
      <c r="G198" s="193" t="s">
        <v>141</v>
      </c>
      <c r="H198" s="194">
        <v>0.32</v>
      </c>
      <c r="I198" s="195"/>
      <c r="J198" s="196">
        <f>ROUND(I198*H198,2)</f>
        <v>0</v>
      </c>
      <c r="K198" s="192" t="s">
        <v>142</v>
      </c>
      <c r="L198" s="37"/>
      <c r="M198" s="197" t="s">
        <v>1</v>
      </c>
      <c r="N198" s="198" t="s">
        <v>45</v>
      </c>
      <c r="O198" s="65"/>
      <c r="P198" s="199">
        <f>O198*H198</f>
        <v>0</v>
      </c>
      <c r="Q198" s="199">
        <v>2.45329</v>
      </c>
      <c r="R198" s="199">
        <f>Q198*H198</f>
        <v>0.7850528</v>
      </c>
      <c r="S198" s="199">
        <v>0</v>
      </c>
      <c r="T198" s="200">
        <f>S198*H198</f>
        <v>0</v>
      </c>
      <c r="AR198" s="201" t="s">
        <v>95</v>
      </c>
      <c r="AT198" s="201" t="s">
        <v>138</v>
      </c>
      <c r="AU198" s="201" t="s">
        <v>89</v>
      </c>
      <c r="AY198" s="16" t="s">
        <v>136</v>
      </c>
      <c r="BE198" s="202">
        <f>IF(N198="základní",J198,0)</f>
        <v>0</v>
      </c>
      <c r="BF198" s="202">
        <f>IF(N198="snížená",J198,0)</f>
        <v>0</v>
      </c>
      <c r="BG198" s="202">
        <f>IF(N198="zákl. přenesená",J198,0)</f>
        <v>0</v>
      </c>
      <c r="BH198" s="202">
        <f>IF(N198="sníž. přenesená",J198,0)</f>
        <v>0</v>
      </c>
      <c r="BI198" s="202">
        <f>IF(N198="nulová",J198,0)</f>
        <v>0</v>
      </c>
      <c r="BJ198" s="16" t="s">
        <v>85</v>
      </c>
      <c r="BK198" s="202">
        <f>ROUND(I198*H198,2)</f>
        <v>0</v>
      </c>
      <c r="BL198" s="16" t="s">
        <v>95</v>
      </c>
      <c r="BM198" s="201" t="s">
        <v>282</v>
      </c>
    </row>
    <row r="199" spans="2:65" s="1" customFormat="1" ht="107.25">
      <c r="B199" s="33"/>
      <c r="C199" s="34"/>
      <c r="D199" s="203" t="s">
        <v>144</v>
      </c>
      <c r="E199" s="34"/>
      <c r="F199" s="204" t="s">
        <v>283</v>
      </c>
      <c r="G199" s="34"/>
      <c r="H199" s="34"/>
      <c r="I199" s="109"/>
      <c r="J199" s="34"/>
      <c r="K199" s="34"/>
      <c r="L199" s="37"/>
      <c r="M199" s="205"/>
      <c r="N199" s="65"/>
      <c r="O199" s="65"/>
      <c r="P199" s="65"/>
      <c r="Q199" s="65"/>
      <c r="R199" s="65"/>
      <c r="S199" s="65"/>
      <c r="T199" s="66"/>
      <c r="AT199" s="16" t="s">
        <v>144</v>
      </c>
      <c r="AU199" s="16" t="s">
        <v>89</v>
      </c>
    </row>
    <row r="200" spans="2:65" s="13" customFormat="1">
      <c r="B200" s="216"/>
      <c r="C200" s="217"/>
      <c r="D200" s="203" t="s">
        <v>146</v>
      </c>
      <c r="E200" s="218" t="s">
        <v>1</v>
      </c>
      <c r="F200" s="219" t="s">
        <v>284</v>
      </c>
      <c r="G200" s="217"/>
      <c r="H200" s="220">
        <v>0.32</v>
      </c>
      <c r="I200" s="221"/>
      <c r="J200" s="217"/>
      <c r="K200" s="217"/>
      <c r="L200" s="222"/>
      <c r="M200" s="223"/>
      <c r="N200" s="224"/>
      <c r="O200" s="224"/>
      <c r="P200" s="224"/>
      <c r="Q200" s="224"/>
      <c r="R200" s="224"/>
      <c r="S200" s="224"/>
      <c r="T200" s="225"/>
      <c r="AT200" s="226" t="s">
        <v>146</v>
      </c>
      <c r="AU200" s="226" t="s">
        <v>89</v>
      </c>
      <c r="AV200" s="13" t="s">
        <v>89</v>
      </c>
      <c r="AW200" s="13" t="s">
        <v>35</v>
      </c>
      <c r="AX200" s="13" t="s">
        <v>85</v>
      </c>
      <c r="AY200" s="226" t="s">
        <v>136</v>
      </c>
    </row>
    <row r="201" spans="2:65" s="11" customFormat="1" ht="22.9" customHeight="1">
      <c r="B201" s="174"/>
      <c r="C201" s="175"/>
      <c r="D201" s="176" t="s">
        <v>79</v>
      </c>
      <c r="E201" s="188" t="s">
        <v>95</v>
      </c>
      <c r="F201" s="188" t="s">
        <v>285</v>
      </c>
      <c r="G201" s="175"/>
      <c r="H201" s="175"/>
      <c r="I201" s="178"/>
      <c r="J201" s="189">
        <f>BK201</f>
        <v>0</v>
      </c>
      <c r="K201" s="175"/>
      <c r="L201" s="180"/>
      <c r="M201" s="181"/>
      <c r="N201" s="182"/>
      <c r="O201" s="182"/>
      <c r="P201" s="183">
        <f>SUM(P202:P216)</f>
        <v>0</v>
      </c>
      <c r="Q201" s="182"/>
      <c r="R201" s="183">
        <f>SUM(R202:R216)</f>
        <v>7675.2875099999992</v>
      </c>
      <c r="S201" s="182"/>
      <c r="T201" s="184">
        <f>SUM(T202:T216)</f>
        <v>0</v>
      </c>
      <c r="AR201" s="185" t="s">
        <v>85</v>
      </c>
      <c r="AT201" s="186" t="s">
        <v>79</v>
      </c>
      <c r="AU201" s="186" t="s">
        <v>85</v>
      </c>
      <c r="AY201" s="185" t="s">
        <v>136</v>
      </c>
      <c r="BK201" s="187">
        <f>SUM(BK202:BK216)</f>
        <v>0</v>
      </c>
    </row>
    <row r="202" spans="2:65" s="1" customFormat="1" ht="24" customHeight="1">
      <c r="B202" s="33"/>
      <c r="C202" s="190" t="s">
        <v>286</v>
      </c>
      <c r="D202" s="190" t="s">
        <v>138</v>
      </c>
      <c r="E202" s="191" t="s">
        <v>287</v>
      </c>
      <c r="F202" s="192" t="s">
        <v>288</v>
      </c>
      <c r="G202" s="193" t="s">
        <v>141</v>
      </c>
      <c r="H202" s="194">
        <v>721.06100000000004</v>
      </c>
      <c r="I202" s="195"/>
      <c r="J202" s="196">
        <f>ROUND(I202*H202,2)</f>
        <v>0</v>
      </c>
      <c r="K202" s="192" t="s">
        <v>142</v>
      </c>
      <c r="L202" s="37"/>
      <c r="M202" s="197" t="s">
        <v>1</v>
      </c>
      <c r="N202" s="198" t="s">
        <v>45</v>
      </c>
      <c r="O202" s="65"/>
      <c r="P202" s="199">
        <f>O202*H202</f>
        <v>0</v>
      </c>
      <c r="Q202" s="199">
        <v>1.89</v>
      </c>
      <c r="R202" s="199">
        <f>Q202*H202</f>
        <v>1362.80529</v>
      </c>
      <c r="S202" s="199">
        <v>0</v>
      </c>
      <c r="T202" s="200">
        <f>S202*H202</f>
        <v>0</v>
      </c>
      <c r="AR202" s="201" t="s">
        <v>95</v>
      </c>
      <c r="AT202" s="201" t="s">
        <v>138</v>
      </c>
      <c r="AU202" s="201" t="s">
        <v>89</v>
      </c>
      <c r="AY202" s="16" t="s">
        <v>136</v>
      </c>
      <c r="BE202" s="202">
        <f>IF(N202="základní",J202,0)</f>
        <v>0</v>
      </c>
      <c r="BF202" s="202">
        <f>IF(N202="snížená",J202,0)</f>
        <v>0</v>
      </c>
      <c r="BG202" s="202">
        <f>IF(N202="zákl. přenesená",J202,0)</f>
        <v>0</v>
      </c>
      <c r="BH202" s="202">
        <f>IF(N202="sníž. přenesená",J202,0)</f>
        <v>0</v>
      </c>
      <c r="BI202" s="202">
        <f>IF(N202="nulová",J202,0)</f>
        <v>0</v>
      </c>
      <c r="BJ202" s="16" t="s">
        <v>85</v>
      </c>
      <c r="BK202" s="202">
        <f>ROUND(I202*H202,2)</f>
        <v>0</v>
      </c>
      <c r="BL202" s="16" t="s">
        <v>95</v>
      </c>
      <c r="BM202" s="201" t="s">
        <v>289</v>
      </c>
    </row>
    <row r="203" spans="2:65" s="1" customFormat="1" ht="68.25">
      <c r="B203" s="33"/>
      <c r="C203" s="34"/>
      <c r="D203" s="203" t="s">
        <v>144</v>
      </c>
      <c r="E203" s="34"/>
      <c r="F203" s="204" t="s">
        <v>290</v>
      </c>
      <c r="G203" s="34"/>
      <c r="H203" s="34"/>
      <c r="I203" s="109"/>
      <c r="J203" s="34"/>
      <c r="K203" s="34"/>
      <c r="L203" s="37"/>
      <c r="M203" s="205"/>
      <c r="N203" s="65"/>
      <c r="O203" s="65"/>
      <c r="P203" s="65"/>
      <c r="Q203" s="65"/>
      <c r="R203" s="65"/>
      <c r="S203" s="65"/>
      <c r="T203" s="66"/>
      <c r="AT203" s="16" t="s">
        <v>144</v>
      </c>
      <c r="AU203" s="16" t="s">
        <v>89</v>
      </c>
    </row>
    <row r="204" spans="2:65" s="13" customFormat="1">
      <c r="B204" s="216"/>
      <c r="C204" s="217"/>
      <c r="D204" s="203" t="s">
        <v>146</v>
      </c>
      <c r="E204" s="218" t="s">
        <v>1</v>
      </c>
      <c r="F204" s="219" t="s">
        <v>291</v>
      </c>
      <c r="G204" s="217"/>
      <c r="H204" s="220">
        <v>440.78</v>
      </c>
      <c r="I204" s="221"/>
      <c r="J204" s="217"/>
      <c r="K204" s="217"/>
      <c r="L204" s="222"/>
      <c r="M204" s="223"/>
      <c r="N204" s="224"/>
      <c r="O204" s="224"/>
      <c r="P204" s="224"/>
      <c r="Q204" s="224"/>
      <c r="R204" s="224"/>
      <c r="S204" s="224"/>
      <c r="T204" s="225"/>
      <c r="AT204" s="226" t="s">
        <v>146</v>
      </c>
      <c r="AU204" s="226" t="s">
        <v>89</v>
      </c>
      <c r="AV204" s="13" t="s">
        <v>89</v>
      </c>
      <c r="AW204" s="13" t="s">
        <v>35</v>
      </c>
      <c r="AX204" s="13" t="s">
        <v>80</v>
      </c>
      <c r="AY204" s="226" t="s">
        <v>136</v>
      </c>
    </row>
    <row r="205" spans="2:65" s="13" customFormat="1">
      <c r="B205" s="216"/>
      <c r="C205" s="217"/>
      <c r="D205" s="203" t="s">
        <v>146</v>
      </c>
      <c r="E205" s="218" t="s">
        <v>1</v>
      </c>
      <c r="F205" s="219" t="s">
        <v>292</v>
      </c>
      <c r="G205" s="217"/>
      <c r="H205" s="220">
        <v>280.28100000000001</v>
      </c>
      <c r="I205" s="221"/>
      <c r="J205" s="217"/>
      <c r="K205" s="217"/>
      <c r="L205" s="222"/>
      <c r="M205" s="223"/>
      <c r="N205" s="224"/>
      <c r="O205" s="224"/>
      <c r="P205" s="224"/>
      <c r="Q205" s="224"/>
      <c r="R205" s="224"/>
      <c r="S205" s="224"/>
      <c r="T205" s="225"/>
      <c r="AT205" s="226" t="s">
        <v>146</v>
      </c>
      <c r="AU205" s="226" t="s">
        <v>89</v>
      </c>
      <c r="AV205" s="13" t="s">
        <v>89</v>
      </c>
      <c r="AW205" s="13" t="s">
        <v>35</v>
      </c>
      <c r="AX205" s="13" t="s">
        <v>80</v>
      </c>
      <c r="AY205" s="226" t="s">
        <v>136</v>
      </c>
    </row>
    <row r="206" spans="2:65" s="14" customFormat="1">
      <c r="B206" s="227"/>
      <c r="C206" s="228"/>
      <c r="D206" s="203" t="s">
        <v>146</v>
      </c>
      <c r="E206" s="229" t="s">
        <v>1</v>
      </c>
      <c r="F206" s="230" t="s">
        <v>150</v>
      </c>
      <c r="G206" s="228"/>
      <c r="H206" s="231">
        <v>721.06100000000004</v>
      </c>
      <c r="I206" s="232"/>
      <c r="J206" s="228"/>
      <c r="K206" s="228"/>
      <c r="L206" s="233"/>
      <c r="M206" s="234"/>
      <c r="N206" s="235"/>
      <c r="O206" s="235"/>
      <c r="P206" s="235"/>
      <c r="Q206" s="235"/>
      <c r="R206" s="235"/>
      <c r="S206" s="235"/>
      <c r="T206" s="236"/>
      <c r="AT206" s="237" t="s">
        <v>146</v>
      </c>
      <c r="AU206" s="237" t="s">
        <v>89</v>
      </c>
      <c r="AV206" s="14" t="s">
        <v>95</v>
      </c>
      <c r="AW206" s="14" t="s">
        <v>35</v>
      </c>
      <c r="AX206" s="14" t="s">
        <v>85</v>
      </c>
      <c r="AY206" s="237" t="s">
        <v>136</v>
      </c>
    </row>
    <row r="207" spans="2:65" s="1" customFormat="1" ht="36" customHeight="1">
      <c r="B207" s="33"/>
      <c r="C207" s="190" t="s">
        <v>293</v>
      </c>
      <c r="D207" s="190" t="s">
        <v>138</v>
      </c>
      <c r="E207" s="191" t="s">
        <v>294</v>
      </c>
      <c r="F207" s="192" t="s">
        <v>295</v>
      </c>
      <c r="G207" s="193" t="s">
        <v>141</v>
      </c>
      <c r="H207" s="194">
        <v>2718.3359999999998</v>
      </c>
      <c r="I207" s="195"/>
      <c r="J207" s="196">
        <f>ROUND(I207*H207,2)</f>
        <v>0</v>
      </c>
      <c r="K207" s="192" t="s">
        <v>142</v>
      </c>
      <c r="L207" s="37"/>
      <c r="M207" s="197" t="s">
        <v>1</v>
      </c>
      <c r="N207" s="198" t="s">
        <v>45</v>
      </c>
      <c r="O207" s="65"/>
      <c r="P207" s="199">
        <f>O207*H207</f>
        <v>0</v>
      </c>
      <c r="Q207" s="199">
        <v>2.3199999999999998</v>
      </c>
      <c r="R207" s="199">
        <f>Q207*H207</f>
        <v>6306.5395199999994</v>
      </c>
      <c r="S207" s="199">
        <v>0</v>
      </c>
      <c r="T207" s="200">
        <f>S207*H207</f>
        <v>0</v>
      </c>
      <c r="AR207" s="201" t="s">
        <v>95</v>
      </c>
      <c r="AT207" s="201" t="s">
        <v>138</v>
      </c>
      <c r="AU207" s="201" t="s">
        <v>89</v>
      </c>
      <c r="AY207" s="16" t="s">
        <v>136</v>
      </c>
      <c r="BE207" s="202">
        <f>IF(N207="základní",J207,0)</f>
        <v>0</v>
      </c>
      <c r="BF207" s="202">
        <f>IF(N207="snížená",J207,0)</f>
        <v>0</v>
      </c>
      <c r="BG207" s="202">
        <f>IF(N207="zákl. přenesená",J207,0)</f>
        <v>0</v>
      </c>
      <c r="BH207" s="202">
        <f>IF(N207="sníž. přenesená",J207,0)</f>
        <v>0</v>
      </c>
      <c r="BI207" s="202">
        <f>IF(N207="nulová",J207,0)</f>
        <v>0</v>
      </c>
      <c r="BJ207" s="16" t="s">
        <v>85</v>
      </c>
      <c r="BK207" s="202">
        <f>ROUND(I207*H207,2)</f>
        <v>0</v>
      </c>
      <c r="BL207" s="16" t="s">
        <v>95</v>
      </c>
      <c r="BM207" s="201" t="s">
        <v>296</v>
      </c>
    </row>
    <row r="208" spans="2:65" s="1" customFormat="1" ht="58.5">
      <c r="B208" s="33"/>
      <c r="C208" s="34"/>
      <c r="D208" s="203" t="s">
        <v>144</v>
      </c>
      <c r="E208" s="34"/>
      <c r="F208" s="204" t="s">
        <v>297</v>
      </c>
      <c r="G208" s="34"/>
      <c r="H208" s="34"/>
      <c r="I208" s="109"/>
      <c r="J208" s="34"/>
      <c r="K208" s="34"/>
      <c r="L208" s="37"/>
      <c r="M208" s="205"/>
      <c r="N208" s="65"/>
      <c r="O208" s="65"/>
      <c r="P208" s="65"/>
      <c r="Q208" s="65"/>
      <c r="R208" s="65"/>
      <c r="S208" s="65"/>
      <c r="T208" s="66"/>
      <c r="AT208" s="16" t="s">
        <v>144</v>
      </c>
      <c r="AU208" s="16" t="s">
        <v>89</v>
      </c>
    </row>
    <row r="209" spans="2:65" s="13" customFormat="1">
      <c r="B209" s="216"/>
      <c r="C209" s="217"/>
      <c r="D209" s="203" t="s">
        <v>146</v>
      </c>
      <c r="E209" s="218" t="s">
        <v>1</v>
      </c>
      <c r="F209" s="219" t="s">
        <v>298</v>
      </c>
      <c r="G209" s="217"/>
      <c r="H209" s="220">
        <v>182.99799999999999</v>
      </c>
      <c r="I209" s="221"/>
      <c r="J209" s="217"/>
      <c r="K209" s="217"/>
      <c r="L209" s="222"/>
      <c r="M209" s="223"/>
      <c r="N209" s="224"/>
      <c r="O209" s="224"/>
      <c r="P209" s="224"/>
      <c r="Q209" s="224"/>
      <c r="R209" s="224"/>
      <c r="S209" s="224"/>
      <c r="T209" s="225"/>
      <c r="AT209" s="226" t="s">
        <v>146</v>
      </c>
      <c r="AU209" s="226" t="s">
        <v>89</v>
      </c>
      <c r="AV209" s="13" t="s">
        <v>89</v>
      </c>
      <c r="AW209" s="13" t="s">
        <v>35</v>
      </c>
      <c r="AX209" s="13" t="s">
        <v>80</v>
      </c>
      <c r="AY209" s="226" t="s">
        <v>136</v>
      </c>
    </row>
    <row r="210" spans="2:65" s="13" customFormat="1">
      <c r="B210" s="216"/>
      <c r="C210" s="217"/>
      <c r="D210" s="203" t="s">
        <v>146</v>
      </c>
      <c r="E210" s="218" t="s">
        <v>1</v>
      </c>
      <c r="F210" s="219" t="s">
        <v>299</v>
      </c>
      <c r="G210" s="217"/>
      <c r="H210" s="220">
        <v>306.86799999999999</v>
      </c>
      <c r="I210" s="221"/>
      <c r="J210" s="217"/>
      <c r="K210" s="217"/>
      <c r="L210" s="222"/>
      <c r="M210" s="223"/>
      <c r="N210" s="224"/>
      <c r="O210" s="224"/>
      <c r="P210" s="224"/>
      <c r="Q210" s="224"/>
      <c r="R210" s="224"/>
      <c r="S210" s="224"/>
      <c r="T210" s="225"/>
      <c r="AT210" s="226" t="s">
        <v>146</v>
      </c>
      <c r="AU210" s="226" t="s">
        <v>89</v>
      </c>
      <c r="AV210" s="13" t="s">
        <v>89</v>
      </c>
      <c r="AW210" s="13" t="s">
        <v>35</v>
      </c>
      <c r="AX210" s="13" t="s">
        <v>80</v>
      </c>
      <c r="AY210" s="226" t="s">
        <v>136</v>
      </c>
    </row>
    <row r="211" spans="2:65" s="13" customFormat="1">
      <c r="B211" s="216"/>
      <c r="C211" s="217"/>
      <c r="D211" s="203" t="s">
        <v>146</v>
      </c>
      <c r="E211" s="218" t="s">
        <v>1</v>
      </c>
      <c r="F211" s="219" t="s">
        <v>300</v>
      </c>
      <c r="G211" s="217"/>
      <c r="H211" s="220">
        <v>843.02</v>
      </c>
      <c r="I211" s="221"/>
      <c r="J211" s="217"/>
      <c r="K211" s="217"/>
      <c r="L211" s="222"/>
      <c r="M211" s="223"/>
      <c r="N211" s="224"/>
      <c r="O211" s="224"/>
      <c r="P211" s="224"/>
      <c r="Q211" s="224"/>
      <c r="R211" s="224"/>
      <c r="S211" s="224"/>
      <c r="T211" s="225"/>
      <c r="AT211" s="226" t="s">
        <v>146</v>
      </c>
      <c r="AU211" s="226" t="s">
        <v>89</v>
      </c>
      <c r="AV211" s="13" t="s">
        <v>89</v>
      </c>
      <c r="AW211" s="13" t="s">
        <v>35</v>
      </c>
      <c r="AX211" s="13" t="s">
        <v>80</v>
      </c>
      <c r="AY211" s="226" t="s">
        <v>136</v>
      </c>
    </row>
    <row r="212" spans="2:65" s="13" customFormat="1">
      <c r="B212" s="216"/>
      <c r="C212" s="217"/>
      <c r="D212" s="203" t="s">
        <v>146</v>
      </c>
      <c r="E212" s="218" t="s">
        <v>1</v>
      </c>
      <c r="F212" s="219" t="s">
        <v>301</v>
      </c>
      <c r="G212" s="217"/>
      <c r="H212" s="220">
        <v>1385.45</v>
      </c>
      <c r="I212" s="221"/>
      <c r="J212" s="217"/>
      <c r="K212" s="217"/>
      <c r="L212" s="222"/>
      <c r="M212" s="223"/>
      <c r="N212" s="224"/>
      <c r="O212" s="224"/>
      <c r="P212" s="224"/>
      <c r="Q212" s="224"/>
      <c r="R212" s="224"/>
      <c r="S212" s="224"/>
      <c r="T212" s="225"/>
      <c r="AT212" s="226" t="s">
        <v>146</v>
      </c>
      <c r="AU212" s="226" t="s">
        <v>89</v>
      </c>
      <c r="AV212" s="13" t="s">
        <v>89</v>
      </c>
      <c r="AW212" s="13" t="s">
        <v>35</v>
      </c>
      <c r="AX212" s="13" t="s">
        <v>80</v>
      </c>
      <c r="AY212" s="226" t="s">
        <v>136</v>
      </c>
    </row>
    <row r="213" spans="2:65" s="14" customFormat="1">
      <c r="B213" s="227"/>
      <c r="C213" s="228"/>
      <c r="D213" s="203" t="s">
        <v>146</v>
      </c>
      <c r="E213" s="229" t="s">
        <v>1</v>
      </c>
      <c r="F213" s="230" t="s">
        <v>150</v>
      </c>
      <c r="G213" s="228"/>
      <c r="H213" s="231">
        <v>2718.3360000000002</v>
      </c>
      <c r="I213" s="232"/>
      <c r="J213" s="228"/>
      <c r="K213" s="228"/>
      <c r="L213" s="233"/>
      <c r="M213" s="234"/>
      <c r="N213" s="235"/>
      <c r="O213" s="235"/>
      <c r="P213" s="235"/>
      <c r="Q213" s="235"/>
      <c r="R213" s="235"/>
      <c r="S213" s="235"/>
      <c r="T213" s="236"/>
      <c r="AT213" s="237" t="s">
        <v>146</v>
      </c>
      <c r="AU213" s="237" t="s">
        <v>89</v>
      </c>
      <c r="AV213" s="14" t="s">
        <v>95</v>
      </c>
      <c r="AW213" s="14" t="s">
        <v>35</v>
      </c>
      <c r="AX213" s="14" t="s">
        <v>85</v>
      </c>
      <c r="AY213" s="237" t="s">
        <v>136</v>
      </c>
    </row>
    <row r="214" spans="2:65" s="1" customFormat="1" ht="24" customHeight="1">
      <c r="B214" s="33"/>
      <c r="C214" s="190" t="s">
        <v>302</v>
      </c>
      <c r="D214" s="190" t="s">
        <v>138</v>
      </c>
      <c r="E214" s="191" t="s">
        <v>303</v>
      </c>
      <c r="F214" s="192" t="s">
        <v>304</v>
      </c>
      <c r="G214" s="193" t="s">
        <v>157</v>
      </c>
      <c r="H214" s="194">
        <v>90</v>
      </c>
      <c r="I214" s="195"/>
      <c r="J214" s="196">
        <f>ROUND(I214*H214,2)</f>
        <v>0</v>
      </c>
      <c r="K214" s="192" t="s">
        <v>142</v>
      </c>
      <c r="L214" s="37"/>
      <c r="M214" s="197" t="s">
        <v>1</v>
      </c>
      <c r="N214" s="198" t="s">
        <v>45</v>
      </c>
      <c r="O214" s="65"/>
      <c r="P214" s="199">
        <f>O214*H214</f>
        <v>0</v>
      </c>
      <c r="Q214" s="199">
        <v>6.6030000000000005E-2</v>
      </c>
      <c r="R214" s="199">
        <f>Q214*H214</f>
        <v>5.9427000000000003</v>
      </c>
      <c r="S214" s="199">
        <v>0</v>
      </c>
      <c r="T214" s="200">
        <f>S214*H214</f>
        <v>0</v>
      </c>
      <c r="AR214" s="201" t="s">
        <v>95</v>
      </c>
      <c r="AT214" s="201" t="s">
        <v>138</v>
      </c>
      <c r="AU214" s="201" t="s">
        <v>89</v>
      </c>
      <c r="AY214" s="16" t="s">
        <v>136</v>
      </c>
      <c r="BE214" s="202">
        <f>IF(N214="základní",J214,0)</f>
        <v>0</v>
      </c>
      <c r="BF214" s="202">
        <f>IF(N214="snížená",J214,0)</f>
        <v>0</v>
      </c>
      <c r="BG214" s="202">
        <f>IF(N214="zákl. přenesená",J214,0)</f>
        <v>0</v>
      </c>
      <c r="BH214" s="202">
        <f>IF(N214="sníž. přenesená",J214,0)</f>
        <v>0</v>
      </c>
      <c r="BI214" s="202">
        <f>IF(N214="nulová",J214,0)</f>
        <v>0</v>
      </c>
      <c r="BJ214" s="16" t="s">
        <v>85</v>
      </c>
      <c r="BK214" s="202">
        <f>ROUND(I214*H214,2)</f>
        <v>0</v>
      </c>
      <c r="BL214" s="16" t="s">
        <v>95</v>
      </c>
      <c r="BM214" s="201" t="s">
        <v>305</v>
      </c>
    </row>
    <row r="215" spans="2:65" s="1" customFormat="1" ht="117">
      <c r="B215" s="33"/>
      <c r="C215" s="34"/>
      <c r="D215" s="203" t="s">
        <v>144</v>
      </c>
      <c r="E215" s="34"/>
      <c r="F215" s="204" t="s">
        <v>306</v>
      </c>
      <c r="G215" s="34"/>
      <c r="H215" s="34"/>
      <c r="I215" s="109"/>
      <c r="J215" s="34"/>
      <c r="K215" s="34"/>
      <c r="L215" s="37"/>
      <c r="M215" s="205"/>
      <c r="N215" s="65"/>
      <c r="O215" s="65"/>
      <c r="P215" s="65"/>
      <c r="Q215" s="65"/>
      <c r="R215" s="65"/>
      <c r="S215" s="65"/>
      <c r="T215" s="66"/>
      <c r="AT215" s="16" t="s">
        <v>144</v>
      </c>
      <c r="AU215" s="16" t="s">
        <v>89</v>
      </c>
    </row>
    <row r="216" spans="2:65" s="13" customFormat="1">
      <c r="B216" s="216"/>
      <c r="C216" s="217"/>
      <c r="D216" s="203" t="s">
        <v>146</v>
      </c>
      <c r="E216" s="218" t="s">
        <v>1</v>
      </c>
      <c r="F216" s="219" t="s">
        <v>307</v>
      </c>
      <c r="G216" s="217"/>
      <c r="H216" s="220">
        <v>90</v>
      </c>
      <c r="I216" s="221"/>
      <c r="J216" s="217"/>
      <c r="K216" s="217"/>
      <c r="L216" s="222"/>
      <c r="M216" s="223"/>
      <c r="N216" s="224"/>
      <c r="O216" s="224"/>
      <c r="P216" s="224"/>
      <c r="Q216" s="224"/>
      <c r="R216" s="224"/>
      <c r="S216" s="224"/>
      <c r="T216" s="225"/>
      <c r="AT216" s="226" t="s">
        <v>146</v>
      </c>
      <c r="AU216" s="226" t="s">
        <v>89</v>
      </c>
      <c r="AV216" s="13" t="s">
        <v>89</v>
      </c>
      <c r="AW216" s="13" t="s">
        <v>35</v>
      </c>
      <c r="AX216" s="13" t="s">
        <v>85</v>
      </c>
      <c r="AY216" s="226" t="s">
        <v>136</v>
      </c>
    </row>
    <row r="217" spans="2:65" s="11" customFormat="1" ht="22.9" customHeight="1">
      <c r="B217" s="174"/>
      <c r="C217" s="175"/>
      <c r="D217" s="176" t="s">
        <v>79</v>
      </c>
      <c r="E217" s="188" t="s">
        <v>187</v>
      </c>
      <c r="F217" s="188" t="s">
        <v>308</v>
      </c>
      <c r="G217" s="175"/>
      <c r="H217" s="175"/>
      <c r="I217" s="178"/>
      <c r="J217" s="189">
        <f>BK217</f>
        <v>0</v>
      </c>
      <c r="K217" s="175"/>
      <c r="L217" s="180"/>
      <c r="M217" s="181"/>
      <c r="N217" s="182"/>
      <c r="O217" s="182"/>
      <c r="P217" s="183">
        <f>SUM(P218:P228)</f>
        <v>0</v>
      </c>
      <c r="Q217" s="182"/>
      <c r="R217" s="183">
        <f>SUM(R218:R228)</f>
        <v>0.15445599999999998</v>
      </c>
      <c r="S217" s="182"/>
      <c r="T217" s="184">
        <f>SUM(T218:T228)</f>
        <v>5.7600000000000005E-2</v>
      </c>
      <c r="AR217" s="185" t="s">
        <v>85</v>
      </c>
      <c r="AT217" s="186" t="s">
        <v>79</v>
      </c>
      <c r="AU217" s="186" t="s">
        <v>85</v>
      </c>
      <c r="AY217" s="185" t="s">
        <v>136</v>
      </c>
      <c r="BK217" s="187">
        <f>SUM(BK218:BK228)</f>
        <v>0</v>
      </c>
    </row>
    <row r="218" spans="2:65" s="1" customFormat="1" ht="36" customHeight="1">
      <c r="B218" s="33"/>
      <c r="C218" s="190" t="s">
        <v>309</v>
      </c>
      <c r="D218" s="190" t="s">
        <v>138</v>
      </c>
      <c r="E218" s="191" t="s">
        <v>310</v>
      </c>
      <c r="F218" s="192" t="s">
        <v>311</v>
      </c>
      <c r="G218" s="193" t="s">
        <v>157</v>
      </c>
      <c r="H218" s="194">
        <v>14.4</v>
      </c>
      <c r="I218" s="195"/>
      <c r="J218" s="196">
        <f>ROUND(I218*H218,2)</f>
        <v>0</v>
      </c>
      <c r="K218" s="192" t="s">
        <v>142</v>
      </c>
      <c r="L218" s="37"/>
      <c r="M218" s="197" t="s">
        <v>1</v>
      </c>
      <c r="N218" s="198" t="s">
        <v>45</v>
      </c>
      <c r="O218" s="65"/>
      <c r="P218" s="199">
        <f>O218*H218</f>
        <v>0</v>
      </c>
      <c r="Q218" s="199">
        <v>3.4000000000000002E-4</v>
      </c>
      <c r="R218" s="199">
        <f>Q218*H218</f>
        <v>4.8960000000000002E-3</v>
      </c>
      <c r="S218" s="199">
        <v>4.0000000000000001E-3</v>
      </c>
      <c r="T218" s="200">
        <f>S218*H218</f>
        <v>5.7600000000000005E-2</v>
      </c>
      <c r="AR218" s="201" t="s">
        <v>95</v>
      </c>
      <c r="AT218" s="201" t="s">
        <v>138</v>
      </c>
      <c r="AU218" s="201" t="s">
        <v>89</v>
      </c>
      <c r="AY218" s="16" t="s">
        <v>136</v>
      </c>
      <c r="BE218" s="202">
        <f>IF(N218="základní",J218,0)</f>
        <v>0</v>
      </c>
      <c r="BF218" s="202">
        <f>IF(N218="snížená",J218,0)</f>
        <v>0</v>
      </c>
      <c r="BG218" s="202">
        <f>IF(N218="zákl. přenesená",J218,0)</f>
        <v>0</v>
      </c>
      <c r="BH218" s="202">
        <f>IF(N218="sníž. přenesená",J218,0)</f>
        <v>0</v>
      </c>
      <c r="BI218" s="202">
        <f>IF(N218="nulová",J218,0)</f>
        <v>0</v>
      </c>
      <c r="BJ218" s="16" t="s">
        <v>85</v>
      </c>
      <c r="BK218" s="202">
        <f>ROUND(I218*H218,2)</f>
        <v>0</v>
      </c>
      <c r="BL218" s="16" t="s">
        <v>95</v>
      </c>
      <c r="BM218" s="201" t="s">
        <v>312</v>
      </c>
    </row>
    <row r="219" spans="2:65" s="1" customFormat="1" ht="48.75">
      <c r="B219" s="33"/>
      <c r="C219" s="34"/>
      <c r="D219" s="203" t="s">
        <v>144</v>
      </c>
      <c r="E219" s="34"/>
      <c r="F219" s="204" t="s">
        <v>313</v>
      </c>
      <c r="G219" s="34"/>
      <c r="H219" s="34"/>
      <c r="I219" s="109"/>
      <c r="J219" s="34"/>
      <c r="K219" s="34"/>
      <c r="L219" s="37"/>
      <c r="M219" s="205"/>
      <c r="N219" s="65"/>
      <c r="O219" s="65"/>
      <c r="P219" s="65"/>
      <c r="Q219" s="65"/>
      <c r="R219" s="65"/>
      <c r="S219" s="65"/>
      <c r="T219" s="66"/>
      <c r="AT219" s="16" t="s">
        <v>144</v>
      </c>
      <c r="AU219" s="16" t="s">
        <v>89</v>
      </c>
    </row>
    <row r="220" spans="2:65" s="13" customFormat="1">
      <c r="B220" s="216"/>
      <c r="C220" s="217"/>
      <c r="D220" s="203" t="s">
        <v>146</v>
      </c>
      <c r="E220" s="218" t="s">
        <v>1</v>
      </c>
      <c r="F220" s="219" t="s">
        <v>314</v>
      </c>
      <c r="G220" s="217"/>
      <c r="H220" s="220">
        <v>14.4</v>
      </c>
      <c r="I220" s="221"/>
      <c r="J220" s="217"/>
      <c r="K220" s="217"/>
      <c r="L220" s="222"/>
      <c r="M220" s="223"/>
      <c r="N220" s="224"/>
      <c r="O220" s="224"/>
      <c r="P220" s="224"/>
      <c r="Q220" s="224"/>
      <c r="R220" s="224"/>
      <c r="S220" s="224"/>
      <c r="T220" s="225"/>
      <c r="AT220" s="226" t="s">
        <v>146</v>
      </c>
      <c r="AU220" s="226" t="s">
        <v>89</v>
      </c>
      <c r="AV220" s="13" t="s">
        <v>89</v>
      </c>
      <c r="AW220" s="13" t="s">
        <v>35</v>
      </c>
      <c r="AX220" s="13" t="s">
        <v>85</v>
      </c>
      <c r="AY220" s="226" t="s">
        <v>136</v>
      </c>
    </row>
    <row r="221" spans="2:65" s="1" customFormat="1" ht="16.5" customHeight="1">
      <c r="B221" s="33"/>
      <c r="C221" s="190" t="s">
        <v>315</v>
      </c>
      <c r="D221" s="190" t="s">
        <v>138</v>
      </c>
      <c r="E221" s="191" t="s">
        <v>316</v>
      </c>
      <c r="F221" s="192" t="s">
        <v>317</v>
      </c>
      <c r="G221" s="193" t="s">
        <v>178</v>
      </c>
      <c r="H221" s="194">
        <v>16</v>
      </c>
      <c r="I221" s="195"/>
      <c r="J221" s="196">
        <f>ROUND(I221*H221,2)</f>
        <v>0</v>
      </c>
      <c r="K221" s="192" t="s">
        <v>142</v>
      </c>
      <c r="L221" s="37"/>
      <c r="M221" s="197" t="s">
        <v>1</v>
      </c>
      <c r="N221" s="198" t="s">
        <v>45</v>
      </c>
      <c r="O221" s="65"/>
      <c r="P221" s="199">
        <f>O221*H221</f>
        <v>0</v>
      </c>
      <c r="Q221" s="199">
        <v>1.24E-3</v>
      </c>
      <c r="R221" s="199">
        <f>Q221*H221</f>
        <v>1.984E-2</v>
      </c>
      <c r="S221" s="199">
        <v>0</v>
      </c>
      <c r="T221" s="200">
        <f>S221*H221</f>
        <v>0</v>
      </c>
      <c r="AR221" s="201" t="s">
        <v>95</v>
      </c>
      <c r="AT221" s="201" t="s">
        <v>138</v>
      </c>
      <c r="AU221" s="201" t="s">
        <v>89</v>
      </c>
      <c r="AY221" s="16" t="s">
        <v>136</v>
      </c>
      <c r="BE221" s="202">
        <f>IF(N221="základní",J221,0)</f>
        <v>0</v>
      </c>
      <c r="BF221" s="202">
        <f>IF(N221="snížená",J221,0)</f>
        <v>0</v>
      </c>
      <c r="BG221" s="202">
        <f>IF(N221="zákl. přenesená",J221,0)</f>
        <v>0</v>
      </c>
      <c r="BH221" s="202">
        <f>IF(N221="sníž. přenesená",J221,0)</f>
        <v>0</v>
      </c>
      <c r="BI221" s="202">
        <f>IF(N221="nulová",J221,0)</f>
        <v>0</v>
      </c>
      <c r="BJ221" s="16" t="s">
        <v>85</v>
      </c>
      <c r="BK221" s="202">
        <f>ROUND(I221*H221,2)</f>
        <v>0</v>
      </c>
      <c r="BL221" s="16" t="s">
        <v>95</v>
      </c>
      <c r="BM221" s="201" t="s">
        <v>318</v>
      </c>
    </row>
    <row r="222" spans="2:65" s="1" customFormat="1" ht="97.5">
      <c r="B222" s="33"/>
      <c r="C222" s="34"/>
      <c r="D222" s="203" t="s">
        <v>144</v>
      </c>
      <c r="E222" s="34"/>
      <c r="F222" s="204" t="s">
        <v>319</v>
      </c>
      <c r="G222" s="34"/>
      <c r="H222" s="34"/>
      <c r="I222" s="109"/>
      <c r="J222" s="34"/>
      <c r="K222" s="34"/>
      <c r="L222" s="37"/>
      <c r="M222" s="205"/>
      <c r="N222" s="65"/>
      <c r="O222" s="65"/>
      <c r="P222" s="65"/>
      <c r="Q222" s="65"/>
      <c r="R222" s="65"/>
      <c r="S222" s="65"/>
      <c r="T222" s="66"/>
      <c r="AT222" s="16" t="s">
        <v>144</v>
      </c>
      <c r="AU222" s="16" t="s">
        <v>89</v>
      </c>
    </row>
    <row r="223" spans="2:65" s="1" customFormat="1" ht="16.5" customHeight="1">
      <c r="B223" s="33"/>
      <c r="C223" s="239" t="s">
        <v>320</v>
      </c>
      <c r="D223" s="239" t="s">
        <v>228</v>
      </c>
      <c r="E223" s="240" t="s">
        <v>321</v>
      </c>
      <c r="F223" s="241" t="s">
        <v>322</v>
      </c>
      <c r="G223" s="242" t="s">
        <v>157</v>
      </c>
      <c r="H223" s="243">
        <v>96</v>
      </c>
      <c r="I223" s="244"/>
      <c r="J223" s="245">
        <f>ROUND(I223*H223,2)</f>
        <v>0</v>
      </c>
      <c r="K223" s="241" t="s">
        <v>142</v>
      </c>
      <c r="L223" s="246"/>
      <c r="M223" s="247" t="s">
        <v>1</v>
      </c>
      <c r="N223" s="248" t="s">
        <v>45</v>
      </c>
      <c r="O223" s="65"/>
      <c r="P223" s="199">
        <f>O223*H223</f>
        <v>0</v>
      </c>
      <c r="Q223" s="199">
        <v>6.7000000000000002E-4</v>
      </c>
      <c r="R223" s="199">
        <f>Q223*H223</f>
        <v>6.4320000000000002E-2</v>
      </c>
      <c r="S223" s="199">
        <v>0</v>
      </c>
      <c r="T223" s="200">
        <f>S223*H223</f>
        <v>0</v>
      </c>
      <c r="AR223" s="201" t="s">
        <v>182</v>
      </c>
      <c r="AT223" s="201" t="s">
        <v>228</v>
      </c>
      <c r="AU223" s="201" t="s">
        <v>89</v>
      </c>
      <c r="AY223" s="16" t="s">
        <v>136</v>
      </c>
      <c r="BE223" s="202">
        <f>IF(N223="základní",J223,0)</f>
        <v>0</v>
      </c>
      <c r="BF223" s="202">
        <f>IF(N223="snížená",J223,0)</f>
        <v>0</v>
      </c>
      <c r="BG223" s="202">
        <f>IF(N223="zákl. přenesená",J223,0)</f>
        <v>0</v>
      </c>
      <c r="BH223" s="202">
        <f>IF(N223="sníž. přenesená",J223,0)</f>
        <v>0</v>
      </c>
      <c r="BI223" s="202">
        <f>IF(N223="nulová",J223,0)</f>
        <v>0</v>
      </c>
      <c r="BJ223" s="16" t="s">
        <v>85</v>
      </c>
      <c r="BK223" s="202">
        <f>ROUND(I223*H223,2)</f>
        <v>0</v>
      </c>
      <c r="BL223" s="16" t="s">
        <v>95</v>
      </c>
      <c r="BM223" s="201" t="s">
        <v>323</v>
      </c>
    </row>
    <row r="224" spans="2:65" s="13" customFormat="1">
      <c r="B224" s="216"/>
      <c r="C224" s="217"/>
      <c r="D224" s="203" t="s">
        <v>146</v>
      </c>
      <c r="E224" s="218" t="s">
        <v>1</v>
      </c>
      <c r="F224" s="219" t="s">
        <v>324</v>
      </c>
      <c r="G224" s="217"/>
      <c r="H224" s="220">
        <v>96</v>
      </c>
      <c r="I224" s="221"/>
      <c r="J224" s="217"/>
      <c r="K224" s="217"/>
      <c r="L224" s="222"/>
      <c r="M224" s="223"/>
      <c r="N224" s="224"/>
      <c r="O224" s="224"/>
      <c r="P224" s="224"/>
      <c r="Q224" s="224"/>
      <c r="R224" s="224"/>
      <c r="S224" s="224"/>
      <c r="T224" s="225"/>
      <c r="AT224" s="226" t="s">
        <v>146</v>
      </c>
      <c r="AU224" s="226" t="s">
        <v>89</v>
      </c>
      <c r="AV224" s="13" t="s">
        <v>89</v>
      </c>
      <c r="AW224" s="13" t="s">
        <v>35</v>
      </c>
      <c r="AX224" s="13" t="s">
        <v>85</v>
      </c>
      <c r="AY224" s="226" t="s">
        <v>136</v>
      </c>
    </row>
    <row r="225" spans="2:65" s="1" customFormat="1" ht="24" customHeight="1">
      <c r="B225" s="33"/>
      <c r="C225" s="239" t="s">
        <v>325</v>
      </c>
      <c r="D225" s="239" t="s">
        <v>228</v>
      </c>
      <c r="E225" s="240" t="s">
        <v>326</v>
      </c>
      <c r="F225" s="241" t="s">
        <v>327</v>
      </c>
      <c r="G225" s="242" t="s">
        <v>328</v>
      </c>
      <c r="H225" s="243">
        <v>5.8999999999999997E-2</v>
      </c>
      <c r="I225" s="244"/>
      <c r="J225" s="245">
        <f>ROUND(I225*H225,2)</f>
        <v>0</v>
      </c>
      <c r="K225" s="241" t="s">
        <v>142</v>
      </c>
      <c r="L225" s="246"/>
      <c r="M225" s="247" t="s">
        <v>1</v>
      </c>
      <c r="N225" s="248" t="s">
        <v>45</v>
      </c>
      <c r="O225" s="65"/>
      <c r="P225" s="199">
        <f>O225*H225</f>
        <v>0</v>
      </c>
      <c r="Q225" s="199">
        <v>1</v>
      </c>
      <c r="R225" s="199">
        <f>Q225*H225</f>
        <v>5.8999999999999997E-2</v>
      </c>
      <c r="S225" s="199">
        <v>0</v>
      </c>
      <c r="T225" s="200">
        <f>S225*H225</f>
        <v>0</v>
      </c>
      <c r="AR225" s="201" t="s">
        <v>182</v>
      </c>
      <c r="AT225" s="201" t="s">
        <v>228</v>
      </c>
      <c r="AU225" s="201" t="s">
        <v>89</v>
      </c>
      <c r="AY225" s="16" t="s">
        <v>136</v>
      </c>
      <c r="BE225" s="202">
        <f>IF(N225="základní",J225,0)</f>
        <v>0</v>
      </c>
      <c r="BF225" s="202">
        <f>IF(N225="snížená",J225,0)</f>
        <v>0</v>
      </c>
      <c r="BG225" s="202">
        <f>IF(N225="zákl. přenesená",J225,0)</f>
        <v>0</v>
      </c>
      <c r="BH225" s="202">
        <f>IF(N225="sníž. přenesená",J225,0)</f>
        <v>0</v>
      </c>
      <c r="BI225" s="202">
        <f>IF(N225="nulová",J225,0)</f>
        <v>0</v>
      </c>
      <c r="BJ225" s="16" t="s">
        <v>85</v>
      </c>
      <c r="BK225" s="202">
        <f>ROUND(I225*H225,2)</f>
        <v>0</v>
      </c>
      <c r="BL225" s="16" t="s">
        <v>95</v>
      </c>
      <c r="BM225" s="201" t="s">
        <v>329</v>
      </c>
    </row>
    <row r="226" spans="2:65" s="1" customFormat="1" ht="19.5">
      <c r="B226" s="33"/>
      <c r="C226" s="34"/>
      <c r="D226" s="203" t="s">
        <v>330</v>
      </c>
      <c r="E226" s="34"/>
      <c r="F226" s="204" t="s">
        <v>331</v>
      </c>
      <c r="G226" s="34"/>
      <c r="H226" s="34"/>
      <c r="I226" s="109"/>
      <c r="J226" s="34"/>
      <c r="K226" s="34"/>
      <c r="L226" s="37"/>
      <c r="M226" s="205"/>
      <c r="N226" s="65"/>
      <c r="O226" s="65"/>
      <c r="P226" s="65"/>
      <c r="Q226" s="65"/>
      <c r="R226" s="65"/>
      <c r="S226" s="65"/>
      <c r="T226" s="66"/>
      <c r="AT226" s="16" t="s">
        <v>330</v>
      </c>
      <c r="AU226" s="16" t="s">
        <v>89</v>
      </c>
    </row>
    <row r="227" spans="2:65" s="13" customFormat="1">
      <c r="B227" s="216"/>
      <c r="C227" s="217"/>
      <c r="D227" s="203" t="s">
        <v>146</v>
      </c>
      <c r="E227" s="218" t="s">
        <v>1</v>
      </c>
      <c r="F227" s="219" t="s">
        <v>332</v>
      </c>
      <c r="G227" s="217"/>
      <c r="H227" s="220">
        <v>5.8999999999999997E-2</v>
      </c>
      <c r="I227" s="221"/>
      <c r="J227" s="217"/>
      <c r="K227" s="217"/>
      <c r="L227" s="222"/>
      <c r="M227" s="223"/>
      <c r="N227" s="224"/>
      <c r="O227" s="224"/>
      <c r="P227" s="224"/>
      <c r="Q227" s="224"/>
      <c r="R227" s="224"/>
      <c r="S227" s="224"/>
      <c r="T227" s="225"/>
      <c r="AT227" s="226" t="s">
        <v>146</v>
      </c>
      <c r="AU227" s="226" t="s">
        <v>89</v>
      </c>
      <c r="AV227" s="13" t="s">
        <v>89</v>
      </c>
      <c r="AW227" s="13" t="s">
        <v>35</v>
      </c>
      <c r="AX227" s="13" t="s">
        <v>85</v>
      </c>
      <c r="AY227" s="226" t="s">
        <v>136</v>
      </c>
    </row>
    <row r="228" spans="2:65" s="1" customFormat="1" ht="16.5" customHeight="1">
      <c r="B228" s="33"/>
      <c r="C228" s="239" t="s">
        <v>333</v>
      </c>
      <c r="D228" s="239" t="s">
        <v>228</v>
      </c>
      <c r="E228" s="240" t="s">
        <v>334</v>
      </c>
      <c r="F228" s="241" t="s">
        <v>335</v>
      </c>
      <c r="G228" s="242" t="s">
        <v>178</v>
      </c>
      <c r="H228" s="243">
        <v>32</v>
      </c>
      <c r="I228" s="244"/>
      <c r="J228" s="245">
        <f>ROUND(I228*H228,2)</f>
        <v>0</v>
      </c>
      <c r="K228" s="241" t="s">
        <v>142</v>
      </c>
      <c r="L228" s="246"/>
      <c r="M228" s="247" t="s">
        <v>1</v>
      </c>
      <c r="N228" s="248" t="s">
        <v>45</v>
      </c>
      <c r="O228" s="65"/>
      <c r="P228" s="199">
        <f>O228*H228</f>
        <v>0</v>
      </c>
      <c r="Q228" s="199">
        <v>2.0000000000000001E-4</v>
      </c>
      <c r="R228" s="199">
        <f>Q228*H228</f>
        <v>6.4000000000000003E-3</v>
      </c>
      <c r="S228" s="199">
        <v>0</v>
      </c>
      <c r="T228" s="200">
        <f>S228*H228</f>
        <v>0</v>
      </c>
      <c r="AR228" s="201" t="s">
        <v>182</v>
      </c>
      <c r="AT228" s="201" t="s">
        <v>228</v>
      </c>
      <c r="AU228" s="201" t="s">
        <v>89</v>
      </c>
      <c r="AY228" s="16" t="s">
        <v>136</v>
      </c>
      <c r="BE228" s="202">
        <f>IF(N228="základní",J228,0)</f>
        <v>0</v>
      </c>
      <c r="BF228" s="202">
        <f>IF(N228="snížená",J228,0)</f>
        <v>0</v>
      </c>
      <c r="BG228" s="202">
        <f>IF(N228="zákl. přenesená",J228,0)</f>
        <v>0</v>
      </c>
      <c r="BH228" s="202">
        <f>IF(N228="sníž. přenesená",J228,0)</f>
        <v>0</v>
      </c>
      <c r="BI228" s="202">
        <f>IF(N228="nulová",J228,0)</f>
        <v>0</v>
      </c>
      <c r="BJ228" s="16" t="s">
        <v>85</v>
      </c>
      <c r="BK228" s="202">
        <f>ROUND(I228*H228,2)</f>
        <v>0</v>
      </c>
      <c r="BL228" s="16" t="s">
        <v>95</v>
      </c>
      <c r="BM228" s="201" t="s">
        <v>336</v>
      </c>
    </row>
    <row r="229" spans="2:65" s="11" customFormat="1" ht="22.9" customHeight="1">
      <c r="B229" s="174"/>
      <c r="C229" s="175"/>
      <c r="D229" s="176" t="s">
        <v>79</v>
      </c>
      <c r="E229" s="188" t="s">
        <v>337</v>
      </c>
      <c r="F229" s="188" t="s">
        <v>338</v>
      </c>
      <c r="G229" s="175"/>
      <c r="H229" s="175"/>
      <c r="I229" s="178"/>
      <c r="J229" s="189">
        <f>BK229</f>
        <v>0</v>
      </c>
      <c r="K229" s="175"/>
      <c r="L229" s="180"/>
      <c r="M229" s="181"/>
      <c r="N229" s="182"/>
      <c r="O229" s="182"/>
      <c r="P229" s="183">
        <f>SUM(P230:P231)</f>
        <v>0</v>
      </c>
      <c r="Q229" s="182"/>
      <c r="R229" s="183">
        <f>SUM(R230:R231)</f>
        <v>0</v>
      </c>
      <c r="S229" s="182"/>
      <c r="T229" s="184">
        <f>SUM(T230:T231)</f>
        <v>0</v>
      </c>
      <c r="AR229" s="185" t="s">
        <v>85</v>
      </c>
      <c r="AT229" s="186" t="s">
        <v>79</v>
      </c>
      <c r="AU229" s="186" t="s">
        <v>85</v>
      </c>
      <c r="AY229" s="185" t="s">
        <v>136</v>
      </c>
      <c r="BK229" s="187">
        <f>SUM(BK230:BK231)</f>
        <v>0</v>
      </c>
    </row>
    <row r="230" spans="2:65" s="1" customFormat="1" ht="24" customHeight="1">
      <c r="B230" s="33"/>
      <c r="C230" s="190" t="s">
        <v>339</v>
      </c>
      <c r="D230" s="190" t="s">
        <v>138</v>
      </c>
      <c r="E230" s="191" t="s">
        <v>340</v>
      </c>
      <c r="F230" s="192" t="s">
        <v>341</v>
      </c>
      <c r="G230" s="193" t="s">
        <v>328</v>
      </c>
      <c r="H230" s="194">
        <v>7678.1019999999999</v>
      </c>
      <c r="I230" s="195"/>
      <c r="J230" s="196">
        <f>ROUND(I230*H230,2)</f>
        <v>0</v>
      </c>
      <c r="K230" s="192" t="s">
        <v>142</v>
      </c>
      <c r="L230" s="37"/>
      <c r="M230" s="197" t="s">
        <v>1</v>
      </c>
      <c r="N230" s="198" t="s">
        <v>45</v>
      </c>
      <c r="O230" s="65"/>
      <c r="P230" s="199">
        <f>O230*H230</f>
        <v>0</v>
      </c>
      <c r="Q230" s="199">
        <v>0</v>
      </c>
      <c r="R230" s="199">
        <f>Q230*H230</f>
        <v>0</v>
      </c>
      <c r="S230" s="199">
        <v>0</v>
      </c>
      <c r="T230" s="200">
        <f>S230*H230</f>
        <v>0</v>
      </c>
      <c r="AR230" s="201" t="s">
        <v>95</v>
      </c>
      <c r="AT230" s="201" t="s">
        <v>138</v>
      </c>
      <c r="AU230" s="201" t="s">
        <v>89</v>
      </c>
      <c r="AY230" s="16" t="s">
        <v>136</v>
      </c>
      <c r="BE230" s="202">
        <f>IF(N230="základní",J230,0)</f>
        <v>0</v>
      </c>
      <c r="BF230" s="202">
        <f>IF(N230="snížená",J230,0)</f>
        <v>0</v>
      </c>
      <c r="BG230" s="202">
        <f>IF(N230="zákl. přenesená",J230,0)</f>
        <v>0</v>
      </c>
      <c r="BH230" s="202">
        <f>IF(N230="sníž. přenesená",J230,0)</f>
        <v>0</v>
      </c>
      <c r="BI230" s="202">
        <f>IF(N230="nulová",J230,0)</f>
        <v>0</v>
      </c>
      <c r="BJ230" s="16" t="s">
        <v>85</v>
      </c>
      <c r="BK230" s="202">
        <f>ROUND(I230*H230,2)</f>
        <v>0</v>
      </c>
      <c r="BL230" s="16" t="s">
        <v>95</v>
      </c>
      <c r="BM230" s="201" t="s">
        <v>342</v>
      </c>
    </row>
    <row r="231" spans="2:65" s="1" customFormat="1" ht="29.25">
      <c r="B231" s="33"/>
      <c r="C231" s="34"/>
      <c r="D231" s="203" t="s">
        <v>144</v>
      </c>
      <c r="E231" s="34"/>
      <c r="F231" s="204" t="s">
        <v>343</v>
      </c>
      <c r="G231" s="34"/>
      <c r="H231" s="34"/>
      <c r="I231" s="109"/>
      <c r="J231" s="34"/>
      <c r="K231" s="34"/>
      <c r="L231" s="37"/>
      <c r="M231" s="249"/>
      <c r="N231" s="250"/>
      <c r="O231" s="250"/>
      <c r="P231" s="250"/>
      <c r="Q231" s="250"/>
      <c r="R231" s="250"/>
      <c r="S231" s="250"/>
      <c r="T231" s="251"/>
      <c r="AT231" s="16" t="s">
        <v>144</v>
      </c>
      <c r="AU231" s="16" t="s">
        <v>89</v>
      </c>
    </row>
    <row r="232" spans="2:65" s="1" customFormat="1" ht="6.95" customHeight="1">
      <c r="B232" s="48"/>
      <c r="C232" s="49"/>
      <c r="D232" s="49"/>
      <c r="E232" s="49"/>
      <c r="F232" s="49"/>
      <c r="G232" s="49"/>
      <c r="H232" s="49"/>
      <c r="I232" s="141"/>
      <c r="J232" s="49"/>
      <c r="K232" s="49"/>
      <c r="L232" s="37"/>
    </row>
  </sheetData>
  <sheetProtection algorithmName="SHA-512" hashValue="k+Oy2Oo6kcRrccegtlqreMvbGf9CQZEy24VEG/Xq9XLPUUBL63URZfZMF7NECPI0nJpsIwVEPVShAKdE6NjX6g==" saltValue="0eZDuB3x8F4Pt+0v2vtfKAxx10koFr6FrCJAg3ZcnuS/dqyTYl9W4BjS2cWJqlvOQcqAmvfD7wG3P0UVexEoiQ==" spinCount="100000" sheet="1" objects="1" scenarios="1" formatColumns="0" formatRows="0" autoFilter="0"/>
  <autoFilter ref="C121:K231"/>
  <mergeCells count="9">
    <mergeCell ref="E87:H87"/>
    <mergeCell ref="E112:H112"/>
    <mergeCell ref="E114:H114"/>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B2:BM160"/>
  <sheetViews>
    <sheetView showGridLines="0" topLeftCell="A141" workbookViewId="0">
      <selection activeCell="F131" sqref="F131"/>
    </sheetView>
  </sheetViews>
  <sheetFormatPr defaultRowHeight="11.2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102"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91</v>
      </c>
    </row>
    <row r="3" spans="2:46" ht="6.95" hidden="1" customHeight="1">
      <c r="B3" s="103"/>
      <c r="C3" s="104"/>
      <c r="D3" s="104"/>
      <c r="E3" s="104"/>
      <c r="F3" s="104"/>
      <c r="G3" s="104"/>
      <c r="H3" s="104"/>
      <c r="I3" s="105"/>
      <c r="J3" s="104"/>
      <c r="K3" s="104"/>
      <c r="L3" s="19"/>
      <c r="AT3" s="16" t="s">
        <v>89</v>
      </c>
    </row>
    <row r="4" spans="2:46" ht="24.95" hidden="1" customHeight="1">
      <c r="B4" s="19"/>
      <c r="D4" s="106" t="s">
        <v>107</v>
      </c>
      <c r="L4" s="19"/>
      <c r="M4" s="107" t="s">
        <v>10</v>
      </c>
      <c r="AT4" s="16" t="s">
        <v>4</v>
      </c>
    </row>
    <row r="5" spans="2:46" ht="6.95" hidden="1" customHeight="1">
      <c r="B5" s="19"/>
      <c r="L5" s="19"/>
    </row>
    <row r="6" spans="2:46" ht="12" hidden="1" customHeight="1">
      <c r="B6" s="19"/>
      <c r="D6" s="108" t="s">
        <v>16</v>
      </c>
      <c r="L6" s="19"/>
    </row>
    <row r="7" spans="2:46" ht="16.5" hidden="1" customHeight="1">
      <c r="B7" s="19"/>
      <c r="E7" s="304" t="str">
        <f>'Rekapitulace stavby'!K6</f>
        <v>Orlice, Týniště n.O., revitalizace ramene Jordán - zadání</v>
      </c>
      <c r="F7" s="305"/>
      <c r="G7" s="305"/>
      <c r="H7" s="305"/>
      <c r="L7" s="19"/>
    </row>
    <row r="8" spans="2:46" s="1" customFormat="1" ht="12" hidden="1" customHeight="1">
      <c r="B8" s="37"/>
      <c r="D8" s="108" t="s">
        <v>108</v>
      </c>
      <c r="I8" s="109"/>
      <c r="L8" s="37"/>
    </row>
    <row r="9" spans="2:46" s="1" customFormat="1" ht="36.950000000000003" hidden="1" customHeight="1">
      <c r="B9" s="37"/>
      <c r="E9" s="306" t="s">
        <v>344</v>
      </c>
      <c r="F9" s="307"/>
      <c r="G9" s="307"/>
      <c r="H9" s="307"/>
      <c r="I9" s="109"/>
      <c r="L9" s="37"/>
    </row>
    <row r="10" spans="2:46" s="1" customFormat="1" hidden="1">
      <c r="B10" s="37"/>
      <c r="I10" s="109"/>
      <c r="L10" s="37"/>
    </row>
    <row r="11" spans="2:46" s="1" customFormat="1" ht="12" hidden="1" customHeight="1">
      <c r="B11" s="37"/>
      <c r="D11" s="108" t="s">
        <v>18</v>
      </c>
      <c r="F11" s="110" t="s">
        <v>19</v>
      </c>
      <c r="I11" s="111" t="s">
        <v>20</v>
      </c>
      <c r="J11" s="110" t="s">
        <v>1</v>
      </c>
      <c r="L11" s="37"/>
    </row>
    <row r="12" spans="2:46" s="1" customFormat="1" ht="12" hidden="1" customHeight="1">
      <c r="B12" s="37"/>
      <c r="D12" s="108" t="s">
        <v>22</v>
      </c>
      <c r="F12" s="110" t="s">
        <v>23</v>
      </c>
      <c r="I12" s="111" t="s">
        <v>24</v>
      </c>
      <c r="J12" s="112">
        <f>'Rekapitulace stavby'!AN8</f>
        <v>43648</v>
      </c>
      <c r="L12" s="37"/>
    </row>
    <row r="13" spans="2:46" s="1" customFormat="1" ht="10.9" hidden="1" customHeight="1">
      <c r="B13" s="37"/>
      <c r="I13" s="109"/>
      <c r="L13" s="37"/>
    </row>
    <row r="14" spans="2:46" s="1" customFormat="1" ht="12" hidden="1" customHeight="1">
      <c r="B14" s="37"/>
      <c r="D14" s="108" t="s">
        <v>25</v>
      </c>
      <c r="I14" s="111" t="s">
        <v>26</v>
      </c>
      <c r="J14" s="110" t="s">
        <v>1</v>
      </c>
      <c r="L14" s="37"/>
    </row>
    <row r="15" spans="2:46" s="1" customFormat="1" ht="18" hidden="1" customHeight="1">
      <c r="B15" s="37"/>
      <c r="E15" s="110" t="s">
        <v>27</v>
      </c>
      <c r="I15" s="111" t="s">
        <v>28</v>
      </c>
      <c r="J15" s="110" t="s">
        <v>1</v>
      </c>
      <c r="L15" s="37"/>
    </row>
    <row r="16" spans="2:46" s="1" customFormat="1" ht="6.95" hidden="1" customHeight="1">
      <c r="B16" s="37"/>
      <c r="I16" s="109"/>
      <c r="L16" s="37"/>
    </row>
    <row r="17" spans="2:12" s="1" customFormat="1" ht="12" hidden="1" customHeight="1">
      <c r="B17" s="37"/>
      <c r="D17" s="108" t="s">
        <v>29</v>
      </c>
      <c r="I17" s="111" t="s">
        <v>26</v>
      </c>
      <c r="J17" s="29" t="str">
        <f>'Rekapitulace stavby'!AN13</f>
        <v>Vyplň údaj</v>
      </c>
      <c r="L17" s="37"/>
    </row>
    <row r="18" spans="2:12" s="1" customFormat="1" ht="18" hidden="1" customHeight="1">
      <c r="B18" s="37"/>
      <c r="E18" s="308" t="str">
        <f>'Rekapitulace stavby'!E14</f>
        <v>Vyplň údaj</v>
      </c>
      <c r="F18" s="309"/>
      <c r="G18" s="309"/>
      <c r="H18" s="309"/>
      <c r="I18" s="111" t="s">
        <v>28</v>
      </c>
      <c r="J18" s="29" t="str">
        <f>'Rekapitulace stavby'!AN14</f>
        <v>Vyplň údaj</v>
      </c>
      <c r="L18" s="37"/>
    </row>
    <row r="19" spans="2:12" s="1" customFormat="1" ht="6.95" hidden="1" customHeight="1">
      <c r="B19" s="37"/>
      <c r="I19" s="109"/>
      <c r="L19" s="37"/>
    </row>
    <row r="20" spans="2:12" s="1" customFormat="1" ht="12" hidden="1" customHeight="1">
      <c r="B20" s="37"/>
      <c r="D20" s="108" t="s">
        <v>31</v>
      </c>
      <c r="I20" s="111" t="s">
        <v>26</v>
      </c>
      <c r="J20" s="110" t="s">
        <v>32</v>
      </c>
      <c r="L20" s="37"/>
    </row>
    <row r="21" spans="2:12" s="1" customFormat="1" ht="18" hidden="1" customHeight="1">
      <c r="B21" s="37"/>
      <c r="E21" s="110" t="s">
        <v>33</v>
      </c>
      <c r="I21" s="111" t="s">
        <v>28</v>
      </c>
      <c r="J21" s="110" t="s">
        <v>34</v>
      </c>
      <c r="L21" s="37"/>
    </row>
    <row r="22" spans="2:12" s="1" customFormat="1" ht="6.95" hidden="1" customHeight="1">
      <c r="B22" s="37"/>
      <c r="I22" s="109"/>
      <c r="L22" s="37"/>
    </row>
    <row r="23" spans="2:12" s="1" customFormat="1" ht="12" hidden="1" customHeight="1">
      <c r="B23" s="37"/>
      <c r="D23" s="108" t="s">
        <v>36</v>
      </c>
      <c r="I23" s="111" t="s">
        <v>26</v>
      </c>
      <c r="J23" s="110" t="s">
        <v>1</v>
      </c>
      <c r="L23" s="37"/>
    </row>
    <row r="24" spans="2:12" s="1" customFormat="1" ht="18" hidden="1" customHeight="1">
      <c r="B24" s="37"/>
      <c r="E24" s="110" t="s">
        <v>37</v>
      </c>
      <c r="I24" s="111" t="s">
        <v>28</v>
      </c>
      <c r="J24" s="110" t="s">
        <v>1</v>
      </c>
      <c r="L24" s="37"/>
    </row>
    <row r="25" spans="2:12" s="1" customFormat="1" ht="6.95" hidden="1" customHeight="1">
      <c r="B25" s="37"/>
      <c r="I25" s="109"/>
      <c r="L25" s="37"/>
    </row>
    <row r="26" spans="2:12" s="1" customFormat="1" ht="12" hidden="1" customHeight="1">
      <c r="B26" s="37"/>
      <c r="D26" s="108" t="s">
        <v>38</v>
      </c>
      <c r="I26" s="109"/>
      <c r="L26" s="37"/>
    </row>
    <row r="27" spans="2:12" s="7" customFormat="1" ht="76.5" hidden="1" customHeight="1">
      <c r="B27" s="113"/>
      <c r="E27" s="310" t="s">
        <v>39</v>
      </c>
      <c r="F27" s="310"/>
      <c r="G27" s="310"/>
      <c r="H27" s="310"/>
      <c r="I27" s="114"/>
      <c r="L27" s="113"/>
    </row>
    <row r="28" spans="2:12" s="1" customFormat="1" ht="6.95" hidden="1" customHeight="1">
      <c r="B28" s="37"/>
      <c r="I28" s="109"/>
      <c r="L28" s="37"/>
    </row>
    <row r="29" spans="2:12" s="1" customFormat="1" ht="6.95" hidden="1" customHeight="1">
      <c r="B29" s="37"/>
      <c r="D29" s="61"/>
      <c r="E29" s="61"/>
      <c r="F29" s="61"/>
      <c r="G29" s="61"/>
      <c r="H29" s="61"/>
      <c r="I29" s="115"/>
      <c r="J29" s="61"/>
      <c r="K29" s="61"/>
      <c r="L29" s="37"/>
    </row>
    <row r="30" spans="2:12" s="1" customFormat="1" ht="25.35" hidden="1" customHeight="1">
      <c r="B30" s="37"/>
      <c r="D30" s="116" t="s">
        <v>40</v>
      </c>
      <c r="I30" s="109"/>
      <c r="J30" s="117">
        <f>ROUND(J119, 2)</f>
        <v>0</v>
      </c>
      <c r="L30" s="37"/>
    </row>
    <row r="31" spans="2:12" s="1" customFormat="1" ht="6.95" hidden="1" customHeight="1">
      <c r="B31" s="37"/>
      <c r="D31" s="61"/>
      <c r="E31" s="61"/>
      <c r="F31" s="61"/>
      <c r="G31" s="61"/>
      <c r="H31" s="61"/>
      <c r="I31" s="115"/>
      <c r="J31" s="61"/>
      <c r="K31" s="61"/>
      <c r="L31" s="37"/>
    </row>
    <row r="32" spans="2:12" s="1" customFormat="1" ht="14.45" hidden="1" customHeight="1">
      <c r="B32" s="37"/>
      <c r="F32" s="118" t="s">
        <v>42</v>
      </c>
      <c r="I32" s="119" t="s">
        <v>41</v>
      </c>
      <c r="J32" s="118" t="s">
        <v>43</v>
      </c>
      <c r="L32" s="37"/>
    </row>
    <row r="33" spans="2:12" s="1" customFormat="1" ht="14.45" hidden="1" customHeight="1">
      <c r="B33" s="37"/>
      <c r="D33" s="120" t="s">
        <v>44</v>
      </c>
      <c r="E33" s="108" t="s">
        <v>45</v>
      </c>
      <c r="F33" s="121">
        <f>ROUND((SUM(BE119:BE159)),  2)</f>
        <v>0</v>
      </c>
      <c r="I33" s="122">
        <v>0.21</v>
      </c>
      <c r="J33" s="121">
        <f>ROUND(((SUM(BE119:BE159))*I33),  2)</f>
        <v>0</v>
      </c>
      <c r="L33" s="37"/>
    </row>
    <row r="34" spans="2:12" s="1" customFormat="1" ht="14.45" hidden="1" customHeight="1">
      <c r="B34" s="37"/>
      <c r="E34" s="108" t="s">
        <v>46</v>
      </c>
      <c r="F34" s="121">
        <f>ROUND((SUM(BF119:BF159)),  2)</f>
        <v>0</v>
      </c>
      <c r="I34" s="122">
        <v>0.15</v>
      </c>
      <c r="J34" s="121">
        <f>ROUND(((SUM(BF119:BF159))*I34),  2)</f>
        <v>0</v>
      </c>
      <c r="L34" s="37"/>
    </row>
    <row r="35" spans="2:12" s="1" customFormat="1" ht="14.45" hidden="1" customHeight="1">
      <c r="B35" s="37"/>
      <c r="E35" s="108" t="s">
        <v>47</v>
      </c>
      <c r="F35" s="121">
        <f>ROUND((SUM(BG119:BG159)),  2)</f>
        <v>0</v>
      </c>
      <c r="I35" s="122">
        <v>0.21</v>
      </c>
      <c r="J35" s="121">
        <f>0</f>
        <v>0</v>
      </c>
      <c r="L35" s="37"/>
    </row>
    <row r="36" spans="2:12" s="1" customFormat="1" ht="14.45" hidden="1" customHeight="1">
      <c r="B36" s="37"/>
      <c r="E36" s="108" t="s">
        <v>48</v>
      </c>
      <c r="F36" s="121">
        <f>ROUND((SUM(BH119:BH159)),  2)</f>
        <v>0</v>
      </c>
      <c r="I36" s="122">
        <v>0.15</v>
      </c>
      <c r="J36" s="121">
        <f>0</f>
        <v>0</v>
      </c>
      <c r="L36" s="37"/>
    </row>
    <row r="37" spans="2:12" s="1" customFormat="1" ht="14.45" hidden="1" customHeight="1">
      <c r="B37" s="37"/>
      <c r="E37" s="108" t="s">
        <v>49</v>
      </c>
      <c r="F37" s="121">
        <f>ROUND((SUM(BI119:BI159)),  2)</f>
        <v>0</v>
      </c>
      <c r="I37" s="122">
        <v>0</v>
      </c>
      <c r="J37" s="121">
        <f>0</f>
        <v>0</v>
      </c>
      <c r="L37" s="37"/>
    </row>
    <row r="38" spans="2:12" s="1" customFormat="1" ht="6.95" hidden="1" customHeight="1">
      <c r="B38" s="37"/>
      <c r="I38" s="109"/>
      <c r="L38" s="37"/>
    </row>
    <row r="39" spans="2:12" s="1" customFormat="1" ht="25.35" hidden="1" customHeight="1">
      <c r="B39" s="37"/>
      <c r="C39" s="123"/>
      <c r="D39" s="124" t="s">
        <v>50</v>
      </c>
      <c r="E39" s="125"/>
      <c r="F39" s="125"/>
      <c r="G39" s="126" t="s">
        <v>51</v>
      </c>
      <c r="H39" s="127" t="s">
        <v>52</v>
      </c>
      <c r="I39" s="128"/>
      <c r="J39" s="129">
        <f>SUM(J30:J37)</f>
        <v>0</v>
      </c>
      <c r="K39" s="130"/>
      <c r="L39" s="37"/>
    </row>
    <row r="40" spans="2:12" s="1" customFormat="1" ht="14.45" hidden="1" customHeight="1">
      <c r="B40" s="37"/>
      <c r="I40" s="109"/>
      <c r="L40" s="37"/>
    </row>
    <row r="41" spans="2:12" ht="14.45" hidden="1" customHeight="1">
      <c r="B41" s="19"/>
      <c r="L41" s="19"/>
    </row>
    <row r="42" spans="2:12" ht="14.45" hidden="1" customHeight="1">
      <c r="B42" s="19"/>
      <c r="L42" s="19"/>
    </row>
    <row r="43" spans="2:12" ht="14.45" hidden="1" customHeight="1">
      <c r="B43" s="19"/>
      <c r="L43" s="19"/>
    </row>
    <row r="44" spans="2:12" ht="14.45" hidden="1" customHeight="1">
      <c r="B44" s="19"/>
      <c r="L44" s="19"/>
    </row>
    <row r="45" spans="2:12" ht="14.45" hidden="1" customHeight="1">
      <c r="B45" s="19"/>
      <c r="L45" s="19"/>
    </row>
    <row r="46" spans="2:12" ht="14.45" hidden="1" customHeight="1">
      <c r="B46" s="19"/>
      <c r="L46" s="19"/>
    </row>
    <row r="47" spans="2:12" ht="14.45" hidden="1" customHeight="1">
      <c r="B47" s="19"/>
      <c r="L47" s="19"/>
    </row>
    <row r="48" spans="2:12" ht="14.45" hidden="1" customHeight="1">
      <c r="B48" s="19"/>
      <c r="L48" s="19"/>
    </row>
    <row r="49" spans="2:12" ht="14.45" hidden="1" customHeight="1">
      <c r="B49" s="19"/>
      <c r="L49" s="19"/>
    </row>
    <row r="50" spans="2:12" s="1" customFormat="1" ht="14.45" hidden="1" customHeight="1">
      <c r="B50" s="37"/>
      <c r="D50" s="131" t="s">
        <v>53</v>
      </c>
      <c r="E50" s="132"/>
      <c r="F50" s="132"/>
      <c r="G50" s="131" t="s">
        <v>54</v>
      </c>
      <c r="H50" s="132"/>
      <c r="I50" s="133"/>
      <c r="J50" s="132"/>
      <c r="K50" s="132"/>
      <c r="L50" s="37"/>
    </row>
    <row r="51" spans="2:12" hidden="1">
      <c r="B51" s="19"/>
      <c r="L51" s="19"/>
    </row>
    <row r="52" spans="2:12" hidden="1">
      <c r="B52" s="19"/>
      <c r="L52" s="19"/>
    </row>
    <row r="53" spans="2:12" hidden="1">
      <c r="B53" s="19"/>
      <c r="L53" s="19"/>
    </row>
    <row r="54" spans="2:12" hidden="1">
      <c r="B54" s="19"/>
      <c r="L54" s="19"/>
    </row>
    <row r="55" spans="2:12" hidden="1">
      <c r="B55" s="19"/>
      <c r="L55" s="19"/>
    </row>
    <row r="56" spans="2:12" hidden="1">
      <c r="B56" s="19"/>
      <c r="L56" s="19"/>
    </row>
    <row r="57" spans="2:12" hidden="1">
      <c r="B57" s="19"/>
      <c r="L57" s="19"/>
    </row>
    <row r="58" spans="2:12" hidden="1">
      <c r="B58" s="19"/>
      <c r="L58" s="19"/>
    </row>
    <row r="59" spans="2:12" hidden="1">
      <c r="B59" s="19"/>
      <c r="L59" s="19"/>
    </row>
    <row r="60" spans="2:12" hidden="1">
      <c r="B60" s="19"/>
      <c r="L60" s="19"/>
    </row>
    <row r="61" spans="2:12" s="1" customFormat="1" ht="12.75" hidden="1">
      <c r="B61" s="37"/>
      <c r="D61" s="134" t="s">
        <v>55</v>
      </c>
      <c r="E61" s="135"/>
      <c r="F61" s="136" t="s">
        <v>56</v>
      </c>
      <c r="G61" s="134" t="s">
        <v>55</v>
      </c>
      <c r="H61" s="135"/>
      <c r="I61" s="137"/>
      <c r="J61" s="138" t="s">
        <v>56</v>
      </c>
      <c r="K61" s="135"/>
      <c r="L61" s="37"/>
    </row>
    <row r="62" spans="2:12" hidden="1">
      <c r="B62" s="19"/>
      <c r="L62" s="19"/>
    </row>
    <row r="63" spans="2:12" hidden="1">
      <c r="B63" s="19"/>
      <c r="L63" s="19"/>
    </row>
    <row r="64" spans="2:12" hidden="1">
      <c r="B64" s="19"/>
      <c r="L64" s="19"/>
    </row>
    <row r="65" spans="2:12" s="1" customFormat="1" ht="12.75" hidden="1">
      <c r="B65" s="37"/>
      <c r="D65" s="131" t="s">
        <v>57</v>
      </c>
      <c r="E65" s="132"/>
      <c r="F65" s="132"/>
      <c r="G65" s="131" t="s">
        <v>58</v>
      </c>
      <c r="H65" s="132"/>
      <c r="I65" s="133"/>
      <c r="J65" s="132"/>
      <c r="K65" s="132"/>
      <c r="L65" s="37"/>
    </row>
    <row r="66" spans="2:12" hidden="1">
      <c r="B66" s="19"/>
      <c r="L66" s="19"/>
    </row>
    <row r="67" spans="2:12" hidden="1">
      <c r="B67" s="19"/>
      <c r="L67" s="19"/>
    </row>
    <row r="68" spans="2:12" hidden="1">
      <c r="B68" s="19"/>
      <c r="L68" s="19"/>
    </row>
    <row r="69" spans="2:12" hidden="1">
      <c r="B69" s="19"/>
      <c r="L69" s="19"/>
    </row>
    <row r="70" spans="2:12" hidden="1">
      <c r="B70" s="19"/>
      <c r="L70" s="19"/>
    </row>
    <row r="71" spans="2:12" hidden="1">
      <c r="B71" s="19"/>
      <c r="L71" s="19"/>
    </row>
    <row r="72" spans="2:12" hidden="1">
      <c r="B72" s="19"/>
      <c r="L72" s="19"/>
    </row>
    <row r="73" spans="2:12" hidden="1">
      <c r="B73" s="19"/>
      <c r="L73" s="19"/>
    </row>
    <row r="74" spans="2:12" hidden="1">
      <c r="B74" s="19"/>
      <c r="L74" s="19"/>
    </row>
    <row r="75" spans="2: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hidden="1" customHeight="1">
      <c r="B77" s="139"/>
      <c r="C77" s="140"/>
      <c r="D77" s="140"/>
      <c r="E77" s="140"/>
      <c r="F77" s="140"/>
      <c r="G77" s="140"/>
      <c r="H77" s="140"/>
      <c r="I77" s="141"/>
      <c r="J77" s="140"/>
      <c r="K77" s="140"/>
      <c r="L77" s="37"/>
    </row>
    <row r="78" spans="2:12" hidden="1"/>
    <row r="79" spans="2:12" hidden="1"/>
    <row r="80" spans="2:12" hidden="1"/>
    <row r="81" spans="2:47" s="1" customFormat="1" ht="6.95" customHeight="1">
      <c r="B81" s="142"/>
      <c r="C81" s="143"/>
      <c r="D81" s="143"/>
      <c r="E81" s="143"/>
      <c r="F81" s="143"/>
      <c r="G81" s="143"/>
      <c r="H81" s="143"/>
      <c r="I81" s="144"/>
      <c r="J81" s="143"/>
      <c r="K81" s="143"/>
      <c r="L81" s="37"/>
    </row>
    <row r="82" spans="2:47" s="1" customFormat="1" ht="24.95" customHeight="1">
      <c r="B82" s="33"/>
      <c r="C82" s="22" t="s">
        <v>110</v>
      </c>
      <c r="D82" s="34"/>
      <c r="E82" s="34"/>
      <c r="F82" s="34"/>
      <c r="G82" s="34"/>
      <c r="H82" s="34"/>
      <c r="I82" s="109"/>
      <c r="J82" s="34"/>
      <c r="K82" s="34"/>
      <c r="L82" s="37"/>
    </row>
    <row r="83" spans="2:47" s="1" customFormat="1" ht="6.95" customHeight="1">
      <c r="B83" s="33"/>
      <c r="C83" s="34"/>
      <c r="D83" s="34"/>
      <c r="E83" s="34"/>
      <c r="F83" s="34"/>
      <c r="G83" s="34"/>
      <c r="H83" s="34"/>
      <c r="I83" s="109"/>
      <c r="J83" s="34"/>
      <c r="K83" s="34"/>
      <c r="L83" s="37"/>
    </row>
    <row r="84" spans="2:47" s="1" customFormat="1" ht="12" customHeight="1">
      <c r="B84" s="33"/>
      <c r="C84" s="28" t="s">
        <v>16</v>
      </c>
      <c r="D84" s="34"/>
      <c r="E84" s="34"/>
      <c r="F84" s="34"/>
      <c r="G84" s="34"/>
      <c r="H84" s="34"/>
      <c r="I84" s="109"/>
      <c r="J84" s="34"/>
      <c r="K84" s="34"/>
      <c r="L84" s="37"/>
    </row>
    <row r="85" spans="2:47" s="1" customFormat="1" ht="16.5" customHeight="1">
      <c r="B85" s="33"/>
      <c r="C85" s="34"/>
      <c r="D85" s="34"/>
      <c r="E85" s="302" t="str">
        <f>E7</f>
        <v>Orlice, Týniště n.O., revitalizace ramene Jordán - zadání</v>
      </c>
      <c r="F85" s="303"/>
      <c r="G85" s="303"/>
      <c r="H85" s="303"/>
      <c r="I85" s="109"/>
      <c r="J85" s="34"/>
      <c r="K85" s="34"/>
      <c r="L85" s="37"/>
    </row>
    <row r="86" spans="2:47" s="1" customFormat="1" ht="12" customHeight="1">
      <c r="B86" s="33"/>
      <c r="C86" s="28" t="s">
        <v>108</v>
      </c>
      <c r="D86" s="34"/>
      <c r="E86" s="34"/>
      <c r="F86" s="34"/>
      <c r="G86" s="34"/>
      <c r="H86" s="34"/>
      <c r="I86" s="109"/>
      <c r="J86" s="34"/>
      <c r="K86" s="34"/>
      <c r="L86" s="37"/>
    </row>
    <row r="87" spans="2:47" s="1" customFormat="1" ht="16.5" customHeight="1">
      <c r="B87" s="33"/>
      <c r="C87" s="34"/>
      <c r="D87" s="34"/>
      <c r="E87" s="273" t="str">
        <f>E9</f>
        <v>2 - SO 02 Revitalizace ramene Jordánu</v>
      </c>
      <c r="F87" s="301"/>
      <c r="G87" s="301"/>
      <c r="H87" s="301"/>
      <c r="I87" s="109"/>
      <c r="J87" s="34"/>
      <c r="K87" s="34"/>
      <c r="L87" s="37"/>
    </row>
    <row r="88" spans="2:47" s="1" customFormat="1" ht="6.95" customHeight="1">
      <c r="B88" s="33"/>
      <c r="C88" s="34"/>
      <c r="D88" s="34"/>
      <c r="E88" s="34"/>
      <c r="F88" s="34"/>
      <c r="G88" s="34"/>
      <c r="H88" s="34"/>
      <c r="I88" s="109"/>
      <c r="J88" s="34"/>
      <c r="K88" s="34"/>
      <c r="L88" s="37"/>
    </row>
    <row r="89" spans="2:47" s="1" customFormat="1" ht="12" customHeight="1">
      <c r="B89" s="33"/>
      <c r="C89" s="28" t="s">
        <v>22</v>
      </c>
      <c r="D89" s="34"/>
      <c r="E89" s="34"/>
      <c r="F89" s="26" t="str">
        <f>F12</f>
        <v>Týniště n. Orlicí, Štěpánovsko</v>
      </c>
      <c r="G89" s="34"/>
      <c r="H89" s="34"/>
      <c r="I89" s="111" t="s">
        <v>24</v>
      </c>
      <c r="J89" s="60">
        <f>IF(J12="","",J12)</f>
        <v>43648</v>
      </c>
      <c r="K89" s="34"/>
      <c r="L89" s="37"/>
    </row>
    <row r="90" spans="2:47" s="1" customFormat="1" ht="6.95" customHeight="1">
      <c r="B90" s="33"/>
      <c r="C90" s="34"/>
      <c r="D90" s="34"/>
      <c r="E90" s="34"/>
      <c r="F90" s="34"/>
      <c r="G90" s="34"/>
      <c r="H90" s="34"/>
      <c r="I90" s="109"/>
      <c r="J90" s="34"/>
      <c r="K90" s="34"/>
      <c r="L90" s="37"/>
    </row>
    <row r="91" spans="2:47"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47" s="1" customFormat="1" ht="15.2" customHeight="1">
      <c r="B92" s="33"/>
      <c r="C92" s="28" t="s">
        <v>29</v>
      </c>
      <c r="D92" s="34"/>
      <c r="E92" s="34"/>
      <c r="F92" s="26" t="str">
        <f>IF(E18="","",E18)</f>
        <v>Vyplň údaj</v>
      </c>
      <c r="G92" s="34"/>
      <c r="H92" s="34"/>
      <c r="I92" s="111" t="s">
        <v>36</v>
      </c>
      <c r="J92" s="31" t="str">
        <f>E24</f>
        <v>Ing. Nikola Janková</v>
      </c>
      <c r="K92" s="34"/>
      <c r="L92" s="37"/>
    </row>
    <row r="93" spans="2:47" s="1" customFormat="1" ht="10.35" customHeight="1">
      <c r="B93" s="33"/>
      <c r="C93" s="34"/>
      <c r="D93" s="34"/>
      <c r="E93" s="34"/>
      <c r="F93" s="34"/>
      <c r="G93" s="34"/>
      <c r="H93" s="34"/>
      <c r="I93" s="109"/>
      <c r="J93" s="34"/>
      <c r="K93" s="34"/>
      <c r="L93" s="37"/>
    </row>
    <row r="94" spans="2:47" s="1" customFormat="1" ht="29.25" customHeight="1">
      <c r="B94" s="33"/>
      <c r="C94" s="145" t="s">
        <v>111</v>
      </c>
      <c r="D94" s="146"/>
      <c r="E94" s="146"/>
      <c r="F94" s="146"/>
      <c r="G94" s="146"/>
      <c r="H94" s="146"/>
      <c r="I94" s="147"/>
      <c r="J94" s="148" t="s">
        <v>112</v>
      </c>
      <c r="K94" s="146"/>
      <c r="L94" s="37"/>
    </row>
    <row r="95" spans="2:47"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J119</f>
        <v>0</v>
      </c>
      <c r="K96" s="34"/>
      <c r="L96" s="37"/>
      <c r="AU96" s="16" t="s">
        <v>114</v>
      </c>
    </row>
    <row r="97" spans="2:12" s="8" customFormat="1" ht="24.95" customHeight="1">
      <c r="B97" s="150"/>
      <c r="C97" s="151"/>
      <c r="D97" s="152" t="s">
        <v>115</v>
      </c>
      <c r="E97" s="153"/>
      <c r="F97" s="153"/>
      <c r="G97" s="153"/>
      <c r="H97" s="153"/>
      <c r="I97" s="154"/>
      <c r="J97" s="155">
        <f>J120</f>
        <v>0</v>
      </c>
      <c r="K97" s="151"/>
      <c r="L97" s="156"/>
    </row>
    <row r="98" spans="2:12" s="9" customFormat="1" ht="19.899999999999999" customHeight="1">
      <c r="B98" s="157"/>
      <c r="C98" s="158"/>
      <c r="D98" s="159" t="s">
        <v>116</v>
      </c>
      <c r="E98" s="160"/>
      <c r="F98" s="160"/>
      <c r="G98" s="160"/>
      <c r="H98" s="160"/>
      <c r="I98" s="161"/>
      <c r="J98" s="162">
        <f>J121</f>
        <v>0</v>
      </c>
      <c r="K98" s="158"/>
      <c r="L98" s="163"/>
    </row>
    <row r="99" spans="2:12" s="9" customFormat="1" ht="19.899999999999999" customHeight="1">
      <c r="B99" s="157"/>
      <c r="C99" s="158"/>
      <c r="D99" s="159" t="s">
        <v>120</v>
      </c>
      <c r="E99" s="160"/>
      <c r="F99" s="160"/>
      <c r="G99" s="160"/>
      <c r="H99" s="160"/>
      <c r="I99" s="161"/>
      <c r="J99" s="162">
        <f>J157</f>
        <v>0</v>
      </c>
      <c r="K99" s="158"/>
      <c r="L99" s="163"/>
    </row>
    <row r="100" spans="2:12" s="1" customFormat="1" ht="21.75" customHeight="1">
      <c r="B100" s="33"/>
      <c r="C100" s="34"/>
      <c r="D100" s="34"/>
      <c r="E100" s="34"/>
      <c r="F100" s="34"/>
      <c r="G100" s="34"/>
      <c r="H100" s="34"/>
      <c r="I100" s="109"/>
      <c r="J100" s="34"/>
      <c r="K100" s="34"/>
      <c r="L100" s="37"/>
    </row>
    <row r="101" spans="2:12" s="1" customFormat="1" ht="6.95" customHeight="1">
      <c r="B101" s="48"/>
      <c r="C101" s="49"/>
      <c r="D101" s="49"/>
      <c r="E101" s="49"/>
      <c r="F101" s="49"/>
      <c r="G101" s="49"/>
      <c r="H101" s="49"/>
      <c r="I101" s="141"/>
      <c r="J101" s="49"/>
      <c r="K101" s="49"/>
      <c r="L101" s="37"/>
    </row>
    <row r="105" spans="2:12" s="1" customFormat="1" ht="6.95" customHeight="1">
      <c r="B105" s="50"/>
      <c r="C105" s="51"/>
      <c r="D105" s="51"/>
      <c r="E105" s="51"/>
      <c r="F105" s="51"/>
      <c r="G105" s="51"/>
      <c r="H105" s="51"/>
      <c r="I105" s="144"/>
      <c r="J105" s="51"/>
      <c r="K105" s="51"/>
      <c r="L105" s="37"/>
    </row>
    <row r="106" spans="2:12" s="1" customFormat="1" ht="24.95" customHeight="1">
      <c r="B106" s="33"/>
      <c r="C106" s="22" t="s">
        <v>121</v>
      </c>
      <c r="D106" s="34"/>
      <c r="E106" s="34"/>
      <c r="F106" s="34"/>
      <c r="G106" s="34"/>
      <c r="H106" s="34"/>
      <c r="I106" s="109"/>
      <c r="J106" s="34"/>
      <c r="K106" s="34"/>
      <c r="L106" s="37"/>
    </row>
    <row r="107" spans="2:12" s="1" customFormat="1" ht="6.95" customHeight="1">
      <c r="B107" s="33"/>
      <c r="C107" s="34"/>
      <c r="D107" s="34"/>
      <c r="E107" s="34"/>
      <c r="F107" s="34"/>
      <c r="G107" s="34"/>
      <c r="H107" s="34"/>
      <c r="I107" s="109"/>
      <c r="J107" s="34"/>
      <c r="K107" s="34"/>
      <c r="L107" s="37"/>
    </row>
    <row r="108" spans="2:12" s="1" customFormat="1" ht="12" customHeight="1">
      <c r="B108" s="33"/>
      <c r="C108" s="28" t="s">
        <v>16</v>
      </c>
      <c r="D108" s="34"/>
      <c r="E108" s="34"/>
      <c r="F108" s="34"/>
      <c r="G108" s="34"/>
      <c r="H108" s="34"/>
      <c r="I108" s="109"/>
      <c r="J108" s="34"/>
      <c r="K108" s="34"/>
      <c r="L108" s="37"/>
    </row>
    <row r="109" spans="2:12" s="1" customFormat="1" ht="16.5" customHeight="1">
      <c r="B109" s="33"/>
      <c r="C109" s="34"/>
      <c r="D109" s="34"/>
      <c r="E109" s="302" t="str">
        <f>E7</f>
        <v>Orlice, Týniště n.O., revitalizace ramene Jordán - zadání</v>
      </c>
      <c r="F109" s="303"/>
      <c r="G109" s="303"/>
      <c r="H109" s="303"/>
      <c r="I109" s="109"/>
      <c r="J109" s="34"/>
      <c r="K109" s="34"/>
      <c r="L109" s="37"/>
    </row>
    <row r="110" spans="2:12" s="1" customFormat="1" ht="12" customHeight="1">
      <c r="B110" s="33"/>
      <c r="C110" s="28" t="s">
        <v>108</v>
      </c>
      <c r="D110" s="34"/>
      <c r="E110" s="34"/>
      <c r="F110" s="34"/>
      <c r="G110" s="34"/>
      <c r="H110" s="34"/>
      <c r="I110" s="109"/>
      <c r="J110" s="34"/>
      <c r="K110" s="34"/>
      <c r="L110" s="37"/>
    </row>
    <row r="111" spans="2:12" s="1" customFormat="1" ht="16.5" customHeight="1">
      <c r="B111" s="33"/>
      <c r="C111" s="34"/>
      <c r="D111" s="34"/>
      <c r="E111" s="273" t="str">
        <f>E9</f>
        <v>2 - SO 02 Revitalizace ramene Jordánu</v>
      </c>
      <c r="F111" s="301"/>
      <c r="G111" s="301"/>
      <c r="H111" s="301"/>
      <c r="I111" s="109"/>
      <c r="J111" s="34"/>
      <c r="K111" s="34"/>
      <c r="L111" s="37"/>
    </row>
    <row r="112" spans="2:12" s="1" customFormat="1" ht="6.95" customHeight="1">
      <c r="B112" s="33"/>
      <c r="C112" s="34"/>
      <c r="D112" s="34"/>
      <c r="E112" s="34"/>
      <c r="F112" s="34"/>
      <c r="G112" s="34"/>
      <c r="H112" s="34"/>
      <c r="I112" s="109"/>
      <c r="J112" s="34"/>
      <c r="K112" s="34"/>
      <c r="L112" s="37"/>
    </row>
    <row r="113" spans="2:65" s="1" customFormat="1" ht="12" customHeight="1">
      <c r="B113" s="33"/>
      <c r="C113" s="28" t="s">
        <v>22</v>
      </c>
      <c r="D113" s="34"/>
      <c r="E113" s="34"/>
      <c r="F113" s="26" t="str">
        <f>F12</f>
        <v>Týniště n. Orlicí, Štěpánovsko</v>
      </c>
      <c r="G113" s="34"/>
      <c r="H113" s="34"/>
      <c r="I113" s="111" t="s">
        <v>24</v>
      </c>
      <c r="J113" s="60">
        <f>IF(J12="","",J12)</f>
        <v>43648</v>
      </c>
      <c r="K113" s="34"/>
      <c r="L113" s="37"/>
    </row>
    <row r="114" spans="2:65" s="1" customFormat="1" ht="6.95" customHeight="1">
      <c r="B114" s="33"/>
      <c r="C114" s="34"/>
      <c r="D114" s="34"/>
      <c r="E114" s="34"/>
      <c r="F114" s="34"/>
      <c r="G114" s="34"/>
      <c r="H114" s="34"/>
      <c r="I114" s="109"/>
      <c r="J114" s="34"/>
      <c r="K114" s="34"/>
      <c r="L114" s="37"/>
    </row>
    <row r="115" spans="2:65" s="1" customFormat="1" ht="43.15" customHeight="1">
      <c r="B115" s="33"/>
      <c r="C115" s="28" t="s">
        <v>25</v>
      </c>
      <c r="D115" s="34"/>
      <c r="E115" s="34"/>
      <c r="F115" s="26" t="str">
        <f>E15</f>
        <v>Povodí Labe, státní podnik,Víta Nejedlého 951, HK3</v>
      </c>
      <c r="G115" s="34"/>
      <c r="H115" s="34"/>
      <c r="I115" s="111" t="s">
        <v>31</v>
      </c>
      <c r="J115" s="31" t="str">
        <f>E21</f>
        <v>Šindlar s.r.o.,Na Brně 372/2a, 500 06 Hradec Král.</v>
      </c>
      <c r="K115" s="34"/>
      <c r="L115" s="37"/>
    </row>
    <row r="116" spans="2:65" s="1" customFormat="1" ht="15.2" customHeight="1">
      <c r="B116" s="33"/>
      <c r="C116" s="28" t="s">
        <v>29</v>
      </c>
      <c r="D116" s="34"/>
      <c r="E116" s="34"/>
      <c r="F116" s="26" t="str">
        <f>IF(E18="","",E18)</f>
        <v>Vyplň údaj</v>
      </c>
      <c r="G116" s="34"/>
      <c r="H116" s="34"/>
      <c r="I116" s="111" t="s">
        <v>36</v>
      </c>
      <c r="J116" s="31" t="str">
        <f>E24</f>
        <v>Ing. Nikola Janková</v>
      </c>
      <c r="K116" s="34"/>
      <c r="L116" s="37"/>
    </row>
    <row r="117" spans="2:65" s="1" customFormat="1" ht="10.35" customHeight="1">
      <c r="B117" s="33"/>
      <c r="C117" s="34"/>
      <c r="D117" s="34"/>
      <c r="E117" s="34"/>
      <c r="F117" s="34"/>
      <c r="G117" s="34"/>
      <c r="H117" s="34"/>
      <c r="I117" s="109"/>
      <c r="J117" s="34"/>
      <c r="K117" s="34"/>
      <c r="L117" s="37"/>
    </row>
    <row r="118" spans="2:65" s="10" customFormat="1" ht="29.25" customHeight="1">
      <c r="B118" s="164"/>
      <c r="C118" s="165" t="s">
        <v>122</v>
      </c>
      <c r="D118" s="166" t="s">
        <v>65</v>
      </c>
      <c r="E118" s="166" t="s">
        <v>61</v>
      </c>
      <c r="F118" s="166" t="s">
        <v>62</v>
      </c>
      <c r="G118" s="166" t="s">
        <v>123</v>
      </c>
      <c r="H118" s="166" t="s">
        <v>124</v>
      </c>
      <c r="I118" s="167" t="s">
        <v>125</v>
      </c>
      <c r="J118" s="166" t="s">
        <v>112</v>
      </c>
      <c r="K118" s="168" t="s">
        <v>126</v>
      </c>
      <c r="L118" s="169"/>
      <c r="M118" s="69" t="s">
        <v>1</v>
      </c>
      <c r="N118" s="70" t="s">
        <v>44</v>
      </c>
      <c r="O118" s="70" t="s">
        <v>127</v>
      </c>
      <c r="P118" s="70" t="s">
        <v>128</v>
      </c>
      <c r="Q118" s="70" t="s">
        <v>129</v>
      </c>
      <c r="R118" s="70" t="s">
        <v>130</v>
      </c>
      <c r="S118" s="70" t="s">
        <v>131</v>
      </c>
      <c r="T118" s="71" t="s">
        <v>132</v>
      </c>
    </row>
    <row r="119" spans="2:65" s="1" customFormat="1" ht="22.9" customHeight="1">
      <c r="B119" s="33"/>
      <c r="C119" s="76" t="s">
        <v>133</v>
      </c>
      <c r="D119" s="34"/>
      <c r="E119" s="34"/>
      <c r="F119" s="34"/>
      <c r="G119" s="34"/>
      <c r="H119" s="34"/>
      <c r="I119" s="109"/>
      <c r="J119" s="170">
        <f>BK119</f>
        <v>0</v>
      </c>
      <c r="K119" s="34"/>
      <c r="L119" s="37"/>
      <c r="M119" s="72"/>
      <c r="N119" s="73"/>
      <c r="O119" s="73"/>
      <c r="P119" s="171">
        <f>P120</f>
        <v>0</v>
      </c>
      <c r="Q119" s="73"/>
      <c r="R119" s="171">
        <f>R120</f>
        <v>0.16215000000000002</v>
      </c>
      <c r="S119" s="73"/>
      <c r="T119" s="172">
        <f>T120</f>
        <v>0</v>
      </c>
      <c r="AT119" s="16" t="s">
        <v>79</v>
      </c>
      <c r="AU119" s="16" t="s">
        <v>114</v>
      </c>
      <c r="BK119" s="173">
        <f>BK120</f>
        <v>0</v>
      </c>
    </row>
    <row r="120" spans="2:65" s="11" customFormat="1" ht="25.9" customHeight="1">
      <c r="B120" s="174"/>
      <c r="C120" s="175"/>
      <c r="D120" s="176" t="s">
        <v>79</v>
      </c>
      <c r="E120" s="177" t="s">
        <v>134</v>
      </c>
      <c r="F120" s="177" t="s">
        <v>135</v>
      </c>
      <c r="G120" s="175"/>
      <c r="H120" s="175"/>
      <c r="I120" s="178"/>
      <c r="J120" s="179">
        <f>BK120</f>
        <v>0</v>
      </c>
      <c r="K120" s="175"/>
      <c r="L120" s="180"/>
      <c r="M120" s="181"/>
      <c r="N120" s="182"/>
      <c r="O120" s="182"/>
      <c r="P120" s="183">
        <f>P121+P157</f>
        <v>0</v>
      </c>
      <c r="Q120" s="182"/>
      <c r="R120" s="183">
        <f>R121+R157</f>
        <v>0.16215000000000002</v>
      </c>
      <c r="S120" s="182"/>
      <c r="T120" s="184">
        <f>T121+T157</f>
        <v>0</v>
      </c>
      <c r="AR120" s="185" t="s">
        <v>85</v>
      </c>
      <c r="AT120" s="186" t="s">
        <v>79</v>
      </c>
      <c r="AU120" s="186" t="s">
        <v>80</v>
      </c>
      <c r="AY120" s="185" t="s">
        <v>136</v>
      </c>
      <c r="BK120" s="187">
        <f>BK121+BK157</f>
        <v>0</v>
      </c>
    </row>
    <row r="121" spans="2:65" s="11" customFormat="1" ht="22.9" customHeight="1">
      <c r="B121" s="174"/>
      <c r="C121" s="175"/>
      <c r="D121" s="176" t="s">
        <v>79</v>
      </c>
      <c r="E121" s="188" t="s">
        <v>85</v>
      </c>
      <c r="F121" s="188" t="s">
        <v>137</v>
      </c>
      <c r="G121" s="175"/>
      <c r="H121" s="175"/>
      <c r="I121" s="178"/>
      <c r="J121" s="189">
        <f>BK121</f>
        <v>0</v>
      </c>
      <c r="K121" s="175"/>
      <c r="L121" s="180"/>
      <c r="M121" s="181"/>
      <c r="N121" s="182"/>
      <c r="O121" s="182"/>
      <c r="P121" s="183">
        <f>SUM(P122:P156)</f>
        <v>0</v>
      </c>
      <c r="Q121" s="182"/>
      <c r="R121" s="183">
        <f>SUM(R122:R156)</f>
        <v>0.16215000000000002</v>
      </c>
      <c r="S121" s="182"/>
      <c r="T121" s="184">
        <f>SUM(T122:T156)</f>
        <v>0</v>
      </c>
      <c r="AR121" s="185" t="s">
        <v>85</v>
      </c>
      <c r="AT121" s="186" t="s">
        <v>79</v>
      </c>
      <c r="AU121" s="186" t="s">
        <v>85</v>
      </c>
      <c r="AY121" s="185" t="s">
        <v>136</v>
      </c>
      <c r="BK121" s="187">
        <f>SUM(BK122:BK156)</f>
        <v>0</v>
      </c>
    </row>
    <row r="122" spans="2:65" s="1" customFormat="1" ht="48" customHeight="1">
      <c r="B122" s="33"/>
      <c r="C122" s="190" t="s">
        <v>85</v>
      </c>
      <c r="D122" s="190" t="s">
        <v>138</v>
      </c>
      <c r="E122" s="191" t="s">
        <v>345</v>
      </c>
      <c r="F122" s="192" t="s">
        <v>346</v>
      </c>
      <c r="G122" s="193" t="s">
        <v>141</v>
      </c>
      <c r="H122" s="194">
        <v>582.69200000000001</v>
      </c>
      <c r="I122" s="195"/>
      <c r="J122" s="196">
        <f>ROUND(I122*H122,2)</f>
        <v>0</v>
      </c>
      <c r="K122" s="192" t="s">
        <v>142</v>
      </c>
      <c r="L122" s="37"/>
      <c r="M122" s="197" t="s">
        <v>1</v>
      </c>
      <c r="N122" s="198" t="s">
        <v>45</v>
      </c>
      <c r="O122" s="65"/>
      <c r="P122" s="199">
        <f>O122*H122</f>
        <v>0</v>
      </c>
      <c r="Q122" s="199">
        <v>0</v>
      </c>
      <c r="R122" s="199">
        <f>Q122*H122</f>
        <v>0</v>
      </c>
      <c r="S122" s="199">
        <v>0</v>
      </c>
      <c r="T122" s="200">
        <f>S122*H122</f>
        <v>0</v>
      </c>
      <c r="AR122" s="201" t="s">
        <v>95</v>
      </c>
      <c r="AT122" s="201" t="s">
        <v>138</v>
      </c>
      <c r="AU122" s="201" t="s">
        <v>89</v>
      </c>
      <c r="AY122" s="16" t="s">
        <v>136</v>
      </c>
      <c r="BE122" s="202">
        <f>IF(N122="základní",J122,0)</f>
        <v>0</v>
      </c>
      <c r="BF122" s="202">
        <f>IF(N122="snížená",J122,0)</f>
        <v>0</v>
      </c>
      <c r="BG122" s="202">
        <f>IF(N122="zákl. přenesená",J122,0)</f>
        <v>0</v>
      </c>
      <c r="BH122" s="202">
        <f>IF(N122="sníž. přenesená",J122,0)</f>
        <v>0</v>
      </c>
      <c r="BI122" s="202">
        <f>IF(N122="nulová",J122,0)</f>
        <v>0</v>
      </c>
      <c r="BJ122" s="16" t="s">
        <v>85</v>
      </c>
      <c r="BK122" s="202">
        <f>ROUND(I122*H122,2)</f>
        <v>0</v>
      </c>
      <c r="BL122" s="16" t="s">
        <v>95</v>
      </c>
      <c r="BM122" s="201" t="s">
        <v>347</v>
      </c>
    </row>
    <row r="123" spans="2:65" s="1" customFormat="1" ht="341.25">
      <c r="B123" s="33"/>
      <c r="C123" s="34"/>
      <c r="D123" s="203" t="s">
        <v>144</v>
      </c>
      <c r="E123" s="34"/>
      <c r="F123" s="204" t="s">
        <v>348</v>
      </c>
      <c r="G123" s="34"/>
      <c r="H123" s="34"/>
      <c r="I123" s="109"/>
      <c r="J123" s="34"/>
      <c r="K123" s="34"/>
      <c r="L123" s="37"/>
      <c r="M123" s="205"/>
      <c r="N123" s="65"/>
      <c r="O123" s="65"/>
      <c r="P123" s="65"/>
      <c r="Q123" s="65"/>
      <c r="R123" s="65"/>
      <c r="S123" s="65"/>
      <c r="T123" s="66"/>
      <c r="AT123" s="16" t="s">
        <v>144</v>
      </c>
      <c r="AU123" s="16" t="s">
        <v>89</v>
      </c>
    </row>
    <row r="124" spans="2:65" s="12" customFormat="1" ht="22.5">
      <c r="B124" s="206"/>
      <c r="C124" s="207"/>
      <c r="D124" s="203" t="s">
        <v>146</v>
      </c>
      <c r="E124" s="208" t="s">
        <v>1</v>
      </c>
      <c r="F124" s="209" t="s">
        <v>349</v>
      </c>
      <c r="G124" s="207"/>
      <c r="H124" s="208" t="s">
        <v>1</v>
      </c>
      <c r="I124" s="210"/>
      <c r="J124" s="207"/>
      <c r="K124" s="207"/>
      <c r="L124" s="211"/>
      <c r="M124" s="212"/>
      <c r="N124" s="213"/>
      <c r="O124" s="213"/>
      <c r="P124" s="213"/>
      <c r="Q124" s="213"/>
      <c r="R124" s="213"/>
      <c r="S124" s="213"/>
      <c r="T124" s="214"/>
      <c r="AT124" s="215" t="s">
        <v>146</v>
      </c>
      <c r="AU124" s="215" t="s">
        <v>89</v>
      </c>
      <c r="AV124" s="12" t="s">
        <v>85</v>
      </c>
      <c r="AW124" s="12" t="s">
        <v>35</v>
      </c>
      <c r="AX124" s="12" t="s">
        <v>80</v>
      </c>
      <c r="AY124" s="215" t="s">
        <v>136</v>
      </c>
    </row>
    <row r="125" spans="2:65" s="13" customFormat="1">
      <c r="B125" s="216"/>
      <c r="C125" s="217"/>
      <c r="D125" s="203" t="s">
        <v>146</v>
      </c>
      <c r="E125" s="218" t="s">
        <v>1</v>
      </c>
      <c r="F125" s="219" t="s">
        <v>350</v>
      </c>
      <c r="G125" s="217"/>
      <c r="H125" s="220">
        <v>582.69200000000001</v>
      </c>
      <c r="I125" s="221"/>
      <c r="J125" s="217"/>
      <c r="K125" s="217"/>
      <c r="L125" s="222"/>
      <c r="M125" s="223"/>
      <c r="N125" s="224"/>
      <c r="O125" s="224"/>
      <c r="P125" s="224"/>
      <c r="Q125" s="224"/>
      <c r="R125" s="224"/>
      <c r="S125" s="224"/>
      <c r="T125" s="225"/>
      <c r="AT125" s="226" t="s">
        <v>146</v>
      </c>
      <c r="AU125" s="226" t="s">
        <v>89</v>
      </c>
      <c r="AV125" s="13" t="s">
        <v>89</v>
      </c>
      <c r="AW125" s="13" t="s">
        <v>35</v>
      </c>
      <c r="AX125" s="13" t="s">
        <v>85</v>
      </c>
      <c r="AY125" s="226" t="s">
        <v>136</v>
      </c>
    </row>
    <row r="126" spans="2:65" s="1" customFormat="1" ht="36" customHeight="1">
      <c r="B126" s="33"/>
      <c r="C126" s="190" t="s">
        <v>89</v>
      </c>
      <c r="D126" s="190" t="s">
        <v>138</v>
      </c>
      <c r="E126" s="191" t="s">
        <v>351</v>
      </c>
      <c r="F126" s="192" t="s">
        <v>352</v>
      </c>
      <c r="G126" s="193" t="s">
        <v>141</v>
      </c>
      <c r="H126" s="194">
        <v>582.69200000000001</v>
      </c>
      <c r="I126" s="195"/>
      <c r="J126" s="196">
        <f>ROUND(I126*H126,2)</f>
        <v>0</v>
      </c>
      <c r="K126" s="192" t="s">
        <v>142</v>
      </c>
      <c r="L126" s="37"/>
      <c r="M126" s="197" t="s">
        <v>1</v>
      </c>
      <c r="N126" s="198" t="s">
        <v>45</v>
      </c>
      <c r="O126" s="65"/>
      <c r="P126" s="199">
        <f>O126*H126</f>
        <v>0</v>
      </c>
      <c r="Q126" s="199">
        <v>0</v>
      </c>
      <c r="R126" s="199">
        <f>Q126*H126</f>
        <v>0</v>
      </c>
      <c r="S126" s="199">
        <v>0</v>
      </c>
      <c r="T126" s="200">
        <f>S126*H126</f>
        <v>0</v>
      </c>
      <c r="AR126" s="201" t="s">
        <v>95</v>
      </c>
      <c r="AT126" s="201" t="s">
        <v>138</v>
      </c>
      <c r="AU126" s="201" t="s">
        <v>89</v>
      </c>
      <c r="AY126" s="16" t="s">
        <v>136</v>
      </c>
      <c r="BE126" s="202">
        <f>IF(N126="základní",J126,0)</f>
        <v>0</v>
      </c>
      <c r="BF126" s="202">
        <f>IF(N126="snížená",J126,0)</f>
        <v>0</v>
      </c>
      <c r="BG126" s="202">
        <f>IF(N126="zákl. přenesená",J126,0)</f>
        <v>0</v>
      </c>
      <c r="BH126" s="202">
        <f>IF(N126="sníž. přenesená",J126,0)</f>
        <v>0</v>
      </c>
      <c r="BI126" s="202">
        <f>IF(N126="nulová",J126,0)</f>
        <v>0</v>
      </c>
      <c r="BJ126" s="16" t="s">
        <v>85</v>
      </c>
      <c r="BK126" s="202">
        <f>ROUND(I126*H126,2)</f>
        <v>0</v>
      </c>
      <c r="BL126" s="16" t="s">
        <v>95</v>
      </c>
      <c r="BM126" s="201" t="s">
        <v>353</v>
      </c>
    </row>
    <row r="127" spans="2:65" s="1" customFormat="1" ht="341.25">
      <c r="B127" s="33"/>
      <c r="C127" s="34"/>
      <c r="D127" s="203" t="s">
        <v>144</v>
      </c>
      <c r="E127" s="34"/>
      <c r="F127" s="204" t="s">
        <v>348</v>
      </c>
      <c r="G127" s="34"/>
      <c r="H127" s="34"/>
      <c r="I127" s="109"/>
      <c r="J127" s="34"/>
      <c r="K127" s="34"/>
      <c r="L127" s="37"/>
      <c r="M127" s="205"/>
      <c r="N127" s="65"/>
      <c r="O127" s="65"/>
      <c r="P127" s="65"/>
      <c r="Q127" s="65"/>
      <c r="R127" s="65"/>
      <c r="S127" s="65"/>
      <c r="T127" s="66"/>
      <c r="AT127" s="16" t="s">
        <v>144</v>
      </c>
      <c r="AU127" s="16" t="s">
        <v>89</v>
      </c>
    </row>
    <row r="128" spans="2:65" s="12" customFormat="1" ht="22.5">
      <c r="B128" s="206"/>
      <c r="C128" s="207"/>
      <c r="D128" s="203" t="s">
        <v>146</v>
      </c>
      <c r="E128" s="208" t="s">
        <v>1</v>
      </c>
      <c r="F128" s="209" t="s">
        <v>354</v>
      </c>
      <c r="G128" s="207"/>
      <c r="H128" s="208" t="s">
        <v>1</v>
      </c>
      <c r="I128" s="210"/>
      <c r="J128" s="207"/>
      <c r="K128" s="207"/>
      <c r="L128" s="211"/>
      <c r="M128" s="212"/>
      <c r="N128" s="213"/>
      <c r="O128" s="213"/>
      <c r="P128" s="213"/>
      <c r="Q128" s="213"/>
      <c r="R128" s="213"/>
      <c r="S128" s="213"/>
      <c r="T128" s="214"/>
      <c r="AT128" s="215" t="s">
        <v>146</v>
      </c>
      <c r="AU128" s="215" t="s">
        <v>89</v>
      </c>
      <c r="AV128" s="12" t="s">
        <v>85</v>
      </c>
      <c r="AW128" s="12" t="s">
        <v>35</v>
      </c>
      <c r="AX128" s="12" t="s">
        <v>80</v>
      </c>
      <c r="AY128" s="215" t="s">
        <v>136</v>
      </c>
    </row>
    <row r="129" spans="2:65" s="13" customFormat="1">
      <c r="B129" s="216"/>
      <c r="C129" s="217"/>
      <c r="D129" s="203" t="s">
        <v>146</v>
      </c>
      <c r="E129" s="218" t="s">
        <v>1</v>
      </c>
      <c r="F129" s="219" t="s">
        <v>350</v>
      </c>
      <c r="G129" s="217"/>
      <c r="H129" s="220">
        <v>582.69200000000001</v>
      </c>
      <c r="I129" s="221"/>
      <c r="J129" s="217"/>
      <c r="K129" s="217"/>
      <c r="L129" s="222"/>
      <c r="M129" s="223"/>
      <c r="N129" s="224"/>
      <c r="O129" s="224"/>
      <c r="P129" s="224"/>
      <c r="Q129" s="224"/>
      <c r="R129" s="224"/>
      <c r="S129" s="224"/>
      <c r="T129" s="225"/>
      <c r="AT129" s="226" t="s">
        <v>146</v>
      </c>
      <c r="AU129" s="226" t="s">
        <v>89</v>
      </c>
      <c r="AV129" s="13" t="s">
        <v>89</v>
      </c>
      <c r="AW129" s="13" t="s">
        <v>35</v>
      </c>
      <c r="AX129" s="13" t="s">
        <v>85</v>
      </c>
      <c r="AY129" s="226" t="s">
        <v>136</v>
      </c>
    </row>
    <row r="130" spans="2:65" s="1" customFormat="1" ht="48" customHeight="1">
      <c r="B130" s="33"/>
      <c r="C130" s="190" t="s">
        <v>92</v>
      </c>
      <c r="D130" s="190" t="s">
        <v>138</v>
      </c>
      <c r="E130" s="191" t="s">
        <v>355</v>
      </c>
      <c r="F130" s="192" t="s">
        <v>356</v>
      </c>
      <c r="G130" s="193" t="s">
        <v>141</v>
      </c>
      <c r="H130" s="194">
        <v>174.80799999999999</v>
      </c>
      <c r="I130" s="195"/>
      <c r="J130" s="196">
        <f>ROUND(I130*H130,2)</f>
        <v>0</v>
      </c>
      <c r="K130" s="192" t="s">
        <v>142</v>
      </c>
      <c r="L130" s="37"/>
      <c r="M130" s="197" t="s">
        <v>1</v>
      </c>
      <c r="N130" s="198" t="s">
        <v>45</v>
      </c>
      <c r="O130" s="65"/>
      <c r="P130" s="199">
        <f>O130*H130</f>
        <v>0</v>
      </c>
      <c r="Q130" s="199">
        <v>0</v>
      </c>
      <c r="R130" s="199">
        <f>Q130*H130</f>
        <v>0</v>
      </c>
      <c r="S130" s="199">
        <v>0</v>
      </c>
      <c r="T130" s="200">
        <f>S130*H130</f>
        <v>0</v>
      </c>
      <c r="AR130" s="201" t="s">
        <v>95</v>
      </c>
      <c r="AT130" s="201" t="s">
        <v>138</v>
      </c>
      <c r="AU130" s="201" t="s">
        <v>89</v>
      </c>
      <c r="AY130" s="16" t="s">
        <v>136</v>
      </c>
      <c r="BE130" s="202">
        <f>IF(N130="základní",J130,0)</f>
        <v>0</v>
      </c>
      <c r="BF130" s="202">
        <f>IF(N130="snížená",J130,0)</f>
        <v>0</v>
      </c>
      <c r="BG130" s="202">
        <f>IF(N130="zákl. přenesená",J130,0)</f>
        <v>0</v>
      </c>
      <c r="BH130" s="202">
        <f>IF(N130="sníž. přenesená",J130,0)</f>
        <v>0</v>
      </c>
      <c r="BI130" s="202">
        <f>IF(N130="nulová",J130,0)</f>
        <v>0</v>
      </c>
      <c r="BJ130" s="16" t="s">
        <v>85</v>
      </c>
      <c r="BK130" s="202">
        <f>ROUND(I130*H130,2)</f>
        <v>0</v>
      </c>
      <c r="BL130" s="16" t="s">
        <v>95</v>
      </c>
      <c r="BM130" s="201" t="s">
        <v>357</v>
      </c>
    </row>
    <row r="131" spans="2:65" s="1" customFormat="1" ht="341.25">
      <c r="B131" s="33"/>
      <c r="C131" s="34"/>
      <c r="D131" s="203" t="s">
        <v>144</v>
      </c>
      <c r="E131" s="34"/>
      <c r="F131" s="204" t="s">
        <v>348</v>
      </c>
      <c r="G131" s="34"/>
      <c r="H131" s="34"/>
      <c r="I131" s="109"/>
      <c r="J131" s="34"/>
      <c r="K131" s="34"/>
      <c r="L131" s="37"/>
      <c r="M131" s="205"/>
      <c r="N131" s="65"/>
      <c r="O131" s="65"/>
      <c r="P131" s="65"/>
      <c r="Q131" s="65"/>
      <c r="R131" s="65"/>
      <c r="S131" s="65"/>
      <c r="T131" s="66"/>
      <c r="AT131" s="16" t="s">
        <v>144</v>
      </c>
      <c r="AU131" s="16" t="s">
        <v>89</v>
      </c>
    </row>
    <row r="132" spans="2:65" s="13" customFormat="1">
      <c r="B132" s="216"/>
      <c r="C132" s="217"/>
      <c r="D132" s="203" t="s">
        <v>146</v>
      </c>
      <c r="E132" s="218" t="s">
        <v>1</v>
      </c>
      <c r="F132" s="219" t="s">
        <v>358</v>
      </c>
      <c r="G132" s="217"/>
      <c r="H132" s="220">
        <v>174.80799999999999</v>
      </c>
      <c r="I132" s="221"/>
      <c r="J132" s="217"/>
      <c r="K132" s="217"/>
      <c r="L132" s="222"/>
      <c r="M132" s="223"/>
      <c r="N132" s="224"/>
      <c r="O132" s="224"/>
      <c r="P132" s="224"/>
      <c r="Q132" s="224"/>
      <c r="R132" s="224"/>
      <c r="S132" s="224"/>
      <c r="T132" s="225"/>
      <c r="AT132" s="226" t="s">
        <v>146</v>
      </c>
      <c r="AU132" s="226" t="s">
        <v>89</v>
      </c>
      <c r="AV132" s="13" t="s">
        <v>89</v>
      </c>
      <c r="AW132" s="13" t="s">
        <v>35</v>
      </c>
      <c r="AX132" s="13" t="s">
        <v>85</v>
      </c>
      <c r="AY132" s="226" t="s">
        <v>136</v>
      </c>
    </row>
    <row r="133" spans="2:65" s="1" customFormat="1" ht="36" customHeight="1">
      <c r="B133" s="33"/>
      <c r="C133" s="190" t="s">
        <v>95</v>
      </c>
      <c r="D133" s="190" t="s">
        <v>138</v>
      </c>
      <c r="E133" s="191" t="s">
        <v>359</v>
      </c>
      <c r="F133" s="192" t="s">
        <v>360</v>
      </c>
      <c r="G133" s="193" t="s">
        <v>141</v>
      </c>
      <c r="H133" s="194">
        <v>4661.5360000000001</v>
      </c>
      <c r="I133" s="195"/>
      <c r="J133" s="196">
        <f>ROUND(I133*H133,2)</f>
        <v>0</v>
      </c>
      <c r="K133" s="192" t="s">
        <v>142</v>
      </c>
      <c r="L133" s="37"/>
      <c r="M133" s="197" t="s">
        <v>1</v>
      </c>
      <c r="N133" s="198" t="s">
        <v>45</v>
      </c>
      <c r="O133" s="65"/>
      <c r="P133" s="199">
        <f>O133*H133</f>
        <v>0</v>
      </c>
      <c r="Q133" s="199">
        <v>0</v>
      </c>
      <c r="R133" s="199">
        <f>Q133*H133</f>
        <v>0</v>
      </c>
      <c r="S133" s="199">
        <v>0</v>
      </c>
      <c r="T133" s="200">
        <f>S133*H133</f>
        <v>0</v>
      </c>
      <c r="AR133" s="201" t="s">
        <v>95</v>
      </c>
      <c r="AT133" s="201" t="s">
        <v>138</v>
      </c>
      <c r="AU133" s="201" t="s">
        <v>89</v>
      </c>
      <c r="AY133" s="16" t="s">
        <v>136</v>
      </c>
      <c r="BE133" s="202">
        <f>IF(N133="základní",J133,0)</f>
        <v>0</v>
      </c>
      <c r="BF133" s="202">
        <f>IF(N133="snížená",J133,0)</f>
        <v>0</v>
      </c>
      <c r="BG133" s="202">
        <f>IF(N133="zákl. přenesená",J133,0)</f>
        <v>0</v>
      </c>
      <c r="BH133" s="202">
        <f>IF(N133="sníž. přenesená",J133,0)</f>
        <v>0</v>
      </c>
      <c r="BI133" s="202">
        <f>IF(N133="nulová",J133,0)</f>
        <v>0</v>
      </c>
      <c r="BJ133" s="16" t="s">
        <v>85</v>
      </c>
      <c r="BK133" s="202">
        <f>ROUND(I133*H133,2)</f>
        <v>0</v>
      </c>
      <c r="BL133" s="16" t="s">
        <v>95</v>
      </c>
      <c r="BM133" s="201" t="s">
        <v>361</v>
      </c>
    </row>
    <row r="134" spans="2:65" s="1" customFormat="1" ht="341.25">
      <c r="B134" s="33"/>
      <c r="C134" s="34"/>
      <c r="D134" s="203" t="s">
        <v>144</v>
      </c>
      <c r="E134" s="34"/>
      <c r="F134" s="204" t="s">
        <v>348</v>
      </c>
      <c r="G134" s="34"/>
      <c r="H134" s="34"/>
      <c r="I134" s="109"/>
      <c r="J134" s="34"/>
      <c r="K134" s="34"/>
      <c r="L134" s="37"/>
      <c r="M134" s="205"/>
      <c r="N134" s="65"/>
      <c r="O134" s="65"/>
      <c r="P134" s="65"/>
      <c r="Q134" s="65"/>
      <c r="R134" s="65"/>
      <c r="S134" s="65"/>
      <c r="T134" s="66"/>
      <c r="AT134" s="16" t="s">
        <v>144</v>
      </c>
      <c r="AU134" s="16" t="s">
        <v>89</v>
      </c>
    </row>
    <row r="135" spans="2:65" s="12" customFormat="1" ht="22.5">
      <c r="B135" s="206"/>
      <c r="C135" s="207"/>
      <c r="D135" s="203" t="s">
        <v>146</v>
      </c>
      <c r="E135" s="208" t="s">
        <v>1</v>
      </c>
      <c r="F135" s="209" t="s">
        <v>354</v>
      </c>
      <c r="G135" s="207"/>
      <c r="H135" s="208" t="s">
        <v>1</v>
      </c>
      <c r="I135" s="210"/>
      <c r="J135" s="207"/>
      <c r="K135" s="207"/>
      <c r="L135" s="211"/>
      <c r="M135" s="212"/>
      <c r="N135" s="213"/>
      <c r="O135" s="213"/>
      <c r="P135" s="213"/>
      <c r="Q135" s="213"/>
      <c r="R135" s="213"/>
      <c r="S135" s="213"/>
      <c r="T135" s="214"/>
      <c r="AT135" s="215" t="s">
        <v>146</v>
      </c>
      <c r="AU135" s="215" t="s">
        <v>89</v>
      </c>
      <c r="AV135" s="12" t="s">
        <v>85</v>
      </c>
      <c r="AW135" s="12" t="s">
        <v>35</v>
      </c>
      <c r="AX135" s="12" t="s">
        <v>80</v>
      </c>
      <c r="AY135" s="215" t="s">
        <v>136</v>
      </c>
    </row>
    <row r="136" spans="2:65" s="13" customFormat="1">
      <c r="B136" s="216"/>
      <c r="C136" s="217"/>
      <c r="D136" s="203" t="s">
        <v>146</v>
      </c>
      <c r="E136" s="218" t="s">
        <v>1</v>
      </c>
      <c r="F136" s="219" t="s">
        <v>362</v>
      </c>
      <c r="G136" s="217"/>
      <c r="H136" s="220">
        <v>4661.5360000000001</v>
      </c>
      <c r="I136" s="221"/>
      <c r="J136" s="217"/>
      <c r="K136" s="217"/>
      <c r="L136" s="222"/>
      <c r="M136" s="223"/>
      <c r="N136" s="224"/>
      <c r="O136" s="224"/>
      <c r="P136" s="224"/>
      <c r="Q136" s="224"/>
      <c r="R136" s="224"/>
      <c r="S136" s="224"/>
      <c r="T136" s="225"/>
      <c r="AT136" s="226" t="s">
        <v>146</v>
      </c>
      <c r="AU136" s="226" t="s">
        <v>89</v>
      </c>
      <c r="AV136" s="13" t="s">
        <v>89</v>
      </c>
      <c r="AW136" s="13" t="s">
        <v>35</v>
      </c>
      <c r="AX136" s="13" t="s">
        <v>85</v>
      </c>
      <c r="AY136" s="226" t="s">
        <v>136</v>
      </c>
    </row>
    <row r="137" spans="2:65" s="1" customFormat="1" ht="48" customHeight="1">
      <c r="B137" s="33"/>
      <c r="C137" s="190" t="s">
        <v>98</v>
      </c>
      <c r="D137" s="190" t="s">
        <v>138</v>
      </c>
      <c r="E137" s="191" t="s">
        <v>363</v>
      </c>
      <c r="F137" s="192" t="s">
        <v>364</v>
      </c>
      <c r="G137" s="193" t="s">
        <v>141</v>
      </c>
      <c r="H137" s="194">
        <v>1398.461</v>
      </c>
      <c r="I137" s="195"/>
      <c r="J137" s="196">
        <f>ROUND(I137*H137,2)</f>
        <v>0</v>
      </c>
      <c r="K137" s="192" t="s">
        <v>142</v>
      </c>
      <c r="L137" s="37"/>
      <c r="M137" s="197" t="s">
        <v>1</v>
      </c>
      <c r="N137" s="198" t="s">
        <v>45</v>
      </c>
      <c r="O137" s="65"/>
      <c r="P137" s="199">
        <f>O137*H137</f>
        <v>0</v>
      </c>
      <c r="Q137" s="199">
        <v>0</v>
      </c>
      <c r="R137" s="199">
        <f>Q137*H137</f>
        <v>0</v>
      </c>
      <c r="S137" s="199">
        <v>0</v>
      </c>
      <c r="T137" s="200">
        <f>S137*H137</f>
        <v>0</v>
      </c>
      <c r="AR137" s="201" t="s">
        <v>95</v>
      </c>
      <c r="AT137" s="201" t="s">
        <v>138</v>
      </c>
      <c r="AU137" s="201" t="s">
        <v>89</v>
      </c>
      <c r="AY137" s="16" t="s">
        <v>136</v>
      </c>
      <c r="BE137" s="202">
        <f>IF(N137="základní",J137,0)</f>
        <v>0</v>
      </c>
      <c r="BF137" s="202">
        <f>IF(N137="snížená",J137,0)</f>
        <v>0</v>
      </c>
      <c r="BG137" s="202">
        <f>IF(N137="zákl. přenesená",J137,0)</f>
        <v>0</v>
      </c>
      <c r="BH137" s="202">
        <f>IF(N137="sníž. přenesená",J137,0)</f>
        <v>0</v>
      </c>
      <c r="BI137" s="202">
        <f>IF(N137="nulová",J137,0)</f>
        <v>0</v>
      </c>
      <c r="BJ137" s="16" t="s">
        <v>85</v>
      </c>
      <c r="BK137" s="202">
        <f>ROUND(I137*H137,2)</f>
        <v>0</v>
      </c>
      <c r="BL137" s="16" t="s">
        <v>95</v>
      </c>
      <c r="BM137" s="201" t="s">
        <v>365</v>
      </c>
    </row>
    <row r="138" spans="2:65" s="1" customFormat="1" ht="341.25">
      <c r="B138" s="33"/>
      <c r="C138" s="34"/>
      <c r="D138" s="203" t="s">
        <v>144</v>
      </c>
      <c r="E138" s="34"/>
      <c r="F138" s="204" t="s">
        <v>348</v>
      </c>
      <c r="G138" s="34"/>
      <c r="H138" s="34"/>
      <c r="I138" s="109"/>
      <c r="J138" s="34"/>
      <c r="K138" s="34"/>
      <c r="L138" s="37"/>
      <c r="M138" s="205"/>
      <c r="N138" s="65"/>
      <c r="O138" s="65"/>
      <c r="P138" s="65"/>
      <c r="Q138" s="65"/>
      <c r="R138" s="65"/>
      <c r="S138" s="65"/>
      <c r="T138" s="66"/>
      <c r="AT138" s="16" t="s">
        <v>144</v>
      </c>
      <c r="AU138" s="16" t="s">
        <v>89</v>
      </c>
    </row>
    <row r="139" spans="2:65" s="13" customFormat="1">
      <c r="B139" s="216"/>
      <c r="C139" s="217"/>
      <c r="D139" s="203" t="s">
        <v>146</v>
      </c>
      <c r="E139" s="218" t="s">
        <v>1</v>
      </c>
      <c r="F139" s="219" t="s">
        <v>366</v>
      </c>
      <c r="G139" s="217"/>
      <c r="H139" s="220">
        <v>1398.461</v>
      </c>
      <c r="I139" s="221"/>
      <c r="J139" s="217"/>
      <c r="K139" s="217"/>
      <c r="L139" s="222"/>
      <c r="M139" s="223"/>
      <c r="N139" s="224"/>
      <c r="O139" s="224"/>
      <c r="P139" s="224"/>
      <c r="Q139" s="224"/>
      <c r="R139" s="224"/>
      <c r="S139" s="224"/>
      <c r="T139" s="225"/>
      <c r="AT139" s="226" t="s">
        <v>146</v>
      </c>
      <c r="AU139" s="226" t="s">
        <v>89</v>
      </c>
      <c r="AV139" s="13" t="s">
        <v>89</v>
      </c>
      <c r="AW139" s="13" t="s">
        <v>35</v>
      </c>
      <c r="AX139" s="13" t="s">
        <v>85</v>
      </c>
      <c r="AY139" s="226" t="s">
        <v>136</v>
      </c>
    </row>
    <row r="140" spans="2:65" s="1" customFormat="1" ht="48" customHeight="1">
      <c r="B140" s="33"/>
      <c r="C140" s="190" t="s">
        <v>101</v>
      </c>
      <c r="D140" s="190" t="s">
        <v>138</v>
      </c>
      <c r="E140" s="191" t="s">
        <v>188</v>
      </c>
      <c r="F140" s="192" t="s">
        <v>189</v>
      </c>
      <c r="G140" s="193" t="s">
        <v>141</v>
      </c>
      <c r="H140" s="194">
        <v>5826.92</v>
      </c>
      <c r="I140" s="195"/>
      <c r="J140" s="196">
        <f>ROUND(I140*H140,2)</f>
        <v>0</v>
      </c>
      <c r="K140" s="192" t="s">
        <v>142</v>
      </c>
      <c r="L140" s="37"/>
      <c r="M140" s="197" t="s">
        <v>1</v>
      </c>
      <c r="N140" s="198" t="s">
        <v>45</v>
      </c>
      <c r="O140" s="65"/>
      <c r="P140" s="199">
        <f>O140*H140</f>
        <v>0</v>
      </c>
      <c r="Q140" s="199">
        <v>0</v>
      </c>
      <c r="R140" s="199">
        <f>Q140*H140</f>
        <v>0</v>
      </c>
      <c r="S140" s="199">
        <v>0</v>
      </c>
      <c r="T140" s="200">
        <f>S140*H140</f>
        <v>0</v>
      </c>
      <c r="AR140" s="201" t="s">
        <v>95</v>
      </c>
      <c r="AT140" s="201" t="s">
        <v>138</v>
      </c>
      <c r="AU140" s="201" t="s">
        <v>89</v>
      </c>
      <c r="AY140" s="16" t="s">
        <v>136</v>
      </c>
      <c r="BE140" s="202">
        <f>IF(N140="základní",J140,0)</f>
        <v>0</v>
      </c>
      <c r="BF140" s="202">
        <f>IF(N140="snížená",J140,0)</f>
        <v>0</v>
      </c>
      <c r="BG140" s="202">
        <f>IF(N140="zákl. přenesená",J140,0)</f>
        <v>0</v>
      </c>
      <c r="BH140" s="202">
        <f>IF(N140="sníž. přenesená",J140,0)</f>
        <v>0</v>
      </c>
      <c r="BI140" s="202">
        <f>IF(N140="nulová",J140,0)</f>
        <v>0</v>
      </c>
      <c r="BJ140" s="16" t="s">
        <v>85</v>
      </c>
      <c r="BK140" s="202">
        <f>ROUND(I140*H140,2)</f>
        <v>0</v>
      </c>
      <c r="BL140" s="16" t="s">
        <v>95</v>
      </c>
      <c r="BM140" s="201" t="s">
        <v>367</v>
      </c>
    </row>
    <row r="141" spans="2:65" s="1" customFormat="1" ht="195">
      <c r="B141" s="33"/>
      <c r="C141" s="34"/>
      <c r="D141" s="203" t="s">
        <v>144</v>
      </c>
      <c r="E141" s="34"/>
      <c r="F141" s="204" t="s">
        <v>191</v>
      </c>
      <c r="G141" s="34"/>
      <c r="H141" s="34"/>
      <c r="I141" s="109"/>
      <c r="J141" s="34"/>
      <c r="K141" s="34"/>
      <c r="L141" s="37"/>
      <c r="M141" s="205"/>
      <c r="N141" s="65"/>
      <c r="O141" s="65"/>
      <c r="P141" s="65"/>
      <c r="Q141" s="65"/>
      <c r="R141" s="65"/>
      <c r="S141" s="65"/>
      <c r="T141" s="66"/>
      <c r="AT141" s="16" t="s">
        <v>144</v>
      </c>
      <c r="AU141" s="16" t="s">
        <v>89</v>
      </c>
    </row>
    <row r="142" spans="2:65" s="13" customFormat="1" ht="22.5">
      <c r="B142" s="216"/>
      <c r="C142" s="217"/>
      <c r="D142" s="203" t="s">
        <v>146</v>
      </c>
      <c r="E142" s="218" t="s">
        <v>1</v>
      </c>
      <c r="F142" s="219" t="s">
        <v>368</v>
      </c>
      <c r="G142" s="217"/>
      <c r="H142" s="220">
        <v>5826.92</v>
      </c>
      <c r="I142" s="221"/>
      <c r="J142" s="217"/>
      <c r="K142" s="217"/>
      <c r="L142" s="222"/>
      <c r="M142" s="223"/>
      <c r="N142" s="224"/>
      <c r="O142" s="224"/>
      <c r="P142" s="224"/>
      <c r="Q142" s="224"/>
      <c r="R142" s="224"/>
      <c r="S142" s="224"/>
      <c r="T142" s="225"/>
      <c r="AT142" s="226" t="s">
        <v>146</v>
      </c>
      <c r="AU142" s="226" t="s">
        <v>89</v>
      </c>
      <c r="AV142" s="13" t="s">
        <v>89</v>
      </c>
      <c r="AW142" s="13" t="s">
        <v>35</v>
      </c>
      <c r="AX142" s="13" t="s">
        <v>85</v>
      </c>
      <c r="AY142" s="226" t="s">
        <v>136</v>
      </c>
    </row>
    <row r="143" spans="2:65" s="1" customFormat="1" ht="36" customHeight="1">
      <c r="B143" s="33"/>
      <c r="C143" s="190" t="s">
        <v>104</v>
      </c>
      <c r="D143" s="190" t="s">
        <v>138</v>
      </c>
      <c r="E143" s="191" t="s">
        <v>369</v>
      </c>
      <c r="F143" s="192" t="s">
        <v>775</v>
      </c>
      <c r="G143" s="193" t="s">
        <v>141</v>
      </c>
      <c r="H143" s="194">
        <v>500</v>
      </c>
      <c r="I143" s="195"/>
      <c r="J143" s="196">
        <f>ROUND(I143*H143,2)</f>
        <v>0</v>
      </c>
      <c r="K143" s="192" t="s">
        <v>1</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370</v>
      </c>
    </row>
    <row r="144" spans="2:65" s="13" customFormat="1">
      <c r="B144" s="216"/>
      <c r="C144" s="217"/>
      <c r="D144" s="203" t="s">
        <v>146</v>
      </c>
      <c r="E144" s="218" t="s">
        <v>1</v>
      </c>
      <c r="F144" s="219" t="s">
        <v>776</v>
      </c>
      <c r="G144" s="217"/>
      <c r="H144" s="220">
        <v>500</v>
      </c>
      <c r="I144" s="221"/>
      <c r="J144" s="217"/>
      <c r="K144" s="217"/>
      <c r="L144" s="222"/>
      <c r="M144" s="223"/>
      <c r="N144" s="224"/>
      <c r="O144" s="224"/>
      <c r="P144" s="224"/>
      <c r="Q144" s="224"/>
      <c r="R144" s="224"/>
      <c r="S144" s="224"/>
      <c r="T144" s="225"/>
      <c r="AT144" s="226" t="s">
        <v>146</v>
      </c>
      <c r="AU144" s="226" t="s">
        <v>89</v>
      </c>
      <c r="AV144" s="13" t="s">
        <v>89</v>
      </c>
      <c r="AW144" s="13" t="s">
        <v>35</v>
      </c>
      <c r="AX144" s="13" t="s">
        <v>85</v>
      </c>
      <c r="AY144" s="226" t="s">
        <v>136</v>
      </c>
    </row>
    <row r="145" spans="2:65" s="1" customFormat="1" ht="36" customHeight="1">
      <c r="B145" s="33"/>
      <c r="C145" s="190" t="s">
        <v>182</v>
      </c>
      <c r="D145" s="190" t="s">
        <v>138</v>
      </c>
      <c r="E145" s="191" t="s">
        <v>371</v>
      </c>
      <c r="F145" s="192" t="s">
        <v>775</v>
      </c>
      <c r="G145" s="193" t="s">
        <v>141</v>
      </c>
      <c r="H145" s="194">
        <v>1063</v>
      </c>
      <c r="I145" s="195"/>
      <c r="J145" s="196">
        <f>ROUND(I145*H145,2)</f>
        <v>0</v>
      </c>
      <c r="K145" s="192" t="s">
        <v>1</v>
      </c>
      <c r="L145" s="37"/>
      <c r="M145" s="197" t="s">
        <v>1</v>
      </c>
      <c r="N145" s="198" t="s">
        <v>45</v>
      </c>
      <c r="O145" s="65"/>
      <c r="P145" s="199">
        <f>O145*H145</f>
        <v>0</v>
      </c>
      <c r="Q145" s="199">
        <v>0</v>
      </c>
      <c r="R145" s="199">
        <f>Q145*H145</f>
        <v>0</v>
      </c>
      <c r="S145" s="199">
        <v>0</v>
      </c>
      <c r="T145" s="200">
        <f>S145*H145</f>
        <v>0</v>
      </c>
      <c r="AR145" s="201" t="s">
        <v>95</v>
      </c>
      <c r="AT145" s="201" t="s">
        <v>138</v>
      </c>
      <c r="AU145" s="201" t="s">
        <v>89</v>
      </c>
      <c r="AY145" s="16" t="s">
        <v>136</v>
      </c>
      <c r="BE145" s="202">
        <f>IF(N145="základní",J145,0)</f>
        <v>0</v>
      </c>
      <c r="BF145" s="202">
        <f>IF(N145="snížená",J145,0)</f>
        <v>0</v>
      </c>
      <c r="BG145" s="202">
        <f>IF(N145="zákl. přenesená",J145,0)</f>
        <v>0</v>
      </c>
      <c r="BH145" s="202">
        <f>IF(N145="sníž. přenesená",J145,0)</f>
        <v>0</v>
      </c>
      <c r="BI145" s="202">
        <f>IF(N145="nulová",J145,0)</f>
        <v>0</v>
      </c>
      <c r="BJ145" s="16" t="s">
        <v>85</v>
      </c>
      <c r="BK145" s="202">
        <f>ROUND(I145*H145,2)</f>
        <v>0</v>
      </c>
      <c r="BL145" s="16" t="s">
        <v>95</v>
      </c>
      <c r="BM145" s="201" t="s">
        <v>372</v>
      </c>
    </row>
    <row r="146" spans="2:65" s="13" customFormat="1">
      <c r="B146" s="216"/>
      <c r="C146" s="217"/>
      <c r="D146" s="203" t="s">
        <v>146</v>
      </c>
      <c r="E146" s="218" t="s">
        <v>1</v>
      </c>
      <c r="F146" s="219" t="s">
        <v>777</v>
      </c>
      <c r="G146" s="217"/>
      <c r="H146" s="220">
        <v>1063</v>
      </c>
      <c r="I146" s="221"/>
      <c r="J146" s="217"/>
      <c r="K146" s="217"/>
      <c r="L146" s="222"/>
      <c r="M146" s="223"/>
      <c r="N146" s="224"/>
      <c r="O146" s="224"/>
      <c r="P146" s="224"/>
      <c r="Q146" s="224"/>
      <c r="R146" s="224"/>
      <c r="S146" s="224"/>
      <c r="T146" s="225"/>
      <c r="AT146" s="226" t="s">
        <v>146</v>
      </c>
      <c r="AU146" s="226" t="s">
        <v>89</v>
      </c>
      <c r="AV146" s="13" t="s">
        <v>89</v>
      </c>
      <c r="AW146" s="13" t="s">
        <v>35</v>
      </c>
      <c r="AX146" s="13" t="s">
        <v>85</v>
      </c>
      <c r="AY146" s="226" t="s">
        <v>136</v>
      </c>
    </row>
    <row r="147" spans="2:65" s="1" customFormat="1" ht="36" customHeight="1">
      <c r="B147" s="33"/>
      <c r="C147" s="190" t="s">
        <v>187</v>
      </c>
      <c r="D147" s="190" t="s">
        <v>138</v>
      </c>
      <c r="E147" s="191" t="s">
        <v>373</v>
      </c>
      <c r="F147" s="192" t="s">
        <v>374</v>
      </c>
      <c r="G147" s="193" t="s">
        <v>218</v>
      </c>
      <c r="H147" s="194">
        <v>10810</v>
      </c>
      <c r="I147" s="195"/>
      <c r="J147" s="196">
        <f>ROUND(I147*H147,2)</f>
        <v>0</v>
      </c>
      <c r="K147" s="192" t="s">
        <v>142</v>
      </c>
      <c r="L147" s="37"/>
      <c r="M147" s="197" t="s">
        <v>1</v>
      </c>
      <c r="N147" s="198" t="s">
        <v>45</v>
      </c>
      <c r="O147" s="65"/>
      <c r="P147" s="199">
        <f>O147*H147</f>
        <v>0</v>
      </c>
      <c r="Q147" s="199">
        <v>0</v>
      </c>
      <c r="R147" s="199">
        <f>Q147*H147</f>
        <v>0</v>
      </c>
      <c r="S147" s="199">
        <v>0</v>
      </c>
      <c r="T147" s="200">
        <f>S147*H147</f>
        <v>0</v>
      </c>
      <c r="AR147" s="201" t="s">
        <v>95</v>
      </c>
      <c r="AT147" s="201" t="s">
        <v>138</v>
      </c>
      <c r="AU147" s="201" t="s">
        <v>89</v>
      </c>
      <c r="AY147" s="16" t="s">
        <v>136</v>
      </c>
      <c r="BE147" s="202">
        <f>IF(N147="základní",J147,0)</f>
        <v>0</v>
      </c>
      <c r="BF147" s="202">
        <f>IF(N147="snížená",J147,0)</f>
        <v>0</v>
      </c>
      <c r="BG147" s="202">
        <f>IF(N147="zákl. přenesená",J147,0)</f>
        <v>0</v>
      </c>
      <c r="BH147" s="202">
        <f>IF(N147="sníž. přenesená",J147,0)</f>
        <v>0</v>
      </c>
      <c r="BI147" s="202">
        <f>IF(N147="nulová",J147,0)</f>
        <v>0</v>
      </c>
      <c r="BJ147" s="16" t="s">
        <v>85</v>
      </c>
      <c r="BK147" s="202">
        <f>ROUND(I147*H147,2)</f>
        <v>0</v>
      </c>
      <c r="BL147" s="16" t="s">
        <v>95</v>
      </c>
      <c r="BM147" s="201" t="s">
        <v>375</v>
      </c>
    </row>
    <row r="148" spans="2:65" s="1" customFormat="1" ht="117">
      <c r="B148" s="33"/>
      <c r="C148" s="34"/>
      <c r="D148" s="203" t="s">
        <v>144</v>
      </c>
      <c r="E148" s="34"/>
      <c r="F148" s="204" t="s">
        <v>225</v>
      </c>
      <c r="G148" s="34"/>
      <c r="H148" s="34"/>
      <c r="I148" s="109"/>
      <c r="J148" s="34"/>
      <c r="K148" s="34"/>
      <c r="L148" s="37"/>
      <c r="M148" s="205"/>
      <c r="N148" s="65"/>
      <c r="O148" s="65"/>
      <c r="P148" s="65"/>
      <c r="Q148" s="65"/>
      <c r="R148" s="65"/>
      <c r="S148" s="65"/>
      <c r="T148" s="66"/>
      <c r="AT148" s="16" t="s">
        <v>144</v>
      </c>
      <c r="AU148" s="16" t="s">
        <v>89</v>
      </c>
    </row>
    <row r="149" spans="2:65" s="13" customFormat="1">
      <c r="B149" s="216"/>
      <c r="C149" s="217"/>
      <c r="D149" s="203" t="s">
        <v>146</v>
      </c>
      <c r="E149" s="218" t="s">
        <v>1</v>
      </c>
      <c r="F149" s="219" t="s">
        <v>376</v>
      </c>
      <c r="G149" s="217"/>
      <c r="H149" s="220">
        <v>10810</v>
      </c>
      <c r="I149" s="221"/>
      <c r="J149" s="217"/>
      <c r="K149" s="217"/>
      <c r="L149" s="222"/>
      <c r="M149" s="223"/>
      <c r="N149" s="224"/>
      <c r="O149" s="224"/>
      <c r="P149" s="224"/>
      <c r="Q149" s="224"/>
      <c r="R149" s="224"/>
      <c r="S149" s="224"/>
      <c r="T149" s="225"/>
      <c r="AT149" s="226" t="s">
        <v>146</v>
      </c>
      <c r="AU149" s="226" t="s">
        <v>89</v>
      </c>
      <c r="AV149" s="13" t="s">
        <v>89</v>
      </c>
      <c r="AW149" s="13" t="s">
        <v>35</v>
      </c>
      <c r="AX149" s="13" t="s">
        <v>85</v>
      </c>
      <c r="AY149" s="226" t="s">
        <v>136</v>
      </c>
    </row>
    <row r="150" spans="2:65" s="1" customFormat="1" ht="16.5" customHeight="1">
      <c r="B150" s="33"/>
      <c r="C150" s="239" t="s">
        <v>193</v>
      </c>
      <c r="D150" s="239" t="s">
        <v>228</v>
      </c>
      <c r="E150" s="240" t="s">
        <v>229</v>
      </c>
      <c r="F150" s="241" t="s">
        <v>230</v>
      </c>
      <c r="G150" s="242" t="s">
        <v>231</v>
      </c>
      <c r="H150" s="243">
        <v>162.15</v>
      </c>
      <c r="I150" s="244"/>
      <c r="J150" s="245">
        <f>ROUND(I150*H150,2)</f>
        <v>0</v>
      </c>
      <c r="K150" s="241" t="s">
        <v>142</v>
      </c>
      <c r="L150" s="246"/>
      <c r="M150" s="247" t="s">
        <v>1</v>
      </c>
      <c r="N150" s="248" t="s">
        <v>45</v>
      </c>
      <c r="O150" s="65"/>
      <c r="P150" s="199">
        <f>O150*H150</f>
        <v>0</v>
      </c>
      <c r="Q150" s="199">
        <v>1E-3</v>
      </c>
      <c r="R150" s="199">
        <f>Q150*H150</f>
        <v>0.16215000000000002</v>
      </c>
      <c r="S150" s="199">
        <v>0</v>
      </c>
      <c r="T150" s="200">
        <f>S150*H150</f>
        <v>0</v>
      </c>
      <c r="AR150" s="201" t="s">
        <v>182</v>
      </c>
      <c r="AT150" s="201" t="s">
        <v>228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95</v>
      </c>
      <c r="BM150" s="201" t="s">
        <v>377</v>
      </c>
    </row>
    <row r="151" spans="2:65" s="13" customFormat="1">
      <c r="B151" s="216"/>
      <c r="C151" s="217"/>
      <c r="D151" s="203" t="s">
        <v>146</v>
      </c>
      <c r="E151" s="217"/>
      <c r="F151" s="219" t="s">
        <v>378</v>
      </c>
      <c r="G151" s="217"/>
      <c r="H151" s="220">
        <v>162.15</v>
      </c>
      <c r="I151" s="221"/>
      <c r="J151" s="217"/>
      <c r="K151" s="217"/>
      <c r="L151" s="222"/>
      <c r="M151" s="223"/>
      <c r="N151" s="224"/>
      <c r="O151" s="224"/>
      <c r="P151" s="224"/>
      <c r="Q151" s="224"/>
      <c r="R151" s="224"/>
      <c r="S151" s="224"/>
      <c r="T151" s="225"/>
      <c r="AT151" s="226" t="s">
        <v>146</v>
      </c>
      <c r="AU151" s="226" t="s">
        <v>89</v>
      </c>
      <c r="AV151" s="13" t="s">
        <v>89</v>
      </c>
      <c r="AW151" s="13" t="s">
        <v>4</v>
      </c>
      <c r="AX151" s="13" t="s">
        <v>85</v>
      </c>
      <c r="AY151" s="226" t="s">
        <v>136</v>
      </c>
    </row>
    <row r="152" spans="2:65" s="1" customFormat="1" ht="36" customHeight="1">
      <c r="B152" s="33"/>
      <c r="C152" s="190" t="s">
        <v>198</v>
      </c>
      <c r="D152" s="190" t="s">
        <v>138</v>
      </c>
      <c r="E152" s="191" t="s">
        <v>379</v>
      </c>
      <c r="F152" s="192" t="s">
        <v>380</v>
      </c>
      <c r="G152" s="193" t="s">
        <v>218</v>
      </c>
      <c r="H152" s="194">
        <v>21620</v>
      </c>
      <c r="I152" s="195"/>
      <c r="J152" s="196">
        <f>ROUND(I152*H152,2)</f>
        <v>0</v>
      </c>
      <c r="K152" s="192" t="s">
        <v>142</v>
      </c>
      <c r="L152" s="37"/>
      <c r="M152" s="197" t="s">
        <v>1</v>
      </c>
      <c r="N152" s="198" t="s">
        <v>45</v>
      </c>
      <c r="O152" s="65"/>
      <c r="P152" s="199">
        <f>O152*H152</f>
        <v>0</v>
      </c>
      <c r="Q152" s="199">
        <v>0</v>
      </c>
      <c r="R152" s="199">
        <f>Q152*H152</f>
        <v>0</v>
      </c>
      <c r="S152" s="199">
        <v>0</v>
      </c>
      <c r="T152" s="200">
        <f>S152*H152</f>
        <v>0</v>
      </c>
      <c r="AR152" s="201" t="s">
        <v>95</v>
      </c>
      <c r="AT152" s="201" t="s">
        <v>138</v>
      </c>
      <c r="AU152" s="201" t="s">
        <v>89</v>
      </c>
      <c r="AY152" s="16" t="s">
        <v>136</v>
      </c>
      <c r="BE152" s="202">
        <f>IF(N152="základní",J152,0)</f>
        <v>0</v>
      </c>
      <c r="BF152" s="202">
        <f>IF(N152="snížená",J152,0)</f>
        <v>0</v>
      </c>
      <c r="BG152" s="202">
        <f>IF(N152="zákl. přenesená",J152,0)</f>
        <v>0</v>
      </c>
      <c r="BH152" s="202">
        <f>IF(N152="sníž. přenesená",J152,0)</f>
        <v>0</v>
      </c>
      <c r="BI152" s="202">
        <f>IF(N152="nulová",J152,0)</f>
        <v>0</v>
      </c>
      <c r="BJ152" s="16" t="s">
        <v>85</v>
      </c>
      <c r="BK152" s="202">
        <f>ROUND(I152*H152,2)</f>
        <v>0</v>
      </c>
      <c r="BL152" s="16" t="s">
        <v>95</v>
      </c>
      <c r="BM152" s="201" t="s">
        <v>381</v>
      </c>
    </row>
    <row r="153" spans="2:65" s="1" customFormat="1" ht="126.75">
      <c r="B153" s="33"/>
      <c r="C153" s="34"/>
      <c r="D153" s="203" t="s">
        <v>144</v>
      </c>
      <c r="E153" s="34"/>
      <c r="F153" s="204" t="s">
        <v>252</v>
      </c>
      <c r="G153" s="34"/>
      <c r="H153" s="34"/>
      <c r="I153" s="109"/>
      <c r="J153" s="34"/>
      <c r="K153" s="34"/>
      <c r="L153" s="37"/>
      <c r="M153" s="205"/>
      <c r="N153" s="65"/>
      <c r="O153" s="65"/>
      <c r="P153" s="65"/>
      <c r="Q153" s="65"/>
      <c r="R153" s="65"/>
      <c r="S153" s="65"/>
      <c r="T153" s="66"/>
      <c r="AT153" s="16" t="s">
        <v>144</v>
      </c>
      <c r="AU153" s="16" t="s">
        <v>89</v>
      </c>
    </row>
    <row r="154" spans="2:65" s="13" customFormat="1">
      <c r="B154" s="216"/>
      <c r="C154" s="217"/>
      <c r="D154" s="203" t="s">
        <v>146</v>
      </c>
      <c r="E154" s="218" t="s">
        <v>1</v>
      </c>
      <c r="F154" s="219" t="s">
        <v>382</v>
      </c>
      <c r="G154" s="217"/>
      <c r="H154" s="220">
        <v>21620</v>
      </c>
      <c r="I154" s="221"/>
      <c r="J154" s="217"/>
      <c r="K154" s="217"/>
      <c r="L154" s="222"/>
      <c r="M154" s="223"/>
      <c r="N154" s="224"/>
      <c r="O154" s="224"/>
      <c r="P154" s="224"/>
      <c r="Q154" s="224"/>
      <c r="R154" s="224"/>
      <c r="S154" s="224"/>
      <c r="T154" s="225"/>
      <c r="AT154" s="226" t="s">
        <v>146</v>
      </c>
      <c r="AU154" s="226" t="s">
        <v>89</v>
      </c>
      <c r="AV154" s="13" t="s">
        <v>89</v>
      </c>
      <c r="AW154" s="13" t="s">
        <v>35</v>
      </c>
      <c r="AX154" s="13" t="s">
        <v>85</v>
      </c>
      <c r="AY154" s="226" t="s">
        <v>136</v>
      </c>
    </row>
    <row r="155" spans="2:65" s="1" customFormat="1" ht="24" customHeight="1">
      <c r="B155" s="33"/>
      <c r="C155" s="190" t="s">
        <v>204</v>
      </c>
      <c r="D155" s="190" t="s">
        <v>138</v>
      </c>
      <c r="E155" s="191" t="s">
        <v>383</v>
      </c>
      <c r="F155" s="192" t="s">
        <v>384</v>
      </c>
      <c r="G155" s="193" t="s">
        <v>385</v>
      </c>
      <c r="H155" s="194">
        <v>1</v>
      </c>
      <c r="I155" s="195"/>
      <c r="J155" s="196">
        <f>ROUND(I155*H155,2)</f>
        <v>0</v>
      </c>
      <c r="K155" s="192" t="s">
        <v>142</v>
      </c>
      <c r="L155" s="37"/>
      <c r="M155" s="197" t="s">
        <v>1</v>
      </c>
      <c r="N155" s="198" t="s">
        <v>45</v>
      </c>
      <c r="O155" s="65"/>
      <c r="P155" s="199">
        <f>O155*H155</f>
        <v>0</v>
      </c>
      <c r="Q155" s="199">
        <v>0</v>
      </c>
      <c r="R155" s="199">
        <f>Q155*H155</f>
        <v>0</v>
      </c>
      <c r="S155" s="199">
        <v>0</v>
      </c>
      <c r="T155" s="200">
        <f>S155*H155</f>
        <v>0</v>
      </c>
      <c r="AR155" s="201" t="s">
        <v>95</v>
      </c>
      <c r="AT155" s="201" t="s">
        <v>138</v>
      </c>
      <c r="AU155" s="201" t="s">
        <v>89</v>
      </c>
      <c r="AY155" s="16" t="s">
        <v>136</v>
      </c>
      <c r="BE155" s="202">
        <f>IF(N155="základní",J155,0)</f>
        <v>0</v>
      </c>
      <c r="BF155" s="202">
        <f>IF(N155="snížená",J155,0)</f>
        <v>0</v>
      </c>
      <c r="BG155" s="202">
        <f>IF(N155="zákl. přenesená",J155,0)</f>
        <v>0</v>
      </c>
      <c r="BH155" s="202">
        <f>IF(N155="sníž. přenesená",J155,0)</f>
        <v>0</v>
      </c>
      <c r="BI155" s="202">
        <f>IF(N155="nulová",J155,0)</f>
        <v>0</v>
      </c>
      <c r="BJ155" s="16" t="s">
        <v>85</v>
      </c>
      <c r="BK155" s="202">
        <f>ROUND(I155*H155,2)</f>
        <v>0</v>
      </c>
      <c r="BL155" s="16" t="s">
        <v>95</v>
      </c>
      <c r="BM155" s="201" t="s">
        <v>386</v>
      </c>
    </row>
    <row r="156" spans="2:65" s="13" customFormat="1">
      <c r="B156" s="216"/>
      <c r="C156" s="217"/>
      <c r="D156" s="203" t="s">
        <v>146</v>
      </c>
      <c r="E156" s="218" t="s">
        <v>1</v>
      </c>
      <c r="F156" s="219" t="s">
        <v>387</v>
      </c>
      <c r="G156" s="217"/>
      <c r="H156" s="220">
        <v>1</v>
      </c>
      <c r="I156" s="221"/>
      <c r="J156" s="217"/>
      <c r="K156" s="217"/>
      <c r="L156" s="222"/>
      <c r="M156" s="223"/>
      <c r="N156" s="224"/>
      <c r="O156" s="224"/>
      <c r="P156" s="224"/>
      <c r="Q156" s="224"/>
      <c r="R156" s="224"/>
      <c r="S156" s="224"/>
      <c r="T156" s="225"/>
      <c r="AT156" s="226" t="s">
        <v>146</v>
      </c>
      <c r="AU156" s="226" t="s">
        <v>89</v>
      </c>
      <c r="AV156" s="13" t="s">
        <v>89</v>
      </c>
      <c r="AW156" s="13" t="s">
        <v>35</v>
      </c>
      <c r="AX156" s="13" t="s">
        <v>85</v>
      </c>
      <c r="AY156" s="226" t="s">
        <v>136</v>
      </c>
    </row>
    <row r="157" spans="2:65" s="11" customFormat="1" ht="22.9" customHeight="1">
      <c r="B157" s="174"/>
      <c r="C157" s="175"/>
      <c r="D157" s="176" t="s">
        <v>79</v>
      </c>
      <c r="E157" s="188" t="s">
        <v>337</v>
      </c>
      <c r="F157" s="188" t="s">
        <v>338</v>
      </c>
      <c r="G157" s="175"/>
      <c r="H157" s="175"/>
      <c r="I157" s="178"/>
      <c r="J157" s="189">
        <f>BK157</f>
        <v>0</v>
      </c>
      <c r="K157" s="175"/>
      <c r="L157" s="180"/>
      <c r="M157" s="181"/>
      <c r="N157" s="182"/>
      <c r="O157" s="182"/>
      <c r="P157" s="183">
        <f>SUM(P158:P159)</f>
        <v>0</v>
      </c>
      <c r="Q157" s="182"/>
      <c r="R157" s="183">
        <f>SUM(R158:R159)</f>
        <v>0</v>
      </c>
      <c r="S157" s="182"/>
      <c r="T157" s="184">
        <f>SUM(T158:T159)</f>
        <v>0</v>
      </c>
      <c r="AR157" s="185" t="s">
        <v>85</v>
      </c>
      <c r="AT157" s="186" t="s">
        <v>79</v>
      </c>
      <c r="AU157" s="186" t="s">
        <v>85</v>
      </c>
      <c r="AY157" s="185" t="s">
        <v>136</v>
      </c>
      <c r="BK157" s="187">
        <f>SUM(BK158:BK159)</f>
        <v>0</v>
      </c>
    </row>
    <row r="158" spans="2:65" s="1" customFormat="1" ht="24" customHeight="1">
      <c r="B158" s="33"/>
      <c r="C158" s="190" t="s">
        <v>209</v>
      </c>
      <c r="D158" s="190" t="s">
        <v>138</v>
      </c>
      <c r="E158" s="191" t="s">
        <v>340</v>
      </c>
      <c r="F158" s="192" t="s">
        <v>341</v>
      </c>
      <c r="G158" s="193" t="s">
        <v>328</v>
      </c>
      <c r="H158" s="194">
        <v>0.16200000000000001</v>
      </c>
      <c r="I158" s="195"/>
      <c r="J158" s="196">
        <f>ROUND(I158*H158,2)</f>
        <v>0</v>
      </c>
      <c r="K158" s="192" t="s">
        <v>142</v>
      </c>
      <c r="L158" s="37"/>
      <c r="M158" s="197" t="s">
        <v>1</v>
      </c>
      <c r="N158" s="198" t="s">
        <v>45</v>
      </c>
      <c r="O158" s="65"/>
      <c r="P158" s="199">
        <f>O158*H158</f>
        <v>0</v>
      </c>
      <c r="Q158" s="199">
        <v>0</v>
      </c>
      <c r="R158" s="199">
        <f>Q158*H158</f>
        <v>0</v>
      </c>
      <c r="S158" s="199">
        <v>0</v>
      </c>
      <c r="T158" s="200">
        <f>S158*H158</f>
        <v>0</v>
      </c>
      <c r="AR158" s="201" t="s">
        <v>95</v>
      </c>
      <c r="AT158" s="201" t="s">
        <v>138</v>
      </c>
      <c r="AU158" s="201" t="s">
        <v>89</v>
      </c>
      <c r="AY158" s="16" t="s">
        <v>136</v>
      </c>
      <c r="BE158" s="202">
        <f>IF(N158="základní",J158,0)</f>
        <v>0</v>
      </c>
      <c r="BF158" s="202">
        <f>IF(N158="snížená",J158,0)</f>
        <v>0</v>
      </c>
      <c r="BG158" s="202">
        <f>IF(N158="zákl. přenesená",J158,0)</f>
        <v>0</v>
      </c>
      <c r="BH158" s="202">
        <f>IF(N158="sníž. přenesená",J158,0)</f>
        <v>0</v>
      </c>
      <c r="BI158" s="202">
        <f>IF(N158="nulová",J158,0)</f>
        <v>0</v>
      </c>
      <c r="BJ158" s="16" t="s">
        <v>85</v>
      </c>
      <c r="BK158" s="202">
        <f>ROUND(I158*H158,2)</f>
        <v>0</v>
      </c>
      <c r="BL158" s="16" t="s">
        <v>95</v>
      </c>
      <c r="BM158" s="201" t="s">
        <v>388</v>
      </c>
    </row>
    <row r="159" spans="2:65" s="1" customFormat="1" ht="29.25">
      <c r="B159" s="33"/>
      <c r="C159" s="34"/>
      <c r="D159" s="203" t="s">
        <v>144</v>
      </c>
      <c r="E159" s="34"/>
      <c r="F159" s="204" t="s">
        <v>343</v>
      </c>
      <c r="G159" s="34"/>
      <c r="H159" s="34"/>
      <c r="I159" s="109"/>
      <c r="J159" s="34"/>
      <c r="K159" s="34"/>
      <c r="L159" s="37"/>
      <c r="M159" s="249"/>
      <c r="N159" s="250"/>
      <c r="O159" s="250"/>
      <c r="P159" s="250"/>
      <c r="Q159" s="250"/>
      <c r="R159" s="250"/>
      <c r="S159" s="250"/>
      <c r="T159" s="251"/>
      <c r="AT159" s="16" t="s">
        <v>144</v>
      </c>
      <c r="AU159" s="16" t="s">
        <v>89</v>
      </c>
    </row>
    <row r="160" spans="2:65" s="1" customFormat="1" ht="6.95" customHeight="1">
      <c r="B160" s="48"/>
      <c r="C160" s="49"/>
      <c r="D160" s="49"/>
      <c r="E160" s="49"/>
      <c r="F160" s="49"/>
      <c r="G160" s="49"/>
      <c r="H160" s="49"/>
      <c r="I160" s="141"/>
      <c r="J160" s="49"/>
      <c r="K160" s="49"/>
      <c r="L160" s="37"/>
    </row>
  </sheetData>
  <sheetProtection sheet="1" objects="1" scenarios="1"/>
  <autoFilter ref="C118:K159"/>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B2:BM185"/>
  <sheetViews>
    <sheetView showGridLines="0" workbookViewId="0"/>
  </sheetViews>
  <sheetFormatPr defaultRowHeight="11.2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102"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94</v>
      </c>
    </row>
    <row r="3" spans="2:46" ht="6.95" hidden="1" customHeight="1">
      <c r="B3" s="103"/>
      <c r="C3" s="104"/>
      <c r="D3" s="104"/>
      <c r="E3" s="104"/>
      <c r="F3" s="104"/>
      <c r="G3" s="104"/>
      <c r="H3" s="104"/>
      <c r="I3" s="105"/>
      <c r="J3" s="104"/>
      <c r="K3" s="104"/>
      <c r="L3" s="19"/>
      <c r="AT3" s="16" t="s">
        <v>89</v>
      </c>
    </row>
    <row r="4" spans="2:46" ht="24.95" hidden="1" customHeight="1">
      <c r="B4" s="19"/>
      <c r="D4" s="106" t="s">
        <v>107</v>
      </c>
      <c r="L4" s="19"/>
      <c r="M4" s="107" t="s">
        <v>10</v>
      </c>
      <c r="AT4" s="16" t="s">
        <v>4</v>
      </c>
    </row>
    <row r="5" spans="2:46" ht="6.95" hidden="1" customHeight="1">
      <c r="B5" s="19"/>
      <c r="L5" s="19"/>
    </row>
    <row r="6" spans="2:46" ht="12" hidden="1" customHeight="1">
      <c r="B6" s="19"/>
      <c r="D6" s="108" t="s">
        <v>16</v>
      </c>
      <c r="L6" s="19"/>
    </row>
    <row r="7" spans="2:46" ht="16.5" hidden="1" customHeight="1">
      <c r="B7" s="19"/>
      <c r="E7" s="304" t="str">
        <f>'Rekapitulace stavby'!K6</f>
        <v>Orlice, Týniště n.O., revitalizace ramene Jordán - zadání</v>
      </c>
      <c r="F7" s="305"/>
      <c r="G7" s="305"/>
      <c r="H7" s="305"/>
      <c r="L7" s="19"/>
    </row>
    <row r="8" spans="2:46" s="1" customFormat="1" ht="12" hidden="1" customHeight="1">
      <c r="B8" s="37"/>
      <c r="D8" s="108" t="s">
        <v>108</v>
      </c>
      <c r="I8" s="109"/>
      <c r="L8" s="37"/>
    </row>
    <row r="9" spans="2:46" s="1" customFormat="1" ht="36.950000000000003" hidden="1" customHeight="1">
      <c r="B9" s="37"/>
      <c r="E9" s="306" t="s">
        <v>389</v>
      </c>
      <c r="F9" s="307"/>
      <c r="G9" s="307"/>
      <c r="H9" s="307"/>
      <c r="I9" s="109"/>
      <c r="L9" s="37"/>
    </row>
    <row r="10" spans="2:46" s="1" customFormat="1" hidden="1">
      <c r="B10" s="37"/>
      <c r="I10" s="109"/>
      <c r="L10" s="37"/>
    </row>
    <row r="11" spans="2:46" s="1" customFormat="1" ht="12" hidden="1" customHeight="1">
      <c r="B11" s="37"/>
      <c r="D11" s="108" t="s">
        <v>18</v>
      </c>
      <c r="F11" s="110" t="s">
        <v>19</v>
      </c>
      <c r="I11" s="111" t="s">
        <v>20</v>
      </c>
      <c r="J11" s="110" t="s">
        <v>1</v>
      </c>
      <c r="L11" s="37"/>
    </row>
    <row r="12" spans="2:46" s="1" customFormat="1" ht="12" hidden="1" customHeight="1">
      <c r="B12" s="37"/>
      <c r="D12" s="108" t="s">
        <v>22</v>
      </c>
      <c r="F12" s="110" t="s">
        <v>23</v>
      </c>
      <c r="I12" s="111" t="s">
        <v>24</v>
      </c>
      <c r="J12" s="112">
        <f>'Rekapitulace stavby'!AN8</f>
        <v>43648</v>
      </c>
      <c r="L12" s="37"/>
    </row>
    <row r="13" spans="2:46" s="1" customFormat="1" ht="10.9" hidden="1" customHeight="1">
      <c r="B13" s="37"/>
      <c r="I13" s="109"/>
      <c r="L13" s="37"/>
    </row>
    <row r="14" spans="2:46" s="1" customFormat="1" ht="12" hidden="1" customHeight="1">
      <c r="B14" s="37"/>
      <c r="D14" s="108" t="s">
        <v>25</v>
      </c>
      <c r="I14" s="111" t="s">
        <v>26</v>
      </c>
      <c r="J14" s="110" t="s">
        <v>1</v>
      </c>
      <c r="L14" s="37"/>
    </row>
    <row r="15" spans="2:46" s="1" customFormat="1" ht="18" hidden="1" customHeight="1">
      <c r="B15" s="37"/>
      <c r="E15" s="110" t="s">
        <v>27</v>
      </c>
      <c r="I15" s="111" t="s">
        <v>28</v>
      </c>
      <c r="J15" s="110" t="s">
        <v>1</v>
      </c>
      <c r="L15" s="37"/>
    </row>
    <row r="16" spans="2:46" s="1" customFormat="1" ht="6.95" hidden="1" customHeight="1">
      <c r="B16" s="37"/>
      <c r="I16" s="109"/>
      <c r="L16" s="37"/>
    </row>
    <row r="17" spans="2:12" s="1" customFormat="1" ht="12" hidden="1" customHeight="1">
      <c r="B17" s="37"/>
      <c r="D17" s="108" t="s">
        <v>29</v>
      </c>
      <c r="I17" s="111" t="s">
        <v>26</v>
      </c>
      <c r="J17" s="29" t="str">
        <f>'Rekapitulace stavby'!AN13</f>
        <v>Vyplň údaj</v>
      </c>
      <c r="L17" s="37"/>
    </row>
    <row r="18" spans="2:12" s="1" customFormat="1" ht="18" hidden="1" customHeight="1">
      <c r="B18" s="37"/>
      <c r="E18" s="308" t="str">
        <f>'Rekapitulace stavby'!E14</f>
        <v>Vyplň údaj</v>
      </c>
      <c r="F18" s="309"/>
      <c r="G18" s="309"/>
      <c r="H18" s="309"/>
      <c r="I18" s="111" t="s">
        <v>28</v>
      </c>
      <c r="J18" s="29" t="str">
        <f>'Rekapitulace stavby'!AN14</f>
        <v>Vyplň údaj</v>
      </c>
      <c r="L18" s="37"/>
    </row>
    <row r="19" spans="2:12" s="1" customFormat="1" ht="6.95" hidden="1" customHeight="1">
      <c r="B19" s="37"/>
      <c r="I19" s="109"/>
      <c r="L19" s="37"/>
    </row>
    <row r="20" spans="2:12" s="1" customFormat="1" ht="12" hidden="1" customHeight="1">
      <c r="B20" s="37"/>
      <c r="D20" s="108" t="s">
        <v>31</v>
      </c>
      <c r="I20" s="111" t="s">
        <v>26</v>
      </c>
      <c r="J20" s="110" t="s">
        <v>32</v>
      </c>
      <c r="L20" s="37"/>
    </row>
    <row r="21" spans="2:12" s="1" customFormat="1" ht="18" hidden="1" customHeight="1">
      <c r="B21" s="37"/>
      <c r="E21" s="110" t="s">
        <v>33</v>
      </c>
      <c r="I21" s="111" t="s">
        <v>28</v>
      </c>
      <c r="J21" s="110" t="s">
        <v>34</v>
      </c>
      <c r="L21" s="37"/>
    </row>
    <row r="22" spans="2:12" s="1" customFormat="1" ht="6.95" hidden="1" customHeight="1">
      <c r="B22" s="37"/>
      <c r="I22" s="109"/>
      <c r="L22" s="37"/>
    </row>
    <row r="23" spans="2:12" s="1" customFormat="1" ht="12" hidden="1" customHeight="1">
      <c r="B23" s="37"/>
      <c r="D23" s="108" t="s">
        <v>36</v>
      </c>
      <c r="I23" s="111" t="s">
        <v>26</v>
      </c>
      <c r="J23" s="110" t="s">
        <v>1</v>
      </c>
      <c r="L23" s="37"/>
    </row>
    <row r="24" spans="2:12" s="1" customFormat="1" ht="18" hidden="1" customHeight="1">
      <c r="B24" s="37"/>
      <c r="E24" s="110" t="s">
        <v>37</v>
      </c>
      <c r="I24" s="111" t="s">
        <v>28</v>
      </c>
      <c r="J24" s="110" t="s">
        <v>1</v>
      </c>
      <c r="L24" s="37"/>
    </row>
    <row r="25" spans="2:12" s="1" customFormat="1" ht="6.95" hidden="1" customHeight="1">
      <c r="B25" s="37"/>
      <c r="I25" s="109"/>
      <c r="L25" s="37"/>
    </row>
    <row r="26" spans="2:12" s="1" customFormat="1" ht="12" hidden="1" customHeight="1">
      <c r="B26" s="37"/>
      <c r="D26" s="108" t="s">
        <v>38</v>
      </c>
      <c r="I26" s="109"/>
      <c r="L26" s="37"/>
    </row>
    <row r="27" spans="2:12" s="7" customFormat="1" ht="76.5" hidden="1" customHeight="1">
      <c r="B27" s="113"/>
      <c r="E27" s="310" t="s">
        <v>39</v>
      </c>
      <c r="F27" s="310"/>
      <c r="G27" s="310"/>
      <c r="H27" s="310"/>
      <c r="I27" s="114"/>
      <c r="L27" s="113"/>
    </row>
    <row r="28" spans="2:12" s="1" customFormat="1" ht="6.95" hidden="1" customHeight="1">
      <c r="B28" s="37"/>
      <c r="I28" s="109"/>
      <c r="L28" s="37"/>
    </row>
    <row r="29" spans="2:12" s="1" customFormat="1" ht="6.95" hidden="1" customHeight="1">
      <c r="B29" s="37"/>
      <c r="D29" s="61"/>
      <c r="E29" s="61"/>
      <c r="F29" s="61"/>
      <c r="G29" s="61"/>
      <c r="H29" s="61"/>
      <c r="I29" s="115"/>
      <c r="J29" s="61"/>
      <c r="K29" s="61"/>
      <c r="L29" s="37"/>
    </row>
    <row r="30" spans="2:12" s="1" customFormat="1" ht="25.35" hidden="1" customHeight="1">
      <c r="B30" s="37"/>
      <c r="D30" s="116" t="s">
        <v>40</v>
      </c>
      <c r="I30" s="109"/>
      <c r="J30" s="117">
        <f>ROUND(J122, 2)</f>
        <v>0</v>
      </c>
      <c r="L30" s="37"/>
    </row>
    <row r="31" spans="2:12" s="1" customFormat="1" ht="6.95" hidden="1" customHeight="1">
      <c r="B31" s="37"/>
      <c r="D31" s="61"/>
      <c r="E31" s="61"/>
      <c r="F31" s="61"/>
      <c r="G31" s="61"/>
      <c r="H31" s="61"/>
      <c r="I31" s="115"/>
      <c r="J31" s="61"/>
      <c r="K31" s="61"/>
      <c r="L31" s="37"/>
    </row>
    <row r="32" spans="2:12" s="1" customFormat="1" ht="14.45" hidden="1" customHeight="1">
      <c r="B32" s="37"/>
      <c r="F32" s="118" t="s">
        <v>42</v>
      </c>
      <c r="I32" s="119" t="s">
        <v>41</v>
      </c>
      <c r="J32" s="118" t="s">
        <v>43</v>
      </c>
      <c r="L32" s="37"/>
    </row>
    <row r="33" spans="2:12" s="1" customFormat="1" ht="14.45" hidden="1" customHeight="1">
      <c r="B33" s="37"/>
      <c r="D33" s="120" t="s">
        <v>44</v>
      </c>
      <c r="E33" s="108" t="s">
        <v>45</v>
      </c>
      <c r="F33" s="121">
        <f>ROUND((SUM(BE122:BE184)),  2)</f>
        <v>0</v>
      </c>
      <c r="I33" s="122">
        <v>0.21</v>
      </c>
      <c r="J33" s="121">
        <f>ROUND(((SUM(BE122:BE184))*I33),  2)</f>
        <v>0</v>
      </c>
      <c r="L33" s="37"/>
    </row>
    <row r="34" spans="2:12" s="1" customFormat="1" ht="14.45" hidden="1" customHeight="1">
      <c r="B34" s="37"/>
      <c r="E34" s="108" t="s">
        <v>46</v>
      </c>
      <c r="F34" s="121">
        <f>ROUND((SUM(BF122:BF184)),  2)</f>
        <v>0</v>
      </c>
      <c r="I34" s="122">
        <v>0.15</v>
      </c>
      <c r="J34" s="121">
        <f>ROUND(((SUM(BF122:BF184))*I34),  2)</f>
        <v>0</v>
      </c>
      <c r="L34" s="37"/>
    </row>
    <row r="35" spans="2:12" s="1" customFormat="1" ht="14.45" hidden="1" customHeight="1">
      <c r="B35" s="37"/>
      <c r="E35" s="108" t="s">
        <v>47</v>
      </c>
      <c r="F35" s="121">
        <f>ROUND((SUM(BG122:BG184)),  2)</f>
        <v>0</v>
      </c>
      <c r="I35" s="122">
        <v>0.21</v>
      </c>
      <c r="J35" s="121">
        <f>0</f>
        <v>0</v>
      </c>
      <c r="L35" s="37"/>
    </row>
    <row r="36" spans="2:12" s="1" customFormat="1" ht="14.45" hidden="1" customHeight="1">
      <c r="B36" s="37"/>
      <c r="E36" s="108" t="s">
        <v>48</v>
      </c>
      <c r="F36" s="121">
        <f>ROUND((SUM(BH122:BH184)),  2)</f>
        <v>0</v>
      </c>
      <c r="I36" s="122">
        <v>0.15</v>
      </c>
      <c r="J36" s="121">
        <f>0</f>
        <v>0</v>
      </c>
      <c r="L36" s="37"/>
    </row>
    <row r="37" spans="2:12" s="1" customFormat="1" ht="14.45" hidden="1" customHeight="1">
      <c r="B37" s="37"/>
      <c r="E37" s="108" t="s">
        <v>49</v>
      </c>
      <c r="F37" s="121">
        <f>ROUND((SUM(BI122:BI184)),  2)</f>
        <v>0</v>
      </c>
      <c r="I37" s="122">
        <v>0</v>
      </c>
      <c r="J37" s="121">
        <f>0</f>
        <v>0</v>
      </c>
      <c r="L37" s="37"/>
    </row>
    <row r="38" spans="2:12" s="1" customFormat="1" ht="6.95" hidden="1" customHeight="1">
      <c r="B38" s="37"/>
      <c r="I38" s="109"/>
      <c r="L38" s="37"/>
    </row>
    <row r="39" spans="2:12" s="1" customFormat="1" ht="25.35" hidden="1" customHeight="1">
      <c r="B39" s="37"/>
      <c r="C39" s="123"/>
      <c r="D39" s="124" t="s">
        <v>50</v>
      </c>
      <c r="E39" s="125"/>
      <c r="F39" s="125"/>
      <c r="G39" s="126" t="s">
        <v>51</v>
      </c>
      <c r="H39" s="127" t="s">
        <v>52</v>
      </c>
      <c r="I39" s="128"/>
      <c r="J39" s="129">
        <f>SUM(J30:J37)</f>
        <v>0</v>
      </c>
      <c r="K39" s="130"/>
      <c r="L39" s="37"/>
    </row>
    <row r="40" spans="2:12" s="1" customFormat="1" ht="14.45" hidden="1" customHeight="1">
      <c r="B40" s="37"/>
      <c r="I40" s="109"/>
      <c r="L40" s="37"/>
    </row>
    <row r="41" spans="2:12" ht="14.45" hidden="1" customHeight="1">
      <c r="B41" s="19"/>
      <c r="L41" s="19"/>
    </row>
    <row r="42" spans="2:12" ht="14.45" hidden="1" customHeight="1">
      <c r="B42" s="19"/>
      <c r="L42" s="19"/>
    </row>
    <row r="43" spans="2:12" ht="14.45" hidden="1" customHeight="1">
      <c r="B43" s="19"/>
      <c r="L43" s="19"/>
    </row>
    <row r="44" spans="2:12" ht="14.45" hidden="1" customHeight="1">
      <c r="B44" s="19"/>
      <c r="L44" s="19"/>
    </row>
    <row r="45" spans="2:12" ht="14.45" hidden="1" customHeight="1">
      <c r="B45" s="19"/>
      <c r="L45" s="19"/>
    </row>
    <row r="46" spans="2:12" ht="14.45" hidden="1" customHeight="1">
      <c r="B46" s="19"/>
      <c r="L46" s="19"/>
    </row>
    <row r="47" spans="2:12" ht="14.45" hidden="1" customHeight="1">
      <c r="B47" s="19"/>
      <c r="L47" s="19"/>
    </row>
    <row r="48" spans="2:12" ht="14.45" hidden="1" customHeight="1">
      <c r="B48" s="19"/>
      <c r="L48" s="19"/>
    </row>
    <row r="49" spans="2:12" ht="14.45" hidden="1" customHeight="1">
      <c r="B49" s="19"/>
      <c r="L49" s="19"/>
    </row>
    <row r="50" spans="2:12" s="1" customFormat="1" ht="14.45" hidden="1" customHeight="1">
      <c r="B50" s="37"/>
      <c r="D50" s="131" t="s">
        <v>53</v>
      </c>
      <c r="E50" s="132"/>
      <c r="F50" s="132"/>
      <c r="G50" s="131" t="s">
        <v>54</v>
      </c>
      <c r="H50" s="132"/>
      <c r="I50" s="133"/>
      <c r="J50" s="132"/>
      <c r="K50" s="132"/>
      <c r="L50" s="37"/>
    </row>
    <row r="51" spans="2:12" hidden="1">
      <c r="B51" s="19"/>
      <c r="L51" s="19"/>
    </row>
    <row r="52" spans="2:12" hidden="1">
      <c r="B52" s="19"/>
      <c r="L52" s="19"/>
    </row>
    <row r="53" spans="2:12" hidden="1">
      <c r="B53" s="19"/>
      <c r="L53" s="19"/>
    </row>
    <row r="54" spans="2:12" hidden="1">
      <c r="B54" s="19"/>
      <c r="L54" s="19"/>
    </row>
    <row r="55" spans="2:12" hidden="1">
      <c r="B55" s="19"/>
      <c r="L55" s="19"/>
    </row>
    <row r="56" spans="2:12" hidden="1">
      <c r="B56" s="19"/>
      <c r="L56" s="19"/>
    </row>
    <row r="57" spans="2:12" hidden="1">
      <c r="B57" s="19"/>
      <c r="L57" s="19"/>
    </row>
    <row r="58" spans="2:12" hidden="1">
      <c r="B58" s="19"/>
      <c r="L58" s="19"/>
    </row>
    <row r="59" spans="2:12" hidden="1">
      <c r="B59" s="19"/>
      <c r="L59" s="19"/>
    </row>
    <row r="60" spans="2:12" hidden="1">
      <c r="B60" s="19"/>
      <c r="L60" s="19"/>
    </row>
    <row r="61" spans="2:12" s="1" customFormat="1" ht="12.75" hidden="1">
      <c r="B61" s="37"/>
      <c r="D61" s="134" t="s">
        <v>55</v>
      </c>
      <c r="E61" s="135"/>
      <c r="F61" s="136" t="s">
        <v>56</v>
      </c>
      <c r="G61" s="134" t="s">
        <v>55</v>
      </c>
      <c r="H61" s="135"/>
      <c r="I61" s="137"/>
      <c r="J61" s="138" t="s">
        <v>56</v>
      </c>
      <c r="K61" s="135"/>
      <c r="L61" s="37"/>
    </row>
    <row r="62" spans="2:12" hidden="1">
      <c r="B62" s="19"/>
      <c r="L62" s="19"/>
    </row>
    <row r="63" spans="2:12" hidden="1">
      <c r="B63" s="19"/>
      <c r="L63" s="19"/>
    </row>
    <row r="64" spans="2:12" hidden="1">
      <c r="B64" s="19"/>
      <c r="L64" s="19"/>
    </row>
    <row r="65" spans="2:12" s="1" customFormat="1" ht="12.75" hidden="1">
      <c r="B65" s="37"/>
      <c r="D65" s="131" t="s">
        <v>57</v>
      </c>
      <c r="E65" s="132"/>
      <c r="F65" s="132"/>
      <c r="G65" s="131" t="s">
        <v>58</v>
      </c>
      <c r="H65" s="132"/>
      <c r="I65" s="133"/>
      <c r="J65" s="132"/>
      <c r="K65" s="132"/>
      <c r="L65" s="37"/>
    </row>
    <row r="66" spans="2:12" hidden="1">
      <c r="B66" s="19"/>
      <c r="L66" s="19"/>
    </row>
    <row r="67" spans="2:12" hidden="1">
      <c r="B67" s="19"/>
      <c r="L67" s="19"/>
    </row>
    <row r="68" spans="2:12" hidden="1">
      <c r="B68" s="19"/>
      <c r="L68" s="19"/>
    </row>
    <row r="69" spans="2:12" hidden="1">
      <c r="B69" s="19"/>
      <c r="L69" s="19"/>
    </row>
    <row r="70" spans="2:12" hidden="1">
      <c r="B70" s="19"/>
      <c r="L70" s="19"/>
    </row>
    <row r="71" spans="2:12" hidden="1">
      <c r="B71" s="19"/>
      <c r="L71" s="19"/>
    </row>
    <row r="72" spans="2:12" hidden="1">
      <c r="B72" s="19"/>
      <c r="L72" s="19"/>
    </row>
    <row r="73" spans="2:12" hidden="1">
      <c r="B73" s="19"/>
      <c r="L73" s="19"/>
    </row>
    <row r="74" spans="2:12" hidden="1">
      <c r="B74" s="19"/>
      <c r="L74" s="19"/>
    </row>
    <row r="75" spans="2: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hidden="1" customHeight="1">
      <c r="B77" s="139"/>
      <c r="C77" s="140"/>
      <c r="D77" s="140"/>
      <c r="E77" s="140"/>
      <c r="F77" s="140"/>
      <c r="G77" s="140"/>
      <c r="H77" s="140"/>
      <c r="I77" s="141"/>
      <c r="J77" s="140"/>
      <c r="K77" s="140"/>
      <c r="L77" s="37"/>
    </row>
    <row r="78" spans="2:12" hidden="1"/>
    <row r="79" spans="2:12" hidden="1"/>
    <row r="80" spans="2:12" hidden="1"/>
    <row r="81" spans="2:47" s="1" customFormat="1" ht="6.95" customHeight="1">
      <c r="B81" s="142"/>
      <c r="C81" s="143"/>
      <c r="D81" s="143"/>
      <c r="E81" s="143"/>
      <c r="F81" s="143"/>
      <c r="G81" s="143"/>
      <c r="H81" s="143"/>
      <c r="I81" s="144"/>
      <c r="J81" s="143"/>
      <c r="K81" s="143"/>
      <c r="L81" s="37"/>
    </row>
    <row r="82" spans="2:47" s="1" customFormat="1" ht="24.95" customHeight="1">
      <c r="B82" s="33"/>
      <c r="C82" s="22" t="s">
        <v>110</v>
      </c>
      <c r="D82" s="34"/>
      <c r="E82" s="34"/>
      <c r="F82" s="34"/>
      <c r="G82" s="34"/>
      <c r="H82" s="34"/>
      <c r="I82" s="109"/>
      <c r="J82" s="34"/>
      <c r="K82" s="34"/>
      <c r="L82" s="37"/>
    </row>
    <row r="83" spans="2:47" s="1" customFormat="1" ht="6.95" customHeight="1">
      <c r="B83" s="33"/>
      <c r="C83" s="34"/>
      <c r="D83" s="34"/>
      <c r="E83" s="34"/>
      <c r="F83" s="34"/>
      <c r="G83" s="34"/>
      <c r="H83" s="34"/>
      <c r="I83" s="109"/>
      <c r="J83" s="34"/>
      <c r="K83" s="34"/>
      <c r="L83" s="37"/>
    </row>
    <row r="84" spans="2:47" s="1" customFormat="1" ht="12" customHeight="1">
      <c r="B84" s="33"/>
      <c r="C84" s="28" t="s">
        <v>16</v>
      </c>
      <c r="D84" s="34"/>
      <c r="E84" s="34"/>
      <c r="F84" s="34"/>
      <c r="G84" s="34"/>
      <c r="H84" s="34"/>
      <c r="I84" s="109"/>
      <c r="J84" s="34"/>
      <c r="K84" s="34"/>
      <c r="L84" s="37"/>
    </row>
    <row r="85" spans="2:47" s="1" customFormat="1" ht="16.5" customHeight="1">
      <c r="B85" s="33"/>
      <c r="C85" s="34"/>
      <c r="D85" s="34"/>
      <c r="E85" s="302" t="str">
        <f>E7</f>
        <v>Orlice, Týniště n.O., revitalizace ramene Jordán - zadání</v>
      </c>
      <c r="F85" s="303"/>
      <c r="G85" s="303"/>
      <c r="H85" s="303"/>
      <c r="I85" s="109"/>
      <c r="J85" s="34"/>
      <c r="K85" s="34"/>
      <c r="L85" s="37"/>
    </row>
    <row r="86" spans="2:47" s="1" customFormat="1" ht="12" customHeight="1">
      <c r="B86" s="33"/>
      <c r="C86" s="28" t="s">
        <v>108</v>
      </c>
      <c r="D86" s="34"/>
      <c r="E86" s="34"/>
      <c r="F86" s="34"/>
      <c r="G86" s="34"/>
      <c r="H86" s="34"/>
      <c r="I86" s="109"/>
      <c r="J86" s="34"/>
      <c r="K86" s="34"/>
      <c r="L86" s="37"/>
    </row>
    <row r="87" spans="2:47" s="1" customFormat="1" ht="16.5" customHeight="1">
      <c r="B87" s="33"/>
      <c r="C87" s="34"/>
      <c r="D87" s="34"/>
      <c r="E87" s="273" t="str">
        <f>E9</f>
        <v>3 - SO 03 Napojení ramene Jordánu</v>
      </c>
      <c r="F87" s="301"/>
      <c r="G87" s="301"/>
      <c r="H87" s="301"/>
      <c r="I87" s="109"/>
      <c r="J87" s="34"/>
      <c r="K87" s="34"/>
      <c r="L87" s="37"/>
    </row>
    <row r="88" spans="2:47" s="1" customFormat="1" ht="6.95" customHeight="1">
      <c r="B88" s="33"/>
      <c r="C88" s="34"/>
      <c r="D88" s="34"/>
      <c r="E88" s="34"/>
      <c r="F88" s="34"/>
      <c r="G88" s="34"/>
      <c r="H88" s="34"/>
      <c r="I88" s="109"/>
      <c r="J88" s="34"/>
      <c r="K88" s="34"/>
      <c r="L88" s="37"/>
    </row>
    <row r="89" spans="2:47" s="1" customFormat="1" ht="12" customHeight="1">
      <c r="B89" s="33"/>
      <c r="C89" s="28" t="s">
        <v>22</v>
      </c>
      <c r="D89" s="34"/>
      <c r="E89" s="34"/>
      <c r="F89" s="26" t="str">
        <f>F12</f>
        <v>Týniště n. Orlicí, Štěpánovsko</v>
      </c>
      <c r="G89" s="34"/>
      <c r="H89" s="34"/>
      <c r="I89" s="111" t="s">
        <v>24</v>
      </c>
      <c r="J89" s="60">
        <f>IF(J12="","",J12)</f>
        <v>43648</v>
      </c>
      <c r="K89" s="34"/>
      <c r="L89" s="37"/>
    </row>
    <row r="90" spans="2:47" s="1" customFormat="1" ht="6.95" customHeight="1">
      <c r="B90" s="33"/>
      <c r="C90" s="34"/>
      <c r="D90" s="34"/>
      <c r="E90" s="34"/>
      <c r="F90" s="34"/>
      <c r="G90" s="34"/>
      <c r="H90" s="34"/>
      <c r="I90" s="109"/>
      <c r="J90" s="34"/>
      <c r="K90" s="34"/>
      <c r="L90" s="37"/>
    </row>
    <row r="91" spans="2:47"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47" s="1" customFormat="1" ht="15.2" customHeight="1">
      <c r="B92" s="33"/>
      <c r="C92" s="28" t="s">
        <v>29</v>
      </c>
      <c r="D92" s="34"/>
      <c r="E92" s="34"/>
      <c r="F92" s="26" t="str">
        <f>IF(E18="","",E18)</f>
        <v>Vyplň údaj</v>
      </c>
      <c r="G92" s="34"/>
      <c r="H92" s="34"/>
      <c r="I92" s="111" t="s">
        <v>36</v>
      </c>
      <c r="J92" s="31" t="str">
        <f>E24</f>
        <v>Ing. Nikola Janková</v>
      </c>
      <c r="K92" s="34"/>
      <c r="L92" s="37"/>
    </row>
    <row r="93" spans="2:47" s="1" customFormat="1" ht="10.35" customHeight="1">
      <c r="B93" s="33"/>
      <c r="C93" s="34"/>
      <c r="D93" s="34"/>
      <c r="E93" s="34"/>
      <c r="F93" s="34"/>
      <c r="G93" s="34"/>
      <c r="H93" s="34"/>
      <c r="I93" s="109"/>
      <c r="J93" s="34"/>
      <c r="K93" s="34"/>
      <c r="L93" s="37"/>
    </row>
    <row r="94" spans="2:47" s="1" customFormat="1" ht="29.25" customHeight="1">
      <c r="B94" s="33"/>
      <c r="C94" s="145" t="s">
        <v>111</v>
      </c>
      <c r="D94" s="146"/>
      <c r="E94" s="146"/>
      <c r="F94" s="146"/>
      <c r="G94" s="146"/>
      <c r="H94" s="146"/>
      <c r="I94" s="147"/>
      <c r="J94" s="148" t="s">
        <v>112</v>
      </c>
      <c r="K94" s="146"/>
      <c r="L94" s="37"/>
    </row>
    <row r="95" spans="2:47"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J122</f>
        <v>0</v>
      </c>
      <c r="K96" s="34"/>
      <c r="L96" s="37"/>
      <c r="AU96" s="16" t="s">
        <v>114</v>
      </c>
    </row>
    <row r="97" spans="2:12" s="8" customFormat="1" ht="24.95" customHeight="1">
      <c r="B97" s="150"/>
      <c r="C97" s="151"/>
      <c r="D97" s="152" t="s">
        <v>115</v>
      </c>
      <c r="E97" s="153"/>
      <c r="F97" s="153"/>
      <c r="G97" s="153"/>
      <c r="H97" s="153"/>
      <c r="I97" s="154"/>
      <c r="J97" s="155">
        <f>J123</f>
        <v>0</v>
      </c>
      <c r="K97" s="151"/>
      <c r="L97" s="156"/>
    </row>
    <row r="98" spans="2:12" s="9" customFormat="1" ht="19.899999999999999" customHeight="1">
      <c r="B98" s="157"/>
      <c r="C98" s="158"/>
      <c r="D98" s="159" t="s">
        <v>116</v>
      </c>
      <c r="E98" s="160"/>
      <c r="F98" s="160"/>
      <c r="G98" s="160"/>
      <c r="H98" s="160"/>
      <c r="I98" s="161"/>
      <c r="J98" s="162">
        <f>J124</f>
        <v>0</v>
      </c>
      <c r="K98" s="158"/>
      <c r="L98" s="163"/>
    </row>
    <row r="99" spans="2:12" s="9" customFormat="1" ht="19.899999999999999" customHeight="1">
      <c r="B99" s="157"/>
      <c r="C99" s="158"/>
      <c r="D99" s="159" t="s">
        <v>118</v>
      </c>
      <c r="E99" s="160"/>
      <c r="F99" s="160"/>
      <c r="G99" s="160"/>
      <c r="H99" s="160"/>
      <c r="I99" s="161"/>
      <c r="J99" s="162">
        <f>J159</f>
        <v>0</v>
      </c>
      <c r="K99" s="158"/>
      <c r="L99" s="163"/>
    </row>
    <row r="100" spans="2:12" s="9" customFormat="1" ht="19.899999999999999" customHeight="1">
      <c r="B100" s="157"/>
      <c r="C100" s="158"/>
      <c r="D100" s="159" t="s">
        <v>119</v>
      </c>
      <c r="E100" s="160"/>
      <c r="F100" s="160"/>
      <c r="G100" s="160"/>
      <c r="H100" s="160"/>
      <c r="I100" s="161"/>
      <c r="J100" s="162">
        <f>J169</f>
        <v>0</v>
      </c>
      <c r="K100" s="158"/>
      <c r="L100" s="163"/>
    </row>
    <row r="101" spans="2:12" s="9" customFormat="1" ht="19.899999999999999" customHeight="1">
      <c r="B101" s="157"/>
      <c r="C101" s="158"/>
      <c r="D101" s="159" t="s">
        <v>390</v>
      </c>
      <c r="E101" s="160"/>
      <c r="F101" s="160"/>
      <c r="G101" s="160"/>
      <c r="H101" s="160"/>
      <c r="I101" s="161"/>
      <c r="J101" s="162">
        <f>J173</f>
        <v>0</v>
      </c>
      <c r="K101" s="158"/>
      <c r="L101" s="163"/>
    </row>
    <row r="102" spans="2:12" s="9" customFormat="1" ht="19.899999999999999" customHeight="1">
      <c r="B102" s="157"/>
      <c r="C102" s="158"/>
      <c r="D102" s="159" t="s">
        <v>120</v>
      </c>
      <c r="E102" s="160"/>
      <c r="F102" s="160"/>
      <c r="G102" s="160"/>
      <c r="H102" s="160"/>
      <c r="I102" s="161"/>
      <c r="J102" s="162">
        <f>J181</f>
        <v>0</v>
      </c>
      <c r="K102" s="158"/>
      <c r="L102" s="163"/>
    </row>
    <row r="103" spans="2:12" s="1" customFormat="1" ht="21.75" customHeight="1">
      <c r="B103" s="33"/>
      <c r="C103" s="34"/>
      <c r="D103" s="34"/>
      <c r="E103" s="34"/>
      <c r="F103" s="34"/>
      <c r="G103" s="34"/>
      <c r="H103" s="34"/>
      <c r="I103" s="109"/>
      <c r="J103" s="34"/>
      <c r="K103" s="34"/>
      <c r="L103" s="37"/>
    </row>
    <row r="104" spans="2:12" s="1" customFormat="1" ht="6.95" customHeight="1">
      <c r="B104" s="48"/>
      <c r="C104" s="49"/>
      <c r="D104" s="49"/>
      <c r="E104" s="49"/>
      <c r="F104" s="49"/>
      <c r="G104" s="49"/>
      <c r="H104" s="49"/>
      <c r="I104" s="141"/>
      <c r="J104" s="49"/>
      <c r="K104" s="49"/>
      <c r="L104" s="37"/>
    </row>
    <row r="108" spans="2:12" s="1" customFormat="1" ht="6.95" customHeight="1">
      <c r="B108" s="50"/>
      <c r="C108" s="51"/>
      <c r="D108" s="51"/>
      <c r="E108" s="51"/>
      <c r="F108" s="51"/>
      <c r="G108" s="51"/>
      <c r="H108" s="51"/>
      <c r="I108" s="144"/>
      <c r="J108" s="51"/>
      <c r="K108" s="51"/>
      <c r="L108" s="37"/>
    </row>
    <row r="109" spans="2:12" s="1" customFormat="1" ht="24.95" customHeight="1">
      <c r="B109" s="33"/>
      <c r="C109" s="22" t="s">
        <v>121</v>
      </c>
      <c r="D109" s="34"/>
      <c r="E109" s="34"/>
      <c r="F109" s="34"/>
      <c r="G109" s="34"/>
      <c r="H109" s="34"/>
      <c r="I109" s="109"/>
      <c r="J109" s="34"/>
      <c r="K109" s="34"/>
      <c r="L109" s="37"/>
    </row>
    <row r="110" spans="2:12" s="1" customFormat="1" ht="6.95" customHeight="1">
      <c r="B110" s="33"/>
      <c r="C110" s="34"/>
      <c r="D110" s="34"/>
      <c r="E110" s="34"/>
      <c r="F110" s="34"/>
      <c r="G110" s="34"/>
      <c r="H110" s="34"/>
      <c r="I110" s="109"/>
      <c r="J110" s="34"/>
      <c r="K110" s="34"/>
      <c r="L110" s="37"/>
    </row>
    <row r="111" spans="2:12" s="1" customFormat="1" ht="12" customHeight="1">
      <c r="B111" s="33"/>
      <c r="C111" s="28" t="s">
        <v>16</v>
      </c>
      <c r="D111" s="34"/>
      <c r="E111" s="34"/>
      <c r="F111" s="34"/>
      <c r="G111" s="34"/>
      <c r="H111" s="34"/>
      <c r="I111" s="109"/>
      <c r="J111" s="34"/>
      <c r="K111" s="34"/>
      <c r="L111" s="37"/>
    </row>
    <row r="112" spans="2:12" s="1" customFormat="1" ht="16.5" customHeight="1">
      <c r="B112" s="33"/>
      <c r="C112" s="34"/>
      <c r="D112" s="34"/>
      <c r="E112" s="302" t="str">
        <f>E7</f>
        <v>Orlice, Týniště n.O., revitalizace ramene Jordán - zadání</v>
      </c>
      <c r="F112" s="303"/>
      <c r="G112" s="303"/>
      <c r="H112" s="303"/>
      <c r="I112" s="109"/>
      <c r="J112" s="34"/>
      <c r="K112" s="34"/>
      <c r="L112" s="37"/>
    </row>
    <row r="113" spans="2:65" s="1" customFormat="1" ht="12" customHeight="1">
      <c r="B113" s="33"/>
      <c r="C113" s="28" t="s">
        <v>108</v>
      </c>
      <c r="D113" s="34"/>
      <c r="E113" s="34"/>
      <c r="F113" s="34"/>
      <c r="G113" s="34"/>
      <c r="H113" s="34"/>
      <c r="I113" s="109"/>
      <c r="J113" s="34"/>
      <c r="K113" s="34"/>
      <c r="L113" s="37"/>
    </row>
    <row r="114" spans="2:65" s="1" customFormat="1" ht="16.5" customHeight="1">
      <c r="B114" s="33"/>
      <c r="C114" s="34"/>
      <c r="D114" s="34"/>
      <c r="E114" s="273" t="str">
        <f>E9</f>
        <v>3 - SO 03 Napojení ramene Jordánu</v>
      </c>
      <c r="F114" s="301"/>
      <c r="G114" s="301"/>
      <c r="H114" s="301"/>
      <c r="I114" s="109"/>
      <c r="J114" s="34"/>
      <c r="K114" s="34"/>
      <c r="L114" s="37"/>
    </row>
    <row r="115" spans="2:65" s="1" customFormat="1" ht="6.95" customHeight="1">
      <c r="B115" s="33"/>
      <c r="C115" s="34"/>
      <c r="D115" s="34"/>
      <c r="E115" s="34"/>
      <c r="F115" s="34"/>
      <c r="G115" s="34"/>
      <c r="H115" s="34"/>
      <c r="I115" s="109"/>
      <c r="J115" s="34"/>
      <c r="K115" s="34"/>
      <c r="L115" s="37"/>
    </row>
    <row r="116" spans="2:65" s="1" customFormat="1" ht="12" customHeight="1">
      <c r="B116" s="33"/>
      <c r="C116" s="28" t="s">
        <v>22</v>
      </c>
      <c r="D116" s="34"/>
      <c r="E116" s="34"/>
      <c r="F116" s="26" t="str">
        <f>F12</f>
        <v>Týniště n. Orlicí, Štěpánovsko</v>
      </c>
      <c r="G116" s="34"/>
      <c r="H116" s="34"/>
      <c r="I116" s="111" t="s">
        <v>24</v>
      </c>
      <c r="J116" s="60">
        <f>IF(J12="","",J12)</f>
        <v>43648</v>
      </c>
      <c r="K116" s="34"/>
      <c r="L116" s="37"/>
    </row>
    <row r="117" spans="2:65" s="1" customFormat="1" ht="6.95" customHeight="1">
      <c r="B117" s="33"/>
      <c r="C117" s="34"/>
      <c r="D117" s="34"/>
      <c r="E117" s="34"/>
      <c r="F117" s="34"/>
      <c r="G117" s="34"/>
      <c r="H117" s="34"/>
      <c r="I117" s="109"/>
      <c r="J117" s="34"/>
      <c r="K117" s="34"/>
      <c r="L117" s="37"/>
    </row>
    <row r="118" spans="2:65" s="1" customFormat="1" ht="43.15" customHeight="1">
      <c r="B118" s="33"/>
      <c r="C118" s="28" t="s">
        <v>25</v>
      </c>
      <c r="D118" s="34"/>
      <c r="E118" s="34"/>
      <c r="F118" s="26" t="str">
        <f>E15</f>
        <v>Povodí Labe, státní podnik,Víta Nejedlého 951, HK3</v>
      </c>
      <c r="G118" s="34"/>
      <c r="H118" s="34"/>
      <c r="I118" s="111" t="s">
        <v>31</v>
      </c>
      <c r="J118" s="31" t="str">
        <f>E21</f>
        <v>Šindlar s.r.o.,Na Brně 372/2a, 500 06 Hradec Král.</v>
      </c>
      <c r="K118" s="34"/>
      <c r="L118" s="37"/>
    </row>
    <row r="119" spans="2:65" s="1" customFormat="1" ht="15.2" customHeight="1">
      <c r="B119" s="33"/>
      <c r="C119" s="28" t="s">
        <v>29</v>
      </c>
      <c r="D119" s="34"/>
      <c r="E119" s="34"/>
      <c r="F119" s="26" t="str">
        <f>IF(E18="","",E18)</f>
        <v>Vyplň údaj</v>
      </c>
      <c r="G119" s="34"/>
      <c r="H119" s="34"/>
      <c r="I119" s="111" t="s">
        <v>36</v>
      </c>
      <c r="J119" s="31" t="str">
        <f>E24</f>
        <v>Ing. Nikola Janková</v>
      </c>
      <c r="K119" s="34"/>
      <c r="L119" s="37"/>
    </row>
    <row r="120" spans="2:65" s="1" customFormat="1" ht="10.35" customHeight="1">
      <c r="B120" s="33"/>
      <c r="C120" s="34"/>
      <c r="D120" s="34"/>
      <c r="E120" s="34"/>
      <c r="F120" s="34"/>
      <c r="G120" s="34"/>
      <c r="H120" s="34"/>
      <c r="I120" s="109"/>
      <c r="J120" s="34"/>
      <c r="K120" s="34"/>
      <c r="L120" s="37"/>
    </row>
    <row r="121" spans="2:65" s="10" customFormat="1" ht="29.25" customHeight="1">
      <c r="B121" s="164"/>
      <c r="C121" s="165" t="s">
        <v>122</v>
      </c>
      <c r="D121" s="166" t="s">
        <v>65</v>
      </c>
      <c r="E121" s="166" t="s">
        <v>61</v>
      </c>
      <c r="F121" s="166" t="s">
        <v>62</v>
      </c>
      <c r="G121" s="166" t="s">
        <v>123</v>
      </c>
      <c r="H121" s="166" t="s">
        <v>124</v>
      </c>
      <c r="I121" s="167" t="s">
        <v>125</v>
      </c>
      <c r="J121" s="166" t="s">
        <v>112</v>
      </c>
      <c r="K121" s="168" t="s">
        <v>126</v>
      </c>
      <c r="L121" s="169"/>
      <c r="M121" s="69" t="s">
        <v>1</v>
      </c>
      <c r="N121" s="70" t="s">
        <v>44</v>
      </c>
      <c r="O121" s="70" t="s">
        <v>127</v>
      </c>
      <c r="P121" s="70" t="s">
        <v>128</v>
      </c>
      <c r="Q121" s="70" t="s">
        <v>129</v>
      </c>
      <c r="R121" s="70" t="s">
        <v>130</v>
      </c>
      <c r="S121" s="70" t="s">
        <v>131</v>
      </c>
      <c r="T121" s="71" t="s">
        <v>132</v>
      </c>
    </row>
    <row r="122" spans="2:65" s="1" customFormat="1" ht="22.9" customHeight="1">
      <c r="B122" s="33"/>
      <c r="C122" s="76" t="s">
        <v>133</v>
      </c>
      <c r="D122" s="34"/>
      <c r="E122" s="34"/>
      <c r="F122" s="34"/>
      <c r="G122" s="34"/>
      <c r="H122" s="34"/>
      <c r="I122" s="109"/>
      <c r="J122" s="170">
        <f>BK122</f>
        <v>0</v>
      </c>
      <c r="K122" s="34"/>
      <c r="L122" s="37"/>
      <c r="M122" s="72"/>
      <c r="N122" s="73"/>
      <c r="O122" s="73"/>
      <c r="P122" s="171">
        <f>P123</f>
        <v>0</v>
      </c>
      <c r="Q122" s="73"/>
      <c r="R122" s="171">
        <f>R123</f>
        <v>6.3179999999999998E-3</v>
      </c>
      <c r="S122" s="73"/>
      <c r="T122" s="172">
        <f>T123</f>
        <v>171.36</v>
      </c>
      <c r="AT122" s="16" t="s">
        <v>79</v>
      </c>
      <c r="AU122" s="16" t="s">
        <v>114</v>
      </c>
      <c r="BK122" s="173">
        <f>BK123</f>
        <v>0</v>
      </c>
    </row>
    <row r="123" spans="2:65" s="11" customFormat="1" ht="25.9" customHeight="1">
      <c r="B123" s="174"/>
      <c r="C123" s="175"/>
      <c r="D123" s="176" t="s">
        <v>79</v>
      </c>
      <c r="E123" s="177" t="s">
        <v>134</v>
      </c>
      <c r="F123" s="177" t="s">
        <v>135</v>
      </c>
      <c r="G123" s="175"/>
      <c r="H123" s="175"/>
      <c r="I123" s="178"/>
      <c r="J123" s="179">
        <f>BK123</f>
        <v>0</v>
      </c>
      <c r="K123" s="175"/>
      <c r="L123" s="180"/>
      <c r="M123" s="181"/>
      <c r="N123" s="182"/>
      <c r="O123" s="182"/>
      <c r="P123" s="183">
        <f>P124+P159+P169+P173+P181</f>
        <v>0</v>
      </c>
      <c r="Q123" s="182"/>
      <c r="R123" s="183">
        <f>R124+R159+R169+R173+R181</f>
        <v>6.3179999999999998E-3</v>
      </c>
      <c r="S123" s="182"/>
      <c r="T123" s="184">
        <f>T124+T159+T169+T173+T181</f>
        <v>171.36</v>
      </c>
      <c r="AR123" s="185" t="s">
        <v>85</v>
      </c>
      <c r="AT123" s="186" t="s">
        <v>79</v>
      </c>
      <c r="AU123" s="186" t="s">
        <v>80</v>
      </c>
      <c r="AY123" s="185" t="s">
        <v>136</v>
      </c>
      <c r="BK123" s="187">
        <f>BK124+BK159+BK169+BK173+BK181</f>
        <v>0</v>
      </c>
    </row>
    <row r="124" spans="2:65" s="11" customFormat="1" ht="22.9" customHeight="1">
      <c r="B124" s="174"/>
      <c r="C124" s="175"/>
      <c r="D124" s="176" t="s">
        <v>79</v>
      </c>
      <c r="E124" s="188" t="s">
        <v>85</v>
      </c>
      <c r="F124" s="188" t="s">
        <v>137</v>
      </c>
      <c r="G124" s="175"/>
      <c r="H124" s="175"/>
      <c r="I124" s="178"/>
      <c r="J124" s="189">
        <f>BK124</f>
        <v>0</v>
      </c>
      <c r="K124" s="175"/>
      <c r="L124" s="180"/>
      <c r="M124" s="181"/>
      <c r="N124" s="182"/>
      <c r="O124" s="182"/>
      <c r="P124" s="183">
        <f>SUM(P125:P158)</f>
        <v>0</v>
      </c>
      <c r="Q124" s="182"/>
      <c r="R124" s="183">
        <f>SUM(R125:R158)</f>
        <v>6.3179999999999998E-3</v>
      </c>
      <c r="S124" s="182"/>
      <c r="T124" s="184">
        <f>SUM(T125:T158)</f>
        <v>0</v>
      </c>
      <c r="AR124" s="185" t="s">
        <v>85</v>
      </c>
      <c r="AT124" s="186" t="s">
        <v>79</v>
      </c>
      <c r="AU124" s="186" t="s">
        <v>85</v>
      </c>
      <c r="AY124" s="185" t="s">
        <v>136</v>
      </c>
      <c r="BK124" s="187">
        <f>SUM(BK125:BK158)</f>
        <v>0</v>
      </c>
    </row>
    <row r="125" spans="2:65" s="1" customFormat="1" ht="48" customHeight="1">
      <c r="B125" s="33"/>
      <c r="C125" s="190" t="s">
        <v>85</v>
      </c>
      <c r="D125" s="190" t="s">
        <v>138</v>
      </c>
      <c r="E125" s="191" t="s">
        <v>161</v>
      </c>
      <c r="F125" s="192" t="s">
        <v>162</v>
      </c>
      <c r="G125" s="193" t="s">
        <v>141</v>
      </c>
      <c r="H125" s="194">
        <v>84.233999999999995</v>
      </c>
      <c r="I125" s="195"/>
      <c r="J125" s="196">
        <f>ROUND(I125*H125,2)</f>
        <v>0</v>
      </c>
      <c r="K125" s="192" t="s">
        <v>142</v>
      </c>
      <c r="L125" s="37"/>
      <c r="M125" s="197" t="s">
        <v>1</v>
      </c>
      <c r="N125" s="198" t="s">
        <v>45</v>
      </c>
      <c r="O125" s="65"/>
      <c r="P125" s="199">
        <f>O125*H125</f>
        <v>0</v>
      </c>
      <c r="Q125" s="199">
        <v>0</v>
      </c>
      <c r="R125" s="199">
        <f>Q125*H125</f>
        <v>0</v>
      </c>
      <c r="S125" s="199">
        <v>0</v>
      </c>
      <c r="T125" s="200">
        <f>S125*H125</f>
        <v>0</v>
      </c>
      <c r="AR125" s="201" t="s">
        <v>95</v>
      </c>
      <c r="AT125" s="201" t="s">
        <v>138</v>
      </c>
      <c r="AU125" s="201" t="s">
        <v>89</v>
      </c>
      <c r="AY125" s="16" t="s">
        <v>136</v>
      </c>
      <c r="BE125" s="202">
        <f>IF(N125="základní",J125,0)</f>
        <v>0</v>
      </c>
      <c r="BF125" s="202">
        <f>IF(N125="snížená",J125,0)</f>
        <v>0</v>
      </c>
      <c r="BG125" s="202">
        <f>IF(N125="zákl. přenesená",J125,0)</f>
        <v>0</v>
      </c>
      <c r="BH125" s="202">
        <f>IF(N125="sníž. přenesená",J125,0)</f>
        <v>0</v>
      </c>
      <c r="BI125" s="202">
        <f>IF(N125="nulová",J125,0)</f>
        <v>0</v>
      </c>
      <c r="BJ125" s="16" t="s">
        <v>85</v>
      </c>
      <c r="BK125" s="202">
        <f>ROUND(I125*H125,2)</f>
        <v>0</v>
      </c>
      <c r="BL125" s="16" t="s">
        <v>95</v>
      </c>
      <c r="BM125" s="201" t="s">
        <v>391</v>
      </c>
    </row>
    <row r="126" spans="2:65" s="1" customFormat="1" ht="234">
      <c r="B126" s="33"/>
      <c r="C126" s="34"/>
      <c r="D126" s="203" t="s">
        <v>144</v>
      </c>
      <c r="E126" s="34"/>
      <c r="F126" s="204" t="s">
        <v>164</v>
      </c>
      <c r="G126" s="34"/>
      <c r="H126" s="34"/>
      <c r="I126" s="109"/>
      <c r="J126" s="34"/>
      <c r="K126" s="34"/>
      <c r="L126" s="37"/>
      <c r="M126" s="205"/>
      <c r="N126" s="65"/>
      <c r="O126" s="65"/>
      <c r="P126" s="65"/>
      <c r="Q126" s="65"/>
      <c r="R126" s="65"/>
      <c r="S126" s="65"/>
      <c r="T126" s="66"/>
      <c r="AT126" s="16" t="s">
        <v>144</v>
      </c>
      <c r="AU126" s="16" t="s">
        <v>89</v>
      </c>
    </row>
    <row r="127" spans="2:65" s="13" customFormat="1">
      <c r="B127" s="216"/>
      <c r="C127" s="217"/>
      <c r="D127" s="203" t="s">
        <v>146</v>
      </c>
      <c r="E127" s="218" t="s">
        <v>1</v>
      </c>
      <c r="F127" s="219" t="s">
        <v>392</v>
      </c>
      <c r="G127" s="217"/>
      <c r="H127" s="220">
        <v>84.233999999999995</v>
      </c>
      <c r="I127" s="221"/>
      <c r="J127" s="217"/>
      <c r="K127" s="217"/>
      <c r="L127" s="222"/>
      <c r="M127" s="223"/>
      <c r="N127" s="224"/>
      <c r="O127" s="224"/>
      <c r="P127" s="224"/>
      <c r="Q127" s="224"/>
      <c r="R127" s="224"/>
      <c r="S127" s="224"/>
      <c r="T127" s="225"/>
      <c r="AT127" s="226" t="s">
        <v>146</v>
      </c>
      <c r="AU127" s="226" t="s">
        <v>89</v>
      </c>
      <c r="AV127" s="13" t="s">
        <v>89</v>
      </c>
      <c r="AW127" s="13" t="s">
        <v>35</v>
      </c>
      <c r="AX127" s="13" t="s">
        <v>85</v>
      </c>
      <c r="AY127" s="226" t="s">
        <v>136</v>
      </c>
    </row>
    <row r="128" spans="2:65" s="1" customFormat="1" ht="36" customHeight="1">
      <c r="B128" s="33"/>
      <c r="C128" s="190" t="s">
        <v>89</v>
      </c>
      <c r="D128" s="190" t="s">
        <v>138</v>
      </c>
      <c r="E128" s="191" t="s">
        <v>393</v>
      </c>
      <c r="F128" s="192" t="s">
        <v>394</v>
      </c>
      <c r="G128" s="193" t="s">
        <v>141</v>
      </c>
      <c r="H128" s="194">
        <v>1399.85</v>
      </c>
      <c r="I128" s="195"/>
      <c r="J128" s="196">
        <f>ROUND(I128*H128,2)</f>
        <v>0</v>
      </c>
      <c r="K128" s="192" t="s">
        <v>142</v>
      </c>
      <c r="L128" s="37"/>
      <c r="M128" s="197" t="s">
        <v>1</v>
      </c>
      <c r="N128" s="198" t="s">
        <v>45</v>
      </c>
      <c r="O128" s="65"/>
      <c r="P128" s="199">
        <f>O128*H128</f>
        <v>0</v>
      </c>
      <c r="Q128" s="199">
        <v>0</v>
      </c>
      <c r="R128" s="199">
        <f>Q128*H128</f>
        <v>0</v>
      </c>
      <c r="S128" s="199">
        <v>0</v>
      </c>
      <c r="T128" s="200">
        <f>S128*H128</f>
        <v>0</v>
      </c>
      <c r="AR128" s="201" t="s">
        <v>95</v>
      </c>
      <c r="AT128" s="201" t="s">
        <v>138</v>
      </c>
      <c r="AU128" s="201" t="s">
        <v>89</v>
      </c>
      <c r="AY128" s="16" t="s">
        <v>136</v>
      </c>
      <c r="BE128" s="202">
        <f>IF(N128="základní",J128,0)</f>
        <v>0</v>
      </c>
      <c r="BF128" s="202">
        <f>IF(N128="snížená",J128,0)</f>
        <v>0</v>
      </c>
      <c r="BG128" s="202">
        <f>IF(N128="zákl. přenesená",J128,0)</f>
        <v>0</v>
      </c>
      <c r="BH128" s="202">
        <f>IF(N128="sníž. přenesená",J128,0)</f>
        <v>0</v>
      </c>
      <c r="BI128" s="202">
        <f>IF(N128="nulová",J128,0)</f>
        <v>0</v>
      </c>
      <c r="BJ128" s="16" t="s">
        <v>85</v>
      </c>
      <c r="BK128" s="202">
        <f>ROUND(I128*H128,2)</f>
        <v>0</v>
      </c>
      <c r="BL128" s="16" t="s">
        <v>95</v>
      </c>
      <c r="BM128" s="201" t="s">
        <v>395</v>
      </c>
    </row>
    <row r="129" spans="2:65" s="1" customFormat="1" ht="341.25">
      <c r="B129" s="33"/>
      <c r="C129" s="34"/>
      <c r="D129" s="203" t="s">
        <v>144</v>
      </c>
      <c r="E129" s="34"/>
      <c r="F129" s="204" t="s">
        <v>348</v>
      </c>
      <c r="G129" s="34"/>
      <c r="H129" s="34"/>
      <c r="I129" s="109"/>
      <c r="J129" s="34"/>
      <c r="K129" s="34"/>
      <c r="L129" s="37"/>
      <c r="M129" s="205"/>
      <c r="N129" s="65"/>
      <c r="O129" s="65"/>
      <c r="P129" s="65"/>
      <c r="Q129" s="65"/>
      <c r="R129" s="65"/>
      <c r="S129" s="65"/>
      <c r="T129" s="66"/>
      <c r="AT129" s="16" t="s">
        <v>144</v>
      </c>
      <c r="AU129" s="16" t="s">
        <v>89</v>
      </c>
    </row>
    <row r="130" spans="2:65" s="12" customFormat="1">
      <c r="B130" s="206"/>
      <c r="C130" s="207"/>
      <c r="D130" s="203" t="s">
        <v>146</v>
      </c>
      <c r="E130" s="208" t="s">
        <v>1</v>
      </c>
      <c r="F130" s="209" t="s">
        <v>396</v>
      </c>
      <c r="G130" s="207"/>
      <c r="H130" s="208" t="s">
        <v>1</v>
      </c>
      <c r="I130" s="210"/>
      <c r="J130" s="207"/>
      <c r="K130" s="207"/>
      <c r="L130" s="211"/>
      <c r="M130" s="212"/>
      <c r="N130" s="213"/>
      <c r="O130" s="213"/>
      <c r="P130" s="213"/>
      <c r="Q130" s="213"/>
      <c r="R130" s="213"/>
      <c r="S130" s="213"/>
      <c r="T130" s="214"/>
      <c r="AT130" s="215" t="s">
        <v>146</v>
      </c>
      <c r="AU130" s="215" t="s">
        <v>89</v>
      </c>
      <c r="AV130" s="12" t="s">
        <v>85</v>
      </c>
      <c r="AW130" s="12" t="s">
        <v>35</v>
      </c>
      <c r="AX130" s="12" t="s">
        <v>80</v>
      </c>
      <c r="AY130" s="215" t="s">
        <v>136</v>
      </c>
    </row>
    <row r="131" spans="2:65" s="13" customFormat="1">
      <c r="B131" s="216"/>
      <c r="C131" s="217"/>
      <c r="D131" s="203" t="s">
        <v>146</v>
      </c>
      <c r="E131" s="218" t="s">
        <v>1</v>
      </c>
      <c r="F131" s="219" t="s">
        <v>397</v>
      </c>
      <c r="G131" s="217"/>
      <c r="H131" s="220">
        <v>1399.85</v>
      </c>
      <c r="I131" s="221"/>
      <c r="J131" s="217"/>
      <c r="K131" s="217"/>
      <c r="L131" s="222"/>
      <c r="M131" s="223"/>
      <c r="N131" s="224"/>
      <c r="O131" s="224"/>
      <c r="P131" s="224"/>
      <c r="Q131" s="224"/>
      <c r="R131" s="224"/>
      <c r="S131" s="224"/>
      <c r="T131" s="225"/>
      <c r="AT131" s="226" t="s">
        <v>146</v>
      </c>
      <c r="AU131" s="226" t="s">
        <v>89</v>
      </c>
      <c r="AV131" s="13" t="s">
        <v>89</v>
      </c>
      <c r="AW131" s="13" t="s">
        <v>35</v>
      </c>
      <c r="AX131" s="13" t="s">
        <v>85</v>
      </c>
      <c r="AY131" s="226" t="s">
        <v>136</v>
      </c>
    </row>
    <row r="132" spans="2:65" s="1" customFormat="1" ht="48" customHeight="1">
      <c r="B132" s="33"/>
      <c r="C132" s="190" t="s">
        <v>92</v>
      </c>
      <c r="D132" s="190" t="s">
        <v>138</v>
      </c>
      <c r="E132" s="191" t="s">
        <v>355</v>
      </c>
      <c r="F132" s="192" t="s">
        <v>356</v>
      </c>
      <c r="G132" s="193" t="s">
        <v>141</v>
      </c>
      <c r="H132" s="194">
        <v>419.95499999999998</v>
      </c>
      <c r="I132" s="195"/>
      <c r="J132" s="196">
        <f>ROUND(I132*H132,2)</f>
        <v>0</v>
      </c>
      <c r="K132" s="192" t="s">
        <v>142</v>
      </c>
      <c r="L132" s="37"/>
      <c r="M132" s="197" t="s">
        <v>1</v>
      </c>
      <c r="N132" s="198" t="s">
        <v>45</v>
      </c>
      <c r="O132" s="65"/>
      <c r="P132" s="199">
        <f>O132*H132</f>
        <v>0</v>
      </c>
      <c r="Q132" s="199">
        <v>0</v>
      </c>
      <c r="R132" s="199">
        <f>Q132*H132</f>
        <v>0</v>
      </c>
      <c r="S132" s="199">
        <v>0</v>
      </c>
      <c r="T132" s="200">
        <f>S132*H132</f>
        <v>0</v>
      </c>
      <c r="AR132" s="201" t="s">
        <v>95</v>
      </c>
      <c r="AT132" s="201" t="s">
        <v>138</v>
      </c>
      <c r="AU132" s="201" t="s">
        <v>89</v>
      </c>
      <c r="AY132" s="16" t="s">
        <v>136</v>
      </c>
      <c r="BE132" s="202">
        <f>IF(N132="základní",J132,0)</f>
        <v>0</v>
      </c>
      <c r="BF132" s="202">
        <f>IF(N132="snížená",J132,0)</f>
        <v>0</v>
      </c>
      <c r="BG132" s="202">
        <f>IF(N132="zákl. přenesená",J132,0)</f>
        <v>0</v>
      </c>
      <c r="BH132" s="202">
        <f>IF(N132="sníž. přenesená",J132,0)</f>
        <v>0</v>
      </c>
      <c r="BI132" s="202">
        <f>IF(N132="nulová",J132,0)</f>
        <v>0</v>
      </c>
      <c r="BJ132" s="16" t="s">
        <v>85</v>
      </c>
      <c r="BK132" s="202">
        <f>ROUND(I132*H132,2)</f>
        <v>0</v>
      </c>
      <c r="BL132" s="16" t="s">
        <v>95</v>
      </c>
      <c r="BM132" s="201" t="s">
        <v>398</v>
      </c>
    </row>
    <row r="133" spans="2:65" s="1" customFormat="1" ht="341.25">
      <c r="B133" s="33"/>
      <c r="C133" s="34"/>
      <c r="D133" s="203" t="s">
        <v>144</v>
      </c>
      <c r="E133" s="34"/>
      <c r="F133" s="204" t="s">
        <v>348</v>
      </c>
      <c r="G133" s="34"/>
      <c r="H133" s="34"/>
      <c r="I133" s="109"/>
      <c r="J133" s="34"/>
      <c r="K133" s="34"/>
      <c r="L133" s="37"/>
      <c r="M133" s="205"/>
      <c r="N133" s="65"/>
      <c r="O133" s="65"/>
      <c r="P133" s="65"/>
      <c r="Q133" s="65"/>
      <c r="R133" s="65"/>
      <c r="S133" s="65"/>
      <c r="T133" s="66"/>
      <c r="AT133" s="16" t="s">
        <v>144</v>
      </c>
      <c r="AU133" s="16" t="s">
        <v>89</v>
      </c>
    </row>
    <row r="134" spans="2:65" s="13" customFormat="1">
      <c r="B134" s="216"/>
      <c r="C134" s="217"/>
      <c r="D134" s="203" t="s">
        <v>146</v>
      </c>
      <c r="E134" s="218" t="s">
        <v>1</v>
      </c>
      <c r="F134" s="219" t="s">
        <v>399</v>
      </c>
      <c r="G134" s="217"/>
      <c r="H134" s="220">
        <v>419.95499999999998</v>
      </c>
      <c r="I134" s="221"/>
      <c r="J134" s="217"/>
      <c r="K134" s="217"/>
      <c r="L134" s="222"/>
      <c r="M134" s="223"/>
      <c r="N134" s="224"/>
      <c r="O134" s="224"/>
      <c r="P134" s="224"/>
      <c r="Q134" s="224"/>
      <c r="R134" s="224"/>
      <c r="S134" s="224"/>
      <c r="T134" s="225"/>
      <c r="AT134" s="226" t="s">
        <v>146</v>
      </c>
      <c r="AU134" s="226" t="s">
        <v>89</v>
      </c>
      <c r="AV134" s="13" t="s">
        <v>89</v>
      </c>
      <c r="AW134" s="13" t="s">
        <v>35</v>
      </c>
      <c r="AX134" s="13" t="s">
        <v>85</v>
      </c>
      <c r="AY134" s="226" t="s">
        <v>136</v>
      </c>
    </row>
    <row r="135" spans="2:65" s="1" customFormat="1" ht="48" customHeight="1">
      <c r="B135" s="33"/>
      <c r="C135" s="190" t="s">
        <v>95</v>
      </c>
      <c r="D135" s="190" t="s">
        <v>138</v>
      </c>
      <c r="E135" s="191" t="s">
        <v>188</v>
      </c>
      <c r="F135" s="192" t="s">
        <v>189</v>
      </c>
      <c r="G135" s="193" t="s">
        <v>141</v>
      </c>
      <c r="H135" s="194">
        <v>135.19</v>
      </c>
      <c r="I135" s="195"/>
      <c r="J135" s="196">
        <f>ROUND(I135*H135,2)</f>
        <v>0</v>
      </c>
      <c r="K135" s="192" t="s">
        <v>142</v>
      </c>
      <c r="L135" s="37"/>
      <c r="M135" s="197" t="s">
        <v>1</v>
      </c>
      <c r="N135" s="198" t="s">
        <v>45</v>
      </c>
      <c r="O135" s="65"/>
      <c r="P135" s="199">
        <f>O135*H135</f>
        <v>0</v>
      </c>
      <c r="Q135" s="199">
        <v>0</v>
      </c>
      <c r="R135" s="199">
        <f>Q135*H135</f>
        <v>0</v>
      </c>
      <c r="S135" s="199">
        <v>0</v>
      </c>
      <c r="T135" s="200">
        <f>S135*H135</f>
        <v>0</v>
      </c>
      <c r="AR135" s="201" t="s">
        <v>95</v>
      </c>
      <c r="AT135" s="201" t="s">
        <v>138</v>
      </c>
      <c r="AU135" s="201" t="s">
        <v>89</v>
      </c>
      <c r="AY135" s="16" t="s">
        <v>136</v>
      </c>
      <c r="BE135" s="202">
        <f>IF(N135="základní",J135,0)</f>
        <v>0</v>
      </c>
      <c r="BF135" s="202">
        <f>IF(N135="snížená",J135,0)</f>
        <v>0</v>
      </c>
      <c r="BG135" s="202">
        <f>IF(N135="zákl. přenesená",J135,0)</f>
        <v>0</v>
      </c>
      <c r="BH135" s="202">
        <f>IF(N135="sníž. přenesená",J135,0)</f>
        <v>0</v>
      </c>
      <c r="BI135" s="202">
        <f>IF(N135="nulová",J135,0)</f>
        <v>0</v>
      </c>
      <c r="BJ135" s="16" t="s">
        <v>85</v>
      </c>
      <c r="BK135" s="202">
        <f>ROUND(I135*H135,2)</f>
        <v>0</v>
      </c>
      <c r="BL135" s="16" t="s">
        <v>95</v>
      </c>
      <c r="BM135" s="201" t="s">
        <v>400</v>
      </c>
    </row>
    <row r="136" spans="2:65" s="1" customFormat="1" ht="195">
      <c r="B136" s="33"/>
      <c r="C136" s="34"/>
      <c r="D136" s="203" t="s">
        <v>144</v>
      </c>
      <c r="E136" s="34"/>
      <c r="F136" s="204" t="s">
        <v>191</v>
      </c>
      <c r="G136" s="34"/>
      <c r="H136" s="34"/>
      <c r="I136" s="109"/>
      <c r="J136" s="34"/>
      <c r="K136" s="34"/>
      <c r="L136" s="37"/>
      <c r="M136" s="205"/>
      <c r="N136" s="65"/>
      <c r="O136" s="65"/>
      <c r="P136" s="65"/>
      <c r="Q136" s="65"/>
      <c r="R136" s="65"/>
      <c r="S136" s="65"/>
      <c r="T136" s="66"/>
      <c r="AT136" s="16" t="s">
        <v>144</v>
      </c>
      <c r="AU136" s="16" t="s">
        <v>89</v>
      </c>
    </row>
    <row r="137" spans="2:65" s="12" customFormat="1">
      <c r="B137" s="206"/>
      <c r="C137" s="207"/>
      <c r="D137" s="203" t="s">
        <v>146</v>
      </c>
      <c r="E137" s="208" t="s">
        <v>1</v>
      </c>
      <c r="F137" s="209" t="s">
        <v>401</v>
      </c>
      <c r="G137" s="207"/>
      <c r="H137" s="208" t="s">
        <v>1</v>
      </c>
      <c r="I137" s="210"/>
      <c r="J137" s="207"/>
      <c r="K137" s="207"/>
      <c r="L137" s="211"/>
      <c r="M137" s="212"/>
      <c r="N137" s="213"/>
      <c r="O137" s="213"/>
      <c r="P137" s="213"/>
      <c r="Q137" s="213"/>
      <c r="R137" s="213"/>
      <c r="S137" s="213"/>
      <c r="T137" s="214"/>
      <c r="AT137" s="215" t="s">
        <v>146</v>
      </c>
      <c r="AU137" s="215" t="s">
        <v>89</v>
      </c>
      <c r="AV137" s="12" t="s">
        <v>85</v>
      </c>
      <c r="AW137" s="12" t="s">
        <v>35</v>
      </c>
      <c r="AX137" s="12" t="s">
        <v>80</v>
      </c>
      <c r="AY137" s="215" t="s">
        <v>136</v>
      </c>
    </row>
    <row r="138" spans="2:65" s="13" customFormat="1">
      <c r="B138" s="216"/>
      <c r="C138" s="217"/>
      <c r="D138" s="203" t="s">
        <v>146</v>
      </c>
      <c r="E138" s="218" t="s">
        <v>1</v>
      </c>
      <c r="F138" s="219" t="s">
        <v>402</v>
      </c>
      <c r="G138" s="217"/>
      <c r="H138" s="220">
        <v>135.19</v>
      </c>
      <c r="I138" s="221"/>
      <c r="J138" s="217"/>
      <c r="K138" s="217"/>
      <c r="L138" s="222"/>
      <c r="M138" s="223"/>
      <c r="N138" s="224"/>
      <c r="O138" s="224"/>
      <c r="P138" s="224"/>
      <c r="Q138" s="224"/>
      <c r="R138" s="224"/>
      <c r="S138" s="224"/>
      <c r="T138" s="225"/>
      <c r="AT138" s="226" t="s">
        <v>146</v>
      </c>
      <c r="AU138" s="226" t="s">
        <v>89</v>
      </c>
      <c r="AV138" s="13" t="s">
        <v>89</v>
      </c>
      <c r="AW138" s="13" t="s">
        <v>35</v>
      </c>
      <c r="AX138" s="13" t="s">
        <v>85</v>
      </c>
      <c r="AY138" s="226" t="s">
        <v>136</v>
      </c>
    </row>
    <row r="139" spans="2:65" s="1" customFormat="1" ht="48" customHeight="1">
      <c r="B139" s="33"/>
      <c r="C139" s="190" t="s">
        <v>98</v>
      </c>
      <c r="D139" s="190" t="s">
        <v>138</v>
      </c>
      <c r="E139" s="191" t="s">
        <v>199</v>
      </c>
      <c r="F139" s="192" t="s">
        <v>200</v>
      </c>
      <c r="G139" s="193" t="s">
        <v>141</v>
      </c>
      <c r="H139" s="194">
        <v>1133.8699999999999</v>
      </c>
      <c r="I139" s="195"/>
      <c r="J139" s="196">
        <f>ROUND(I139*H139,2)</f>
        <v>0</v>
      </c>
      <c r="K139" s="192" t="s">
        <v>142</v>
      </c>
      <c r="L139" s="37"/>
      <c r="M139" s="197" t="s">
        <v>1</v>
      </c>
      <c r="N139" s="198" t="s">
        <v>45</v>
      </c>
      <c r="O139" s="65"/>
      <c r="P139" s="199">
        <f>O139*H139</f>
        <v>0</v>
      </c>
      <c r="Q139" s="199">
        <v>0</v>
      </c>
      <c r="R139" s="199">
        <f>Q139*H139</f>
        <v>0</v>
      </c>
      <c r="S139" s="199">
        <v>0</v>
      </c>
      <c r="T139" s="200">
        <f>S139*H139</f>
        <v>0</v>
      </c>
      <c r="AR139" s="201" t="s">
        <v>95</v>
      </c>
      <c r="AT139" s="201" t="s">
        <v>138</v>
      </c>
      <c r="AU139" s="201" t="s">
        <v>89</v>
      </c>
      <c r="AY139" s="16" t="s">
        <v>136</v>
      </c>
      <c r="BE139" s="202">
        <f>IF(N139="základní",J139,0)</f>
        <v>0</v>
      </c>
      <c r="BF139" s="202">
        <f>IF(N139="snížená",J139,0)</f>
        <v>0</v>
      </c>
      <c r="BG139" s="202">
        <f>IF(N139="zákl. přenesená",J139,0)</f>
        <v>0</v>
      </c>
      <c r="BH139" s="202">
        <f>IF(N139="sníž. přenesená",J139,0)</f>
        <v>0</v>
      </c>
      <c r="BI139" s="202">
        <f>IF(N139="nulová",J139,0)</f>
        <v>0</v>
      </c>
      <c r="BJ139" s="16" t="s">
        <v>85</v>
      </c>
      <c r="BK139" s="202">
        <f>ROUND(I139*H139,2)</f>
        <v>0</v>
      </c>
      <c r="BL139" s="16" t="s">
        <v>95</v>
      </c>
      <c r="BM139" s="201" t="s">
        <v>403</v>
      </c>
    </row>
    <row r="140" spans="2:65" s="1" customFormat="1" ht="409.5">
      <c r="B140" s="33"/>
      <c r="C140" s="34"/>
      <c r="D140" s="203" t="s">
        <v>144</v>
      </c>
      <c r="E140" s="34"/>
      <c r="F140" s="238" t="s">
        <v>202</v>
      </c>
      <c r="G140" s="34"/>
      <c r="H140" s="34"/>
      <c r="I140" s="109"/>
      <c r="J140" s="34"/>
      <c r="K140" s="34"/>
      <c r="L140" s="37"/>
      <c r="M140" s="205"/>
      <c r="N140" s="65"/>
      <c r="O140" s="65"/>
      <c r="P140" s="65"/>
      <c r="Q140" s="65"/>
      <c r="R140" s="65"/>
      <c r="S140" s="65"/>
      <c r="T140" s="66"/>
      <c r="AT140" s="16" t="s">
        <v>144</v>
      </c>
      <c r="AU140" s="16" t="s">
        <v>89</v>
      </c>
    </row>
    <row r="141" spans="2:65" s="12" customFormat="1">
      <c r="B141" s="206"/>
      <c r="C141" s="207"/>
      <c r="D141" s="203" t="s">
        <v>146</v>
      </c>
      <c r="E141" s="208" t="s">
        <v>1</v>
      </c>
      <c r="F141" s="209" t="s">
        <v>404</v>
      </c>
      <c r="G141" s="207"/>
      <c r="H141" s="208" t="s">
        <v>1</v>
      </c>
      <c r="I141" s="210"/>
      <c r="J141" s="207"/>
      <c r="K141" s="207"/>
      <c r="L141" s="211"/>
      <c r="M141" s="212"/>
      <c r="N141" s="213"/>
      <c r="O141" s="213"/>
      <c r="P141" s="213"/>
      <c r="Q141" s="213"/>
      <c r="R141" s="213"/>
      <c r="S141" s="213"/>
      <c r="T141" s="214"/>
      <c r="AT141" s="215" t="s">
        <v>146</v>
      </c>
      <c r="AU141" s="215" t="s">
        <v>89</v>
      </c>
      <c r="AV141" s="12" t="s">
        <v>85</v>
      </c>
      <c r="AW141" s="12" t="s">
        <v>35</v>
      </c>
      <c r="AX141" s="12" t="s">
        <v>80</v>
      </c>
      <c r="AY141" s="215" t="s">
        <v>136</v>
      </c>
    </row>
    <row r="142" spans="2:65" s="13" customFormat="1">
      <c r="B142" s="216"/>
      <c r="C142" s="217"/>
      <c r="D142" s="203" t="s">
        <v>146</v>
      </c>
      <c r="E142" s="218" t="s">
        <v>1</v>
      </c>
      <c r="F142" s="219" t="s">
        <v>405</v>
      </c>
      <c r="G142" s="217"/>
      <c r="H142" s="220">
        <v>1133.8699999999999</v>
      </c>
      <c r="I142" s="221"/>
      <c r="J142" s="217"/>
      <c r="K142" s="217"/>
      <c r="L142" s="222"/>
      <c r="M142" s="223"/>
      <c r="N142" s="224"/>
      <c r="O142" s="224"/>
      <c r="P142" s="224"/>
      <c r="Q142" s="224"/>
      <c r="R142" s="224"/>
      <c r="S142" s="224"/>
      <c r="T142" s="225"/>
      <c r="AT142" s="226" t="s">
        <v>146</v>
      </c>
      <c r="AU142" s="226" t="s">
        <v>89</v>
      </c>
      <c r="AV142" s="13" t="s">
        <v>89</v>
      </c>
      <c r="AW142" s="13" t="s">
        <v>35</v>
      </c>
      <c r="AX142" s="13" t="s">
        <v>85</v>
      </c>
      <c r="AY142" s="226" t="s">
        <v>136</v>
      </c>
    </row>
    <row r="143" spans="2:65" s="1" customFormat="1" ht="48" customHeight="1">
      <c r="B143" s="33"/>
      <c r="C143" s="190" t="s">
        <v>101</v>
      </c>
      <c r="D143" s="190" t="s">
        <v>138</v>
      </c>
      <c r="E143" s="191" t="s">
        <v>406</v>
      </c>
      <c r="F143" s="192" t="s">
        <v>407</v>
      </c>
      <c r="G143" s="193" t="s">
        <v>141</v>
      </c>
      <c r="H143" s="194">
        <v>130.79</v>
      </c>
      <c r="I143" s="195"/>
      <c r="J143" s="196">
        <f>ROUND(I143*H143,2)</f>
        <v>0</v>
      </c>
      <c r="K143" s="192" t="s">
        <v>142</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408</v>
      </c>
    </row>
    <row r="144" spans="2:65" s="1" customFormat="1" ht="87.75">
      <c r="B144" s="33"/>
      <c r="C144" s="34"/>
      <c r="D144" s="203" t="s">
        <v>144</v>
      </c>
      <c r="E144" s="34"/>
      <c r="F144" s="204" t="s">
        <v>409</v>
      </c>
      <c r="G144" s="34"/>
      <c r="H144" s="34"/>
      <c r="I144" s="109"/>
      <c r="J144" s="34"/>
      <c r="K144" s="34"/>
      <c r="L144" s="37"/>
      <c r="M144" s="205"/>
      <c r="N144" s="65"/>
      <c r="O144" s="65"/>
      <c r="P144" s="65"/>
      <c r="Q144" s="65"/>
      <c r="R144" s="65"/>
      <c r="S144" s="65"/>
      <c r="T144" s="66"/>
      <c r="AT144" s="16" t="s">
        <v>144</v>
      </c>
      <c r="AU144" s="16" t="s">
        <v>89</v>
      </c>
    </row>
    <row r="145" spans="2:65" s="12" customFormat="1">
      <c r="B145" s="206"/>
      <c r="C145" s="207"/>
      <c r="D145" s="203" t="s">
        <v>146</v>
      </c>
      <c r="E145" s="208" t="s">
        <v>1</v>
      </c>
      <c r="F145" s="209" t="s">
        <v>404</v>
      </c>
      <c r="G145" s="207"/>
      <c r="H145" s="208" t="s">
        <v>1</v>
      </c>
      <c r="I145" s="210"/>
      <c r="J145" s="207"/>
      <c r="K145" s="207"/>
      <c r="L145" s="211"/>
      <c r="M145" s="212"/>
      <c r="N145" s="213"/>
      <c r="O145" s="213"/>
      <c r="P145" s="213"/>
      <c r="Q145" s="213"/>
      <c r="R145" s="213"/>
      <c r="S145" s="213"/>
      <c r="T145" s="214"/>
      <c r="AT145" s="215" t="s">
        <v>146</v>
      </c>
      <c r="AU145" s="215" t="s">
        <v>89</v>
      </c>
      <c r="AV145" s="12" t="s">
        <v>85</v>
      </c>
      <c r="AW145" s="12" t="s">
        <v>35</v>
      </c>
      <c r="AX145" s="12" t="s">
        <v>80</v>
      </c>
      <c r="AY145" s="215" t="s">
        <v>136</v>
      </c>
    </row>
    <row r="146" spans="2:65" s="13" customFormat="1">
      <c r="B146" s="216"/>
      <c r="C146" s="217"/>
      <c r="D146" s="203" t="s">
        <v>146</v>
      </c>
      <c r="E146" s="218" t="s">
        <v>1</v>
      </c>
      <c r="F146" s="219" t="s">
        <v>410</v>
      </c>
      <c r="G146" s="217"/>
      <c r="H146" s="220">
        <v>130.79</v>
      </c>
      <c r="I146" s="221"/>
      <c r="J146" s="217"/>
      <c r="K146" s="217"/>
      <c r="L146" s="222"/>
      <c r="M146" s="223"/>
      <c r="N146" s="224"/>
      <c r="O146" s="224"/>
      <c r="P146" s="224"/>
      <c r="Q146" s="224"/>
      <c r="R146" s="224"/>
      <c r="S146" s="224"/>
      <c r="T146" s="225"/>
      <c r="AT146" s="226" t="s">
        <v>146</v>
      </c>
      <c r="AU146" s="226" t="s">
        <v>89</v>
      </c>
      <c r="AV146" s="13" t="s">
        <v>89</v>
      </c>
      <c r="AW146" s="13" t="s">
        <v>35</v>
      </c>
      <c r="AX146" s="13" t="s">
        <v>85</v>
      </c>
      <c r="AY146" s="226" t="s">
        <v>136</v>
      </c>
    </row>
    <row r="147" spans="2:65" s="1" customFormat="1" ht="36" customHeight="1">
      <c r="B147" s="33"/>
      <c r="C147" s="190" t="s">
        <v>104</v>
      </c>
      <c r="D147" s="190" t="s">
        <v>138</v>
      </c>
      <c r="E147" s="191" t="s">
        <v>205</v>
      </c>
      <c r="F147" s="192" t="s">
        <v>206</v>
      </c>
      <c r="G147" s="193" t="s">
        <v>141</v>
      </c>
      <c r="H147" s="194">
        <v>135.19</v>
      </c>
      <c r="I147" s="195"/>
      <c r="J147" s="196">
        <f>ROUND(I147*H147,2)</f>
        <v>0</v>
      </c>
      <c r="K147" s="192" t="s">
        <v>142</v>
      </c>
      <c r="L147" s="37"/>
      <c r="M147" s="197" t="s">
        <v>1</v>
      </c>
      <c r="N147" s="198" t="s">
        <v>45</v>
      </c>
      <c r="O147" s="65"/>
      <c r="P147" s="199">
        <f>O147*H147</f>
        <v>0</v>
      </c>
      <c r="Q147" s="199">
        <v>0</v>
      </c>
      <c r="R147" s="199">
        <f>Q147*H147</f>
        <v>0</v>
      </c>
      <c r="S147" s="199">
        <v>0</v>
      </c>
      <c r="T147" s="200">
        <f>S147*H147</f>
        <v>0</v>
      </c>
      <c r="AR147" s="201" t="s">
        <v>95</v>
      </c>
      <c r="AT147" s="201" t="s">
        <v>138</v>
      </c>
      <c r="AU147" s="201" t="s">
        <v>89</v>
      </c>
      <c r="AY147" s="16" t="s">
        <v>136</v>
      </c>
      <c r="BE147" s="202">
        <f>IF(N147="základní",J147,0)</f>
        <v>0</v>
      </c>
      <c r="BF147" s="202">
        <f>IF(N147="snížená",J147,0)</f>
        <v>0</v>
      </c>
      <c r="BG147" s="202">
        <f>IF(N147="zákl. přenesená",J147,0)</f>
        <v>0</v>
      </c>
      <c r="BH147" s="202">
        <f>IF(N147="sníž. přenesená",J147,0)</f>
        <v>0</v>
      </c>
      <c r="BI147" s="202">
        <f>IF(N147="nulová",J147,0)</f>
        <v>0</v>
      </c>
      <c r="BJ147" s="16" t="s">
        <v>85</v>
      </c>
      <c r="BK147" s="202">
        <f>ROUND(I147*H147,2)</f>
        <v>0</v>
      </c>
      <c r="BL147" s="16" t="s">
        <v>95</v>
      </c>
      <c r="BM147" s="201" t="s">
        <v>411</v>
      </c>
    </row>
    <row r="148" spans="2:65" s="1" customFormat="1" ht="409.5">
      <c r="B148" s="33"/>
      <c r="C148" s="34"/>
      <c r="D148" s="203" t="s">
        <v>144</v>
      </c>
      <c r="E148" s="34"/>
      <c r="F148" s="238" t="s">
        <v>202</v>
      </c>
      <c r="G148" s="34"/>
      <c r="H148" s="34"/>
      <c r="I148" s="109"/>
      <c r="J148" s="34"/>
      <c r="K148" s="34"/>
      <c r="L148" s="37"/>
      <c r="M148" s="205"/>
      <c r="N148" s="65"/>
      <c r="O148" s="65"/>
      <c r="P148" s="65"/>
      <c r="Q148" s="65"/>
      <c r="R148" s="65"/>
      <c r="S148" s="65"/>
      <c r="T148" s="66"/>
      <c r="AT148" s="16" t="s">
        <v>144</v>
      </c>
      <c r="AU148" s="16" t="s">
        <v>89</v>
      </c>
    </row>
    <row r="149" spans="2:65" s="13" customFormat="1">
      <c r="B149" s="216"/>
      <c r="C149" s="217"/>
      <c r="D149" s="203" t="s">
        <v>146</v>
      </c>
      <c r="E149" s="218" t="s">
        <v>1</v>
      </c>
      <c r="F149" s="219" t="s">
        <v>412</v>
      </c>
      <c r="G149" s="217"/>
      <c r="H149" s="220">
        <v>135.19</v>
      </c>
      <c r="I149" s="221"/>
      <c r="J149" s="217"/>
      <c r="K149" s="217"/>
      <c r="L149" s="222"/>
      <c r="M149" s="223"/>
      <c r="N149" s="224"/>
      <c r="O149" s="224"/>
      <c r="P149" s="224"/>
      <c r="Q149" s="224"/>
      <c r="R149" s="224"/>
      <c r="S149" s="224"/>
      <c r="T149" s="225"/>
      <c r="AT149" s="226" t="s">
        <v>146</v>
      </c>
      <c r="AU149" s="226" t="s">
        <v>89</v>
      </c>
      <c r="AV149" s="13" t="s">
        <v>89</v>
      </c>
      <c r="AW149" s="13" t="s">
        <v>35</v>
      </c>
      <c r="AX149" s="13" t="s">
        <v>85</v>
      </c>
      <c r="AY149" s="226" t="s">
        <v>136</v>
      </c>
    </row>
    <row r="150" spans="2:65" s="1" customFormat="1" ht="36" customHeight="1">
      <c r="B150" s="33"/>
      <c r="C150" s="190" t="s">
        <v>182</v>
      </c>
      <c r="D150" s="190" t="s">
        <v>138</v>
      </c>
      <c r="E150" s="191" t="s">
        <v>222</v>
      </c>
      <c r="F150" s="192" t="s">
        <v>223</v>
      </c>
      <c r="G150" s="193" t="s">
        <v>218</v>
      </c>
      <c r="H150" s="194">
        <v>421.17</v>
      </c>
      <c r="I150" s="195"/>
      <c r="J150" s="196">
        <f>ROUND(I150*H150,2)</f>
        <v>0</v>
      </c>
      <c r="K150" s="192" t="s">
        <v>142</v>
      </c>
      <c r="L150" s="37"/>
      <c r="M150" s="197" t="s">
        <v>1</v>
      </c>
      <c r="N150" s="198" t="s">
        <v>45</v>
      </c>
      <c r="O150" s="65"/>
      <c r="P150" s="199">
        <f>O150*H150</f>
        <v>0</v>
      </c>
      <c r="Q150" s="199">
        <v>0</v>
      </c>
      <c r="R150" s="199">
        <f>Q150*H150</f>
        <v>0</v>
      </c>
      <c r="S150" s="199">
        <v>0</v>
      </c>
      <c r="T150" s="200">
        <f>S150*H150</f>
        <v>0</v>
      </c>
      <c r="AR150" s="201" t="s">
        <v>95</v>
      </c>
      <c r="AT150" s="201" t="s">
        <v>138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95</v>
      </c>
      <c r="BM150" s="201" t="s">
        <v>413</v>
      </c>
    </row>
    <row r="151" spans="2:65" s="1" customFormat="1" ht="117">
      <c r="B151" s="33"/>
      <c r="C151" s="34"/>
      <c r="D151" s="203" t="s">
        <v>144</v>
      </c>
      <c r="E151" s="34"/>
      <c r="F151" s="204" t="s">
        <v>225</v>
      </c>
      <c r="G151" s="34"/>
      <c r="H151" s="34"/>
      <c r="I151" s="109"/>
      <c r="J151" s="34"/>
      <c r="K151" s="34"/>
      <c r="L151" s="37"/>
      <c r="M151" s="205"/>
      <c r="N151" s="65"/>
      <c r="O151" s="65"/>
      <c r="P151" s="65"/>
      <c r="Q151" s="65"/>
      <c r="R151" s="65"/>
      <c r="S151" s="65"/>
      <c r="T151" s="66"/>
      <c r="AT151" s="16" t="s">
        <v>144</v>
      </c>
      <c r="AU151" s="16" t="s">
        <v>89</v>
      </c>
    </row>
    <row r="152" spans="2:65" s="13" customFormat="1">
      <c r="B152" s="216"/>
      <c r="C152" s="217"/>
      <c r="D152" s="203" t="s">
        <v>146</v>
      </c>
      <c r="E152" s="218" t="s">
        <v>1</v>
      </c>
      <c r="F152" s="219" t="s">
        <v>414</v>
      </c>
      <c r="G152" s="217"/>
      <c r="H152" s="220">
        <v>421.17</v>
      </c>
      <c r="I152" s="221"/>
      <c r="J152" s="217"/>
      <c r="K152" s="217"/>
      <c r="L152" s="222"/>
      <c r="M152" s="223"/>
      <c r="N152" s="224"/>
      <c r="O152" s="224"/>
      <c r="P152" s="224"/>
      <c r="Q152" s="224"/>
      <c r="R152" s="224"/>
      <c r="S152" s="224"/>
      <c r="T152" s="225"/>
      <c r="AT152" s="226" t="s">
        <v>146</v>
      </c>
      <c r="AU152" s="226" t="s">
        <v>89</v>
      </c>
      <c r="AV152" s="13" t="s">
        <v>89</v>
      </c>
      <c r="AW152" s="13" t="s">
        <v>35</v>
      </c>
      <c r="AX152" s="13" t="s">
        <v>85</v>
      </c>
      <c r="AY152" s="226" t="s">
        <v>136</v>
      </c>
    </row>
    <row r="153" spans="2:65" s="1" customFormat="1" ht="16.5" customHeight="1">
      <c r="B153" s="33"/>
      <c r="C153" s="239" t="s">
        <v>187</v>
      </c>
      <c r="D153" s="239" t="s">
        <v>228</v>
      </c>
      <c r="E153" s="240" t="s">
        <v>229</v>
      </c>
      <c r="F153" s="241" t="s">
        <v>230</v>
      </c>
      <c r="G153" s="242" t="s">
        <v>231</v>
      </c>
      <c r="H153" s="243">
        <v>6.3179999999999996</v>
      </c>
      <c r="I153" s="244"/>
      <c r="J153" s="245">
        <f>ROUND(I153*H153,2)</f>
        <v>0</v>
      </c>
      <c r="K153" s="241" t="s">
        <v>142</v>
      </c>
      <c r="L153" s="246"/>
      <c r="M153" s="247" t="s">
        <v>1</v>
      </c>
      <c r="N153" s="248" t="s">
        <v>45</v>
      </c>
      <c r="O153" s="65"/>
      <c r="P153" s="199">
        <f>O153*H153</f>
        <v>0</v>
      </c>
      <c r="Q153" s="199">
        <v>1E-3</v>
      </c>
      <c r="R153" s="199">
        <f>Q153*H153</f>
        <v>6.3179999999999998E-3</v>
      </c>
      <c r="S153" s="199">
        <v>0</v>
      </c>
      <c r="T153" s="200">
        <f>S153*H153</f>
        <v>0</v>
      </c>
      <c r="AR153" s="201" t="s">
        <v>182</v>
      </c>
      <c r="AT153" s="201" t="s">
        <v>228</v>
      </c>
      <c r="AU153" s="201" t="s">
        <v>89</v>
      </c>
      <c r="AY153" s="16" t="s">
        <v>136</v>
      </c>
      <c r="BE153" s="202">
        <f>IF(N153="základní",J153,0)</f>
        <v>0</v>
      </c>
      <c r="BF153" s="202">
        <f>IF(N153="snížená",J153,0)</f>
        <v>0</v>
      </c>
      <c r="BG153" s="202">
        <f>IF(N153="zákl. přenesená",J153,0)</f>
        <v>0</v>
      </c>
      <c r="BH153" s="202">
        <f>IF(N153="sníž. přenesená",J153,0)</f>
        <v>0</v>
      </c>
      <c r="BI153" s="202">
        <f>IF(N153="nulová",J153,0)</f>
        <v>0</v>
      </c>
      <c r="BJ153" s="16" t="s">
        <v>85</v>
      </c>
      <c r="BK153" s="202">
        <f>ROUND(I153*H153,2)</f>
        <v>0</v>
      </c>
      <c r="BL153" s="16" t="s">
        <v>95</v>
      </c>
      <c r="BM153" s="201" t="s">
        <v>415</v>
      </c>
    </row>
    <row r="154" spans="2:65" s="13" customFormat="1">
      <c r="B154" s="216"/>
      <c r="C154" s="217"/>
      <c r="D154" s="203" t="s">
        <v>146</v>
      </c>
      <c r="E154" s="217"/>
      <c r="F154" s="219" t="s">
        <v>416</v>
      </c>
      <c r="G154" s="217"/>
      <c r="H154" s="220">
        <v>6.3179999999999996</v>
      </c>
      <c r="I154" s="221"/>
      <c r="J154" s="217"/>
      <c r="K154" s="217"/>
      <c r="L154" s="222"/>
      <c r="M154" s="223"/>
      <c r="N154" s="224"/>
      <c r="O154" s="224"/>
      <c r="P154" s="224"/>
      <c r="Q154" s="224"/>
      <c r="R154" s="224"/>
      <c r="S154" s="224"/>
      <c r="T154" s="225"/>
      <c r="AT154" s="226" t="s">
        <v>146</v>
      </c>
      <c r="AU154" s="226" t="s">
        <v>89</v>
      </c>
      <c r="AV154" s="13" t="s">
        <v>89</v>
      </c>
      <c r="AW154" s="13" t="s">
        <v>4</v>
      </c>
      <c r="AX154" s="13" t="s">
        <v>85</v>
      </c>
      <c r="AY154" s="226" t="s">
        <v>136</v>
      </c>
    </row>
    <row r="155" spans="2:65" s="1" customFormat="1" ht="36" customHeight="1">
      <c r="B155" s="33"/>
      <c r="C155" s="190" t="s">
        <v>193</v>
      </c>
      <c r="D155" s="190" t="s">
        <v>138</v>
      </c>
      <c r="E155" s="191" t="s">
        <v>254</v>
      </c>
      <c r="F155" s="192" t="s">
        <v>255</v>
      </c>
      <c r="G155" s="193" t="s">
        <v>218</v>
      </c>
      <c r="H155" s="194">
        <v>421.17</v>
      </c>
      <c r="I155" s="195"/>
      <c r="J155" s="196">
        <f>ROUND(I155*H155,2)</f>
        <v>0</v>
      </c>
      <c r="K155" s="192" t="s">
        <v>142</v>
      </c>
      <c r="L155" s="37"/>
      <c r="M155" s="197" t="s">
        <v>1</v>
      </c>
      <c r="N155" s="198" t="s">
        <v>45</v>
      </c>
      <c r="O155" s="65"/>
      <c r="P155" s="199">
        <f>O155*H155</f>
        <v>0</v>
      </c>
      <c r="Q155" s="199">
        <v>0</v>
      </c>
      <c r="R155" s="199">
        <f>Q155*H155</f>
        <v>0</v>
      </c>
      <c r="S155" s="199">
        <v>0</v>
      </c>
      <c r="T155" s="200">
        <f>S155*H155</f>
        <v>0</v>
      </c>
      <c r="AR155" s="201" t="s">
        <v>95</v>
      </c>
      <c r="AT155" s="201" t="s">
        <v>138</v>
      </c>
      <c r="AU155" s="201" t="s">
        <v>89</v>
      </c>
      <c r="AY155" s="16" t="s">
        <v>136</v>
      </c>
      <c r="BE155" s="202">
        <f>IF(N155="základní",J155,0)</f>
        <v>0</v>
      </c>
      <c r="BF155" s="202">
        <f>IF(N155="snížená",J155,0)</f>
        <v>0</v>
      </c>
      <c r="BG155" s="202">
        <f>IF(N155="zákl. přenesená",J155,0)</f>
        <v>0</v>
      </c>
      <c r="BH155" s="202">
        <f>IF(N155="sníž. přenesená",J155,0)</f>
        <v>0</v>
      </c>
      <c r="BI155" s="202">
        <f>IF(N155="nulová",J155,0)</f>
        <v>0</v>
      </c>
      <c r="BJ155" s="16" t="s">
        <v>85</v>
      </c>
      <c r="BK155" s="202">
        <f>ROUND(I155*H155,2)</f>
        <v>0</v>
      </c>
      <c r="BL155" s="16" t="s">
        <v>95</v>
      </c>
      <c r="BM155" s="201" t="s">
        <v>417</v>
      </c>
    </row>
    <row r="156" spans="2:65" s="1" customFormat="1" ht="117">
      <c r="B156" s="33"/>
      <c r="C156" s="34"/>
      <c r="D156" s="203" t="s">
        <v>144</v>
      </c>
      <c r="E156" s="34"/>
      <c r="F156" s="204" t="s">
        <v>257</v>
      </c>
      <c r="G156" s="34"/>
      <c r="H156" s="34"/>
      <c r="I156" s="109"/>
      <c r="J156" s="34"/>
      <c r="K156" s="34"/>
      <c r="L156" s="37"/>
      <c r="M156" s="205"/>
      <c r="N156" s="65"/>
      <c r="O156" s="65"/>
      <c r="P156" s="65"/>
      <c r="Q156" s="65"/>
      <c r="R156" s="65"/>
      <c r="S156" s="65"/>
      <c r="T156" s="66"/>
      <c r="AT156" s="16" t="s">
        <v>144</v>
      </c>
      <c r="AU156" s="16" t="s">
        <v>89</v>
      </c>
    </row>
    <row r="157" spans="2:65" s="12" customFormat="1">
      <c r="B157" s="206"/>
      <c r="C157" s="207"/>
      <c r="D157" s="203" t="s">
        <v>146</v>
      </c>
      <c r="E157" s="208" t="s">
        <v>1</v>
      </c>
      <c r="F157" s="209" t="s">
        <v>396</v>
      </c>
      <c r="G157" s="207"/>
      <c r="H157" s="208" t="s">
        <v>1</v>
      </c>
      <c r="I157" s="210"/>
      <c r="J157" s="207"/>
      <c r="K157" s="207"/>
      <c r="L157" s="211"/>
      <c r="M157" s="212"/>
      <c r="N157" s="213"/>
      <c r="O157" s="213"/>
      <c r="P157" s="213"/>
      <c r="Q157" s="213"/>
      <c r="R157" s="213"/>
      <c r="S157" s="213"/>
      <c r="T157" s="214"/>
      <c r="AT157" s="215" t="s">
        <v>146</v>
      </c>
      <c r="AU157" s="215" t="s">
        <v>89</v>
      </c>
      <c r="AV157" s="12" t="s">
        <v>85</v>
      </c>
      <c r="AW157" s="12" t="s">
        <v>35</v>
      </c>
      <c r="AX157" s="12" t="s">
        <v>80</v>
      </c>
      <c r="AY157" s="215" t="s">
        <v>136</v>
      </c>
    </row>
    <row r="158" spans="2:65" s="13" customFormat="1">
      <c r="B158" s="216"/>
      <c r="C158" s="217"/>
      <c r="D158" s="203" t="s">
        <v>146</v>
      </c>
      <c r="E158" s="218" t="s">
        <v>1</v>
      </c>
      <c r="F158" s="219" t="s">
        <v>418</v>
      </c>
      <c r="G158" s="217"/>
      <c r="H158" s="220">
        <v>421.17</v>
      </c>
      <c r="I158" s="221"/>
      <c r="J158" s="217"/>
      <c r="K158" s="217"/>
      <c r="L158" s="222"/>
      <c r="M158" s="223"/>
      <c r="N158" s="224"/>
      <c r="O158" s="224"/>
      <c r="P158" s="224"/>
      <c r="Q158" s="224"/>
      <c r="R158" s="224"/>
      <c r="S158" s="224"/>
      <c r="T158" s="225"/>
      <c r="AT158" s="226" t="s">
        <v>146</v>
      </c>
      <c r="AU158" s="226" t="s">
        <v>89</v>
      </c>
      <c r="AV158" s="13" t="s">
        <v>89</v>
      </c>
      <c r="AW158" s="13" t="s">
        <v>35</v>
      </c>
      <c r="AX158" s="13" t="s">
        <v>85</v>
      </c>
      <c r="AY158" s="226" t="s">
        <v>136</v>
      </c>
    </row>
    <row r="159" spans="2:65" s="11" customFormat="1" ht="22.9" customHeight="1">
      <c r="B159" s="174"/>
      <c r="C159" s="175"/>
      <c r="D159" s="176" t="s">
        <v>79</v>
      </c>
      <c r="E159" s="188" t="s">
        <v>95</v>
      </c>
      <c r="F159" s="188" t="s">
        <v>285</v>
      </c>
      <c r="G159" s="175"/>
      <c r="H159" s="175"/>
      <c r="I159" s="178"/>
      <c r="J159" s="189">
        <f>BK159</f>
        <v>0</v>
      </c>
      <c r="K159" s="175"/>
      <c r="L159" s="180"/>
      <c r="M159" s="181"/>
      <c r="N159" s="182"/>
      <c r="O159" s="182"/>
      <c r="P159" s="183">
        <f>SUM(P160:P168)</f>
        <v>0</v>
      </c>
      <c r="Q159" s="182"/>
      <c r="R159" s="183">
        <f>SUM(R160:R168)</f>
        <v>0</v>
      </c>
      <c r="S159" s="182"/>
      <c r="T159" s="184">
        <f>SUM(T160:T168)</f>
        <v>0</v>
      </c>
      <c r="AR159" s="185" t="s">
        <v>85</v>
      </c>
      <c r="AT159" s="186" t="s">
        <v>79</v>
      </c>
      <c r="AU159" s="186" t="s">
        <v>85</v>
      </c>
      <c r="AY159" s="185" t="s">
        <v>136</v>
      </c>
      <c r="BK159" s="187">
        <f>SUM(BK160:BK168)</f>
        <v>0</v>
      </c>
    </row>
    <row r="160" spans="2:65" s="1" customFormat="1" ht="36" customHeight="1">
      <c r="B160" s="33"/>
      <c r="C160" s="190" t="s">
        <v>198</v>
      </c>
      <c r="D160" s="190" t="s">
        <v>138</v>
      </c>
      <c r="E160" s="191" t="s">
        <v>419</v>
      </c>
      <c r="F160" s="192" t="s">
        <v>420</v>
      </c>
      <c r="G160" s="193" t="s">
        <v>141</v>
      </c>
      <c r="H160" s="194">
        <v>2420.66</v>
      </c>
      <c r="I160" s="195"/>
      <c r="J160" s="196">
        <f>ROUND(I160*H160,2)</f>
        <v>0</v>
      </c>
      <c r="K160" s="192" t="s">
        <v>142</v>
      </c>
      <c r="L160" s="37"/>
      <c r="M160" s="197" t="s">
        <v>1</v>
      </c>
      <c r="N160" s="198" t="s">
        <v>45</v>
      </c>
      <c r="O160" s="65"/>
      <c r="P160" s="199">
        <f>O160*H160</f>
        <v>0</v>
      </c>
      <c r="Q160" s="199">
        <v>0</v>
      </c>
      <c r="R160" s="199">
        <f>Q160*H160</f>
        <v>0</v>
      </c>
      <c r="S160" s="199">
        <v>0</v>
      </c>
      <c r="T160" s="200">
        <f>S160*H160</f>
        <v>0</v>
      </c>
      <c r="AR160" s="201" t="s">
        <v>95</v>
      </c>
      <c r="AT160" s="201" t="s">
        <v>138</v>
      </c>
      <c r="AU160" s="201" t="s">
        <v>89</v>
      </c>
      <c r="AY160" s="16" t="s">
        <v>136</v>
      </c>
      <c r="BE160" s="202">
        <f>IF(N160="základní",J160,0)</f>
        <v>0</v>
      </c>
      <c r="BF160" s="202">
        <f>IF(N160="snížená",J160,0)</f>
        <v>0</v>
      </c>
      <c r="BG160" s="202">
        <f>IF(N160="zákl. přenesená",J160,0)</f>
        <v>0</v>
      </c>
      <c r="BH160" s="202">
        <f>IF(N160="sníž. přenesená",J160,0)</f>
        <v>0</v>
      </c>
      <c r="BI160" s="202">
        <f>IF(N160="nulová",J160,0)</f>
        <v>0</v>
      </c>
      <c r="BJ160" s="16" t="s">
        <v>85</v>
      </c>
      <c r="BK160" s="202">
        <f>ROUND(I160*H160,2)</f>
        <v>0</v>
      </c>
      <c r="BL160" s="16" t="s">
        <v>95</v>
      </c>
      <c r="BM160" s="201" t="s">
        <v>421</v>
      </c>
    </row>
    <row r="161" spans="2:65" s="1" customFormat="1" ht="78">
      <c r="B161" s="33"/>
      <c r="C161" s="34"/>
      <c r="D161" s="203" t="s">
        <v>144</v>
      </c>
      <c r="E161" s="34"/>
      <c r="F161" s="204" t="s">
        <v>422</v>
      </c>
      <c r="G161" s="34"/>
      <c r="H161" s="34"/>
      <c r="I161" s="109"/>
      <c r="J161" s="34"/>
      <c r="K161" s="34"/>
      <c r="L161" s="37"/>
      <c r="M161" s="205"/>
      <c r="N161" s="65"/>
      <c r="O161" s="65"/>
      <c r="P161" s="65"/>
      <c r="Q161" s="65"/>
      <c r="R161" s="65"/>
      <c r="S161" s="65"/>
      <c r="T161" s="66"/>
      <c r="AT161" s="16" t="s">
        <v>144</v>
      </c>
      <c r="AU161" s="16" t="s">
        <v>89</v>
      </c>
    </row>
    <row r="162" spans="2:65" s="12" customFormat="1" ht="22.5">
      <c r="B162" s="206"/>
      <c r="C162" s="207"/>
      <c r="D162" s="203" t="s">
        <v>146</v>
      </c>
      <c r="E162" s="208" t="s">
        <v>1</v>
      </c>
      <c r="F162" s="209" t="s">
        <v>423</v>
      </c>
      <c r="G162" s="207"/>
      <c r="H162" s="208" t="s">
        <v>1</v>
      </c>
      <c r="I162" s="210"/>
      <c r="J162" s="207"/>
      <c r="K162" s="207"/>
      <c r="L162" s="211"/>
      <c r="M162" s="212"/>
      <c r="N162" s="213"/>
      <c r="O162" s="213"/>
      <c r="P162" s="213"/>
      <c r="Q162" s="213"/>
      <c r="R162" s="213"/>
      <c r="S162" s="213"/>
      <c r="T162" s="214"/>
      <c r="AT162" s="215" t="s">
        <v>146</v>
      </c>
      <c r="AU162" s="215" t="s">
        <v>89</v>
      </c>
      <c r="AV162" s="12" t="s">
        <v>85</v>
      </c>
      <c r="AW162" s="12" t="s">
        <v>35</v>
      </c>
      <c r="AX162" s="12" t="s">
        <v>80</v>
      </c>
      <c r="AY162" s="215" t="s">
        <v>136</v>
      </c>
    </row>
    <row r="163" spans="2:65" s="13" customFormat="1">
      <c r="B163" s="216"/>
      <c r="C163" s="217"/>
      <c r="D163" s="203" t="s">
        <v>146</v>
      </c>
      <c r="E163" s="218" t="s">
        <v>1</v>
      </c>
      <c r="F163" s="219" t="s">
        <v>424</v>
      </c>
      <c r="G163" s="217"/>
      <c r="H163" s="220">
        <v>2330.34</v>
      </c>
      <c r="I163" s="221"/>
      <c r="J163" s="217"/>
      <c r="K163" s="217"/>
      <c r="L163" s="222"/>
      <c r="M163" s="223"/>
      <c r="N163" s="224"/>
      <c r="O163" s="224"/>
      <c r="P163" s="224"/>
      <c r="Q163" s="224"/>
      <c r="R163" s="224"/>
      <c r="S163" s="224"/>
      <c r="T163" s="225"/>
      <c r="AT163" s="226" t="s">
        <v>146</v>
      </c>
      <c r="AU163" s="226" t="s">
        <v>89</v>
      </c>
      <c r="AV163" s="13" t="s">
        <v>89</v>
      </c>
      <c r="AW163" s="13" t="s">
        <v>35</v>
      </c>
      <c r="AX163" s="13" t="s">
        <v>80</v>
      </c>
      <c r="AY163" s="226" t="s">
        <v>136</v>
      </c>
    </row>
    <row r="164" spans="2:65" s="13" customFormat="1">
      <c r="B164" s="216"/>
      <c r="C164" s="217"/>
      <c r="D164" s="203" t="s">
        <v>146</v>
      </c>
      <c r="E164" s="218" t="s">
        <v>1</v>
      </c>
      <c r="F164" s="219" t="s">
        <v>425</v>
      </c>
      <c r="G164" s="217"/>
      <c r="H164" s="220">
        <v>90.32</v>
      </c>
      <c r="I164" s="221"/>
      <c r="J164" s="217"/>
      <c r="K164" s="217"/>
      <c r="L164" s="222"/>
      <c r="M164" s="223"/>
      <c r="N164" s="224"/>
      <c r="O164" s="224"/>
      <c r="P164" s="224"/>
      <c r="Q164" s="224"/>
      <c r="R164" s="224"/>
      <c r="S164" s="224"/>
      <c r="T164" s="225"/>
      <c r="AT164" s="226" t="s">
        <v>146</v>
      </c>
      <c r="AU164" s="226" t="s">
        <v>89</v>
      </c>
      <c r="AV164" s="13" t="s">
        <v>89</v>
      </c>
      <c r="AW164" s="13" t="s">
        <v>35</v>
      </c>
      <c r="AX164" s="13" t="s">
        <v>80</v>
      </c>
      <c r="AY164" s="226" t="s">
        <v>136</v>
      </c>
    </row>
    <row r="165" spans="2:65" s="14" customFormat="1">
      <c r="B165" s="227"/>
      <c r="C165" s="228"/>
      <c r="D165" s="203" t="s">
        <v>146</v>
      </c>
      <c r="E165" s="229" t="s">
        <v>1</v>
      </c>
      <c r="F165" s="230" t="s">
        <v>150</v>
      </c>
      <c r="G165" s="228"/>
      <c r="H165" s="231">
        <v>2420.6600000000003</v>
      </c>
      <c r="I165" s="232"/>
      <c r="J165" s="228"/>
      <c r="K165" s="228"/>
      <c r="L165" s="233"/>
      <c r="M165" s="234"/>
      <c r="N165" s="235"/>
      <c r="O165" s="235"/>
      <c r="P165" s="235"/>
      <c r="Q165" s="235"/>
      <c r="R165" s="235"/>
      <c r="S165" s="235"/>
      <c r="T165" s="236"/>
      <c r="AT165" s="237" t="s">
        <v>146</v>
      </c>
      <c r="AU165" s="237" t="s">
        <v>89</v>
      </c>
      <c r="AV165" s="14" t="s">
        <v>95</v>
      </c>
      <c r="AW165" s="14" t="s">
        <v>35</v>
      </c>
      <c r="AX165" s="14" t="s">
        <v>85</v>
      </c>
      <c r="AY165" s="237" t="s">
        <v>136</v>
      </c>
    </row>
    <row r="166" spans="2:65" s="1" customFormat="1" ht="36" customHeight="1">
      <c r="B166" s="33"/>
      <c r="C166" s="190" t="s">
        <v>204</v>
      </c>
      <c r="D166" s="190" t="s">
        <v>138</v>
      </c>
      <c r="E166" s="191" t="s">
        <v>426</v>
      </c>
      <c r="F166" s="192" t="s">
        <v>427</v>
      </c>
      <c r="G166" s="193" t="s">
        <v>218</v>
      </c>
      <c r="H166" s="194">
        <v>2711.4</v>
      </c>
      <c r="I166" s="195"/>
      <c r="J166" s="196">
        <f>ROUND(I166*H166,2)</f>
        <v>0</v>
      </c>
      <c r="K166" s="192" t="s">
        <v>142</v>
      </c>
      <c r="L166" s="37"/>
      <c r="M166" s="197" t="s">
        <v>1</v>
      </c>
      <c r="N166" s="198" t="s">
        <v>45</v>
      </c>
      <c r="O166" s="65"/>
      <c r="P166" s="199">
        <f>O166*H166</f>
        <v>0</v>
      </c>
      <c r="Q166" s="199">
        <v>0</v>
      </c>
      <c r="R166" s="199">
        <f>Q166*H166</f>
        <v>0</v>
      </c>
      <c r="S166" s="199">
        <v>0</v>
      </c>
      <c r="T166" s="200">
        <f>S166*H166</f>
        <v>0</v>
      </c>
      <c r="AR166" s="201" t="s">
        <v>95</v>
      </c>
      <c r="AT166" s="201" t="s">
        <v>138</v>
      </c>
      <c r="AU166" s="201" t="s">
        <v>89</v>
      </c>
      <c r="AY166" s="16" t="s">
        <v>136</v>
      </c>
      <c r="BE166" s="202">
        <f>IF(N166="základní",J166,0)</f>
        <v>0</v>
      </c>
      <c r="BF166" s="202">
        <f>IF(N166="snížená",J166,0)</f>
        <v>0</v>
      </c>
      <c r="BG166" s="202">
        <f>IF(N166="zákl. přenesená",J166,0)</f>
        <v>0</v>
      </c>
      <c r="BH166" s="202">
        <f>IF(N166="sníž. přenesená",J166,0)</f>
        <v>0</v>
      </c>
      <c r="BI166" s="202">
        <f>IF(N166="nulová",J166,0)</f>
        <v>0</v>
      </c>
      <c r="BJ166" s="16" t="s">
        <v>85</v>
      </c>
      <c r="BK166" s="202">
        <f>ROUND(I166*H166,2)</f>
        <v>0</v>
      </c>
      <c r="BL166" s="16" t="s">
        <v>95</v>
      </c>
      <c r="BM166" s="201" t="s">
        <v>428</v>
      </c>
    </row>
    <row r="167" spans="2:65" s="1" customFormat="1" ht="78">
      <c r="B167" s="33"/>
      <c r="C167" s="34"/>
      <c r="D167" s="203" t="s">
        <v>144</v>
      </c>
      <c r="E167" s="34"/>
      <c r="F167" s="204" t="s">
        <v>422</v>
      </c>
      <c r="G167" s="34"/>
      <c r="H167" s="34"/>
      <c r="I167" s="109"/>
      <c r="J167" s="34"/>
      <c r="K167" s="34"/>
      <c r="L167" s="37"/>
      <c r="M167" s="205"/>
      <c r="N167" s="65"/>
      <c r="O167" s="65"/>
      <c r="P167" s="65"/>
      <c r="Q167" s="65"/>
      <c r="R167" s="65"/>
      <c r="S167" s="65"/>
      <c r="T167" s="66"/>
      <c r="AT167" s="16" t="s">
        <v>144</v>
      </c>
      <c r="AU167" s="16" t="s">
        <v>89</v>
      </c>
    </row>
    <row r="168" spans="2:65" s="13" customFormat="1">
      <c r="B168" s="216"/>
      <c r="C168" s="217"/>
      <c r="D168" s="203" t="s">
        <v>146</v>
      </c>
      <c r="E168" s="218" t="s">
        <v>1</v>
      </c>
      <c r="F168" s="219" t="s">
        <v>429</v>
      </c>
      <c r="G168" s="217"/>
      <c r="H168" s="220">
        <v>2711.4</v>
      </c>
      <c r="I168" s="221"/>
      <c r="J168" s="217"/>
      <c r="K168" s="217"/>
      <c r="L168" s="222"/>
      <c r="M168" s="223"/>
      <c r="N168" s="224"/>
      <c r="O168" s="224"/>
      <c r="P168" s="224"/>
      <c r="Q168" s="224"/>
      <c r="R168" s="224"/>
      <c r="S168" s="224"/>
      <c r="T168" s="225"/>
      <c r="AT168" s="226" t="s">
        <v>146</v>
      </c>
      <c r="AU168" s="226" t="s">
        <v>89</v>
      </c>
      <c r="AV168" s="13" t="s">
        <v>89</v>
      </c>
      <c r="AW168" s="13" t="s">
        <v>35</v>
      </c>
      <c r="AX168" s="13" t="s">
        <v>85</v>
      </c>
      <c r="AY168" s="226" t="s">
        <v>136</v>
      </c>
    </row>
    <row r="169" spans="2:65" s="11" customFormat="1" ht="22.9" customHeight="1">
      <c r="B169" s="174"/>
      <c r="C169" s="175"/>
      <c r="D169" s="176" t="s">
        <v>79</v>
      </c>
      <c r="E169" s="188" t="s">
        <v>187</v>
      </c>
      <c r="F169" s="188" t="s">
        <v>308</v>
      </c>
      <c r="G169" s="175"/>
      <c r="H169" s="175"/>
      <c r="I169" s="178"/>
      <c r="J169" s="189">
        <f>BK169</f>
        <v>0</v>
      </c>
      <c r="K169" s="175"/>
      <c r="L169" s="180"/>
      <c r="M169" s="181"/>
      <c r="N169" s="182"/>
      <c r="O169" s="182"/>
      <c r="P169" s="183">
        <f>SUM(P170:P172)</f>
        <v>0</v>
      </c>
      <c r="Q169" s="182"/>
      <c r="R169" s="183">
        <f>SUM(R170:R172)</f>
        <v>0</v>
      </c>
      <c r="S169" s="182"/>
      <c r="T169" s="184">
        <f>SUM(T170:T172)</f>
        <v>171.36</v>
      </c>
      <c r="AR169" s="185" t="s">
        <v>85</v>
      </c>
      <c r="AT169" s="186" t="s">
        <v>79</v>
      </c>
      <c r="AU169" s="186" t="s">
        <v>85</v>
      </c>
      <c r="AY169" s="185" t="s">
        <v>136</v>
      </c>
      <c r="BK169" s="187">
        <f>SUM(BK170:BK172)</f>
        <v>0</v>
      </c>
    </row>
    <row r="170" spans="2:65" s="1" customFormat="1" ht="48" customHeight="1">
      <c r="B170" s="33"/>
      <c r="C170" s="190" t="s">
        <v>209</v>
      </c>
      <c r="D170" s="190" t="s">
        <v>138</v>
      </c>
      <c r="E170" s="191" t="s">
        <v>430</v>
      </c>
      <c r="F170" s="192" t="s">
        <v>431</v>
      </c>
      <c r="G170" s="193" t="s">
        <v>157</v>
      </c>
      <c r="H170" s="194">
        <v>56</v>
      </c>
      <c r="I170" s="195"/>
      <c r="J170" s="196">
        <f>ROUND(I170*H170,2)</f>
        <v>0</v>
      </c>
      <c r="K170" s="192" t="s">
        <v>142</v>
      </c>
      <c r="L170" s="37"/>
      <c r="M170" s="197" t="s">
        <v>1</v>
      </c>
      <c r="N170" s="198" t="s">
        <v>45</v>
      </c>
      <c r="O170" s="65"/>
      <c r="P170" s="199">
        <f>O170*H170</f>
        <v>0</v>
      </c>
      <c r="Q170" s="199">
        <v>0</v>
      </c>
      <c r="R170" s="199">
        <f>Q170*H170</f>
        <v>0</v>
      </c>
      <c r="S170" s="199">
        <v>3.06</v>
      </c>
      <c r="T170" s="200">
        <f>S170*H170</f>
        <v>171.36</v>
      </c>
      <c r="AR170" s="201" t="s">
        <v>95</v>
      </c>
      <c r="AT170" s="201" t="s">
        <v>138</v>
      </c>
      <c r="AU170" s="201" t="s">
        <v>89</v>
      </c>
      <c r="AY170" s="16" t="s">
        <v>136</v>
      </c>
      <c r="BE170" s="202">
        <f>IF(N170="základní",J170,0)</f>
        <v>0</v>
      </c>
      <c r="BF170" s="202">
        <f>IF(N170="snížená",J170,0)</f>
        <v>0</v>
      </c>
      <c r="BG170" s="202">
        <f>IF(N170="zákl. přenesená",J170,0)</f>
        <v>0</v>
      </c>
      <c r="BH170" s="202">
        <f>IF(N170="sníž. přenesená",J170,0)</f>
        <v>0</v>
      </c>
      <c r="BI170" s="202">
        <f>IF(N170="nulová",J170,0)</f>
        <v>0</v>
      </c>
      <c r="BJ170" s="16" t="s">
        <v>85</v>
      </c>
      <c r="BK170" s="202">
        <f>ROUND(I170*H170,2)</f>
        <v>0</v>
      </c>
      <c r="BL170" s="16" t="s">
        <v>95</v>
      </c>
      <c r="BM170" s="201" t="s">
        <v>432</v>
      </c>
    </row>
    <row r="171" spans="2:65" s="1" customFormat="1" ht="117">
      <c r="B171" s="33"/>
      <c r="C171" s="34"/>
      <c r="D171" s="203" t="s">
        <v>144</v>
      </c>
      <c r="E171" s="34"/>
      <c r="F171" s="204" t="s">
        <v>433</v>
      </c>
      <c r="G171" s="34"/>
      <c r="H171" s="34"/>
      <c r="I171" s="109"/>
      <c r="J171" s="34"/>
      <c r="K171" s="34"/>
      <c r="L171" s="37"/>
      <c r="M171" s="205"/>
      <c r="N171" s="65"/>
      <c r="O171" s="65"/>
      <c r="P171" s="65"/>
      <c r="Q171" s="65"/>
      <c r="R171" s="65"/>
      <c r="S171" s="65"/>
      <c r="T171" s="66"/>
      <c r="AT171" s="16" t="s">
        <v>144</v>
      </c>
      <c r="AU171" s="16" t="s">
        <v>89</v>
      </c>
    </row>
    <row r="172" spans="2:65" s="13" customFormat="1">
      <c r="B172" s="216"/>
      <c r="C172" s="217"/>
      <c r="D172" s="203" t="s">
        <v>146</v>
      </c>
      <c r="E172" s="218" t="s">
        <v>1</v>
      </c>
      <c r="F172" s="219" t="s">
        <v>434</v>
      </c>
      <c r="G172" s="217"/>
      <c r="H172" s="220">
        <v>56</v>
      </c>
      <c r="I172" s="221"/>
      <c r="J172" s="217"/>
      <c r="K172" s="217"/>
      <c r="L172" s="222"/>
      <c r="M172" s="223"/>
      <c r="N172" s="224"/>
      <c r="O172" s="224"/>
      <c r="P172" s="224"/>
      <c r="Q172" s="224"/>
      <c r="R172" s="224"/>
      <c r="S172" s="224"/>
      <c r="T172" s="225"/>
      <c r="AT172" s="226" t="s">
        <v>146</v>
      </c>
      <c r="AU172" s="226" t="s">
        <v>89</v>
      </c>
      <c r="AV172" s="13" t="s">
        <v>89</v>
      </c>
      <c r="AW172" s="13" t="s">
        <v>35</v>
      </c>
      <c r="AX172" s="13" t="s">
        <v>85</v>
      </c>
      <c r="AY172" s="226" t="s">
        <v>136</v>
      </c>
    </row>
    <row r="173" spans="2:65" s="11" customFormat="1" ht="22.9" customHeight="1">
      <c r="B173" s="174"/>
      <c r="C173" s="175"/>
      <c r="D173" s="176" t="s">
        <v>79</v>
      </c>
      <c r="E173" s="188" t="s">
        <v>435</v>
      </c>
      <c r="F173" s="188" t="s">
        <v>436</v>
      </c>
      <c r="G173" s="175"/>
      <c r="H173" s="175"/>
      <c r="I173" s="178"/>
      <c r="J173" s="189">
        <f>BK173</f>
        <v>0</v>
      </c>
      <c r="K173" s="175"/>
      <c r="L173" s="180"/>
      <c r="M173" s="181"/>
      <c r="N173" s="182"/>
      <c r="O173" s="182"/>
      <c r="P173" s="183">
        <f>SUM(P174:P180)</f>
        <v>0</v>
      </c>
      <c r="Q173" s="182"/>
      <c r="R173" s="183">
        <f>SUM(R174:R180)</f>
        <v>0</v>
      </c>
      <c r="S173" s="182"/>
      <c r="T173" s="184">
        <f>SUM(T174:T180)</f>
        <v>0</v>
      </c>
      <c r="AR173" s="185" t="s">
        <v>85</v>
      </c>
      <c r="AT173" s="186" t="s">
        <v>79</v>
      </c>
      <c r="AU173" s="186" t="s">
        <v>85</v>
      </c>
      <c r="AY173" s="185" t="s">
        <v>136</v>
      </c>
      <c r="BK173" s="187">
        <f>SUM(BK174:BK180)</f>
        <v>0</v>
      </c>
    </row>
    <row r="174" spans="2:65" s="1" customFormat="1" ht="36" customHeight="1">
      <c r="B174" s="33"/>
      <c r="C174" s="190" t="s">
        <v>215</v>
      </c>
      <c r="D174" s="190" t="s">
        <v>138</v>
      </c>
      <c r="E174" s="191" t="s">
        <v>437</v>
      </c>
      <c r="F174" s="192" t="s">
        <v>438</v>
      </c>
      <c r="G174" s="193" t="s">
        <v>328</v>
      </c>
      <c r="H174" s="194">
        <v>171.36</v>
      </c>
      <c r="I174" s="195"/>
      <c r="J174" s="196">
        <f>ROUND(I174*H174,2)</f>
        <v>0</v>
      </c>
      <c r="K174" s="192" t="s">
        <v>142</v>
      </c>
      <c r="L174" s="37"/>
      <c r="M174" s="197" t="s">
        <v>1</v>
      </c>
      <c r="N174" s="198" t="s">
        <v>45</v>
      </c>
      <c r="O174" s="65"/>
      <c r="P174" s="199">
        <f>O174*H174</f>
        <v>0</v>
      </c>
      <c r="Q174" s="199">
        <v>0</v>
      </c>
      <c r="R174" s="199">
        <f>Q174*H174</f>
        <v>0</v>
      </c>
      <c r="S174" s="199">
        <v>0</v>
      </c>
      <c r="T174" s="200">
        <f>S174*H174</f>
        <v>0</v>
      </c>
      <c r="AR174" s="201" t="s">
        <v>95</v>
      </c>
      <c r="AT174" s="201" t="s">
        <v>138</v>
      </c>
      <c r="AU174" s="201" t="s">
        <v>89</v>
      </c>
      <c r="AY174" s="16" t="s">
        <v>136</v>
      </c>
      <c r="BE174" s="202">
        <f>IF(N174="základní",J174,0)</f>
        <v>0</v>
      </c>
      <c r="BF174" s="202">
        <f>IF(N174="snížená",J174,0)</f>
        <v>0</v>
      </c>
      <c r="BG174" s="202">
        <f>IF(N174="zákl. přenesená",J174,0)</f>
        <v>0</v>
      </c>
      <c r="BH174" s="202">
        <f>IF(N174="sníž. přenesená",J174,0)</f>
        <v>0</v>
      </c>
      <c r="BI174" s="202">
        <f>IF(N174="nulová",J174,0)</f>
        <v>0</v>
      </c>
      <c r="BJ174" s="16" t="s">
        <v>85</v>
      </c>
      <c r="BK174" s="202">
        <f>ROUND(I174*H174,2)</f>
        <v>0</v>
      </c>
      <c r="BL174" s="16" t="s">
        <v>95</v>
      </c>
      <c r="BM174" s="201" t="s">
        <v>439</v>
      </c>
    </row>
    <row r="175" spans="2:65" s="1" customFormat="1" ht="68.25">
      <c r="B175" s="33"/>
      <c r="C175" s="34"/>
      <c r="D175" s="203" t="s">
        <v>144</v>
      </c>
      <c r="E175" s="34"/>
      <c r="F175" s="204" t="s">
        <v>440</v>
      </c>
      <c r="G175" s="34"/>
      <c r="H175" s="34"/>
      <c r="I175" s="109"/>
      <c r="J175" s="34"/>
      <c r="K175" s="34"/>
      <c r="L175" s="37"/>
      <c r="M175" s="205"/>
      <c r="N175" s="65"/>
      <c r="O175" s="65"/>
      <c r="P175" s="65"/>
      <c r="Q175" s="65"/>
      <c r="R175" s="65"/>
      <c r="S175" s="65"/>
      <c r="T175" s="66"/>
      <c r="AT175" s="16" t="s">
        <v>144</v>
      </c>
      <c r="AU175" s="16" t="s">
        <v>89</v>
      </c>
    </row>
    <row r="176" spans="2:65" s="1" customFormat="1" ht="36" customHeight="1">
      <c r="B176" s="33"/>
      <c r="C176" s="190" t="s">
        <v>8</v>
      </c>
      <c r="D176" s="190" t="s">
        <v>138</v>
      </c>
      <c r="E176" s="191" t="s">
        <v>441</v>
      </c>
      <c r="F176" s="192" t="s">
        <v>442</v>
      </c>
      <c r="G176" s="193" t="s">
        <v>328</v>
      </c>
      <c r="H176" s="194">
        <v>171.36</v>
      </c>
      <c r="I176" s="195"/>
      <c r="J176" s="196">
        <f>ROUND(I176*H176,2)</f>
        <v>0</v>
      </c>
      <c r="K176" s="192" t="s">
        <v>142</v>
      </c>
      <c r="L176" s="37"/>
      <c r="M176" s="197" t="s">
        <v>1</v>
      </c>
      <c r="N176" s="198" t="s">
        <v>45</v>
      </c>
      <c r="O176" s="65"/>
      <c r="P176" s="199">
        <f>O176*H176</f>
        <v>0</v>
      </c>
      <c r="Q176" s="199">
        <v>0</v>
      </c>
      <c r="R176" s="199">
        <f>Q176*H176</f>
        <v>0</v>
      </c>
      <c r="S176" s="199">
        <v>0</v>
      </c>
      <c r="T176" s="200">
        <f>S176*H176</f>
        <v>0</v>
      </c>
      <c r="AR176" s="201" t="s">
        <v>95</v>
      </c>
      <c r="AT176" s="201" t="s">
        <v>138</v>
      </c>
      <c r="AU176" s="201" t="s">
        <v>89</v>
      </c>
      <c r="AY176" s="16" t="s">
        <v>136</v>
      </c>
      <c r="BE176" s="202">
        <f>IF(N176="základní",J176,0)</f>
        <v>0</v>
      </c>
      <c r="BF176" s="202">
        <f>IF(N176="snížená",J176,0)</f>
        <v>0</v>
      </c>
      <c r="BG176" s="202">
        <f>IF(N176="zákl. přenesená",J176,0)</f>
        <v>0</v>
      </c>
      <c r="BH176" s="202">
        <f>IF(N176="sníž. přenesená",J176,0)</f>
        <v>0</v>
      </c>
      <c r="BI176" s="202">
        <f>IF(N176="nulová",J176,0)</f>
        <v>0</v>
      </c>
      <c r="BJ176" s="16" t="s">
        <v>85</v>
      </c>
      <c r="BK176" s="202">
        <f>ROUND(I176*H176,2)</f>
        <v>0</v>
      </c>
      <c r="BL176" s="16" t="s">
        <v>95</v>
      </c>
      <c r="BM176" s="201" t="s">
        <v>443</v>
      </c>
    </row>
    <row r="177" spans="2:65" s="1" customFormat="1" ht="68.25">
      <c r="B177" s="33"/>
      <c r="C177" s="34"/>
      <c r="D177" s="203" t="s">
        <v>144</v>
      </c>
      <c r="E177" s="34"/>
      <c r="F177" s="204" t="s">
        <v>444</v>
      </c>
      <c r="G177" s="34"/>
      <c r="H177" s="34"/>
      <c r="I177" s="109"/>
      <c r="J177" s="34"/>
      <c r="K177" s="34"/>
      <c r="L177" s="37"/>
      <c r="M177" s="205"/>
      <c r="N177" s="65"/>
      <c r="O177" s="65"/>
      <c r="P177" s="65"/>
      <c r="Q177" s="65"/>
      <c r="R177" s="65"/>
      <c r="S177" s="65"/>
      <c r="T177" s="66"/>
      <c r="AT177" s="16" t="s">
        <v>144</v>
      </c>
      <c r="AU177" s="16" t="s">
        <v>89</v>
      </c>
    </row>
    <row r="178" spans="2:65" s="1" customFormat="1" ht="48" customHeight="1">
      <c r="B178" s="33"/>
      <c r="C178" s="190" t="s">
        <v>227</v>
      </c>
      <c r="D178" s="190" t="s">
        <v>138</v>
      </c>
      <c r="E178" s="191" t="s">
        <v>445</v>
      </c>
      <c r="F178" s="192" t="s">
        <v>446</v>
      </c>
      <c r="G178" s="193" t="s">
        <v>328</v>
      </c>
      <c r="H178" s="194">
        <v>3255.84</v>
      </c>
      <c r="I178" s="195"/>
      <c r="J178" s="196">
        <f>ROUND(I178*H178,2)</f>
        <v>0</v>
      </c>
      <c r="K178" s="192" t="s">
        <v>142</v>
      </c>
      <c r="L178" s="37"/>
      <c r="M178" s="197" t="s">
        <v>1</v>
      </c>
      <c r="N178" s="198" t="s">
        <v>45</v>
      </c>
      <c r="O178" s="65"/>
      <c r="P178" s="199">
        <f>O178*H178</f>
        <v>0</v>
      </c>
      <c r="Q178" s="199">
        <v>0</v>
      </c>
      <c r="R178" s="199">
        <f>Q178*H178</f>
        <v>0</v>
      </c>
      <c r="S178" s="199">
        <v>0</v>
      </c>
      <c r="T178" s="200">
        <f>S178*H178</f>
        <v>0</v>
      </c>
      <c r="AR178" s="201" t="s">
        <v>95</v>
      </c>
      <c r="AT178" s="201" t="s">
        <v>138</v>
      </c>
      <c r="AU178" s="201" t="s">
        <v>89</v>
      </c>
      <c r="AY178" s="16" t="s">
        <v>136</v>
      </c>
      <c r="BE178" s="202">
        <f>IF(N178="základní",J178,0)</f>
        <v>0</v>
      </c>
      <c r="BF178" s="202">
        <f>IF(N178="snížená",J178,0)</f>
        <v>0</v>
      </c>
      <c r="BG178" s="202">
        <f>IF(N178="zákl. přenesená",J178,0)</f>
        <v>0</v>
      </c>
      <c r="BH178" s="202">
        <f>IF(N178="sníž. přenesená",J178,0)</f>
        <v>0</v>
      </c>
      <c r="BI178" s="202">
        <f>IF(N178="nulová",J178,0)</f>
        <v>0</v>
      </c>
      <c r="BJ178" s="16" t="s">
        <v>85</v>
      </c>
      <c r="BK178" s="202">
        <f>ROUND(I178*H178,2)</f>
        <v>0</v>
      </c>
      <c r="BL178" s="16" t="s">
        <v>95</v>
      </c>
      <c r="BM178" s="201" t="s">
        <v>447</v>
      </c>
    </row>
    <row r="179" spans="2:65" s="1" customFormat="1" ht="68.25">
      <c r="B179" s="33"/>
      <c r="C179" s="34"/>
      <c r="D179" s="203" t="s">
        <v>144</v>
      </c>
      <c r="E179" s="34"/>
      <c r="F179" s="204" t="s">
        <v>444</v>
      </c>
      <c r="G179" s="34"/>
      <c r="H179" s="34"/>
      <c r="I179" s="109"/>
      <c r="J179" s="34"/>
      <c r="K179" s="34"/>
      <c r="L179" s="37"/>
      <c r="M179" s="205"/>
      <c r="N179" s="65"/>
      <c r="O179" s="65"/>
      <c r="P179" s="65"/>
      <c r="Q179" s="65"/>
      <c r="R179" s="65"/>
      <c r="S179" s="65"/>
      <c r="T179" s="66"/>
      <c r="AT179" s="16" t="s">
        <v>144</v>
      </c>
      <c r="AU179" s="16" t="s">
        <v>89</v>
      </c>
    </row>
    <row r="180" spans="2:65" s="13" customFormat="1">
      <c r="B180" s="216"/>
      <c r="C180" s="217"/>
      <c r="D180" s="203" t="s">
        <v>146</v>
      </c>
      <c r="E180" s="218" t="s">
        <v>1</v>
      </c>
      <c r="F180" s="219" t="s">
        <v>448</v>
      </c>
      <c r="G180" s="217"/>
      <c r="H180" s="220">
        <v>3255.84</v>
      </c>
      <c r="I180" s="221"/>
      <c r="J180" s="217"/>
      <c r="K180" s="217"/>
      <c r="L180" s="222"/>
      <c r="M180" s="223"/>
      <c r="N180" s="224"/>
      <c r="O180" s="224"/>
      <c r="P180" s="224"/>
      <c r="Q180" s="224"/>
      <c r="R180" s="224"/>
      <c r="S180" s="224"/>
      <c r="T180" s="225"/>
      <c r="AT180" s="226" t="s">
        <v>146</v>
      </c>
      <c r="AU180" s="226" t="s">
        <v>89</v>
      </c>
      <c r="AV180" s="13" t="s">
        <v>89</v>
      </c>
      <c r="AW180" s="13" t="s">
        <v>35</v>
      </c>
      <c r="AX180" s="13" t="s">
        <v>85</v>
      </c>
      <c r="AY180" s="226" t="s">
        <v>136</v>
      </c>
    </row>
    <row r="181" spans="2:65" s="11" customFormat="1" ht="22.9" customHeight="1">
      <c r="B181" s="174"/>
      <c r="C181" s="175"/>
      <c r="D181" s="176" t="s">
        <v>79</v>
      </c>
      <c r="E181" s="188" t="s">
        <v>337</v>
      </c>
      <c r="F181" s="188" t="s">
        <v>338</v>
      </c>
      <c r="G181" s="175"/>
      <c r="H181" s="175"/>
      <c r="I181" s="178"/>
      <c r="J181" s="189">
        <f>BK181</f>
        <v>0</v>
      </c>
      <c r="K181" s="175"/>
      <c r="L181" s="180"/>
      <c r="M181" s="181"/>
      <c r="N181" s="182"/>
      <c r="O181" s="182"/>
      <c r="P181" s="183">
        <f>SUM(P182:P184)</f>
        <v>0</v>
      </c>
      <c r="Q181" s="182"/>
      <c r="R181" s="183">
        <f>SUM(R182:R184)</f>
        <v>0</v>
      </c>
      <c r="S181" s="182"/>
      <c r="T181" s="184">
        <f>SUM(T182:T184)</f>
        <v>0</v>
      </c>
      <c r="AR181" s="185" t="s">
        <v>85</v>
      </c>
      <c r="AT181" s="186" t="s">
        <v>79</v>
      </c>
      <c r="AU181" s="186" t="s">
        <v>85</v>
      </c>
      <c r="AY181" s="185" t="s">
        <v>136</v>
      </c>
      <c r="BK181" s="187">
        <f>SUM(BK182:BK184)</f>
        <v>0</v>
      </c>
    </row>
    <row r="182" spans="2:65" s="1" customFormat="1" ht="24" customHeight="1">
      <c r="B182" s="33"/>
      <c r="C182" s="190" t="s">
        <v>234</v>
      </c>
      <c r="D182" s="190" t="s">
        <v>138</v>
      </c>
      <c r="E182" s="191" t="s">
        <v>340</v>
      </c>
      <c r="F182" s="192" t="s">
        <v>341</v>
      </c>
      <c r="G182" s="193" t="s">
        <v>328</v>
      </c>
      <c r="H182" s="194">
        <v>5165.6880000000001</v>
      </c>
      <c r="I182" s="195"/>
      <c r="J182" s="196">
        <f>ROUND(I182*H182,2)</f>
        <v>0</v>
      </c>
      <c r="K182" s="192" t="s">
        <v>142</v>
      </c>
      <c r="L182" s="37"/>
      <c r="M182" s="197" t="s">
        <v>1</v>
      </c>
      <c r="N182" s="198" t="s">
        <v>45</v>
      </c>
      <c r="O182" s="65"/>
      <c r="P182" s="199">
        <f>O182*H182</f>
        <v>0</v>
      </c>
      <c r="Q182" s="199">
        <v>0</v>
      </c>
      <c r="R182" s="199">
        <f>Q182*H182</f>
        <v>0</v>
      </c>
      <c r="S182" s="199">
        <v>0</v>
      </c>
      <c r="T182" s="200">
        <f>S182*H182</f>
        <v>0</v>
      </c>
      <c r="AR182" s="201" t="s">
        <v>95</v>
      </c>
      <c r="AT182" s="201" t="s">
        <v>138</v>
      </c>
      <c r="AU182" s="201" t="s">
        <v>89</v>
      </c>
      <c r="AY182" s="16" t="s">
        <v>136</v>
      </c>
      <c r="BE182" s="202">
        <f>IF(N182="základní",J182,0)</f>
        <v>0</v>
      </c>
      <c r="BF182" s="202">
        <f>IF(N182="snížená",J182,0)</f>
        <v>0</v>
      </c>
      <c r="BG182" s="202">
        <f>IF(N182="zákl. přenesená",J182,0)</f>
        <v>0</v>
      </c>
      <c r="BH182" s="202">
        <f>IF(N182="sníž. přenesená",J182,0)</f>
        <v>0</v>
      </c>
      <c r="BI182" s="202">
        <f>IF(N182="nulová",J182,0)</f>
        <v>0</v>
      </c>
      <c r="BJ182" s="16" t="s">
        <v>85</v>
      </c>
      <c r="BK182" s="202">
        <f>ROUND(I182*H182,2)</f>
        <v>0</v>
      </c>
      <c r="BL182" s="16" t="s">
        <v>95</v>
      </c>
      <c r="BM182" s="201" t="s">
        <v>449</v>
      </c>
    </row>
    <row r="183" spans="2:65" s="1" customFormat="1" ht="29.25">
      <c r="B183" s="33"/>
      <c r="C183" s="34"/>
      <c r="D183" s="203" t="s">
        <v>144</v>
      </c>
      <c r="E183" s="34"/>
      <c r="F183" s="204" t="s">
        <v>343</v>
      </c>
      <c r="G183" s="34"/>
      <c r="H183" s="34"/>
      <c r="I183" s="109"/>
      <c r="J183" s="34"/>
      <c r="K183" s="34"/>
      <c r="L183" s="37"/>
      <c r="M183" s="205"/>
      <c r="N183" s="65"/>
      <c r="O183" s="65"/>
      <c r="P183" s="65"/>
      <c r="Q183" s="65"/>
      <c r="R183" s="65"/>
      <c r="S183" s="65"/>
      <c r="T183" s="66"/>
      <c r="AT183" s="16" t="s">
        <v>144</v>
      </c>
      <c r="AU183" s="16" t="s">
        <v>89</v>
      </c>
    </row>
    <row r="184" spans="2:65" s="13" customFormat="1">
      <c r="B184" s="216"/>
      <c r="C184" s="217"/>
      <c r="D184" s="203" t="s">
        <v>146</v>
      </c>
      <c r="E184" s="218" t="s">
        <v>1</v>
      </c>
      <c r="F184" s="219" t="s">
        <v>450</v>
      </c>
      <c r="G184" s="217"/>
      <c r="H184" s="220">
        <v>5165.6880000000001</v>
      </c>
      <c r="I184" s="221"/>
      <c r="J184" s="217"/>
      <c r="K184" s="217"/>
      <c r="L184" s="222"/>
      <c r="M184" s="252"/>
      <c r="N184" s="253"/>
      <c r="O184" s="253"/>
      <c r="P184" s="253"/>
      <c r="Q184" s="253"/>
      <c r="R184" s="253"/>
      <c r="S184" s="253"/>
      <c r="T184" s="254"/>
      <c r="AT184" s="226" t="s">
        <v>146</v>
      </c>
      <c r="AU184" s="226" t="s">
        <v>89</v>
      </c>
      <c r="AV184" s="13" t="s">
        <v>89</v>
      </c>
      <c r="AW184" s="13" t="s">
        <v>35</v>
      </c>
      <c r="AX184" s="13" t="s">
        <v>85</v>
      </c>
      <c r="AY184" s="226" t="s">
        <v>136</v>
      </c>
    </row>
    <row r="185" spans="2:65" s="1" customFormat="1" ht="6.95" customHeight="1">
      <c r="B185" s="48"/>
      <c r="C185" s="49"/>
      <c r="D185" s="49"/>
      <c r="E185" s="49"/>
      <c r="F185" s="49"/>
      <c r="G185" s="49"/>
      <c r="H185" s="49"/>
      <c r="I185" s="141"/>
      <c r="J185" s="49"/>
      <c r="K185" s="49"/>
      <c r="L185" s="37"/>
    </row>
  </sheetData>
  <sheetProtection algorithmName="SHA-512" hashValue="LNFXZs4jBcMlntdWzZVSHfCB2bVhzVeL5JDfB8LJMlCe0XkWZSwk/AwKkRttV/YQITWHRW7IrcxgO74ofvFY/w==" saltValue="pahIuK/Lrw85H+yOUr5URyIL3v9/bT6LWhCqTtJYfBZQ1LgRofHoqM20RvtWy6dz3TYQgyQmp0dOFH1hEHILBA==" spinCount="100000" sheet="1" objects="1" scenarios="1" formatColumns="0" formatRows="0" autoFilter="0"/>
  <autoFilter ref="C121:K184"/>
  <mergeCells count="9">
    <mergeCell ref="E87:H87"/>
    <mergeCell ref="E112:H112"/>
    <mergeCell ref="E114:H114"/>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B2:BM187"/>
  <sheetViews>
    <sheetView showGridLines="0" topLeftCell="A135" workbookViewId="0"/>
  </sheetViews>
  <sheetFormatPr defaultRowHeight="11.2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102"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97</v>
      </c>
    </row>
    <row r="3" spans="2:46" ht="6.95" hidden="1" customHeight="1">
      <c r="B3" s="103"/>
      <c r="C3" s="104"/>
      <c r="D3" s="104"/>
      <c r="E3" s="104"/>
      <c r="F3" s="104"/>
      <c r="G3" s="104"/>
      <c r="H3" s="104"/>
      <c r="I3" s="105"/>
      <c r="J3" s="104"/>
      <c r="K3" s="104"/>
      <c r="L3" s="19"/>
      <c r="AT3" s="16" t="s">
        <v>89</v>
      </c>
    </row>
    <row r="4" spans="2:46" ht="24.95" hidden="1" customHeight="1">
      <c r="B4" s="19"/>
      <c r="D4" s="106" t="s">
        <v>107</v>
      </c>
      <c r="L4" s="19"/>
      <c r="M4" s="107" t="s">
        <v>10</v>
      </c>
      <c r="AT4" s="16" t="s">
        <v>4</v>
      </c>
    </row>
    <row r="5" spans="2:46" ht="6.95" hidden="1" customHeight="1">
      <c r="B5" s="19"/>
      <c r="L5" s="19"/>
    </row>
    <row r="6" spans="2:46" ht="12" hidden="1" customHeight="1">
      <c r="B6" s="19"/>
      <c r="D6" s="108" t="s">
        <v>16</v>
      </c>
      <c r="L6" s="19"/>
    </row>
    <row r="7" spans="2:46" ht="16.5" hidden="1" customHeight="1">
      <c r="B7" s="19"/>
      <c r="E7" s="304" t="str">
        <f>'Rekapitulace stavby'!K6</f>
        <v>Orlice, Týniště n.O., revitalizace ramene Jordán - zadání</v>
      </c>
      <c r="F7" s="305"/>
      <c r="G7" s="305"/>
      <c r="H7" s="305"/>
      <c r="L7" s="19"/>
    </row>
    <row r="8" spans="2:46" s="1" customFormat="1" ht="12" hidden="1" customHeight="1">
      <c r="B8" s="37"/>
      <c r="D8" s="108" t="s">
        <v>108</v>
      </c>
      <c r="I8" s="109"/>
      <c r="L8" s="37"/>
    </row>
    <row r="9" spans="2:46" s="1" customFormat="1" ht="36.950000000000003" hidden="1" customHeight="1">
      <c r="B9" s="37"/>
      <c r="E9" s="306" t="s">
        <v>451</v>
      </c>
      <c r="F9" s="307"/>
      <c r="G9" s="307"/>
      <c r="H9" s="307"/>
      <c r="I9" s="109"/>
      <c r="L9" s="37"/>
    </row>
    <row r="10" spans="2:46" s="1" customFormat="1" hidden="1">
      <c r="B10" s="37"/>
      <c r="I10" s="109"/>
      <c r="L10" s="37"/>
    </row>
    <row r="11" spans="2:46" s="1" customFormat="1" ht="12" hidden="1" customHeight="1">
      <c r="B11" s="37"/>
      <c r="D11" s="108" t="s">
        <v>18</v>
      </c>
      <c r="F11" s="110" t="s">
        <v>19</v>
      </c>
      <c r="I11" s="111" t="s">
        <v>20</v>
      </c>
      <c r="J11" s="110" t="s">
        <v>1</v>
      </c>
      <c r="L11" s="37"/>
    </row>
    <row r="12" spans="2:46" s="1" customFormat="1" ht="12" hidden="1" customHeight="1">
      <c r="B12" s="37"/>
      <c r="D12" s="108" t="s">
        <v>22</v>
      </c>
      <c r="F12" s="110" t="s">
        <v>23</v>
      </c>
      <c r="I12" s="111" t="s">
        <v>24</v>
      </c>
      <c r="J12" s="112">
        <f>'Rekapitulace stavby'!AN8</f>
        <v>43648</v>
      </c>
      <c r="L12" s="37"/>
    </row>
    <row r="13" spans="2:46" s="1" customFormat="1" ht="10.9" hidden="1" customHeight="1">
      <c r="B13" s="37"/>
      <c r="I13" s="109"/>
      <c r="L13" s="37"/>
    </row>
    <row r="14" spans="2:46" s="1" customFormat="1" ht="12" hidden="1" customHeight="1">
      <c r="B14" s="37"/>
      <c r="D14" s="108" t="s">
        <v>25</v>
      </c>
      <c r="I14" s="111" t="s">
        <v>26</v>
      </c>
      <c r="J14" s="110" t="s">
        <v>1</v>
      </c>
      <c r="L14" s="37"/>
    </row>
    <row r="15" spans="2:46" s="1" customFormat="1" ht="18" hidden="1" customHeight="1">
      <c r="B15" s="37"/>
      <c r="E15" s="110" t="s">
        <v>27</v>
      </c>
      <c r="I15" s="111" t="s">
        <v>28</v>
      </c>
      <c r="J15" s="110" t="s">
        <v>1</v>
      </c>
      <c r="L15" s="37"/>
    </row>
    <row r="16" spans="2:46" s="1" customFormat="1" ht="6.95" hidden="1" customHeight="1">
      <c r="B16" s="37"/>
      <c r="I16" s="109"/>
      <c r="L16" s="37"/>
    </row>
    <row r="17" spans="2:12" s="1" customFormat="1" ht="12" hidden="1" customHeight="1">
      <c r="B17" s="37"/>
      <c r="D17" s="108" t="s">
        <v>29</v>
      </c>
      <c r="I17" s="111" t="s">
        <v>26</v>
      </c>
      <c r="J17" s="29" t="str">
        <f>'Rekapitulace stavby'!AN13</f>
        <v>Vyplň údaj</v>
      </c>
      <c r="L17" s="37"/>
    </row>
    <row r="18" spans="2:12" s="1" customFormat="1" ht="18" hidden="1" customHeight="1">
      <c r="B18" s="37"/>
      <c r="E18" s="308" t="str">
        <f>'Rekapitulace stavby'!E14</f>
        <v>Vyplň údaj</v>
      </c>
      <c r="F18" s="309"/>
      <c r="G18" s="309"/>
      <c r="H18" s="309"/>
      <c r="I18" s="111" t="s">
        <v>28</v>
      </c>
      <c r="J18" s="29" t="str">
        <f>'Rekapitulace stavby'!AN14</f>
        <v>Vyplň údaj</v>
      </c>
      <c r="L18" s="37"/>
    </row>
    <row r="19" spans="2:12" s="1" customFormat="1" ht="6.95" hidden="1" customHeight="1">
      <c r="B19" s="37"/>
      <c r="I19" s="109"/>
      <c r="L19" s="37"/>
    </row>
    <row r="20" spans="2:12" s="1" customFormat="1" ht="12" hidden="1" customHeight="1">
      <c r="B20" s="37"/>
      <c r="D20" s="108" t="s">
        <v>31</v>
      </c>
      <c r="I20" s="111" t="s">
        <v>26</v>
      </c>
      <c r="J20" s="110" t="s">
        <v>32</v>
      </c>
      <c r="L20" s="37"/>
    </row>
    <row r="21" spans="2:12" s="1" customFormat="1" ht="18" hidden="1" customHeight="1">
      <c r="B21" s="37"/>
      <c r="E21" s="110" t="s">
        <v>33</v>
      </c>
      <c r="I21" s="111" t="s">
        <v>28</v>
      </c>
      <c r="J21" s="110" t="s">
        <v>34</v>
      </c>
      <c r="L21" s="37"/>
    </row>
    <row r="22" spans="2:12" s="1" customFormat="1" ht="6.95" hidden="1" customHeight="1">
      <c r="B22" s="37"/>
      <c r="I22" s="109"/>
      <c r="L22" s="37"/>
    </row>
    <row r="23" spans="2:12" s="1" customFormat="1" ht="12" hidden="1" customHeight="1">
      <c r="B23" s="37"/>
      <c r="D23" s="108" t="s">
        <v>36</v>
      </c>
      <c r="I23" s="111" t="s">
        <v>26</v>
      </c>
      <c r="J23" s="110" t="s">
        <v>1</v>
      </c>
      <c r="L23" s="37"/>
    </row>
    <row r="24" spans="2:12" s="1" customFormat="1" ht="18" hidden="1" customHeight="1">
      <c r="B24" s="37"/>
      <c r="E24" s="110" t="s">
        <v>37</v>
      </c>
      <c r="I24" s="111" t="s">
        <v>28</v>
      </c>
      <c r="J24" s="110" t="s">
        <v>1</v>
      </c>
      <c r="L24" s="37"/>
    </row>
    <row r="25" spans="2:12" s="1" customFormat="1" ht="6.95" hidden="1" customHeight="1">
      <c r="B25" s="37"/>
      <c r="I25" s="109"/>
      <c r="L25" s="37"/>
    </row>
    <row r="26" spans="2:12" s="1" customFormat="1" ht="12" hidden="1" customHeight="1">
      <c r="B26" s="37"/>
      <c r="D26" s="108" t="s">
        <v>38</v>
      </c>
      <c r="I26" s="109"/>
      <c r="L26" s="37"/>
    </row>
    <row r="27" spans="2:12" s="7" customFormat="1" ht="76.5" hidden="1" customHeight="1">
      <c r="B27" s="113"/>
      <c r="E27" s="310" t="s">
        <v>39</v>
      </c>
      <c r="F27" s="310"/>
      <c r="G27" s="310"/>
      <c r="H27" s="310"/>
      <c r="I27" s="114"/>
      <c r="L27" s="113"/>
    </row>
    <row r="28" spans="2:12" s="1" customFormat="1" ht="6.95" hidden="1" customHeight="1">
      <c r="B28" s="37"/>
      <c r="I28" s="109"/>
      <c r="L28" s="37"/>
    </row>
    <row r="29" spans="2:12" s="1" customFormat="1" ht="6.95" hidden="1" customHeight="1">
      <c r="B29" s="37"/>
      <c r="D29" s="61"/>
      <c r="E29" s="61"/>
      <c r="F29" s="61"/>
      <c r="G29" s="61"/>
      <c r="H29" s="61"/>
      <c r="I29" s="115"/>
      <c r="J29" s="61"/>
      <c r="K29" s="61"/>
      <c r="L29" s="37"/>
    </row>
    <row r="30" spans="2:12" s="1" customFormat="1" ht="25.35" hidden="1" customHeight="1">
      <c r="B30" s="37"/>
      <c r="D30" s="116" t="s">
        <v>40</v>
      </c>
      <c r="I30" s="109"/>
      <c r="J30" s="117">
        <f>ROUND(J119, 2)</f>
        <v>0</v>
      </c>
      <c r="L30" s="37"/>
    </row>
    <row r="31" spans="2:12" s="1" customFormat="1" ht="6.95" hidden="1" customHeight="1">
      <c r="B31" s="37"/>
      <c r="D31" s="61"/>
      <c r="E31" s="61"/>
      <c r="F31" s="61"/>
      <c r="G31" s="61"/>
      <c r="H31" s="61"/>
      <c r="I31" s="115"/>
      <c r="J31" s="61"/>
      <c r="K31" s="61"/>
      <c r="L31" s="37"/>
    </row>
    <row r="32" spans="2:12" s="1" customFormat="1" ht="14.45" hidden="1" customHeight="1">
      <c r="B32" s="37"/>
      <c r="F32" s="118" t="s">
        <v>42</v>
      </c>
      <c r="I32" s="119" t="s">
        <v>41</v>
      </c>
      <c r="J32" s="118" t="s">
        <v>43</v>
      </c>
      <c r="L32" s="37"/>
    </row>
    <row r="33" spans="2:12" s="1" customFormat="1" ht="14.45" hidden="1" customHeight="1">
      <c r="B33" s="37"/>
      <c r="D33" s="120" t="s">
        <v>44</v>
      </c>
      <c r="E33" s="108" t="s">
        <v>45</v>
      </c>
      <c r="F33" s="121">
        <f>ROUND((SUM(BE119:BE186)),  2)</f>
        <v>0</v>
      </c>
      <c r="I33" s="122">
        <v>0.21</v>
      </c>
      <c r="J33" s="121">
        <f>ROUND(((SUM(BE119:BE186))*I33),  2)</f>
        <v>0</v>
      </c>
      <c r="L33" s="37"/>
    </row>
    <row r="34" spans="2:12" s="1" customFormat="1" ht="14.45" hidden="1" customHeight="1">
      <c r="B34" s="37"/>
      <c r="E34" s="108" t="s">
        <v>46</v>
      </c>
      <c r="F34" s="121">
        <f>ROUND((SUM(BF119:BF186)),  2)</f>
        <v>0</v>
      </c>
      <c r="I34" s="122">
        <v>0.15</v>
      </c>
      <c r="J34" s="121">
        <f>ROUND(((SUM(BF119:BF186))*I34),  2)</f>
        <v>0</v>
      </c>
      <c r="L34" s="37"/>
    </row>
    <row r="35" spans="2:12" s="1" customFormat="1" ht="14.45" hidden="1" customHeight="1">
      <c r="B35" s="37"/>
      <c r="E35" s="108" t="s">
        <v>47</v>
      </c>
      <c r="F35" s="121">
        <f>ROUND((SUM(BG119:BG186)),  2)</f>
        <v>0</v>
      </c>
      <c r="I35" s="122">
        <v>0.21</v>
      </c>
      <c r="J35" s="121">
        <f>0</f>
        <v>0</v>
      </c>
      <c r="L35" s="37"/>
    </row>
    <row r="36" spans="2:12" s="1" customFormat="1" ht="14.45" hidden="1" customHeight="1">
      <c r="B36" s="37"/>
      <c r="E36" s="108" t="s">
        <v>48</v>
      </c>
      <c r="F36" s="121">
        <f>ROUND((SUM(BH119:BH186)),  2)</f>
        <v>0</v>
      </c>
      <c r="I36" s="122">
        <v>0.15</v>
      </c>
      <c r="J36" s="121">
        <f>0</f>
        <v>0</v>
      </c>
      <c r="L36" s="37"/>
    </row>
    <row r="37" spans="2:12" s="1" customFormat="1" ht="14.45" hidden="1" customHeight="1">
      <c r="B37" s="37"/>
      <c r="E37" s="108" t="s">
        <v>49</v>
      </c>
      <c r="F37" s="121">
        <f>ROUND((SUM(BI119:BI186)),  2)</f>
        <v>0</v>
      </c>
      <c r="I37" s="122">
        <v>0</v>
      </c>
      <c r="J37" s="121">
        <f>0</f>
        <v>0</v>
      </c>
      <c r="L37" s="37"/>
    </row>
    <row r="38" spans="2:12" s="1" customFormat="1" ht="6.95" hidden="1" customHeight="1">
      <c r="B38" s="37"/>
      <c r="I38" s="109"/>
      <c r="L38" s="37"/>
    </row>
    <row r="39" spans="2:12" s="1" customFormat="1" ht="25.35" hidden="1" customHeight="1">
      <c r="B39" s="37"/>
      <c r="C39" s="123"/>
      <c r="D39" s="124" t="s">
        <v>50</v>
      </c>
      <c r="E39" s="125"/>
      <c r="F39" s="125"/>
      <c r="G39" s="126" t="s">
        <v>51</v>
      </c>
      <c r="H39" s="127" t="s">
        <v>52</v>
      </c>
      <c r="I39" s="128"/>
      <c r="J39" s="129">
        <f>SUM(J30:J37)</f>
        <v>0</v>
      </c>
      <c r="K39" s="130"/>
      <c r="L39" s="37"/>
    </row>
    <row r="40" spans="2:12" s="1" customFormat="1" ht="14.45" hidden="1" customHeight="1">
      <c r="B40" s="37"/>
      <c r="I40" s="109"/>
      <c r="L40" s="37"/>
    </row>
    <row r="41" spans="2:12" ht="14.45" hidden="1" customHeight="1">
      <c r="B41" s="19"/>
      <c r="L41" s="19"/>
    </row>
    <row r="42" spans="2:12" ht="14.45" hidden="1" customHeight="1">
      <c r="B42" s="19"/>
      <c r="L42" s="19"/>
    </row>
    <row r="43" spans="2:12" ht="14.45" hidden="1" customHeight="1">
      <c r="B43" s="19"/>
      <c r="L43" s="19"/>
    </row>
    <row r="44" spans="2:12" ht="14.45" hidden="1" customHeight="1">
      <c r="B44" s="19"/>
      <c r="L44" s="19"/>
    </row>
    <row r="45" spans="2:12" ht="14.45" hidden="1" customHeight="1">
      <c r="B45" s="19"/>
      <c r="L45" s="19"/>
    </row>
    <row r="46" spans="2:12" ht="14.45" hidden="1" customHeight="1">
      <c r="B46" s="19"/>
      <c r="L46" s="19"/>
    </row>
    <row r="47" spans="2:12" ht="14.45" hidden="1" customHeight="1">
      <c r="B47" s="19"/>
      <c r="L47" s="19"/>
    </row>
    <row r="48" spans="2:12" ht="14.45" hidden="1" customHeight="1">
      <c r="B48" s="19"/>
      <c r="L48" s="19"/>
    </row>
    <row r="49" spans="2:12" ht="14.45" hidden="1" customHeight="1">
      <c r="B49" s="19"/>
      <c r="L49" s="19"/>
    </row>
    <row r="50" spans="2:12" s="1" customFormat="1" ht="14.45" hidden="1" customHeight="1">
      <c r="B50" s="37"/>
      <c r="D50" s="131" t="s">
        <v>53</v>
      </c>
      <c r="E50" s="132"/>
      <c r="F50" s="132"/>
      <c r="G50" s="131" t="s">
        <v>54</v>
      </c>
      <c r="H50" s="132"/>
      <c r="I50" s="133"/>
      <c r="J50" s="132"/>
      <c r="K50" s="132"/>
      <c r="L50" s="37"/>
    </row>
    <row r="51" spans="2:12" hidden="1">
      <c r="B51" s="19"/>
      <c r="L51" s="19"/>
    </row>
    <row r="52" spans="2:12" hidden="1">
      <c r="B52" s="19"/>
      <c r="L52" s="19"/>
    </row>
    <row r="53" spans="2:12" hidden="1">
      <c r="B53" s="19"/>
      <c r="L53" s="19"/>
    </row>
    <row r="54" spans="2:12" hidden="1">
      <c r="B54" s="19"/>
      <c r="L54" s="19"/>
    </row>
    <row r="55" spans="2:12" hidden="1">
      <c r="B55" s="19"/>
      <c r="L55" s="19"/>
    </row>
    <row r="56" spans="2:12" hidden="1">
      <c r="B56" s="19"/>
      <c r="L56" s="19"/>
    </row>
    <row r="57" spans="2:12" hidden="1">
      <c r="B57" s="19"/>
      <c r="L57" s="19"/>
    </row>
    <row r="58" spans="2:12" hidden="1">
      <c r="B58" s="19"/>
      <c r="L58" s="19"/>
    </row>
    <row r="59" spans="2:12" hidden="1">
      <c r="B59" s="19"/>
      <c r="L59" s="19"/>
    </row>
    <row r="60" spans="2:12" hidden="1">
      <c r="B60" s="19"/>
      <c r="L60" s="19"/>
    </row>
    <row r="61" spans="2:12" s="1" customFormat="1" ht="12.75" hidden="1">
      <c r="B61" s="37"/>
      <c r="D61" s="134" t="s">
        <v>55</v>
      </c>
      <c r="E61" s="135"/>
      <c r="F61" s="136" t="s">
        <v>56</v>
      </c>
      <c r="G61" s="134" t="s">
        <v>55</v>
      </c>
      <c r="H61" s="135"/>
      <c r="I61" s="137"/>
      <c r="J61" s="138" t="s">
        <v>56</v>
      </c>
      <c r="K61" s="135"/>
      <c r="L61" s="37"/>
    </row>
    <row r="62" spans="2:12" hidden="1">
      <c r="B62" s="19"/>
      <c r="L62" s="19"/>
    </row>
    <row r="63" spans="2:12" hidden="1">
      <c r="B63" s="19"/>
      <c r="L63" s="19"/>
    </row>
    <row r="64" spans="2:12" hidden="1">
      <c r="B64" s="19"/>
      <c r="L64" s="19"/>
    </row>
    <row r="65" spans="2:12" s="1" customFormat="1" ht="12.75" hidden="1">
      <c r="B65" s="37"/>
      <c r="D65" s="131" t="s">
        <v>57</v>
      </c>
      <c r="E65" s="132"/>
      <c r="F65" s="132"/>
      <c r="G65" s="131" t="s">
        <v>58</v>
      </c>
      <c r="H65" s="132"/>
      <c r="I65" s="133"/>
      <c r="J65" s="132"/>
      <c r="K65" s="132"/>
      <c r="L65" s="37"/>
    </row>
    <row r="66" spans="2:12" hidden="1">
      <c r="B66" s="19"/>
      <c r="L66" s="19"/>
    </row>
    <row r="67" spans="2:12" hidden="1">
      <c r="B67" s="19"/>
      <c r="L67" s="19"/>
    </row>
    <row r="68" spans="2:12" hidden="1">
      <c r="B68" s="19"/>
      <c r="L68" s="19"/>
    </row>
    <row r="69" spans="2:12" hidden="1">
      <c r="B69" s="19"/>
      <c r="L69" s="19"/>
    </row>
    <row r="70" spans="2:12" hidden="1">
      <c r="B70" s="19"/>
      <c r="L70" s="19"/>
    </row>
    <row r="71" spans="2:12" hidden="1">
      <c r="B71" s="19"/>
      <c r="L71" s="19"/>
    </row>
    <row r="72" spans="2:12" hidden="1">
      <c r="B72" s="19"/>
      <c r="L72" s="19"/>
    </row>
    <row r="73" spans="2:12" hidden="1">
      <c r="B73" s="19"/>
      <c r="L73" s="19"/>
    </row>
    <row r="74" spans="2:12" hidden="1">
      <c r="B74" s="19"/>
      <c r="L74" s="19"/>
    </row>
    <row r="75" spans="2: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hidden="1" customHeight="1">
      <c r="B77" s="139"/>
      <c r="C77" s="140"/>
      <c r="D77" s="140"/>
      <c r="E77" s="140"/>
      <c r="F77" s="140"/>
      <c r="G77" s="140"/>
      <c r="H77" s="140"/>
      <c r="I77" s="141"/>
      <c r="J77" s="140"/>
      <c r="K77" s="140"/>
      <c r="L77" s="37"/>
    </row>
    <row r="78" spans="2:12" hidden="1"/>
    <row r="79" spans="2:12" hidden="1"/>
    <row r="80" spans="2:12" hidden="1"/>
    <row r="81" spans="2:47" s="1" customFormat="1" ht="6.95" customHeight="1">
      <c r="B81" s="142"/>
      <c r="C81" s="143"/>
      <c r="D81" s="143"/>
      <c r="E81" s="143"/>
      <c r="F81" s="143"/>
      <c r="G81" s="143"/>
      <c r="H81" s="143"/>
      <c r="I81" s="144"/>
      <c r="J81" s="143"/>
      <c r="K81" s="143"/>
      <c r="L81" s="37"/>
    </row>
    <row r="82" spans="2:47" s="1" customFormat="1" ht="24.95" customHeight="1">
      <c r="B82" s="33"/>
      <c r="C82" s="22" t="s">
        <v>110</v>
      </c>
      <c r="D82" s="34"/>
      <c r="E82" s="34"/>
      <c r="F82" s="34"/>
      <c r="G82" s="34"/>
      <c r="H82" s="34"/>
      <c r="I82" s="109"/>
      <c r="J82" s="34"/>
      <c r="K82" s="34"/>
      <c r="L82" s="37"/>
    </row>
    <row r="83" spans="2:47" s="1" customFormat="1" ht="6.95" customHeight="1">
      <c r="B83" s="33"/>
      <c r="C83" s="34"/>
      <c r="D83" s="34"/>
      <c r="E83" s="34"/>
      <c r="F83" s="34"/>
      <c r="G83" s="34"/>
      <c r="H83" s="34"/>
      <c r="I83" s="109"/>
      <c r="J83" s="34"/>
      <c r="K83" s="34"/>
      <c r="L83" s="37"/>
    </row>
    <row r="84" spans="2:47" s="1" customFormat="1" ht="12" customHeight="1">
      <c r="B84" s="33"/>
      <c r="C84" s="28" t="s">
        <v>16</v>
      </c>
      <c r="D84" s="34"/>
      <c r="E84" s="34"/>
      <c r="F84" s="34"/>
      <c r="G84" s="34"/>
      <c r="H84" s="34"/>
      <c r="I84" s="109"/>
      <c r="J84" s="34"/>
      <c r="K84" s="34"/>
      <c r="L84" s="37"/>
    </row>
    <row r="85" spans="2:47" s="1" customFormat="1" ht="16.5" customHeight="1">
      <c r="B85" s="33"/>
      <c r="C85" s="34"/>
      <c r="D85" s="34"/>
      <c r="E85" s="302" t="str">
        <f>E7</f>
        <v>Orlice, Týniště n.O., revitalizace ramene Jordán - zadání</v>
      </c>
      <c r="F85" s="303"/>
      <c r="G85" s="303"/>
      <c r="H85" s="303"/>
      <c r="I85" s="109"/>
      <c r="J85" s="34"/>
      <c r="K85" s="34"/>
      <c r="L85" s="37"/>
    </row>
    <row r="86" spans="2:47" s="1" customFormat="1" ht="12" customHeight="1">
      <c r="B86" s="33"/>
      <c r="C86" s="28" t="s">
        <v>108</v>
      </c>
      <c r="D86" s="34"/>
      <c r="E86" s="34"/>
      <c r="F86" s="34"/>
      <c r="G86" s="34"/>
      <c r="H86" s="34"/>
      <c r="I86" s="109"/>
      <c r="J86" s="34"/>
      <c r="K86" s="34"/>
      <c r="L86" s="37"/>
    </row>
    <row r="87" spans="2:47" s="1" customFormat="1" ht="16.5" customHeight="1">
      <c r="B87" s="33"/>
      <c r="C87" s="34"/>
      <c r="D87" s="34"/>
      <c r="E87" s="273" t="str">
        <f>E9</f>
        <v>4 - SO 04 Sanace koryta průpichu Orlice a terénní úpravy T1 a T2</v>
      </c>
      <c r="F87" s="301"/>
      <c r="G87" s="301"/>
      <c r="H87" s="301"/>
      <c r="I87" s="109"/>
      <c r="J87" s="34"/>
      <c r="K87" s="34"/>
      <c r="L87" s="37"/>
    </row>
    <row r="88" spans="2:47" s="1" customFormat="1" ht="6.95" customHeight="1">
      <c r="B88" s="33"/>
      <c r="C88" s="34"/>
      <c r="D88" s="34"/>
      <c r="E88" s="34"/>
      <c r="F88" s="34"/>
      <c r="G88" s="34"/>
      <c r="H88" s="34"/>
      <c r="I88" s="109"/>
      <c r="J88" s="34"/>
      <c r="K88" s="34"/>
      <c r="L88" s="37"/>
    </row>
    <row r="89" spans="2:47" s="1" customFormat="1" ht="12" customHeight="1">
      <c r="B89" s="33"/>
      <c r="C89" s="28" t="s">
        <v>22</v>
      </c>
      <c r="D89" s="34"/>
      <c r="E89" s="34"/>
      <c r="F89" s="26" t="str">
        <f>F12</f>
        <v>Týniště n. Orlicí, Štěpánovsko</v>
      </c>
      <c r="G89" s="34"/>
      <c r="H89" s="34"/>
      <c r="I89" s="111" t="s">
        <v>24</v>
      </c>
      <c r="J89" s="60">
        <f>IF(J12="","",J12)</f>
        <v>43648</v>
      </c>
      <c r="K89" s="34"/>
      <c r="L89" s="37"/>
    </row>
    <row r="90" spans="2:47" s="1" customFormat="1" ht="6.95" customHeight="1">
      <c r="B90" s="33"/>
      <c r="C90" s="34"/>
      <c r="D90" s="34"/>
      <c r="E90" s="34"/>
      <c r="F90" s="34"/>
      <c r="G90" s="34"/>
      <c r="H90" s="34"/>
      <c r="I90" s="109"/>
      <c r="J90" s="34"/>
      <c r="K90" s="34"/>
      <c r="L90" s="37"/>
    </row>
    <row r="91" spans="2:47"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47" s="1" customFormat="1" ht="15.2" customHeight="1">
      <c r="B92" s="33"/>
      <c r="C92" s="28" t="s">
        <v>29</v>
      </c>
      <c r="D92" s="34"/>
      <c r="E92" s="34"/>
      <c r="F92" s="26" t="str">
        <f>IF(E18="","",E18)</f>
        <v>Vyplň údaj</v>
      </c>
      <c r="G92" s="34"/>
      <c r="H92" s="34"/>
      <c r="I92" s="111" t="s">
        <v>36</v>
      </c>
      <c r="J92" s="31" t="str">
        <f>E24</f>
        <v>Ing. Nikola Janková</v>
      </c>
      <c r="K92" s="34"/>
      <c r="L92" s="37"/>
    </row>
    <row r="93" spans="2:47" s="1" customFormat="1" ht="10.35" customHeight="1">
      <c r="B93" s="33"/>
      <c r="C93" s="34"/>
      <c r="D93" s="34"/>
      <c r="E93" s="34"/>
      <c r="F93" s="34"/>
      <c r="G93" s="34"/>
      <c r="H93" s="34"/>
      <c r="I93" s="109"/>
      <c r="J93" s="34"/>
      <c r="K93" s="34"/>
      <c r="L93" s="37"/>
    </row>
    <row r="94" spans="2:47" s="1" customFormat="1" ht="29.25" customHeight="1">
      <c r="B94" s="33"/>
      <c r="C94" s="145" t="s">
        <v>111</v>
      </c>
      <c r="D94" s="146"/>
      <c r="E94" s="146"/>
      <c r="F94" s="146"/>
      <c r="G94" s="146"/>
      <c r="H94" s="146"/>
      <c r="I94" s="147"/>
      <c r="J94" s="148" t="s">
        <v>112</v>
      </c>
      <c r="K94" s="146"/>
      <c r="L94" s="37"/>
    </row>
    <row r="95" spans="2:47"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J119</f>
        <v>0</v>
      </c>
      <c r="K96" s="34"/>
      <c r="L96" s="37"/>
      <c r="AU96" s="16" t="s">
        <v>114</v>
      </c>
    </row>
    <row r="97" spans="2:12" s="8" customFormat="1" ht="24.95" customHeight="1">
      <c r="B97" s="150"/>
      <c r="C97" s="151"/>
      <c r="D97" s="152" t="s">
        <v>115</v>
      </c>
      <c r="E97" s="153"/>
      <c r="F97" s="153"/>
      <c r="G97" s="153"/>
      <c r="H97" s="153"/>
      <c r="I97" s="154"/>
      <c r="J97" s="155">
        <f>J120</f>
        <v>0</v>
      </c>
      <c r="K97" s="151"/>
      <c r="L97" s="156"/>
    </row>
    <row r="98" spans="2:12" s="9" customFormat="1" ht="19.899999999999999" customHeight="1">
      <c r="B98" s="157"/>
      <c r="C98" s="158"/>
      <c r="D98" s="159" t="s">
        <v>116</v>
      </c>
      <c r="E98" s="160"/>
      <c r="F98" s="160"/>
      <c r="G98" s="160"/>
      <c r="H98" s="160"/>
      <c r="I98" s="161"/>
      <c r="J98" s="162">
        <f>J121</f>
        <v>0</v>
      </c>
      <c r="K98" s="158"/>
      <c r="L98" s="163"/>
    </row>
    <row r="99" spans="2:12" s="9" customFormat="1" ht="19.899999999999999" customHeight="1">
      <c r="B99" s="157"/>
      <c r="C99" s="158"/>
      <c r="D99" s="159" t="s">
        <v>120</v>
      </c>
      <c r="E99" s="160"/>
      <c r="F99" s="160"/>
      <c r="G99" s="160"/>
      <c r="H99" s="160"/>
      <c r="I99" s="161"/>
      <c r="J99" s="162">
        <f>J184</f>
        <v>0</v>
      </c>
      <c r="K99" s="158"/>
      <c r="L99" s="163"/>
    </row>
    <row r="100" spans="2:12" s="1" customFormat="1" ht="21.75" customHeight="1">
      <c r="B100" s="33"/>
      <c r="C100" s="34"/>
      <c r="D100" s="34"/>
      <c r="E100" s="34"/>
      <c r="F100" s="34"/>
      <c r="G100" s="34"/>
      <c r="H100" s="34"/>
      <c r="I100" s="109"/>
      <c r="J100" s="34"/>
      <c r="K100" s="34"/>
      <c r="L100" s="37"/>
    </row>
    <row r="101" spans="2:12" s="1" customFormat="1" ht="6.95" customHeight="1">
      <c r="B101" s="48"/>
      <c r="C101" s="49"/>
      <c r="D101" s="49"/>
      <c r="E101" s="49"/>
      <c r="F101" s="49"/>
      <c r="G101" s="49"/>
      <c r="H101" s="49"/>
      <c r="I101" s="141"/>
      <c r="J101" s="49"/>
      <c r="K101" s="49"/>
      <c r="L101" s="37"/>
    </row>
    <row r="105" spans="2:12" s="1" customFormat="1" ht="6.95" customHeight="1">
      <c r="B105" s="50"/>
      <c r="C105" s="51"/>
      <c r="D105" s="51"/>
      <c r="E105" s="51"/>
      <c r="F105" s="51"/>
      <c r="G105" s="51"/>
      <c r="H105" s="51"/>
      <c r="I105" s="144"/>
      <c r="J105" s="51"/>
      <c r="K105" s="51"/>
      <c r="L105" s="37"/>
    </row>
    <row r="106" spans="2:12" s="1" customFormat="1" ht="24.95" customHeight="1">
      <c r="B106" s="33"/>
      <c r="C106" s="22" t="s">
        <v>121</v>
      </c>
      <c r="D106" s="34"/>
      <c r="E106" s="34"/>
      <c r="F106" s="34"/>
      <c r="G106" s="34"/>
      <c r="H106" s="34"/>
      <c r="I106" s="109"/>
      <c r="J106" s="34"/>
      <c r="K106" s="34"/>
      <c r="L106" s="37"/>
    </row>
    <row r="107" spans="2:12" s="1" customFormat="1" ht="6.95" customHeight="1">
      <c r="B107" s="33"/>
      <c r="C107" s="34"/>
      <c r="D107" s="34"/>
      <c r="E107" s="34"/>
      <c r="F107" s="34"/>
      <c r="G107" s="34"/>
      <c r="H107" s="34"/>
      <c r="I107" s="109"/>
      <c r="J107" s="34"/>
      <c r="K107" s="34"/>
      <c r="L107" s="37"/>
    </row>
    <row r="108" spans="2:12" s="1" customFormat="1" ht="12" customHeight="1">
      <c r="B108" s="33"/>
      <c r="C108" s="28" t="s">
        <v>16</v>
      </c>
      <c r="D108" s="34"/>
      <c r="E108" s="34"/>
      <c r="F108" s="34"/>
      <c r="G108" s="34"/>
      <c r="H108" s="34"/>
      <c r="I108" s="109"/>
      <c r="J108" s="34"/>
      <c r="K108" s="34"/>
      <c r="L108" s="37"/>
    </row>
    <row r="109" spans="2:12" s="1" customFormat="1" ht="16.5" customHeight="1">
      <c r="B109" s="33"/>
      <c r="C109" s="34"/>
      <c r="D109" s="34"/>
      <c r="E109" s="302" t="str">
        <f>E7</f>
        <v>Orlice, Týniště n.O., revitalizace ramene Jordán - zadání</v>
      </c>
      <c r="F109" s="303"/>
      <c r="G109" s="303"/>
      <c r="H109" s="303"/>
      <c r="I109" s="109"/>
      <c r="J109" s="34"/>
      <c r="K109" s="34"/>
      <c r="L109" s="37"/>
    </row>
    <row r="110" spans="2:12" s="1" customFormat="1" ht="12" customHeight="1">
      <c r="B110" s="33"/>
      <c r="C110" s="28" t="s">
        <v>108</v>
      </c>
      <c r="D110" s="34"/>
      <c r="E110" s="34"/>
      <c r="F110" s="34"/>
      <c r="G110" s="34"/>
      <c r="H110" s="34"/>
      <c r="I110" s="109"/>
      <c r="J110" s="34"/>
      <c r="K110" s="34"/>
      <c r="L110" s="37"/>
    </row>
    <row r="111" spans="2:12" s="1" customFormat="1" ht="16.5" customHeight="1">
      <c r="B111" s="33"/>
      <c r="C111" s="34"/>
      <c r="D111" s="34"/>
      <c r="E111" s="273" t="str">
        <f>E9</f>
        <v>4 - SO 04 Sanace koryta průpichu Orlice a terénní úpravy T1 a T2</v>
      </c>
      <c r="F111" s="301"/>
      <c r="G111" s="301"/>
      <c r="H111" s="301"/>
      <c r="I111" s="109"/>
      <c r="J111" s="34"/>
      <c r="K111" s="34"/>
      <c r="L111" s="37"/>
    </row>
    <row r="112" spans="2:12" s="1" customFormat="1" ht="6.95" customHeight="1">
      <c r="B112" s="33"/>
      <c r="C112" s="34"/>
      <c r="D112" s="34"/>
      <c r="E112" s="34"/>
      <c r="F112" s="34"/>
      <c r="G112" s="34"/>
      <c r="H112" s="34"/>
      <c r="I112" s="109"/>
      <c r="J112" s="34"/>
      <c r="K112" s="34"/>
      <c r="L112" s="37"/>
    </row>
    <row r="113" spans="2:65" s="1" customFormat="1" ht="12" customHeight="1">
      <c r="B113" s="33"/>
      <c r="C113" s="28" t="s">
        <v>22</v>
      </c>
      <c r="D113" s="34"/>
      <c r="E113" s="34"/>
      <c r="F113" s="26" t="str">
        <f>F12</f>
        <v>Týniště n. Orlicí, Štěpánovsko</v>
      </c>
      <c r="G113" s="34"/>
      <c r="H113" s="34"/>
      <c r="I113" s="111" t="s">
        <v>24</v>
      </c>
      <c r="J113" s="60">
        <f>IF(J12="","",J12)</f>
        <v>43648</v>
      </c>
      <c r="K113" s="34"/>
      <c r="L113" s="37"/>
    </row>
    <row r="114" spans="2:65" s="1" customFormat="1" ht="6.95" customHeight="1">
      <c r="B114" s="33"/>
      <c r="C114" s="34"/>
      <c r="D114" s="34"/>
      <c r="E114" s="34"/>
      <c r="F114" s="34"/>
      <c r="G114" s="34"/>
      <c r="H114" s="34"/>
      <c r="I114" s="109"/>
      <c r="J114" s="34"/>
      <c r="K114" s="34"/>
      <c r="L114" s="37"/>
    </row>
    <row r="115" spans="2:65" s="1" customFormat="1" ht="43.15" customHeight="1">
      <c r="B115" s="33"/>
      <c r="C115" s="28" t="s">
        <v>25</v>
      </c>
      <c r="D115" s="34"/>
      <c r="E115" s="34"/>
      <c r="F115" s="26" t="str">
        <f>E15</f>
        <v>Povodí Labe, státní podnik,Víta Nejedlého 951, HK3</v>
      </c>
      <c r="G115" s="34"/>
      <c r="H115" s="34"/>
      <c r="I115" s="111" t="s">
        <v>31</v>
      </c>
      <c r="J115" s="31" t="str">
        <f>E21</f>
        <v>Šindlar s.r.o.,Na Brně 372/2a, 500 06 Hradec Král.</v>
      </c>
      <c r="K115" s="34"/>
      <c r="L115" s="37"/>
    </row>
    <row r="116" spans="2:65" s="1" customFormat="1" ht="15.2" customHeight="1">
      <c r="B116" s="33"/>
      <c r="C116" s="28" t="s">
        <v>29</v>
      </c>
      <c r="D116" s="34"/>
      <c r="E116" s="34"/>
      <c r="F116" s="26" t="str">
        <f>IF(E18="","",E18)</f>
        <v>Vyplň údaj</v>
      </c>
      <c r="G116" s="34"/>
      <c r="H116" s="34"/>
      <c r="I116" s="111" t="s">
        <v>36</v>
      </c>
      <c r="J116" s="31" t="str">
        <f>E24</f>
        <v>Ing. Nikola Janková</v>
      </c>
      <c r="K116" s="34"/>
      <c r="L116" s="37"/>
    </row>
    <row r="117" spans="2:65" s="1" customFormat="1" ht="10.35" customHeight="1">
      <c r="B117" s="33"/>
      <c r="C117" s="34"/>
      <c r="D117" s="34"/>
      <c r="E117" s="34"/>
      <c r="F117" s="34"/>
      <c r="G117" s="34"/>
      <c r="H117" s="34"/>
      <c r="I117" s="109"/>
      <c r="J117" s="34"/>
      <c r="K117" s="34"/>
      <c r="L117" s="37"/>
    </row>
    <row r="118" spans="2:65" s="10" customFormat="1" ht="29.25" customHeight="1">
      <c r="B118" s="164"/>
      <c r="C118" s="165" t="s">
        <v>122</v>
      </c>
      <c r="D118" s="166" t="s">
        <v>65</v>
      </c>
      <c r="E118" s="166" t="s">
        <v>61</v>
      </c>
      <c r="F118" s="166" t="s">
        <v>62</v>
      </c>
      <c r="G118" s="166" t="s">
        <v>123</v>
      </c>
      <c r="H118" s="166" t="s">
        <v>124</v>
      </c>
      <c r="I118" s="167" t="s">
        <v>125</v>
      </c>
      <c r="J118" s="166" t="s">
        <v>112</v>
      </c>
      <c r="K118" s="168" t="s">
        <v>126</v>
      </c>
      <c r="L118" s="169"/>
      <c r="M118" s="69" t="s">
        <v>1</v>
      </c>
      <c r="N118" s="70" t="s">
        <v>44</v>
      </c>
      <c r="O118" s="70" t="s">
        <v>127</v>
      </c>
      <c r="P118" s="70" t="s">
        <v>128</v>
      </c>
      <c r="Q118" s="70" t="s">
        <v>129</v>
      </c>
      <c r="R118" s="70" t="s">
        <v>130</v>
      </c>
      <c r="S118" s="70" t="s">
        <v>131</v>
      </c>
      <c r="T118" s="71" t="s">
        <v>132</v>
      </c>
    </row>
    <row r="119" spans="2:65" s="1" customFormat="1" ht="22.9" customHeight="1">
      <c r="B119" s="33"/>
      <c r="C119" s="76" t="s">
        <v>133</v>
      </c>
      <c r="D119" s="34"/>
      <c r="E119" s="34"/>
      <c r="F119" s="34"/>
      <c r="G119" s="34"/>
      <c r="H119" s="34"/>
      <c r="I119" s="109"/>
      <c r="J119" s="170">
        <f>BK119</f>
        <v>0</v>
      </c>
      <c r="K119" s="34"/>
      <c r="L119" s="37"/>
      <c r="M119" s="72"/>
      <c r="N119" s="73"/>
      <c r="O119" s="73"/>
      <c r="P119" s="171">
        <f>P120</f>
        <v>0</v>
      </c>
      <c r="Q119" s="73"/>
      <c r="R119" s="171">
        <f>R120</f>
        <v>0.12856199999999998</v>
      </c>
      <c r="S119" s="73"/>
      <c r="T119" s="172">
        <f>T120</f>
        <v>0</v>
      </c>
      <c r="AT119" s="16" t="s">
        <v>79</v>
      </c>
      <c r="AU119" s="16" t="s">
        <v>114</v>
      </c>
      <c r="BK119" s="173">
        <f>BK120</f>
        <v>0</v>
      </c>
    </row>
    <row r="120" spans="2:65" s="11" customFormat="1" ht="25.9" customHeight="1">
      <c r="B120" s="174"/>
      <c r="C120" s="175"/>
      <c r="D120" s="176" t="s">
        <v>79</v>
      </c>
      <c r="E120" s="177" t="s">
        <v>134</v>
      </c>
      <c r="F120" s="177" t="s">
        <v>135</v>
      </c>
      <c r="G120" s="175"/>
      <c r="H120" s="175"/>
      <c r="I120" s="178"/>
      <c r="J120" s="179">
        <f>BK120</f>
        <v>0</v>
      </c>
      <c r="K120" s="175"/>
      <c r="L120" s="180"/>
      <c r="M120" s="181"/>
      <c r="N120" s="182"/>
      <c r="O120" s="182"/>
      <c r="P120" s="183">
        <f>P121+P184</f>
        <v>0</v>
      </c>
      <c r="Q120" s="182"/>
      <c r="R120" s="183">
        <f>R121+R184</f>
        <v>0.12856199999999998</v>
      </c>
      <c r="S120" s="182"/>
      <c r="T120" s="184">
        <f>T121+T184</f>
        <v>0</v>
      </c>
      <c r="AR120" s="185" t="s">
        <v>85</v>
      </c>
      <c r="AT120" s="186" t="s">
        <v>79</v>
      </c>
      <c r="AU120" s="186" t="s">
        <v>80</v>
      </c>
      <c r="AY120" s="185" t="s">
        <v>136</v>
      </c>
      <c r="BK120" s="187">
        <f>BK121+BK184</f>
        <v>0</v>
      </c>
    </row>
    <row r="121" spans="2:65" s="11" customFormat="1" ht="22.9" customHeight="1">
      <c r="B121" s="174"/>
      <c r="C121" s="175"/>
      <c r="D121" s="176" t="s">
        <v>79</v>
      </c>
      <c r="E121" s="188" t="s">
        <v>85</v>
      </c>
      <c r="F121" s="188" t="s">
        <v>137</v>
      </c>
      <c r="G121" s="175"/>
      <c r="H121" s="175"/>
      <c r="I121" s="178"/>
      <c r="J121" s="189">
        <f>BK121</f>
        <v>0</v>
      </c>
      <c r="K121" s="175"/>
      <c r="L121" s="180"/>
      <c r="M121" s="181"/>
      <c r="N121" s="182"/>
      <c r="O121" s="182"/>
      <c r="P121" s="183">
        <f>SUM(P122:P183)</f>
        <v>0</v>
      </c>
      <c r="Q121" s="182"/>
      <c r="R121" s="183">
        <f>SUM(R122:R183)</f>
        <v>0.12856199999999998</v>
      </c>
      <c r="S121" s="182"/>
      <c r="T121" s="184">
        <f>SUM(T122:T183)</f>
        <v>0</v>
      </c>
      <c r="AR121" s="185" t="s">
        <v>85</v>
      </c>
      <c r="AT121" s="186" t="s">
        <v>79</v>
      </c>
      <c r="AU121" s="186" t="s">
        <v>85</v>
      </c>
      <c r="AY121" s="185" t="s">
        <v>136</v>
      </c>
      <c r="BK121" s="187">
        <f>SUM(BK122:BK183)</f>
        <v>0</v>
      </c>
    </row>
    <row r="122" spans="2:65" s="1" customFormat="1" ht="48" customHeight="1">
      <c r="B122" s="33"/>
      <c r="C122" s="190" t="s">
        <v>85</v>
      </c>
      <c r="D122" s="190" t="s">
        <v>138</v>
      </c>
      <c r="E122" s="191" t="s">
        <v>161</v>
      </c>
      <c r="F122" s="192" t="s">
        <v>162</v>
      </c>
      <c r="G122" s="193" t="s">
        <v>141</v>
      </c>
      <c r="H122" s="194">
        <v>1264.154</v>
      </c>
      <c r="I122" s="195"/>
      <c r="J122" s="196">
        <f>ROUND(I122*H122,2)</f>
        <v>0</v>
      </c>
      <c r="K122" s="192" t="s">
        <v>142</v>
      </c>
      <c r="L122" s="37"/>
      <c r="M122" s="197" t="s">
        <v>1</v>
      </c>
      <c r="N122" s="198" t="s">
        <v>45</v>
      </c>
      <c r="O122" s="65"/>
      <c r="P122" s="199">
        <f>O122*H122</f>
        <v>0</v>
      </c>
      <c r="Q122" s="199">
        <v>0</v>
      </c>
      <c r="R122" s="199">
        <f>Q122*H122</f>
        <v>0</v>
      </c>
      <c r="S122" s="199">
        <v>0</v>
      </c>
      <c r="T122" s="200">
        <f>S122*H122</f>
        <v>0</v>
      </c>
      <c r="AR122" s="201" t="s">
        <v>95</v>
      </c>
      <c r="AT122" s="201" t="s">
        <v>138</v>
      </c>
      <c r="AU122" s="201" t="s">
        <v>89</v>
      </c>
      <c r="AY122" s="16" t="s">
        <v>136</v>
      </c>
      <c r="BE122" s="202">
        <f>IF(N122="základní",J122,0)</f>
        <v>0</v>
      </c>
      <c r="BF122" s="202">
        <f>IF(N122="snížená",J122,0)</f>
        <v>0</v>
      </c>
      <c r="BG122" s="202">
        <f>IF(N122="zákl. přenesená",J122,0)</f>
        <v>0</v>
      </c>
      <c r="BH122" s="202">
        <f>IF(N122="sníž. přenesená",J122,0)</f>
        <v>0</v>
      </c>
      <c r="BI122" s="202">
        <f>IF(N122="nulová",J122,0)</f>
        <v>0</v>
      </c>
      <c r="BJ122" s="16" t="s">
        <v>85</v>
      </c>
      <c r="BK122" s="202">
        <f>ROUND(I122*H122,2)</f>
        <v>0</v>
      </c>
      <c r="BL122" s="16" t="s">
        <v>95</v>
      </c>
      <c r="BM122" s="201" t="s">
        <v>452</v>
      </c>
    </row>
    <row r="123" spans="2:65" s="1" customFormat="1" ht="234">
      <c r="B123" s="33"/>
      <c r="C123" s="34"/>
      <c r="D123" s="203" t="s">
        <v>144</v>
      </c>
      <c r="E123" s="34"/>
      <c r="F123" s="204" t="s">
        <v>164</v>
      </c>
      <c r="G123" s="34"/>
      <c r="H123" s="34"/>
      <c r="I123" s="109"/>
      <c r="J123" s="34"/>
      <c r="K123" s="34"/>
      <c r="L123" s="37"/>
      <c r="M123" s="205"/>
      <c r="N123" s="65"/>
      <c r="O123" s="65"/>
      <c r="P123" s="65"/>
      <c r="Q123" s="65"/>
      <c r="R123" s="65"/>
      <c r="S123" s="65"/>
      <c r="T123" s="66"/>
      <c r="AT123" s="16" t="s">
        <v>144</v>
      </c>
      <c r="AU123" s="16" t="s">
        <v>89</v>
      </c>
    </row>
    <row r="124" spans="2:65" s="12" customFormat="1">
      <c r="B124" s="206"/>
      <c r="C124" s="207"/>
      <c r="D124" s="203" t="s">
        <v>146</v>
      </c>
      <c r="E124" s="208" t="s">
        <v>1</v>
      </c>
      <c r="F124" s="209" t="s">
        <v>396</v>
      </c>
      <c r="G124" s="207"/>
      <c r="H124" s="208" t="s">
        <v>1</v>
      </c>
      <c r="I124" s="210"/>
      <c r="J124" s="207"/>
      <c r="K124" s="207"/>
      <c r="L124" s="211"/>
      <c r="M124" s="212"/>
      <c r="N124" s="213"/>
      <c r="O124" s="213"/>
      <c r="P124" s="213"/>
      <c r="Q124" s="213"/>
      <c r="R124" s="213"/>
      <c r="S124" s="213"/>
      <c r="T124" s="214"/>
      <c r="AT124" s="215" t="s">
        <v>146</v>
      </c>
      <c r="AU124" s="215" t="s">
        <v>89</v>
      </c>
      <c r="AV124" s="12" t="s">
        <v>85</v>
      </c>
      <c r="AW124" s="12" t="s">
        <v>35</v>
      </c>
      <c r="AX124" s="12" t="s">
        <v>80</v>
      </c>
      <c r="AY124" s="215" t="s">
        <v>136</v>
      </c>
    </row>
    <row r="125" spans="2:65" s="13" customFormat="1">
      <c r="B125" s="216"/>
      <c r="C125" s="217"/>
      <c r="D125" s="203" t="s">
        <v>146</v>
      </c>
      <c r="E125" s="218" t="s">
        <v>1</v>
      </c>
      <c r="F125" s="219" t="s">
        <v>453</v>
      </c>
      <c r="G125" s="217"/>
      <c r="H125" s="220">
        <v>343.78199999999998</v>
      </c>
      <c r="I125" s="221"/>
      <c r="J125" s="217"/>
      <c r="K125" s="217"/>
      <c r="L125" s="222"/>
      <c r="M125" s="223"/>
      <c r="N125" s="224"/>
      <c r="O125" s="224"/>
      <c r="P125" s="224"/>
      <c r="Q125" s="224"/>
      <c r="R125" s="224"/>
      <c r="S125" s="224"/>
      <c r="T125" s="225"/>
      <c r="AT125" s="226" t="s">
        <v>146</v>
      </c>
      <c r="AU125" s="226" t="s">
        <v>89</v>
      </c>
      <c r="AV125" s="13" t="s">
        <v>89</v>
      </c>
      <c r="AW125" s="13" t="s">
        <v>35</v>
      </c>
      <c r="AX125" s="13" t="s">
        <v>80</v>
      </c>
      <c r="AY125" s="226" t="s">
        <v>136</v>
      </c>
    </row>
    <row r="126" spans="2:65" s="13" customFormat="1">
      <c r="B126" s="216"/>
      <c r="C126" s="217"/>
      <c r="D126" s="203" t="s">
        <v>146</v>
      </c>
      <c r="E126" s="218" t="s">
        <v>1</v>
      </c>
      <c r="F126" s="219" t="s">
        <v>454</v>
      </c>
      <c r="G126" s="217"/>
      <c r="H126" s="220">
        <v>240.55799999999999</v>
      </c>
      <c r="I126" s="221"/>
      <c r="J126" s="217"/>
      <c r="K126" s="217"/>
      <c r="L126" s="222"/>
      <c r="M126" s="223"/>
      <c r="N126" s="224"/>
      <c r="O126" s="224"/>
      <c r="P126" s="224"/>
      <c r="Q126" s="224"/>
      <c r="R126" s="224"/>
      <c r="S126" s="224"/>
      <c r="T126" s="225"/>
      <c r="AT126" s="226" t="s">
        <v>146</v>
      </c>
      <c r="AU126" s="226" t="s">
        <v>89</v>
      </c>
      <c r="AV126" s="13" t="s">
        <v>89</v>
      </c>
      <c r="AW126" s="13" t="s">
        <v>35</v>
      </c>
      <c r="AX126" s="13" t="s">
        <v>80</v>
      </c>
      <c r="AY126" s="226" t="s">
        <v>136</v>
      </c>
    </row>
    <row r="127" spans="2:65" s="13" customFormat="1">
      <c r="B127" s="216"/>
      <c r="C127" s="217"/>
      <c r="D127" s="203" t="s">
        <v>146</v>
      </c>
      <c r="E127" s="218" t="s">
        <v>1</v>
      </c>
      <c r="F127" s="219" t="s">
        <v>455</v>
      </c>
      <c r="G127" s="217"/>
      <c r="H127" s="220">
        <v>679.81399999999996</v>
      </c>
      <c r="I127" s="221"/>
      <c r="J127" s="217"/>
      <c r="K127" s="217"/>
      <c r="L127" s="222"/>
      <c r="M127" s="223"/>
      <c r="N127" s="224"/>
      <c r="O127" s="224"/>
      <c r="P127" s="224"/>
      <c r="Q127" s="224"/>
      <c r="R127" s="224"/>
      <c r="S127" s="224"/>
      <c r="T127" s="225"/>
      <c r="AT127" s="226" t="s">
        <v>146</v>
      </c>
      <c r="AU127" s="226" t="s">
        <v>89</v>
      </c>
      <c r="AV127" s="13" t="s">
        <v>89</v>
      </c>
      <c r="AW127" s="13" t="s">
        <v>35</v>
      </c>
      <c r="AX127" s="13" t="s">
        <v>80</v>
      </c>
      <c r="AY127" s="226" t="s">
        <v>136</v>
      </c>
    </row>
    <row r="128" spans="2:65" s="14" customFormat="1">
      <c r="B128" s="227"/>
      <c r="C128" s="228"/>
      <c r="D128" s="203" t="s">
        <v>146</v>
      </c>
      <c r="E128" s="229" t="s">
        <v>1</v>
      </c>
      <c r="F128" s="230" t="s">
        <v>150</v>
      </c>
      <c r="G128" s="228"/>
      <c r="H128" s="231">
        <v>1264.154</v>
      </c>
      <c r="I128" s="232"/>
      <c r="J128" s="228"/>
      <c r="K128" s="228"/>
      <c r="L128" s="233"/>
      <c r="M128" s="234"/>
      <c r="N128" s="235"/>
      <c r="O128" s="235"/>
      <c r="P128" s="235"/>
      <c r="Q128" s="235"/>
      <c r="R128" s="235"/>
      <c r="S128" s="235"/>
      <c r="T128" s="236"/>
      <c r="AT128" s="237" t="s">
        <v>146</v>
      </c>
      <c r="AU128" s="237" t="s">
        <v>89</v>
      </c>
      <c r="AV128" s="14" t="s">
        <v>95</v>
      </c>
      <c r="AW128" s="14" t="s">
        <v>35</v>
      </c>
      <c r="AX128" s="14" t="s">
        <v>85</v>
      </c>
      <c r="AY128" s="237" t="s">
        <v>136</v>
      </c>
    </row>
    <row r="129" spans="2:65" s="1" customFormat="1" ht="36" customHeight="1">
      <c r="B129" s="33"/>
      <c r="C129" s="190" t="s">
        <v>89</v>
      </c>
      <c r="D129" s="190" t="s">
        <v>138</v>
      </c>
      <c r="E129" s="191" t="s">
        <v>456</v>
      </c>
      <c r="F129" s="192" t="s">
        <v>457</v>
      </c>
      <c r="G129" s="193" t="s">
        <v>141</v>
      </c>
      <c r="H129" s="194">
        <v>4914.83</v>
      </c>
      <c r="I129" s="195"/>
      <c r="J129" s="196">
        <f>ROUND(I129*H129,2)</f>
        <v>0</v>
      </c>
      <c r="K129" s="192" t="s">
        <v>142</v>
      </c>
      <c r="L129" s="37"/>
      <c r="M129" s="197" t="s">
        <v>1</v>
      </c>
      <c r="N129" s="198" t="s">
        <v>45</v>
      </c>
      <c r="O129" s="65"/>
      <c r="P129" s="199">
        <f>O129*H129</f>
        <v>0</v>
      </c>
      <c r="Q129" s="199">
        <v>0</v>
      </c>
      <c r="R129" s="199">
        <f>Q129*H129</f>
        <v>0</v>
      </c>
      <c r="S129" s="199">
        <v>0</v>
      </c>
      <c r="T129" s="200">
        <f>S129*H129</f>
        <v>0</v>
      </c>
      <c r="AR129" s="201" t="s">
        <v>95</v>
      </c>
      <c r="AT129" s="201" t="s">
        <v>138</v>
      </c>
      <c r="AU129" s="201" t="s">
        <v>89</v>
      </c>
      <c r="AY129" s="16" t="s">
        <v>136</v>
      </c>
      <c r="BE129" s="202">
        <f>IF(N129="základní",J129,0)</f>
        <v>0</v>
      </c>
      <c r="BF129" s="202">
        <f>IF(N129="snížená",J129,0)</f>
        <v>0</v>
      </c>
      <c r="BG129" s="202">
        <f>IF(N129="zákl. přenesená",J129,0)</f>
        <v>0</v>
      </c>
      <c r="BH129" s="202">
        <f>IF(N129="sníž. přenesená",J129,0)</f>
        <v>0</v>
      </c>
      <c r="BI129" s="202">
        <f>IF(N129="nulová",J129,0)</f>
        <v>0</v>
      </c>
      <c r="BJ129" s="16" t="s">
        <v>85</v>
      </c>
      <c r="BK129" s="202">
        <f>ROUND(I129*H129,2)</f>
        <v>0</v>
      </c>
      <c r="BL129" s="16" t="s">
        <v>95</v>
      </c>
      <c r="BM129" s="201" t="s">
        <v>458</v>
      </c>
    </row>
    <row r="130" spans="2:65" s="1" customFormat="1" ht="97.5">
      <c r="B130" s="33"/>
      <c r="C130" s="34"/>
      <c r="D130" s="203" t="s">
        <v>144</v>
      </c>
      <c r="E130" s="34"/>
      <c r="F130" s="204" t="s">
        <v>459</v>
      </c>
      <c r="G130" s="34"/>
      <c r="H130" s="34"/>
      <c r="I130" s="109"/>
      <c r="J130" s="34"/>
      <c r="K130" s="34"/>
      <c r="L130" s="37"/>
      <c r="M130" s="205"/>
      <c r="N130" s="65"/>
      <c r="O130" s="65"/>
      <c r="P130" s="65"/>
      <c r="Q130" s="65"/>
      <c r="R130" s="65"/>
      <c r="S130" s="65"/>
      <c r="T130" s="66"/>
      <c r="AT130" s="16" t="s">
        <v>144</v>
      </c>
      <c r="AU130" s="16" t="s">
        <v>89</v>
      </c>
    </row>
    <row r="131" spans="2:65" s="13" customFormat="1">
      <c r="B131" s="216"/>
      <c r="C131" s="217"/>
      <c r="D131" s="203" t="s">
        <v>146</v>
      </c>
      <c r="E131" s="218" t="s">
        <v>1</v>
      </c>
      <c r="F131" s="219" t="s">
        <v>460</v>
      </c>
      <c r="G131" s="217"/>
      <c r="H131" s="220">
        <v>4914.83</v>
      </c>
      <c r="I131" s="221"/>
      <c r="J131" s="217"/>
      <c r="K131" s="217"/>
      <c r="L131" s="222"/>
      <c r="M131" s="223"/>
      <c r="N131" s="224"/>
      <c r="O131" s="224"/>
      <c r="P131" s="224"/>
      <c r="Q131" s="224"/>
      <c r="R131" s="224"/>
      <c r="S131" s="224"/>
      <c r="T131" s="225"/>
      <c r="AT131" s="226" t="s">
        <v>146</v>
      </c>
      <c r="AU131" s="226" t="s">
        <v>89</v>
      </c>
      <c r="AV131" s="13" t="s">
        <v>89</v>
      </c>
      <c r="AW131" s="13" t="s">
        <v>35</v>
      </c>
      <c r="AX131" s="13" t="s">
        <v>85</v>
      </c>
      <c r="AY131" s="226" t="s">
        <v>136</v>
      </c>
    </row>
    <row r="132" spans="2:65" s="1" customFormat="1" ht="48" customHeight="1">
      <c r="B132" s="33"/>
      <c r="C132" s="190" t="s">
        <v>92</v>
      </c>
      <c r="D132" s="190" t="s">
        <v>138</v>
      </c>
      <c r="E132" s="191" t="s">
        <v>461</v>
      </c>
      <c r="F132" s="192" t="s">
        <v>462</v>
      </c>
      <c r="G132" s="193" t="s">
        <v>141</v>
      </c>
      <c r="H132" s="194">
        <v>1474.4490000000001</v>
      </c>
      <c r="I132" s="195"/>
      <c r="J132" s="196">
        <f>ROUND(I132*H132,2)</f>
        <v>0</v>
      </c>
      <c r="K132" s="192" t="s">
        <v>142</v>
      </c>
      <c r="L132" s="37"/>
      <c r="M132" s="197" t="s">
        <v>1</v>
      </c>
      <c r="N132" s="198" t="s">
        <v>45</v>
      </c>
      <c r="O132" s="65"/>
      <c r="P132" s="199">
        <f>O132*H132</f>
        <v>0</v>
      </c>
      <c r="Q132" s="199">
        <v>0</v>
      </c>
      <c r="R132" s="199">
        <f>Q132*H132</f>
        <v>0</v>
      </c>
      <c r="S132" s="199">
        <v>0</v>
      </c>
      <c r="T132" s="200">
        <f>S132*H132</f>
        <v>0</v>
      </c>
      <c r="AR132" s="201" t="s">
        <v>95</v>
      </c>
      <c r="AT132" s="201" t="s">
        <v>138</v>
      </c>
      <c r="AU132" s="201" t="s">
        <v>89</v>
      </c>
      <c r="AY132" s="16" t="s">
        <v>136</v>
      </c>
      <c r="BE132" s="202">
        <f>IF(N132="základní",J132,0)</f>
        <v>0</v>
      </c>
      <c r="BF132" s="202">
        <f>IF(N132="snížená",J132,0)</f>
        <v>0</v>
      </c>
      <c r="BG132" s="202">
        <f>IF(N132="zákl. přenesená",J132,0)</f>
        <v>0</v>
      </c>
      <c r="BH132" s="202">
        <f>IF(N132="sníž. přenesená",J132,0)</f>
        <v>0</v>
      </c>
      <c r="BI132" s="202">
        <f>IF(N132="nulová",J132,0)</f>
        <v>0</v>
      </c>
      <c r="BJ132" s="16" t="s">
        <v>85</v>
      </c>
      <c r="BK132" s="202">
        <f>ROUND(I132*H132,2)</f>
        <v>0</v>
      </c>
      <c r="BL132" s="16" t="s">
        <v>95</v>
      </c>
      <c r="BM132" s="201" t="s">
        <v>463</v>
      </c>
    </row>
    <row r="133" spans="2:65" s="1" customFormat="1" ht="97.5">
      <c r="B133" s="33"/>
      <c r="C133" s="34"/>
      <c r="D133" s="203" t="s">
        <v>144</v>
      </c>
      <c r="E133" s="34"/>
      <c r="F133" s="204" t="s">
        <v>459</v>
      </c>
      <c r="G133" s="34"/>
      <c r="H133" s="34"/>
      <c r="I133" s="109"/>
      <c r="J133" s="34"/>
      <c r="K133" s="34"/>
      <c r="L133" s="37"/>
      <c r="M133" s="205"/>
      <c r="N133" s="65"/>
      <c r="O133" s="65"/>
      <c r="P133" s="65"/>
      <c r="Q133" s="65"/>
      <c r="R133" s="65"/>
      <c r="S133" s="65"/>
      <c r="T133" s="66"/>
      <c r="AT133" s="16" t="s">
        <v>144</v>
      </c>
      <c r="AU133" s="16" t="s">
        <v>89</v>
      </c>
    </row>
    <row r="134" spans="2:65" s="13" customFormat="1">
      <c r="B134" s="216"/>
      <c r="C134" s="217"/>
      <c r="D134" s="203" t="s">
        <v>146</v>
      </c>
      <c r="E134" s="218" t="s">
        <v>1</v>
      </c>
      <c r="F134" s="219" t="s">
        <v>464</v>
      </c>
      <c r="G134" s="217"/>
      <c r="H134" s="220">
        <v>1474.4490000000001</v>
      </c>
      <c r="I134" s="221"/>
      <c r="J134" s="217"/>
      <c r="K134" s="217"/>
      <c r="L134" s="222"/>
      <c r="M134" s="223"/>
      <c r="N134" s="224"/>
      <c r="O134" s="224"/>
      <c r="P134" s="224"/>
      <c r="Q134" s="224"/>
      <c r="R134" s="224"/>
      <c r="S134" s="224"/>
      <c r="T134" s="225"/>
      <c r="AT134" s="226" t="s">
        <v>146</v>
      </c>
      <c r="AU134" s="226" t="s">
        <v>89</v>
      </c>
      <c r="AV134" s="13" t="s">
        <v>89</v>
      </c>
      <c r="AW134" s="13" t="s">
        <v>35</v>
      </c>
      <c r="AX134" s="13" t="s">
        <v>85</v>
      </c>
      <c r="AY134" s="226" t="s">
        <v>136</v>
      </c>
    </row>
    <row r="135" spans="2:65" s="1" customFormat="1" ht="48" customHeight="1">
      <c r="B135" s="33"/>
      <c r="C135" s="190" t="s">
        <v>95</v>
      </c>
      <c r="D135" s="190" t="s">
        <v>138</v>
      </c>
      <c r="E135" s="191" t="s">
        <v>465</v>
      </c>
      <c r="F135" s="192" t="s">
        <v>466</v>
      </c>
      <c r="G135" s="193" t="s">
        <v>141</v>
      </c>
      <c r="H135" s="194">
        <v>2838.87</v>
      </c>
      <c r="I135" s="195"/>
      <c r="J135" s="196">
        <f>ROUND(I135*H135,2)</f>
        <v>0</v>
      </c>
      <c r="K135" s="192" t="s">
        <v>142</v>
      </c>
      <c r="L135" s="37"/>
      <c r="M135" s="197" t="s">
        <v>1</v>
      </c>
      <c r="N135" s="198" t="s">
        <v>45</v>
      </c>
      <c r="O135" s="65"/>
      <c r="P135" s="199">
        <f>O135*H135</f>
        <v>0</v>
      </c>
      <c r="Q135" s="199">
        <v>0</v>
      </c>
      <c r="R135" s="199">
        <f>Q135*H135</f>
        <v>0</v>
      </c>
      <c r="S135" s="199">
        <v>0</v>
      </c>
      <c r="T135" s="200">
        <f>S135*H135</f>
        <v>0</v>
      </c>
      <c r="AR135" s="201" t="s">
        <v>95</v>
      </c>
      <c r="AT135" s="201" t="s">
        <v>138</v>
      </c>
      <c r="AU135" s="201" t="s">
        <v>89</v>
      </c>
      <c r="AY135" s="16" t="s">
        <v>136</v>
      </c>
      <c r="BE135" s="202">
        <f>IF(N135="základní",J135,0)</f>
        <v>0</v>
      </c>
      <c r="BF135" s="202">
        <f>IF(N135="snížená",J135,0)</f>
        <v>0</v>
      </c>
      <c r="BG135" s="202">
        <f>IF(N135="zákl. přenesená",J135,0)</f>
        <v>0</v>
      </c>
      <c r="BH135" s="202">
        <f>IF(N135="sníž. přenesená",J135,0)</f>
        <v>0</v>
      </c>
      <c r="BI135" s="202">
        <f>IF(N135="nulová",J135,0)</f>
        <v>0</v>
      </c>
      <c r="BJ135" s="16" t="s">
        <v>85</v>
      </c>
      <c r="BK135" s="202">
        <f>ROUND(I135*H135,2)</f>
        <v>0</v>
      </c>
      <c r="BL135" s="16" t="s">
        <v>95</v>
      </c>
      <c r="BM135" s="201" t="s">
        <v>467</v>
      </c>
    </row>
    <row r="136" spans="2:65" s="1" customFormat="1" ht="107.25">
      <c r="B136" s="33"/>
      <c r="C136" s="34"/>
      <c r="D136" s="203" t="s">
        <v>144</v>
      </c>
      <c r="E136" s="34"/>
      <c r="F136" s="204" t="s">
        <v>169</v>
      </c>
      <c r="G136" s="34"/>
      <c r="H136" s="34"/>
      <c r="I136" s="109"/>
      <c r="J136" s="34"/>
      <c r="K136" s="34"/>
      <c r="L136" s="37"/>
      <c r="M136" s="205"/>
      <c r="N136" s="65"/>
      <c r="O136" s="65"/>
      <c r="P136" s="65"/>
      <c r="Q136" s="65"/>
      <c r="R136" s="65"/>
      <c r="S136" s="65"/>
      <c r="T136" s="66"/>
      <c r="AT136" s="16" t="s">
        <v>144</v>
      </c>
      <c r="AU136" s="16" t="s">
        <v>89</v>
      </c>
    </row>
    <row r="137" spans="2:65" s="13" customFormat="1">
      <c r="B137" s="216"/>
      <c r="C137" s="217"/>
      <c r="D137" s="203" t="s">
        <v>146</v>
      </c>
      <c r="E137" s="218" t="s">
        <v>1</v>
      </c>
      <c r="F137" s="219" t="s">
        <v>468</v>
      </c>
      <c r="G137" s="217"/>
      <c r="H137" s="220">
        <v>1581.47</v>
      </c>
      <c r="I137" s="221"/>
      <c r="J137" s="217"/>
      <c r="K137" s="217"/>
      <c r="L137" s="222"/>
      <c r="M137" s="223"/>
      <c r="N137" s="224"/>
      <c r="O137" s="224"/>
      <c r="P137" s="224"/>
      <c r="Q137" s="224"/>
      <c r="R137" s="224"/>
      <c r="S137" s="224"/>
      <c r="T137" s="225"/>
      <c r="AT137" s="226" t="s">
        <v>146</v>
      </c>
      <c r="AU137" s="226" t="s">
        <v>89</v>
      </c>
      <c r="AV137" s="13" t="s">
        <v>89</v>
      </c>
      <c r="AW137" s="13" t="s">
        <v>35</v>
      </c>
      <c r="AX137" s="13" t="s">
        <v>80</v>
      </c>
      <c r="AY137" s="226" t="s">
        <v>136</v>
      </c>
    </row>
    <row r="138" spans="2:65" s="13" customFormat="1">
      <c r="B138" s="216"/>
      <c r="C138" s="217"/>
      <c r="D138" s="203" t="s">
        <v>146</v>
      </c>
      <c r="E138" s="218" t="s">
        <v>1</v>
      </c>
      <c r="F138" s="219" t="s">
        <v>469</v>
      </c>
      <c r="G138" s="217"/>
      <c r="H138" s="220">
        <v>1257.4000000000001</v>
      </c>
      <c r="I138" s="221"/>
      <c r="J138" s="217"/>
      <c r="K138" s="217"/>
      <c r="L138" s="222"/>
      <c r="M138" s="223"/>
      <c r="N138" s="224"/>
      <c r="O138" s="224"/>
      <c r="P138" s="224"/>
      <c r="Q138" s="224"/>
      <c r="R138" s="224"/>
      <c r="S138" s="224"/>
      <c r="T138" s="225"/>
      <c r="AT138" s="226" t="s">
        <v>146</v>
      </c>
      <c r="AU138" s="226" t="s">
        <v>89</v>
      </c>
      <c r="AV138" s="13" t="s">
        <v>89</v>
      </c>
      <c r="AW138" s="13" t="s">
        <v>35</v>
      </c>
      <c r="AX138" s="13" t="s">
        <v>80</v>
      </c>
      <c r="AY138" s="226" t="s">
        <v>136</v>
      </c>
    </row>
    <row r="139" spans="2:65" s="14" customFormat="1">
      <c r="B139" s="227"/>
      <c r="C139" s="228"/>
      <c r="D139" s="203" t="s">
        <v>146</v>
      </c>
      <c r="E139" s="229" t="s">
        <v>1</v>
      </c>
      <c r="F139" s="230" t="s">
        <v>150</v>
      </c>
      <c r="G139" s="228"/>
      <c r="H139" s="231">
        <v>2838.87</v>
      </c>
      <c r="I139" s="232"/>
      <c r="J139" s="228"/>
      <c r="K139" s="228"/>
      <c r="L139" s="233"/>
      <c r="M139" s="234"/>
      <c r="N139" s="235"/>
      <c r="O139" s="235"/>
      <c r="P139" s="235"/>
      <c r="Q139" s="235"/>
      <c r="R139" s="235"/>
      <c r="S139" s="235"/>
      <c r="T139" s="236"/>
      <c r="AT139" s="237" t="s">
        <v>146</v>
      </c>
      <c r="AU139" s="237" t="s">
        <v>89</v>
      </c>
      <c r="AV139" s="14" t="s">
        <v>95</v>
      </c>
      <c r="AW139" s="14" t="s">
        <v>35</v>
      </c>
      <c r="AX139" s="14" t="s">
        <v>85</v>
      </c>
      <c r="AY139" s="237" t="s">
        <v>136</v>
      </c>
    </row>
    <row r="140" spans="2:65" s="1" customFormat="1" ht="48" customHeight="1">
      <c r="B140" s="33"/>
      <c r="C140" s="190" t="s">
        <v>98</v>
      </c>
      <c r="D140" s="190" t="s">
        <v>138</v>
      </c>
      <c r="E140" s="191" t="s">
        <v>470</v>
      </c>
      <c r="F140" s="192" t="s">
        <v>471</v>
      </c>
      <c r="G140" s="193" t="s">
        <v>141</v>
      </c>
      <c r="H140" s="194">
        <v>851.66099999999994</v>
      </c>
      <c r="I140" s="195"/>
      <c r="J140" s="196">
        <f>ROUND(I140*H140,2)</f>
        <v>0</v>
      </c>
      <c r="K140" s="192" t="s">
        <v>142</v>
      </c>
      <c r="L140" s="37"/>
      <c r="M140" s="197" t="s">
        <v>1</v>
      </c>
      <c r="N140" s="198" t="s">
        <v>45</v>
      </c>
      <c r="O140" s="65"/>
      <c r="P140" s="199">
        <f>O140*H140</f>
        <v>0</v>
      </c>
      <c r="Q140" s="199">
        <v>0</v>
      </c>
      <c r="R140" s="199">
        <f>Q140*H140</f>
        <v>0</v>
      </c>
      <c r="S140" s="199">
        <v>0</v>
      </c>
      <c r="T140" s="200">
        <f>S140*H140</f>
        <v>0</v>
      </c>
      <c r="AR140" s="201" t="s">
        <v>95</v>
      </c>
      <c r="AT140" s="201" t="s">
        <v>138</v>
      </c>
      <c r="AU140" s="201" t="s">
        <v>89</v>
      </c>
      <c r="AY140" s="16" t="s">
        <v>136</v>
      </c>
      <c r="BE140" s="202">
        <f>IF(N140="základní",J140,0)</f>
        <v>0</v>
      </c>
      <c r="BF140" s="202">
        <f>IF(N140="snížená",J140,0)</f>
        <v>0</v>
      </c>
      <c r="BG140" s="202">
        <f>IF(N140="zákl. přenesená",J140,0)</f>
        <v>0</v>
      </c>
      <c r="BH140" s="202">
        <f>IF(N140="sníž. přenesená",J140,0)</f>
        <v>0</v>
      </c>
      <c r="BI140" s="202">
        <f>IF(N140="nulová",J140,0)</f>
        <v>0</v>
      </c>
      <c r="BJ140" s="16" t="s">
        <v>85</v>
      </c>
      <c r="BK140" s="202">
        <f>ROUND(I140*H140,2)</f>
        <v>0</v>
      </c>
      <c r="BL140" s="16" t="s">
        <v>95</v>
      </c>
      <c r="BM140" s="201" t="s">
        <v>472</v>
      </c>
    </row>
    <row r="141" spans="2:65" s="1" customFormat="1" ht="107.25">
      <c r="B141" s="33"/>
      <c r="C141" s="34"/>
      <c r="D141" s="203" t="s">
        <v>144</v>
      </c>
      <c r="E141" s="34"/>
      <c r="F141" s="204" t="s">
        <v>169</v>
      </c>
      <c r="G141" s="34"/>
      <c r="H141" s="34"/>
      <c r="I141" s="109"/>
      <c r="J141" s="34"/>
      <c r="K141" s="34"/>
      <c r="L141" s="37"/>
      <c r="M141" s="205"/>
      <c r="N141" s="65"/>
      <c r="O141" s="65"/>
      <c r="P141" s="65"/>
      <c r="Q141" s="65"/>
      <c r="R141" s="65"/>
      <c r="S141" s="65"/>
      <c r="T141" s="66"/>
      <c r="AT141" s="16" t="s">
        <v>144</v>
      </c>
      <c r="AU141" s="16" t="s">
        <v>89</v>
      </c>
    </row>
    <row r="142" spans="2:65" s="13" customFormat="1">
      <c r="B142" s="216"/>
      <c r="C142" s="217"/>
      <c r="D142" s="203" t="s">
        <v>146</v>
      </c>
      <c r="E142" s="218" t="s">
        <v>1</v>
      </c>
      <c r="F142" s="219" t="s">
        <v>473</v>
      </c>
      <c r="G142" s="217"/>
      <c r="H142" s="220">
        <v>851.66099999999994</v>
      </c>
      <c r="I142" s="221"/>
      <c r="J142" s="217"/>
      <c r="K142" s="217"/>
      <c r="L142" s="222"/>
      <c r="M142" s="223"/>
      <c r="N142" s="224"/>
      <c r="O142" s="224"/>
      <c r="P142" s="224"/>
      <c r="Q142" s="224"/>
      <c r="R142" s="224"/>
      <c r="S142" s="224"/>
      <c r="T142" s="225"/>
      <c r="AT142" s="226" t="s">
        <v>146</v>
      </c>
      <c r="AU142" s="226" t="s">
        <v>89</v>
      </c>
      <c r="AV142" s="13" t="s">
        <v>89</v>
      </c>
      <c r="AW142" s="13" t="s">
        <v>35</v>
      </c>
      <c r="AX142" s="13" t="s">
        <v>85</v>
      </c>
      <c r="AY142" s="226" t="s">
        <v>136</v>
      </c>
    </row>
    <row r="143" spans="2:65" s="1" customFormat="1" ht="48" customHeight="1">
      <c r="B143" s="33"/>
      <c r="C143" s="190" t="s">
        <v>101</v>
      </c>
      <c r="D143" s="190" t="s">
        <v>138</v>
      </c>
      <c r="E143" s="191" t="s">
        <v>188</v>
      </c>
      <c r="F143" s="192" t="s">
        <v>189</v>
      </c>
      <c r="G143" s="193" t="s">
        <v>141</v>
      </c>
      <c r="H143" s="194">
        <v>10499.15</v>
      </c>
      <c r="I143" s="195"/>
      <c r="J143" s="196">
        <f>ROUND(I143*H143,2)</f>
        <v>0</v>
      </c>
      <c r="K143" s="192" t="s">
        <v>142</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474</v>
      </c>
    </row>
    <row r="144" spans="2:65" s="1" customFormat="1" ht="195">
      <c r="B144" s="33"/>
      <c r="C144" s="34"/>
      <c r="D144" s="203" t="s">
        <v>144</v>
      </c>
      <c r="E144" s="34"/>
      <c r="F144" s="204" t="s">
        <v>191</v>
      </c>
      <c r="G144" s="34"/>
      <c r="H144" s="34"/>
      <c r="I144" s="109"/>
      <c r="J144" s="34"/>
      <c r="K144" s="34"/>
      <c r="L144" s="37"/>
      <c r="M144" s="205"/>
      <c r="N144" s="65"/>
      <c r="O144" s="65"/>
      <c r="P144" s="65"/>
      <c r="Q144" s="65"/>
      <c r="R144" s="65"/>
      <c r="S144" s="65"/>
      <c r="T144" s="66"/>
      <c r="AT144" s="16" t="s">
        <v>144</v>
      </c>
      <c r="AU144" s="16" t="s">
        <v>89</v>
      </c>
    </row>
    <row r="145" spans="2:65" s="13" customFormat="1">
      <c r="B145" s="216"/>
      <c r="C145" s="217"/>
      <c r="D145" s="203" t="s">
        <v>146</v>
      </c>
      <c r="E145" s="218" t="s">
        <v>1</v>
      </c>
      <c r="F145" s="219" t="s">
        <v>475</v>
      </c>
      <c r="G145" s="217"/>
      <c r="H145" s="220">
        <v>4914.83</v>
      </c>
      <c r="I145" s="221"/>
      <c r="J145" s="217"/>
      <c r="K145" s="217"/>
      <c r="L145" s="222"/>
      <c r="M145" s="223"/>
      <c r="N145" s="224"/>
      <c r="O145" s="224"/>
      <c r="P145" s="224"/>
      <c r="Q145" s="224"/>
      <c r="R145" s="224"/>
      <c r="S145" s="224"/>
      <c r="T145" s="225"/>
      <c r="AT145" s="226" t="s">
        <v>146</v>
      </c>
      <c r="AU145" s="226" t="s">
        <v>89</v>
      </c>
      <c r="AV145" s="13" t="s">
        <v>89</v>
      </c>
      <c r="AW145" s="13" t="s">
        <v>35</v>
      </c>
      <c r="AX145" s="13" t="s">
        <v>80</v>
      </c>
      <c r="AY145" s="226" t="s">
        <v>136</v>
      </c>
    </row>
    <row r="146" spans="2:65" s="13" customFormat="1">
      <c r="B146" s="216"/>
      <c r="C146" s="217"/>
      <c r="D146" s="203" t="s">
        <v>146</v>
      </c>
      <c r="E146" s="218" t="s">
        <v>1</v>
      </c>
      <c r="F146" s="219" t="s">
        <v>476</v>
      </c>
      <c r="G146" s="217"/>
      <c r="H146" s="220">
        <v>4326.92</v>
      </c>
      <c r="I146" s="221"/>
      <c r="J146" s="217"/>
      <c r="K146" s="217"/>
      <c r="L146" s="222"/>
      <c r="M146" s="223"/>
      <c r="N146" s="224"/>
      <c r="O146" s="224"/>
      <c r="P146" s="224"/>
      <c r="Q146" s="224"/>
      <c r="R146" s="224"/>
      <c r="S146" s="224"/>
      <c r="T146" s="225"/>
      <c r="AT146" s="226" t="s">
        <v>146</v>
      </c>
      <c r="AU146" s="226" t="s">
        <v>89</v>
      </c>
      <c r="AV146" s="13" t="s">
        <v>89</v>
      </c>
      <c r="AW146" s="13" t="s">
        <v>35</v>
      </c>
      <c r="AX146" s="13" t="s">
        <v>80</v>
      </c>
      <c r="AY146" s="226" t="s">
        <v>136</v>
      </c>
    </row>
    <row r="147" spans="2:65" s="13" customFormat="1">
      <c r="B147" s="216"/>
      <c r="C147" s="217"/>
      <c r="D147" s="203" t="s">
        <v>146</v>
      </c>
      <c r="E147" s="218" t="s">
        <v>1</v>
      </c>
      <c r="F147" s="219" t="s">
        <v>477</v>
      </c>
      <c r="G147" s="217"/>
      <c r="H147" s="220">
        <v>1257.4000000000001</v>
      </c>
      <c r="I147" s="221"/>
      <c r="J147" s="217"/>
      <c r="K147" s="217"/>
      <c r="L147" s="222"/>
      <c r="M147" s="223"/>
      <c r="N147" s="224"/>
      <c r="O147" s="224"/>
      <c r="P147" s="224"/>
      <c r="Q147" s="224"/>
      <c r="R147" s="224"/>
      <c r="S147" s="224"/>
      <c r="T147" s="225"/>
      <c r="AT147" s="226" t="s">
        <v>146</v>
      </c>
      <c r="AU147" s="226" t="s">
        <v>89</v>
      </c>
      <c r="AV147" s="13" t="s">
        <v>89</v>
      </c>
      <c r="AW147" s="13" t="s">
        <v>35</v>
      </c>
      <c r="AX147" s="13" t="s">
        <v>80</v>
      </c>
      <c r="AY147" s="226" t="s">
        <v>136</v>
      </c>
    </row>
    <row r="148" spans="2:65" s="14" customFormat="1">
      <c r="B148" s="227"/>
      <c r="C148" s="228"/>
      <c r="D148" s="203" t="s">
        <v>146</v>
      </c>
      <c r="E148" s="229" t="s">
        <v>1</v>
      </c>
      <c r="F148" s="230" t="s">
        <v>150</v>
      </c>
      <c r="G148" s="228"/>
      <c r="H148" s="231">
        <v>10499.15</v>
      </c>
      <c r="I148" s="232"/>
      <c r="J148" s="228"/>
      <c r="K148" s="228"/>
      <c r="L148" s="233"/>
      <c r="M148" s="234"/>
      <c r="N148" s="235"/>
      <c r="O148" s="235"/>
      <c r="P148" s="235"/>
      <c r="Q148" s="235"/>
      <c r="R148" s="235"/>
      <c r="S148" s="235"/>
      <c r="T148" s="236"/>
      <c r="AT148" s="237" t="s">
        <v>146</v>
      </c>
      <c r="AU148" s="237" t="s">
        <v>89</v>
      </c>
      <c r="AV148" s="14" t="s">
        <v>95</v>
      </c>
      <c r="AW148" s="14" t="s">
        <v>35</v>
      </c>
      <c r="AX148" s="14" t="s">
        <v>85</v>
      </c>
      <c r="AY148" s="237" t="s">
        <v>136</v>
      </c>
    </row>
    <row r="149" spans="2:65" s="1" customFormat="1" ht="36" customHeight="1">
      <c r="B149" s="33"/>
      <c r="C149" s="190" t="s">
        <v>104</v>
      </c>
      <c r="D149" s="190" t="s">
        <v>138</v>
      </c>
      <c r="E149" s="191" t="s">
        <v>478</v>
      </c>
      <c r="F149" s="192" t="s">
        <v>479</v>
      </c>
      <c r="G149" s="193" t="s">
        <v>141</v>
      </c>
      <c r="H149" s="194">
        <v>4326.92</v>
      </c>
      <c r="I149" s="195"/>
      <c r="J149" s="196">
        <f>ROUND(I149*H149,2)</f>
        <v>0</v>
      </c>
      <c r="K149" s="192" t="s">
        <v>142</v>
      </c>
      <c r="L149" s="37"/>
      <c r="M149" s="197" t="s">
        <v>1</v>
      </c>
      <c r="N149" s="198" t="s">
        <v>45</v>
      </c>
      <c r="O149" s="65"/>
      <c r="P149" s="199">
        <f>O149*H149</f>
        <v>0</v>
      </c>
      <c r="Q149" s="199">
        <v>0</v>
      </c>
      <c r="R149" s="199">
        <f>Q149*H149</f>
        <v>0</v>
      </c>
      <c r="S149" s="199">
        <v>0</v>
      </c>
      <c r="T149" s="200">
        <f>S149*H149</f>
        <v>0</v>
      </c>
      <c r="AR149" s="201" t="s">
        <v>95</v>
      </c>
      <c r="AT149" s="201" t="s">
        <v>138</v>
      </c>
      <c r="AU149" s="201" t="s">
        <v>89</v>
      </c>
      <c r="AY149" s="16" t="s">
        <v>136</v>
      </c>
      <c r="BE149" s="202">
        <f>IF(N149="základní",J149,0)</f>
        <v>0</v>
      </c>
      <c r="BF149" s="202">
        <f>IF(N149="snížená",J149,0)</f>
        <v>0</v>
      </c>
      <c r="BG149" s="202">
        <f>IF(N149="zákl. přenesená",J149,0)</f>
        <v>0</v>
      </c>
      <c r="BH149" s="202">
        <f>IF(N149="sníž. přenesená",J149,0)</f>
        <v>0</v>
      </c>
      <c r="BI149" s="202">
        <f>IF(N149="nulová",J149,0)</f>
        <v>0</v>
      </c>
      <c r="BJ149" s="16" t="s">
        <v>85</v>
      </c>
      <c r="BK149" s="202">
        <f>ROUND(I149*H149,2)</f>
        <v>0</v>
      </c>
      <c r="BL149" s="16" t="s">
        <v>95</v>
      </c>
      <c r="BM149" s="201" t="s">
        <v>480</v>
      </c>
    </row>
    <row r="150" spans="2:65" s="1" customFormat="1" ht="146.25">
      <c r="B150" s="33"/>
      <c r="C150" s="34"/>
      <c r="D150" s="203" t="s">
        <v>144</v>
      </c>
      <c r="E150" s="34"/>
      <c r="F150" s="204" t="s">
        <v>481</v>
      </c>
      <c r="G150" s="34"/>
      <c r="H150" s="34"/>
      <c r="I150" s="109"/>
      <c r="J150" s="34"/>
      <c r="K150" s="34"/>
      <c r="L150" s="37"/>
      <c r="M150" s="205"/>
      <c r="N150" s="65"/>
      <c r="O150" s="65"/>
      <c r="P150" s="65"/>
      <c r="Q150" s="65"/>
      <c r="R150" s="65"/>
      <c r="S150" s="65"/>
      <c r="T150" s="66"/>
      <c r="AT150" s="16" t="s">
        <v>144</v>
      </c>
      <c r="AU150" s="16" t="s">
        <v>89</v>
      </c>
    </row>
    <row r="151" spans="2:65" s="13" customFormat="1">
      <c r="B151" s="216"/>
      <c r="C151" s="217"/>
      <c r="D151" s="203" t="s">
        <v>146</v>
      </c>
      <c r="E151" s="218" t="s">
        <v>1</v>
      </c>
      <c r="F151" s="219" t="s">
        <v>482</v>
      </c>
      <c r="G151" s="217"/>
      <c r="H151" s="220">
        <v>4326.92</v>
      </c>
      <c r="I151" s="221"/>
      <c r="J151" s="217"/>
      <c r="K151" s="217"/>
      <c r="L151" s="222"/>
      <c r="M151" s="223"/>
      <c r="N151" s="224"/>
      <c r="O151" s="224"/>
      <c r="P151" s="224"/>
      <c r="Q151" s="224"/>
      <c r="R151" s="224"/>
      <c r="S151" s="224"/>
      <c r="T151" s="225"/>
      <c r="AT151" s="226" t="s">
        <v>146</v>
      </c>
      <c r="AU151" s="226" t="s">
        <v>89</v>
      </c>
      <c r="AV151" s="13" t="s">
        <v>89</v>
      </c>
      <c r="AW151" s="13" t="s">
        <v>35</v>
      </c>
      <c r="AX151" s="13" t="s">
        <v>85</v>
      </c>
      <c r="AY151" s="226" t="s">
        <v>136</v>
      </c>
    </row>
    <row r="152" spans="2:65" s="1" customFormat="1" ht="48" customHeight="1">
      <c r="B152" s="33"/>
      <c r="C152" s="190" t="s">
        <v>182</v>
      </c>
      <c r="D152" s="190" t="s">
        <v>138</v>
      </c>
      <c r="E152" s="191" t="s">
        <v>199</v>
      </c>
      <c r="F152" s="192" t="s">
        <v>200</v>
      </c>
      <c r="G152" s="193" t="s">
        <v>141</v>
      </c>
      <c r="H152" s="194">
        <v>12080.62</v>
      </c>
      <c r="I152" s="195"/>
      <c r="J152" s="196">
        <f>ROUND(I152*H152,2)</f>
        <v>0</v>
      </c>
      <c r="K152" s="192" t="s">
        <v>142</v>
      </c>
      <c r="L152" s="37"/>
      <c r="M152" s="197" t="s">
        <v>1</v>
      </c>
      <c r="N152" s="198" t="s">
        <v>45</v>
      </c>
      <c r="O152" s="65"/>
      <c r="P152" s="199">
        <f>O152*H152</f>
        <v>0</v>
      </c>
      <c r="Q152" s="199">
        <v>0</v>
      </c>
      <c r="R152" s="199">
        <f>Q152*H152</f>
        <v>0</v>
      </c>
      <c r="S152" s="199">
        <v>0</v>
      </c>
      <c r="T152" s="200">
        <f>S152*H152</f>
        <v>0</v>
      </c>
      <c r="AR152" s="201" t="s">
        <v>95</v>
      </c>
      <c r="AT152" s="201" t="s">
        <v>138</v>
      </c>
      <c r="AU152" s="201" t="s">
        <v>89</v>
      </c>
      <c r="AY152" s="16" t="s">
        <v>136</v>
      </c>
      <c r="BE152" s="202">
        <f>IF(N152="základní",J152,0)</f>
        <v>0</v>
      </c>
      <c r="BF152" s="202">
        <f>IF(N152="snížená",J152,0)</f>
        <v>0</v>
      </c>
      <c r="BG152" s="202">
        <f>IF(N152="zákl. přenesená",J152,0)</f>
        <v>0</v>
      </c>
      <c r="BH152" s="202">
        <f>IF(N152="sníž. přenesená",J152,0)</f>
        <v>0</v>
      </c>
      <c r="BI152" s="202">
        <f>IF(N152="nulová",J152,0)</f>
        <v>0</v>
      </c>
      <c r="BJ152" s="16" t="s">
        <v>85</v>
      </c>
      <c r="BK152" s="202">
        <f>ROUND(I152*H152,2)</f>
        <v>0</v>
      </c>
      <c r="BL152" s="16" t="s">
        <v>95</v>
      </c>
      <c r="BM152" s="201" t="s">
        <v>483</v>
      </c>
    </row>
    <row r="153" spans="2:65" s="1" customFormat="1" ht="409.5">
      <c r="B153" s="33"/>
      <c r="C153" s="34"/>
      <c r="D153" s="203" t="s">
        <v>144</v>
      </c>
      <c r="E153" s="34"/>
      <c r="F153" s="238" t="s">
        <v>202</v>
      </c>
      <c r="G153" s="34"/>
      <c r="H153" s="34"/>
      <c r="I153" s="109"/>
      <c r="J153" s="34"/>
      <c r="K153" s="34"/>
      <c r="L153" s="37"/>
      <c r="M153" s="205"/>
      <c r="N153" s="65"/>
      <c r="O153" s="65"/>
      <c r="P153" s="65"/>
      <c r="Q153" s="65"/>
      <c r="R153" s="65"/>
      <c r="S153" s="65"/>
      <c r="T153" s="66"/>
      <c r="AT153" s="16" t="s">
        <v>144</v>
      </c>
      <c r="AU153" s="16" t="s">
        <v>89</v>
      </c>
    </row>
    <row r="154" spans="2:65" s="12" customFormat="1">
      <c r="B154" s="206"/>
      <c r="C154" s="207"/>
      <c r="D154" s="203" t="s">
        <v>146</v>
      </c>
      <c r="E154" s="208" t="s">
        <v>1</v>
      </c>
      <c r="F154" s="209" t="s">
        <v>396</v>
      </c>
      <c r="G154" s="207"/>
      <c r="H154" s="208" t="s">
        <v>1</v>
      </c>
      <c r="I154" s="210"/>
      <c r="J154" s="207"/>
      <c r="K154" s="207"/>
      <c r="L154" s="211"/>
      <c r="M154" s="212"/>
      <c r="N154" s="213"/>
      <c r="O154" s="213"/>
      <c r="P154" s="213"/>
      <c r="Q154" s="213"/>
      <c r="R154" s="213"/>
      <c r="S154" s="213"/>
      <c r="T154" s="214"/>
      <c r="AT154" s="215" t="s">
        <v>146</v>
      </c>
      <c r="AU154" s="215" t="s">
        <v>89</v>
      </c>
      <c r="AV154" s="12" t="s">
        <v>85</v>
      </c>
      <c r="AW154" s="12" t="s">
        <v>35</v>
      </c>
      <c r="AX154" s="12" t="s">
        <v>80</v>
      </c>
      <c r="AY154" s="215" t="s">
        <v>136</v>
      </c>
    </row>
    <row r="155" spans="2:65" s="13" customFormat="1">
      <c r="B155" s="216"/>
      <c r="C155" s="217"/>
      <c r="D155" s="203" t="s">
        <v>146</v>
      </c>
      <c r="E155" s="218" t="s">
        <v>1</v>
      </c>
      <c r="F155" s="219" t="s">
        <v>484</v>
      </c>
      <c r="G155" s="217"/>
      <c r="H155" s="220">
        <v>11978.4</v>
      </c>
      <c r="I155" s="221"/>
      <c r="J155" s="217"/>
      <c r="K155" s="217"/>
      <c r="L155" s="222"/>
      <c r="M155" s="223"/>
      <c r="N155" s="224"/>
      <c r="O155" s="224"/>
      <c r="P155" s="224"/>
      <c r="Q155" s="224"/>
      <c r="R155" s="224"/>
      <c r="S155" s="224"/>
      <c r="T155" s="225"/>
      <c r="AT155" s="226" t="s">
        <v>146</v>
      </c>
      <c r="AU155" s="226" t="s">
        <v>89</v>
      </c>
      <c r="AV155" s="13" t="s">
        <v>89</v>
      </c>
      <c r="AW155" s="13" t="s">
        <v>35</v>
      </c>
      <c r="AX155" s="13" t="s">
        <v>80</v>
      </c>
      <c r="AY155" s="226" t="s">
        <v>136</v>
      </c>
    </row>
    <row r="156" spans="2:65" s="13" customFormat="1">
      <c r="B156" s="216"/>
      <c r="C156" s="217"/>
      <c r="D156" s="203" t="s">
        <v>146</v>
      </c>
      <c r="E156" s="218" t="s">
        <v>1</v>
      </c>
      <c r="F156" s="219" t="s">
        <v>485</v>
      </c>
      <c r="G156" s="217"/>
      <c r="H156" s="220">
        <v>102.22</v>
      </c>
      <c r="I156" s="221"/>
      <c r="J156" s="217"/>
      <c r="K156" s="217"/>
      <c r="L156" s="222"/>
      <c r="M156" s="223"/>
      <c r="N156" s="224"/>
      <c r="O156" s="224"/>
      <c r="P156" s="224"/>
      <c r="Q156" s="224"/>
      <c r="R156" s="224"/>
      <c r="S156" s="224"/>
      <c r="T156" s="225"/>
      <c r="AT156" s="226" t="s">
        <v>146</v>
      </c>
      <c r="AU156" s="226" t="s">
        <v>89</v>
      </c>
      <c r="AV156" s="13" t="s">
        <v>89</v>
      </c>
      <c r="AW156" s="13" t="s">
        <v>35</v>
      </c>
      <c r="AX156" s="13" t="s">
        <v>80</v>
      </c>
      <c r="AY156" s="226" t="s">
        <v>136</v>
      </c>
    </row>
    <row r="157" spans="2:65" s="14" customFormat="1">
      <c r="B157" s="227"/>
      <c r="C157" s="228"/>
      <c r="D157" s="203" t="s">
        <v>146</v>
      </c>
      <c r="E157" s="229" t="s">
        <v>1</v>
      </c>
      <c r="F157" s="230" t="s">
        <v>150</v>
      </c>
      <c r="G157" s="228"/>
      <c r="H157" s="231">
        <v>12080.62</v>
      </c>
      <c r="I157" s="232"/>
      <c r="J157" s="228"/>
      <c r="K157" s="228"/>
      <c r="L157" s="233"/>
      <c r="M157" s="234"/>
      <c r="N157" s="235"/>
      <c r="O157" s="235"/>
      <c r="P157" s="235"/>
      <c r="Q157" s="235"/>
      <c r="R157" s="235"/>
      <c r="S157" s="235"/>
      <c r="T157" s="236"/>
      <c r="AT157" s="237" t="s">
        <v>146</v>
      </c>
      <c r="AU157" s="237" t="s">
        <v>89</v>
      </c>
      <c r="AV157" s="14" t="s">
        <v>95</v>
      </c>
      <c r="AW157" s="14" t="s">
        <v>35</v>
      </c>
      <c r="AX157" s="14" t="s">
        <v>85</v>
      </c>
      <c r="AY157" s="237" t="s">
        <v>136</v>
      </c>
    </row>
    <row r="158" spans="2:65" s="1" customFormat="1" ht="36" customHeight="1">
      <c r="B158" s="33"/>
      <c r="C158" s="190" t="s">
        <v>187</v>
      </c>
      <c r="D158" s="190" t="s">
        <v>138</v>
      </c>
      <c r="E158" s="191" t="s">
        <v>216</v>
      </c>
      <c r="F158" s="192" t="s">
        <v>217</v>
      </c>
      <c r="G158" s="193" t="s">
        <v>218</v>
      </c>
      <c r="H158" s="194">
        <v>7590.8</v>
      </c>
      <c r="I158" s="195"/>
      <c r="J158" s="196">
        <f>ROUND(I158*H158,2)</f>
        <v>0</v>
      </c>
      <c r="K158" s="192" t="s">
        <v>142</v>
      </c>
      <c r="L158" s="37"/>
      <c r="M158" s="197" t="s">
        <v>1</v>
      </c>
      <c r="N158" s="198" t="s">
        <v>45</v>
      </c>
      <c r="O158" s="65"/>
      <c r="P158" s="199">
        <f>O158*H158</f>
        <v>0</v>
      </c>
      <c r="Q158" s="199">
        <v>0</v>
      </c>
      <c r="R158" s="199">
        <f>Q158*H158</f>
        <v>0</v>
      </c>
      <c r="S158" s="199">
        <v>0</v>
      </c>
      <c r="T158" s="200">
        <f>S158*H158</f>
        <v>0</v>
      </c>
      <c r="AR158" s="201" t="s">
        <v>95</v>
      </c>
      <c r="AT158" s="201" t="s">
        <v>138</v>
      </c>
      <c r="AU158" s="201" t="s">
        <v>89</v>
      </c>
      <c r="AY158" s="16" t="s">
        <v>136</v>
      </c>
      <c r="BE158" s="202">
        <f>IF(N158="základní",J158,0)</f>
        <v>0</v>
      </c>
      <c r="BF158" s="202">
        <f>IF(N158="snížená",J158,0)</f>
        <v>0</v>
      </c>
      <c r="BG158" s="202">
        <f>IF(N158="zákl. přenesená",J158,0)</f>
        <v>0</v>
      </c>
      <c r="BH158" s="202">
        <f>IF(N158="sníž. přenesená",J158,0)</f>
        <v>0</v>
      </c>
      <c r="BI158" s="202">
        <f>IF(N158="nulová",J158,0)</f>
        <v>0</v>
      </c>
      <c r="BJ158" s="16" t="s">
        <v>85</v>
      </c>
      <c r="BK158" s="202">
        <f>ROUND(I158*H158,2)</f>
        <v>0</v>
      </c>
      <c r="BL158" s="16" t="s">
        <v>95</v>
      </c>
      <c r="BM158" s="201" t="s">
        <v>486</v>
      </c>
    </row>
    <row r="159" spans="2:65" s="1" customFormat="1" ht="117">
      <c r="B159" s="33"/>
      <c r="C159" s="34"/>
      <c r="D159" s="203" t="s">
        <v>144</v>
      </c>
      <c r="E159" s="34"/>
      <c r="F159" s="204" t="s">
        <v>220</v>
      </c>
      <c r="G159" s="34"/>
      <c r="H159" s="34"/>
      <c r="I159" s="109"/>
      <c r="J159" s="34"/>
      <c r="K159" s="34"/>
      <c r="L159" s="37"/>
      <c r="M159" s="205"/>
      <c r="N159" s="65"/>
      <c r="O159" s="65"/>
      <c r="P159" s="65"/>
      <c r="Q159" s="65"/>
      <c r="R159" s="65"/>
      <c r="S159" s="65"/>
      <c r="T159" s="66"/>
      <c r="AT159" s="16" t="s">
        <v>144</v>
      </c>
      <c r="AU159" s="16" t="s">
        <v>89</v>
      </c>
    </row>
    <row r="160" spans="2:65" s="13" customFormat="1">
      <c r="B160" s="216"/>
      <c r="C160" s="217"/>
      <c r="D160" s="203" t="s">
        <v>146</v>
      </c>
      <c r="E160" s="218" t="s">
        <v>1</v>
      </c>
      <c r="F160" s="219" t="s">
        <v>487</v>
      </c>
      <c r="G160" s="217"/>
      <c r="H160" s="220">
        <v>4191.7299999999996</v>
      </c>
      <c r="I160" s="221"/>
      <c r="J160" s="217"/>
      <c r="K160" s="217"/>
      <c r="L160" s="222"/>
      <c r="M160" s="223"/>
      <c r="N160" s="224"/>
      <c r="O160" s="224"/>
      <c r="P160" s="224"/>
      <c r="Q160" s="224"/>
      <c r="R160" s="224"/>
      <c r="S160" s="224"/>
      <c r="T160" s="225"/>
      <c r="AT160" s="226" t="s">
        <v>146</v>
      </c>
      <c r="AU160" s="226" t="s">
        <v>89</v>
      </c>
      <c r="AV160" s="13" t="s">
        <v>89</v>
      </c>
      <c r="AW160" s="13" t="s">
        <v>35</v>
      </c>
      <c r="AX160" s="13" t="s">
        <v>80</v>
      </c>
      <c r="AY160" s="226" t="s">
        <v>136</v>
      </c>
    </row>
    <row r="161" spans="2:65" s="13" customFormat="1">
      <c r="B161" s="216"/>
      <c r="C161" s="217"/>
      <c r="D161" s="203" t="s">
        <v>146</v>
      </c>
      <c r="E161" s="218" t="s">
        <v>1</v>
      </c>
      <c r="F161" s="219" t="s">
        <v>488</v>
      </c>
      <c r="G161" s="217"/>
      <c r="H161" s="220">
        <v>3399.07</v>
      </c>
      <c r="I161" s="221"/>
      <c r="J161" s="217"/>
      <c r="K161" s="217"/>
      <c r="L161" s="222"/>
      <c r="M161" s="223"/>
      <c r="N161" s="224"/>
      <c r="O161" s="224"/>
      <c r="P161" s="224"/>
      <c r="Q161" s="224"/>
      <c r="R161" s="224"/>
      <c r="S161" s="224"/>
      <c r="T161" s="225"/>
      <c r="AT161" s="226" t="s">
        <v>146</v>
      </c>
      <c r="AU161" s="226" t="s">
        <v>89</v>
      </c>
      <c r="AV161" s="13" t="s">
        <v>89</v>
      </c>
      <c r="AW161" s="13" t="s">
        <v>35</v>
      </c>
      <c r="AX161" s="13" t="s">
        <v>80</v>
      </c>
      <c r="AY161" s="226" t="s">
        <v>136</v>
      </c>
    </row>
    <row r="162" spans="2:65" s="14" customFormat="1">
      <c r="B162" s="227"/>
      <c r="C162" s="228"/>
      <c r="D162" s="203" t="s">
        <v>146</v>
      </c>
      <c r="E162" s="229" t="s">
        <v>1</v>
      </c>
      <c r="F162" s="230" t="s">
        <v>150</v>
      </c>
      <c r="G162" s="228"/>
      <c r="H162" s="231">
        <v>7590.8</v>
      </c>
      <c r="I162" s="232"/>
      <c r="J162" s="228"/>
      <c r="K162" s="228"/>
      <c r="L162" s="233"/>
      <c r="M162" s="234"/>
      <c r="N162" s="235"/>
      <c r="O162" s="235"/>
      <c r="P162" s="235"/>
      <c r="Q162" s="235"/>
      <c r="R162" s="235"/>
      <c r="S162" s="235"/>
      <c r="T162" s="236"/>
      <c r="AT162" s="237" t="s">
        <v>146</v>
      </c>
      <c r="AU162" s="237" t="s">
        <v>89</v>
      </c>
      <c r="AV162" s="14" t="s">
        <v>95</v>
      </c>
      <c r="AW162" s="14" t="s">
        <v>35</v>
      </c>
      <c r="AX162" s="14" t="s">
        <v>85</v>
      </c>
      <c r="AY162" s="237" t="s">
        <v>136</v>
      </c>
    </row>
    <row r="163" spans="2:65" s="1" customFormat="1" ht="36" customHeight="1">
      <c r="B163" s="33"/>
      <c r="C163" s="190" t="s">
        <v>193</v>
      </c>
      <c r="D163" s="190" t="s">
        <v>138</v>
      </c>
      <c r="E163" s="191" t="s">
        <v>222</v>
      </c>
      <c r="F163" s="192" t="s">
        <v>223</v>
      </c>
      <c r="G163" s="193" t="s">
        <v>218</v>
      </c>
      <c r="H163" s="194">
        <v>7590.8</v>
      </c>
      <c r="I163" s="195"/>
      <c r="J163" s="196">
        <f>ROUND(I163*H163,2)</f>
        <v>0</v>
      </c>
      <c r="K163" s="192" t="s">
        <v>142</v>
      </c>
      <c r="L163" s="37"/>
      <c r="M163" s="197" t="s">
        <v>1</v>
      </c>
      <c r="N163" s="198" t="s">
        <v>45</v>
      </c>
      <c r="O163" s="65"/>
      <c r="P163" s="199">
        <f>O163*H163</f>
        <v>0</v>
      </c>
      <c r="Q163" s="199">
        <v>0</v>
      </c>
      <c r="R163" s="199">
        <f>Q163*H163</f>
        <v>0</v>
      </c>
      <c r="S163" s="199">
        <v>0</v>
      </c>
      <c r="T163" s="200">
        <f>S163*H163</f>
        <v>0</v>
      </c>
      <c r="AR163" s="201" t="s">
        <v>95</v>
      </c>
      <c r="AT163" s="201" t="s">
        <v>138</v>
      </c>
      <c r="AU163" s="201" t="s">
        <v>89</v>
      </c>
      <c r="AY163" s="16" t="s">
        <v>136</v>
      </c>
      <c r="BE163" s="202">
        <f>IF(N163="základní",J163,0)</f>
        <v>0</v>
      </c>
      <c r="BF163" s="202">
        <f>IF(N163="snížená",J163,0)</f>
        <v>0</v>
      </c>
      <c r="BG163" s="202">
        <f>IF(N163="zákl. přenesená",J163,0)</f>
        <v>0</v>
      </c>
      <c r="BH163" s="202">
        <f>IF(N163="sníž. přenesená",J163,0)</f>
        <v>0</v>
      </c>
      <c r="BI163" s="202">
        <f>IF(N163="nulová",J163,0)</f>
        <v>0</v>
      </c>
      <c r="BJ163" s="16" t="s">
        <v>85</v>
      </c>
      <c r="BK163" s="202">
        <f>ROUND(I163*H163,2)</f>
        <v>0</v>
      </c>
      <c r="BL163" s="16" t="s">
        <v>95</v>
      </c>
      <c r="BM163" s="201" t="s">
        <v>489</v>
      </c>
    </row>
    <row r="164" spans="2:65" s="1" customFormat="1" ht="117">
      <c r="B164" s="33"/>
      <c r="C164" s="34"/>
      <c r="D164" s="203" t="s">
        <v>144</v>
      </c>
      <c r="E164" s="34"/>
      <c r="F164" s="204" t="s">
        <v>225</v>
      </c>
      <c r="G164" s="34"/>
      <c r="H164" s="34"/>
      <c r="I164" s="109"/>
      <c r="J164" s="34"/>
      <c r="K164" s="34"/>
      <c r="L164" s="37"/>
      <c r="M164" s="205"/>
      <c r="N164" s="65"/>
      <c r="O164" s="65"/>
      <c r="P164" s="65"/>
      <c r="Q164" s="65"/>
      <c r="R164" s="65"/>
      <c r="S164" s="65"/>
      <c r="T164" s="66"/>
      <c r="AT164" s="16" t="s">
        <v>144</v>
      </c>
      <c r="AU164" s="16" t="s">
        <v>89</v>
      </c>
    </row>
    <row r="165" spans="2:65" s="13" customFormat="1">
      <c r="B165" s="216"/>
      <c r="C165" s="217"/>
      <c r="D165" s="203" t="s">
        <v>146</v>
      </c>
      <c r="E165" s="218" t="s">
        <v>1</v>
      </c>
      <c r="F165" s="219" t="s">
        <v>487</v>
      </c>
      <c r="G165" s="217"/>
      <c r="H165" s="220">
        <v>4191.7299999999996</v>
      </c>
      <c r="I165" s="221"/>
      <c r="J165" s="217"/>
      <c r="K165" s="217"/>
      <c r="L165" s="222"/>
      <c r="M165" s="223"/>
      <c r="N165" s="224"/>
      <c r="O165" s="224"/>
      <c r="P165" s="224"/>
      <c r="Q165" s="224"/>
      <c r="R165" s="224"/>
      <c r="S165" s="224"/>
      <c r="T165" s="225"/>
      <c r="AT165" s="226" t="s">
        <v>146</v>
      </c>
      <c r="AU165" s="226" t="s">
        <v>89</v>
      </c>
      <c r="AV165" s="13" t="s">
        <v>89</v>
      </c>
      <c r="AW165" s="13" t="s">
        <v>35</v>
      </c>
      <c r="AX165" s="13" t="s">
        <v>80</v>
      </c>
      <c r="AY165" s="226" t="s">
        <v>136</v>
      </c>
    </row>
    <row r="166" spans="2:65" s="13" customFormat="1">
      <c r="B166" s="216"/>
      <c r="C166" s="217"/>
      <c r="D166" s="203" t="s">
        <v>146</v>
      </c>
      <c r="E166" s="218" t="s">
        <v>1</v>
      </c>
      <c r="F166" s="219" t="s">
        <v>488</v>
      </c>
      <c r="G166" s="217"/>
      <c r="H166" s="220">
        <v>3399.07</v>
      </c>
      <c r="I166" s="221"/>
      <c r="J166" s="217"/>
      <c r="K166" s="217"/>
      <c r="L166" s="222"/>
      <c r="M166" s="223"/>
      <c r="N166" s="224"/>
      <c r="O166" s="224"/>
      <c r="P166" s="224"/>
      <c r="Q166" s="224"/>
      <c r="R166" s="224"/>
      <c r="S166" s="224"/>
      <c r="T166" s="225"/>
      <c r="AT166" s="226" t="s">
        <v>146</v>
      </c>
      <c r="AU166" s="226" t="s">
        <v>89</v>
      </c>
      <c r="AV166" s="13" t="s">
        <v>89</v>
      </c>
      <c r="AW166" s="13" t="s">
        <v>35</v>
      </c>
      <c r="AX166" s="13" t="s">
        <v>80</v>
      </c>
      <c r="AY166" s="226" t="s">
        <v>136</v>
      </c>
    </row>
    <row r="167" spans="2:65" s="14" customFormat="1">
      <c r="B167" s="227"/>
      <c r="C167" s="228"/>
      <c r="D167" s="203" t="s">
        <v>146</v>
      </c>
      <c r="E167" s="229" t="s">
        <v>1</v>
      </c>
      <c r="F167" s="230" t="s">
        <v>150</v>
      </c>
      <c r="G167" s="228"/>
      <c r="H167" s="231">
        <v>7590.8</v>
      </c>
      <c r="I167" s="232"/>
      <c r="J167" s="228"/>
      <c r="K167" s="228"/>
      <c r="L167" s="233"/>
      <c r="M167" s="234"/>
      <c r="N167" s="235"/>
      <c r="O167" s="235"/>
      <c r="P167" s="235"/>
      <c r="Q167" s="235"/>
      <c r="R167" s="235"/>
      <c r="S167" s="235"/>
      <c r="T167" s="236"/>
      <c r="AT167" s="237" t="s">
        <v>146</v>
      </c>
      <c r="AU167" s="237" t="s">
        <v>89</v>
      </c>
      <c r="AV167" s="14" t="s">
        <v>95</v>
      </c>
      <c r="AW167" s="14" t="s">
        <v>35</v>
      </c>
      <c r="AX167" s="14" t="s">
        <v>85</v>
      </c>
      <c r="AY167" s="237" t="s">
        <v>136</v>
      </c>
    </row>
    <row r="168" spans="2:65" s="1" customFormat="1" ht="16.5" customHeight="1">
      <c r="B168" s="33"/>
      <c r="C168" s="239" t="s">
        <v>198</v>
      </c>
      <c r="D168" s="239" t="s">
        <v>228</v>
      </c>
      <c r="E168" s="240" t="s">
        <v>229</v>
      </c>
      <c r="F168" s="241" t="s">
        <v>230</v>
      </c>
      <c r="G168" s="242" t="s">
        <v>231</v>
      </c>
      <c r="H168" s="243">
        <v>113.86199999999999</v>
      </c>
      <c r="I168" s="244"/>
      <c r="J168" s="245">
        <f>ROUND(I168*H168,2)</f>
        <v>0</v>
      </c>
      <c r="K168" s="241" t="s">
        <v>142</v>
      </c>
      <c r="L168" s="246"/>
      <c r="M168" s="247" t="s">
        <v>1</v>
      </c>
      <c r="N168" s="248" t="s">
        <v>45</v>
      </c>
      <c r="O168" s="65"/>
      <c r="P168" s="199">
        <f>O168*H168</f>
        <v>0</v>
      </c>
      <c r="Q168" s="199">
        <v>1E-3</v>
      </c>
      <c r="R168" s="199">
        <f>Q168*H168</f>
        <v>0.11386199999999999</v>
      </c>
      <c r="S168" s="199">
        <v>0</v>
      </c>
      <c r="T168" s="200">
        <f>S168*H168</f>
        <v>0</v>
      </c>
      <c r="AR168" s="201" t="s">
        <v>182</v>
      </c>
      <c r="AT168" s="201" t="s">
        <v>228</v>
      </c>
      <c r="AU168" s="201" t="s">
        <v>89</v>
      </c>
      <c r="AY168" s="16" t="s">
        <v>136</v>
      </c>
      <c r="BE168" s="202">
        <f>IF(N168="základní",J168,0)</f>
        <v>0</v>
      </c>
      <c r="BF168" s="202">
        <f>IF(N168="snížená",J168,0)</f>
        <v>0</v>
      </c>
      <c r="BG168" s="202">
        <f>IF(N168="zákl. přenesená",J168,0)</f>
        <v>0</v>
      </c>
      <c r="BH168" s="202">
        <f>IF(N168="sníž. přenesená",J168,0)</f>
        <v>0</v>
      </c>
      <c r="BI168" s="202">
        <f>IF(N168="nulová",J168,0)</f>
        <v>0</v>
      </c>
      <c r="BJ168" s="16" t="s">
        <v>85</v>
      </c>
      <c r="BK168" s="202">
        <f>ROUND(I168*H168,2)</f>
        <v>0</v>
      </c>
      <c r="BL168" s="16" t="s">
        <v>95</v>
      </c>
      <c r="BM168" s="201" t="s">
        <v>490</v>
      </c>
    </row>
    <row r="169" spans="2:65" s="13" customFormat="1">
      <c r="B169" s="216"/>
      <c r="C169" s="217"/>
      <c r="D169" s="203" t="s">
        <v>146</v>
      </c>
      <c r="E169" s="217"/>
      <c r="F169" s="219" t="s">
        <v>491</v>
      </c>
      <c r="G169" s="217"/>
      <c r="H169" s="220">
        <v>113.86199999999999</v>
      </c>
      <c r="I169" s="221"/>
      <c r="J169" s="217"/>
      <c r="K169" s="217"/>
      <c r="L169" s="222"/>
      <c r="M169" s="223"/>
      <c r="N169" s="224"/>
      <c r="O169" s="224"/>
      <c r="P169" s="224"/>
      <c r="Q169" s="224"/>
      <c r="R169" s="224"/>
      <c r="S169" s="224"/>
      <c r="T169" s="225"/>
      <c r="AT169" s="226" t="s">
        <v>146</v>
      </c>
      <c r="AU169" s="226" t="s">
        <v>89</v>
      </c>
      <c r="AV169" s="13" t="s">
        <v>89</v>
      </c>
      <c r="AW169" s="13" t="s">
        <v>4</v>
      </c>
      <c r="AX169" s="13" t="s">
        <v>85</v>
      </c>
      <c r="AY169" s="226" t="s">
        <v>136</v>
      </c>
    </row>
    <row r="170" spans="2:65" s="1" customFormat="1" ht="36" customHeight="1">
      <c r="B170" s="33"/>
      <c r="C170" s="190" t="s">
        <v>204</v>
      </c>
      <c r="D170" s="190" t="s">
        <v>138</v>
      </c>
      <c r="E170" s="191" t="s">
        <v>235</v>
      </c>
      <c r="F170" s="192" t="s">
        <v>236</v>
      </c>
      <c r="G170" s="193" t="s">
        <v>218</v>
      </c>
      <c r="H170" s="194">
        <v>980.03</v>
      </c>
      <c r="I170" s="195"/>
      <c r="J170" s="196">
        <f>ROUND(I170*H170,2)</f>
        <v>0</v>
      </c>
      <c r="K170" s="192" t="s">
        <v>142</v>
      </c>
      <c r="L170" s="37"/>
      <c r="M170" s="197" t="s">
        <v>1</v>
      </c>
      <c r="N170" s="198" t="s">
        <v>45</v>
      </c>
      <c r="O170" s="65"/>
      <c r="P170" s="199">
        <f>O170*H170</f>
        <v>0</v>
      </c>
      <c r="Q170" s="199">
        <v>0</v>
      </c>
      <c r="R170" s="199">
        <f>Q170*H170</f>
        <v>0</v>
      </c>
      <c r="S170" s="199">
        <v>0</v>
      </c>
      <c r="T170" s="200">
        <f>S170*H170</f>
        <v>0</v>
      </c>
      <c r="AR170" s="201" t="s">
        <v>95</v>
      </c>
      <c r="AT170" s="201" t="s">
        <v>138</v>
      </c>
      <c r="AU170" s="201" t="s">
        <v>89</v>
      </c>
      <c r="AY170" s="16" t="s">
        <v>136</v>
      </c>
      <c r="BE170" s="202">
        <f>IF(N170="základní",J170,0)</f>
        <v>0</v>
      </c>
      <c r="BF170" s="202">
        <f>IF(N170="snížená",J170,0)</f>
        <v>0</v>
      </c>
      <c r="BG170" s="202">
        <f>IF(N170="zákl. přenesená",J170,0)</f>
        <v>0</v>
      </c>
      <c r="BH170" s="202">
        <f>IF(N170="sníž. přenesená",J170,0)</f>
        <v>0</v>
      </c>
      <c r="BI170" s="202">
        <f>IF(N170="nulová",J170,0)</f>
        <v>0</v>
      </c>
      <c r="BJ170" s="16" t="s">
        <v>85</v>
      </c>
      <c r="BK170" s="202">
        <f>ROUND(I170*H170,2)</f>
        <v>0</v>
      </c>
      <c r="BL170" s="16" t="s">
        <v>95</v>
      </c>
      <c r="BM170" s="201" t="s">
        <v>492</v>
      </c>
    </row>
    <row r="171" spans="2:65" s="1" customFormat="1" ht="117">
      <c r="B171" s="33"/>
      <c r="C171" s="34"/>
      <c r="D171" s="203" t="s">
        <v>144</v>
      </c>
      <c r="E171" s="34"/>
      <c r="F171" s="204" t="s">
        <v>225</v>
      </c>
      <c r="G171" s="34"/>
      <c r="H171" s="34"/>
      <c r="I171" s="109"/>
      <c r="J171" s="34"/>
      <c r="K171" s="34"/>
      <c r="L171" s="37"/>
      <c r="M171" s="205"/>
      <c r="N171" s="65"/>
      <c r="O171" s="65"/>
      <c r="P171" s="65"/>
      <c r="Q171" s="65"/>
      <c r="R171" s="65"/>
      <c r="S171" s="65"/>
      <c r="T171" s="66"/>
      <c r="AT171" s="16" t="s">
        <v>144</v>
      </c>
      <c r="AU171" s="16" t="s">
        <v>89</v>
      </c>
    </row>
    <row r="172" spans="2:65" s="13" customFormat="1">
      <c r="B172" s="216"/>
      <c r="C172" s="217"/>
      <c r="D172" s="203" t="s">
        <v>146</v>
      </c>
      <c r="E172" s="218" t="s">
        <v>1</v>
      </c>
      <c r="F172" s="219" t="s">
        <v>493</v>
      </c>
      <c r="G172" s="217"/>
      <c r="H172" s="220">
        <v>980.03</v>
      </c>
      <c r="I172" s="221"/>
      <c r="J172" s="217"/>
      <c r="K172" s="217"/>
      <c r="L172" s="222"/>
      <c r="M172" s="223"/>
      <c r="N172" s="224"/>
      <c r="O172" s="224"/>
      <c r="P172" s="224"/>
      <c r="Q172" s="224"/>
      <c r="R172" s="224"/>
      <c r="S172" s="224"/>
      <c r="T172" s="225"/>
      <c r="AT172" s="226" t="s">
        <v>146</v>
      </c>
      <c r="AU172" s="226" t="s">
        <v>89</v>
      </c>
      <c r="AV172" s="13" t="s">
        <v>89</v>
      </c>
      <c r="AW172" s="13" t="s">
        <v>35</v>
      </c>
      <c r="AX172" s="13" t="s">
        <v>85</v>
      </c>
      <c r="AY172" s="226" t="s">
        <v>136</v>
      </c>
    </row>
    <row r="173" spans="2:65" s="1" customFormat="1" ht="16.5" customHeight="1">
      <c r="B173" s="33"/>
      <c r="C173" s="239" t="s">
        <v>209</v>
      </c>
      <c r="D173" s="239" t="s">
        <v>228</v>
      </c>
      <c r="E173" s="240" t="s">
        <v>229</v>
      </c>
      <c r="F173" s="241" t="s">
        <v>230</v>
      </c>
      <c r="G173" s="242" t="s">
        <v>231</v>
      </c>
      <c r="H173" s="243">
        <v>14.7</v>
      </c>
      <c r="I173" s="244"/>
      <c r="J173" s="245">
        <f>ROUND(I173*H173,2)</f>
        <v>0</v>
      </c>
      <c r="K173" s="241" t="s">
        <v>142</v>
      </c>
      <c r="L173" s="246"/>
      <c r="M173" s="247" t="s">
        <v>1</v>
      </c>
      <c r="N173" s="248" t="s">
        <v>45</v>
      </c>
      <c r="O173" s="65"/>
      <c r="P173" s="199">
        <f>O173*H173</f>
        <v>0</v>
      </c>
      <c r="Q173" s="199">
        <v>1E-3</v>
      </c>
      <c r="R173" s="199">
        <f>Q173*H173</f>
        <v>1.47E-2</v>
      </c>
      <c r="S173" s="199">
        <v>0</v>
      </c>
      <c r="T173" s="200">
        <f>S173*H173</f>
        <v>0</v>
      </c>
      <c r="AR173" s="201" t="s">
        <v>182</v>
      </c>
      <c r="AT173" s="201" t="s">
        <v>228</v>
      </c>
      <c r="AU173" s="201" t="s">
        <v>89</v>
      </c>
      <c r="AY173" s="16" t="s">
        <v>136</v>
      </c>
      <c r="BE173" s="202">
        <f>IF(N173="základní",J173,0)</f>
        <v>0</v>
      </c>
      <c r="BF173" s="202">
        <f>IF(N173="snížená",J173,0)</f>
        <v>0</v>
      </c>
      <c r="BG173" s="202">
        <f>IF(N173="zákl. přenesená",J173,0)</f>
        <v>0</v>
      </c>
      <c r="BH173" s="202">
        <f>IF(N173="sníž. přenesená",J173,0)</f>
        <v>0</v>
      </c>
      <c r="BI173" s="202">
        <f>IF(N173="nulová",J173,0)</f>
        <v>0</v>
      </c>
      <c r="BJ173" s="16" t="s">
        <v>85</v>
      </c>
      <c r="BK173" s="202">
        <f>ROUND(I173*H173,2)</f>
        <v>0</v>
      </c>
      <c r="BL173" s="16" t="s">
        <v>95</v>
      </c>
      <c r="BM173" s="201" t="s">
        <v>494</v>
      </c>
    </row>
    <row r="174" spans="2:65" s="13" customFormat="1">
      <c r="B174" s="216"/>
      <c r="C174" s="217"/>
      <c r="D174" s="203" t="s">
        <v>146</v>
      </c>
      <c r="E174" s="217"/>
      <c r="F174" s="219" t="s">
        <v>495</v>
      </c>
      <c r="G174" s="217"/>
      <c r="H174" s="220">
        <v>14.7</v>
      </c>
      <c r="I174" s="221"/>
      <c r="J174" s="217"/>
      <c r="K174" s="217"/>
      <c r="L174" s="222"/>
      <c r="M174" s="223"/>
      <c r="N174" s="224"/>
      <c r="O174" s="224"/>
      <c r="P174" s="224"/>
      <c r="Q174" s="224"/>
      <c r="R174" s="224"/>
      <c r="S174" s="224"/>
      <c r="T174" s="225"/>
      <c r="AT174" s="226" t="s">
        <v>146</v>
      </c>
      <c r="AU174" s="226" t="s">
        <v>89</v>
      </c>
      <c r="AV174" s="13" t="s">
        <v>89</v>
      </c>
      <c r="AW174" s="13" t="s">
        <v>4</v>
      </c>
      <c r="AX174" s="13" t="s">
        <v>85</v>
      </c>
      <c r="AY174" s="226" t="s">
        <v>136</v>
      </c>
    </row>
    <row r="175" spans="2:65" s="1" customFormat="1" ht="24" customHeight="1">
      <c r="B175" s="33"/>
      <c r="C175" s="190" t="s">
        <v>215</v>
      </c>
      <c r="D175" s="190" t="s">
        <v>138</v>
      </c>
      <c r="E175" s="191" t="s">
        <v>243</v>
      </c>
      <c r="F175" s="192" t="s">
        <v>244</v>
      </c>
      <c r="G175" s="193" t="s">
        <v>218</v>
      </c>
      <c r="H175" s="194">
        <v>5440.16</v>
      </c>
      <c r="I175" s="195"/>
      <c r="J175" s="196">
        <f>ROUND(I175*H175,2)</f>
        <v>0</v>
      </c>
      <c r="K175" s="192" t="s">
        <v>142</v>
      </c>
      <c r="L175" s="37"/>
      <c r="M175" s="197" t="s">
        <v>1</v>
      </c>
      <c r="N175" s="198" t="s">
        <v>45</v>
      </c>
      <c r="O175" s="65"/>
      <c r="P175" s="199">
        <f>O175*H175</f>
        <v>0</v>
      </c>
      <c r="Q175" s="199">
        <v>0</v>
      </c>
      <c r="R175" s="199">
        <f>Q175*H175</f>
        <v>0</v>
      </c>
      <c r="S175" s="199">
        <v>0</v>
      </c>
      <c r="T175" s="200">
        <f>S175*H175</f>
        <v>0</v>
      </c>
      <c r="AR175" s="201" t="s">
        <v>95</v>
      </c>
      <c r="AT175" s="201" t="s">
        <v>138</v>
      </c>
      <c r="AU175" s="201" t="s">
        <v>89</v>
      </c>
      <c r="AY175" s="16" t="s">
        <v>136</v>
      </c>
      <c r="BE175" s="202">
        <f>IF(N175="základní",J175,0)</f>
        <v>0</v>
      </c>
      <c r="BF175" s="202">
        <f>IF(N175="snížená",J175,0)</f>
        <v>0</v>
      </c>
      <c r="BG175" s="202">
        <f>IF(N175="zákl. přenesená",J175,0)</f>
        <v>0</v>
      </c>
      <c r="BH175" s="202">
        <f>IF(N175="sníž. přenesená",J175,0)</f>
        <v>0</v>
      </c>
      <c r="BI175" s="202">
        <f>IF(N175="nulová",J175,0)</f>
        <v>0</v>
      </c>
      <c r="BJ175" s="16" t="s">
        <v>85</v>
      </c>
      <c r="BK175" s="202">
        <f>ROUND(I175*H175,2)</f>
        <v>0</v>
      </c>
      <c r="BL175" s="16" t="s">
        <v>95</v>
      </c>
      <c r="BM175" s="201" t="s">
        <v>496</v>
      </c>
    </row>
    <row r="176" spans="2:65" s="1" customFormat="1" ht="165.75">
      <c r="B176" s="33"/>
      <c r="C176" s="34"/>
      <c r="D176" s="203" t="s">
        <v>144</v>
      </c>
      <c r="E176" s="34"/>
      <c r="F176" s="204" t="s">
        <v>246</v>
      </c>
      <c r="G176" s="34"/>
      <c r="H176" s="34"/>
      <c r="I176" s="109"/>
      <c r="J176" s="34"/>
      <c r="K176" s="34"/>
      <c r="L176" s="37"/>
      <c r="M176" s="205"/>
      <c r="N176" s="65"/>
      <c r="O176" s="65"/>
      <c r="P176" s="65"/>
      <c r="Q176" s="65"/>
      <c r="R176" s="65"/>
      <c r="S176" s="65"/>
      <c r="T176" s="66"/>
      <c r="AT176" s="16" t="s">
        <v>144</v>
      </c>
      <c r="AU176" s="16" t="s">
        <v>89</v>
      </c>
    </row>
    <row r="177" spans="2:65" s="13" customFormat="1">
      <c r="B177" s="216"/>
      <c r="C177" s="217"/>
      <c r="D177" s="203" t="s">
        <v>146</v>
      </c>
      <c r="E177" s="218" t="s">
        <v>1</v>
      </c>
      <c r="F177" s="219" t="s">
        <v>497</v>
      </c>
      <c r="G177" s="217"/>
      <c r="H177" s="220">
        <v>5440.16</v>
      </c>
      <c r="I177" s="221"/>
      <c r="J177" s="217"/>
      <c r="K177" s="217"/>
      <c r="L177" s="222"/>
      <c r="M177" s="223"/>
      <c r="N177" s="224"/>
      <c r="O177" s="224"/>
      <c r="P177" s="224"/>
      <c r="Q177" s="224"/>
      <c r="R177" s="224"/>
      <c r="S177" s="224"/>
      <c r="T177" s="225"/>
      <c r="AT177" s="226" t="s">
        <v>146</v>
      </c>
      <c r="AU177" s="226" t="s">
        <v>89</v>
      </c>
      <c r="AV177" s="13" t="s">
        <v>89</v>
      </c>
      <c r="AW177" s="13" t="s">
        <v>35</v>
      </c>
      <c r="AX177" s="13" t="s">
        <v>85</v>
      </c>
      <c r="AY177" s="226" t="s">
        <v>136</v>
      </c>
    </row>
    <row r="178" spans="2:65" s="1" customFormat="1" ht="36" customHeight="1">
      <c r="B178" s="33"/>
      <c r="C178" s="190" t="s">
        <v>8</v>
      </c>
      <c r="D178" s="190" t="s">
        <v>138</v>
      </c>
      <c r="E178" s="191" t="s">
        <v>249</v>
      </c>
      <c r="F178" s="192" t="s">
        <v>250</v>
      </c>
      <c r="G178" s="193" t="s">
        <v>218</v>
      </c>
      <c r="H178" s="194">
        <v>56.66</v>
      </c>
      <c r="I178" s="195"/>
      <c r="J178" s="196">
        <f>ROUND(I178*H178,2)</f>
        <v>0</v>
      </c>
      <c r="K178" s="192" t="s">
        <v>142</v>
      </c>
      <c r="L178" s="37"/>
      <c r="M178" s="197" t="s">
        <v>1</v>
      </c>
      <c r="N178" s="198" t="s">
        <v>45</v>
      </c>
      <c r="O178" s="65"/>
      <c r="P178" s="199">
        <f>O178*H178</f>
        <v>0</v>
      </c>
      <c r="Q178" s="199">
        <v>0</v>
      </c>
      <c r="R178" s="199">
        <f>Q178*H178</f>
        <v>0</v>
      </c>
      <c r="S178" s="199">
        <v>0</v>
      </c>
      <c r="T178" s="200">
        <f>S178*H178</f>
        <v>0</v>
      </c>
      <c r="AR178" s="201" t="s">
        <v>95</v>
      </c>
      <c r="AT178" s="201" t="s">
        <v>138</v>
      </c>
      <c r="AU178" s="201" t="s">
        <v>89</v>
      </c>
      <c r="AY178" s="16" t="s">
        <v>136</v>
      </c>
      <c r="BE178" s="202">
        <f>IF(N178="základní",J178,0)</f>
        <v>0</v>
      </c>
      <c r="BF178" s="202">
        <f>IF(N178="snížená",J178,0)</f>
        <v>0</v>
      </c>
      <c r="BG178" s="202">
        <f>IF(N178="zákl. přenesená",J178,0)</f>
        <v>0</v>
      </c>
      <c r="BH178" s="202">
        <f>IF(N178="sníž. přenesená",J178,0)</f>
        <v>0</v>
      </c>
      <c r="BI178" s="202">
        <f>IF(N178="nulová",J178,0)</f>
        <v>0</v>
      </c>
      <c r="BJ178" s="16" t="s">
        <v>85</v>
      </c>
      <c r="BK178" s="202">
        <f>ROUND(I178*H178,2)</f>
        <v>0</v>
      </c>
      <c r="BL178" s="16" t="s">
        <v>95</v>
      </c>
      <c r="BM178" s="201" t="s">
        <v>498</v>
      </c>
    </row>
    <row r="179" spans="2:65" s="1" customFormat="1" ht="126.75">
      <c r="B179" s="33"/>
      <c r="C179" s="34"/>
      <c r="D179" s="203" t="s">
        <v>144</v>
      </c>
      <c r="E179" s="34"/>
      <c r="F179" s="204" t="s">
        <v>252</v>
      </c>
      <c r="G179" s="34"/>
      <c r="H179" s="34"/>
      <c r="I179" s="109"/>
      <c r="J179" s="34"/>
      <c r="K179" s="34"/>
      <c r="L179" s="37"/>
      <c r="M179" s="205"/>
      <c r="N179" s="65"/>
      <c r="O179" s="65"/>
      <c r="P179" s="65"/>
      <c r="Q179" s="65"/>
      <c r="R179" s="65"/>
      <c r="S179" s="65"/>
      <c r="T179" s="66"/>
      <c r="AT179" s="16" t="s">
        <v>144</v>
      </c>
      <c r="AU179" s="16" t="s">
        <v>89</v>
      </c>
    </row>
    <row r="180" spans="2:65" s="13" customFormat="1">
      <c r="B180" s="216"/>
      <c r="C180" s="217"/>
      <c r="D180" s="203" t="s">
        <v>146</v>
      </c>
      <c r="E180" s="218" t="s">
        <v>1</v>
      </c>
      <c r="F180" s="219" t="s">
        <v>499</v>
      </c>
      <c r="G180" s="217"/>
      <c r="H180" s="220">
        <v>56.66</v>
      </c>
      <c r="I180" s="221"/>
      <c r="J180" s="217"/>
      <c r="K180" s="217"/>
      <c r="L180" s="222"/>
      <c r="M180" s="223"/>
      <c r="N180" s="224"/>
      <c r="O180" s="224"/>
      <c r="P180" s="224"/>
      <c r="Q180" s="224"/>
      <c r="R180" s="224"/>
      <c r="S180" s="224"/>
      <c r="T180" s="225"/>
      <c r="AT180" s="226" t="s">
        <v>146</v>
      </c>
      <c r="AU180" s="226" t="s">
        <v>89</v>
      </c>
      <c r="AV180" s="13" t="s">
        <v>89</v>
      </c>
      <c r="AW180" s="13" t="s">
        <v>35</v>
      </c>
      <c r="AX180" s="13" t="s">
        <v>85</v>
      </c>
      <c r="AY180" s="226" t="s">
        <v>136</v>
      </c>
    </row>
    <row r="181" spans="2:65" s="1" customFormat="1" ht="36" customHeight="1">
      <c r="B181" s="33"/>
      <c r="C181" s="190" t="s">
        <v>227</v>
      </c>
      <c r="D181" s="190" t="s">
        <v>138</v>
      </c>
      <c r="E181" s="191" t="s">
        <v>500</v>
      </c>
      <c r="F181" s="192" t="s">
        <v>501</v>
      </c>
      <c r="G181" s="193" t="s">
        <v>218</v>
      </c>
      <c r="H181" s="194">
        <v>980.03</v>
      </c>
      <c r="I181" s="195"/>
      <c r="J181" s="196">
        <f>ROUND(I181*H181,2)</f>
        <v>0</v>
      </c>
      <c r="K181" s="192" t="s">
        <v>142</v>
      </c>
      <c r="L181" s="37"/>
      <c r="M181" s="197" t="s">
        <v>1</v>
      </c>
      <c r="N181" s="198" t="s">
        <v>45</v>
      </c>
      <c r="O181" s="65"/>
      <c r="P181" s="199">
        <f>O181*H181</f>
        <v>0</v>
      </c>
      <c r="Q181" s="199">
        <v>0</v>
      </c>
      <c r="R181" s="199">
        <f>Q181*H181</f>
        <v>0</v>
      </c>
      <c r="S181" s="199">
        <v>0</v>
      </c>
      <c r="T181" s="200">
        <f>S181*H181</f>
        <v>0</v>
      </c>
      <c r="AR181" s="201" t="s">
        <v>95</v>
      </c>
      <c r="AT181" s="201" t="s">
        <v>138</v>
      </c>
      <c r="AU181" s="201" t="s">
        <v>89</v>
      </c>
      <c r="AY181" s="16" t="s">
        <v>136</v>
      </c>
      <c r="BE181" s="202">
        <f>IF(N181="základní",J181,0)</f>
        <v>0</v>
      </c>
      <c r="BF181" s="202">
        <f>IF(N181="snížená",J181,0)</f>
        <v>0</v>
      </c>
      <c r="BG181" s="202">
        <f>IF(N181="zákl. přenesená",J181,0)</f>
        <v>0</v>
      </c>
      <c r="BH181" s="202">
        <f>IF(N181="sníž. přenesená",J181,0)</f>
        <v>0</v>
      </c>
      <c r="BI181" s="202">
        <f>IF(N181="nulová",J181,0)</f>
        <v>0</v>
      </c>
      <c r="BJ181" s="16" t="s">
        <v>85</v>
      </c>
      <c r="BK181" s="202">
        <f>ROUND(I181*H181,2)</f>
        <v>0</v>
      </c>
      <c r="BL181" s="16" t="s">
        <v>95</v>
      </c>
      <c r="BM181" s="201" t="s">
        <v>502</v>
      </c>
    </row>
    <row r="182" spans="2:65" s="1" customFormat="1" ht="117">
      <c r="B182" s="33"/>
      <c r="C182" s="34"/>
      <c r="D182" s="203" t="s">
        <v>144</v>
      </c>
      <c r="E182" s="34"/>
      <c r="F182" s="204" t="s">
        <v>257</v>
      </c>
      <c r="G182" s="34"/>
      <c r="H182" s="34"/>
      <c r="I182" s="109"/>
      <c r="J182" s="34"/>
      <c r="K182" s="34"/>
      <c r="L182" s="37"/>
      <c r="M182" s="205"/>
      <c r="N182" s="65"/>
      <c r="O182" s="65"/>
      <c r="P182" s="65"/>
      <c r="Q182" s="65"/>
      <c r="R182" s="65"/>
      <c r="S182" s="65"/>
      <c r="T182" s="66"/>
      <c r="AT182" s="16" t="s">
        <v>144</v>
      </c>
      <c r="AU182" s="16" t="s">
        <v>89</v>
      </c>
    </row>
    <row r="183" spans="2:65" s="13" customFormat="1">
      <c r="B183" s="216"/>
      <c r="C183" s="217"/>
      <c r="D183" s="203" t="s">
        <v>146</v>
      </c>
      <c r="E183" s="218" t="s">
        <v>1</v>
      </c>
      <c r="F183" s="219" t="s">
        <v>503</v>
      </c>
      <c r="G183" s="217"/>
      <c r="H183" s="220">
        <v>980.03</v>
      </c>
      <c r="I183" s="221"/>
      <c r="J183" s="217"/>
      <c r="K183" s="217"/>
      <c r="L183" s="222"/>
      <c r="M183" s="223"/>
      <c r="N183" s="224"/>
      <c r="O183" s="224"/>
      <c r="P183" s="224"/>
      <c r="Q183" s="224"/>
      <c r="R183" s="224"/>
      <c r="S183" s="224"/>
      <c r="T183" s="225"/>
      <c r="AT183" s="226" t="s">
        <v>146</v>
      </c>
      <c r="AU183" s="226" t="s">
        <v>89</v>
      </c>
      <c r="AV183" s="13" t="s">
        <v>89</v>
      </c>
      <c r="AW183" s="13" t="s">
        <v>35</v>
      </c>
      <c r="AX183" s="13" t="s">
        <v>85</v>
      </c>
      <c r="AY183" s="226" t="s">
        <v>136</v>
      </c>
    </row>
    <row r="184" spans="2:65" s="11" customFormat="1" ht="22.9" customHeight="1">
      <c r="B184" s="174"/>
      <c r="C184" s="175"/>
      <c r="D184" s="176" t="s">
        <v>79</v>
      </c>
      <c r="E184" s="188" t="s">
        <v>337</v>
      </c>
      <c r="F184" s="188" t="s">
        <v>338</v>
      </c>
      <c r="G184" s="175"/>
      <c r="H184" s="175"/>
      <c r="I184" s="178"/>
      <c r="J184" s="189">
        <f>BK184</f>
        <v>0</v>
      </c>
      <c r="K184" s="175"/>
      <c r="L184" s="180"/>
      <c r="M184" s="181"/>
      <c r="N184" s="182"/>
      <c r="O184" s="182"/>
      <c r="P184" s="183">
        <f>SUM(P185:P186)</f>
        <v>0</v>
      </c>
      <c r="Q184" s="182"/>
      <c r="R184" s="183">
        <f>SUM(R185:R186)</f>
        <v>0</v>
      </c>
      <c r="S184" s="182"/>
      <c r="T184" s="184">
        <f>SUM(T185:T186)</f>
        <v>0</v>
      </c>
      <c r="AR184" s="185" t="s">
        <v>85</v>
      </c>
      <c r="AT184" s="186" t="s">
        <v>79</v>
      </c>
      <c r="AU184" s="186" t="s">
        <v>85</v>
      </c>
      <c r="AY184" s="185" t="s">
        <v>136</v>
      </c>
      <c r="BK184" s="187">
        <f>SUM(BK185:BK186)</f>
        <v>0</v>
      </c>
    </row>
    <row r="185" spans="2:65" s="1" customFormat="1" ht="24" customHeight="1">
      <c r="B185" s="33"/>
      <c r="C185" s="190" t="s">
        <v>234</v>
      </c>
      <c r="D185" s="190" t="s">
        <v>138</v>
      </c>
      <c r="E185" s="191" t="s">
        <v>340</v>
      </c>
      <c r="F185" s="192" t="s">
        <v>341</v>
      </c>
      <c r="G185" s="193" t="s">
        <v>328</v>
      </c>
      <c r="H185" s="194">
        <v>0.129</v>
      </c>
      <c r="I185" s="195"/>
      <c r="J185" s="196">
        <f>ROUND(I185*H185,2)</f>
        <v>0</v>
      </c>
      <c r="K185" s="192" t="s">
        <v>142</v>
      </c>
      <c r="L185" s="37"/>
      <c r="M185" s="197" t="s">
        <v>1</v>
      </c>
      <c r="N185" s="198" t="s">
        <v>45</v>
      </c>
      <c r="O185" s="65"/>
      <c r="P185" s="199">
        <f>O185*H185</f>
        <v>0</v>
      </c>
      <c r="Q185" s="199">
        <v>0</v>
      </c>
      <c r="R185" s="199">
        <f>Q185*H185</f>
        <v>0</v>
      </c>
      <c r="S185" s="199">
        <v>0</v>
      </c>
      <c r="T185" s="200">
        <f>S185*H185</f>
        <v>0</v>
      </c>
      <c r="AR185" s="201" t="s">
        <v>95</v>
      </c>
      <c r="AT185" s="201" t="s">
        <v>138</v>
      </c>
      <c r="AU185" s="201" t="s">
        <v>89</v>
      </c>
      <c r="AY185" s="16" t="s">
        <v>136</v>
      </c>
      <c r="BE185" s="202">
        <f>IF(N185="základní",J185,0)</f>
        <v>0</v>
      </c>
      <c r="BF185" s="202">
        <f>IF(N185="snížená",J185,0)</f>
        <v>0</v>
      </c>
      <c r="BG185" s="202">
        <f>IF(N185="zákl. přenesená",J185,0)</f>
        <v>0</v>
      </c>
      <c r="BH185" s="202">
        <f>IF(N185="sníž. přenesená",J185,0)</f>
        <v>0</v>
      </c>
      <c r="BI185" s="202">
        <f>IF(N185="nulová",J185,0)</f>
        <v>0</v>
      </c>
      <c r="BJ185" s="16" t="s">
        <v>85</v>
      </c>
      <c r="BK185" s="202">
        <f>ROUND(I185*H185,2)</f>
        <v>0</v>
      </c>
      <c r="BL185" s="16" t="s">
        <v>95</v>
      </c>
      <c r="BM185" s="201" t="s">
        <v>504</v>
      </c>
    </row>
    <row r="186" spans="2:65" s="1" customFormat="1" ht="29.25">
      <c r="B186" s="33"/>
      <c r="C186" s="34"/>
      <c r="D186" s="203" t="s">
        <v>144</v>
      </c>
      <c r="E186" s="34"/>
      <c r="F186" s="204" t="s">
        <v>343</v>
      </c>
      <c r="G186" s="34"/>
      <c r="H186" s="34"/>
      <c r="I186" s="109"/>
      <c r="J186" s="34"/>
      <c r="K186" s="34"/>
      <c r="L186" s="37"/>
      <c r="M186" s="249"/>
      <c r="N186" s="250"/>
      <c r="O186" s="250"/>
      <c r="P186" s="250"/>
      <c r="Q186" s="250"/>
      <c r="R186" s="250"/>
      <c r="S186" s="250"/>
      <c r="T186" s="251"/>
      <c r="AT186" s="16" t="s">
        <v>144</v>
      </c>
      <c r="AU186" s="16" t="s">
        <v>89</v>
      </c>
    </row>
    <row r="187" spans="2:65" s="1" customFormat="1" ht="6.95" customHeight="1">
      <c r="B187" s="48"/>
      <c r="C187" s="49"/>
      <c r="D187" s="49"/>
      <c r="E187" s="49"/>
      <c r="F187" s="49"/>
      <c r="G187" s="49"/>
      <c r="H187" s="49"/>
      <c r="I187" s="141"/>
      <c r="J187" s="49"/>
      <c r="K187" s="49"/>
      <c r="L187" s="37"/>
    </row>
  </sheetData>
  <sheetProtection algorithmName="SHA-512" hashValue="hGu5yYlWi6ndFBuTAGXiAgsLJHMpLvq/RHWDmhqScmYTb/hHfdllo8ZweBoPDQo2RKIJlHrR8Jg5BOU2GwCmRQ==" saltValue="KI5cioSA7jzBO/tDCG0L5CHP87iHHLnBW9sU85Yz3rxjWEVTJ58cFykDPWJlc80NtoqXmUljsNBA36zvCAaajw==" spinCount="100000" sheet="1" objects="1" scenarios="1" formatColumns="0" formatRows="0" autoFilter="0"/>
  <autoFilter ref="C118:K186"/>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B2:BM190"/>
  <sheetViews>
    <sheetView showGridLines="0" topLeftCell="A128" workbookViewId="0">
      <selection activeCell="Y133" sqref="Y133"/>
    </sheetView>
  </sheetViews>
  <sheetFormatPr defaultRowHeight="11.25"/>
  <cols>
    <col min="1" max="1" width="8.33203125" customWidth="1"/>
    <col min="2" max="2" width="1.6640625" customWidth="1"/>
    <col min="3" max="3" width="4.1640625" customWidth="1"/>
    <col min="4" max="4" width="4.33203125" customWidth="1"/>
    <col min="5" max="5" width="17.1640625" customWidth="1"/>
    <col min="6" max="6" width="60.6640625" customWidth="1"/>
    <col min="7" max="7" width="7" customWidth="1"/>
    <col min="8" max="8" width="11.5" customWidth="1"/>
    <col min="9" max="9" width="20.1640625" style="102"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100</v>
      </c>
    </row>
    <row r="3" spans="2:46" ht="6.95" hidden="1" customHeight="1">
      <c r="B3" s="103"/>
      <c r="C3" s="104"/>
      <c r="D3" s="104"/>
      <c r="E3" s="104"/>
      <c r="F3" s="104"/>
      <c r="G3" s="104"/>
      <c r="H3" s="104"/>
      <c r="I3" s="105"/>
      <c r="J3" s="104"/>
      <c r="K3" s="104"/>
      <c r="L3" s="19"/>
      <c r="AT3" s="16" t="s">
        <v>89</v>
      </c>
    </row>
    <row r="4" spans="2:46" ht="24.95" hidden="1" customHeight="1">
      <c r="B4" s="19"/>
      <c r="D4" s="106" t="s">
        <v>107</v>
      </c>
      <c r="L4" s="19"/>
      <c r="M4" s="107" t="s">
        <v>10</v>
      </c>
      <c r="AT4" s="16" t="s">
        <v>4</v>
      </c>
    </row>
    <row r="5" spans="2:46" ht="6.95" hidden="1" customHeight="1">
      <c r="B5" s="19"/>
      <c r="L5" s="19"/>
    </row>
    <row r="6" spans="2:46" ht="12" hidden="1" customHeight="1">
      <c r="B6" s="19"/>
      <c r="D6" s="108" t="s">
        <v>16</v>
      </c>
      <c r="L6" s="19"/>
    </row>
    <row r="7" spans="2:46" ht="16.5" hidden="1" customHeight="1">
      <c r="B7" s="19"/>
      <c r="E7" s="304" t="str">
        <f>'Rekapitulace stavby'!K6</f>
        <v>Orlice, Týniště n.O., revitalizace ramene Jordán - zadání</v>
      </c>
      <c r="F7" s="305"/>
      <c r="G7" s="305"/>
      <c r="H7" s="305"/>
      <c r="L7" s="19"/>
    </row>
    <row r="8" spans="2:46" s="1" customFormat="1" ht="12" hidden="1" customHeight="1">
      <c r="B8" s="37"/>
      <c r="D8" s="108" t="s">
        <v>108</v>
      </c>
      <c r="I8" s="109"/>
      <c r="L8" s="37"/>
    </row>
    <row r="9" spans="2:46" s="1" customFormat="1" ht="36.950000000000003" hidden="1" customHeight="1">
      <c r="B9" s="37"/>
      <c r="E9" s="306" t="s">
        <v>505</v>
      </c>
      <c r="F9" s="307"/>
      <c r="G9" s="307"/>
      <c r="H9" s="307"/>
      <c r="I9" s="109"/>
      <c r="L9" s="37"/>
    </row>
    <row r="10" spans="2:46" s="1" customFormat="1" hidden="1">
      <c r="B10" s="37"/>
      <c r="I10" s="109"/>
      <c r="L10" s="37"/>
    </row>
    <row r="11" spans="2:46" s="1" customFormat="1" ht="12" hidden="1" customHeight="1">
      <c r="B11" s="37"/>
      <c r="D11" s="108" t="s">
        <v>18</v>
      </c>
      <c r="F11" s="110" t="s">
        <v>19</v>
      </c>
      <c r="I11" s="111" t="s">
        <v>20</v>
      </c>
      <c r="J11" s="110" t="s">
        <v>1</v>
      </c>
      <c r="L11" s="37"/>
    </row>
    <row r="12" spans="2:46" s="1" customFormat="1" ht="12" hidden="1" customHeight="1">
      <c r="B12" s="37"/>
      <c r="D12" s="108" t="s">
        <v>22</v>
      </c>
      <c r="F12" s="110" t="s">
        <v>23</v>
      </c>
      <c r="I12" s="111" t="s">
        <v>24</v>
      </c>
      <c r="J12" s="112">
        <f>'Rekapitulace stavby'!AN8</f>
        <v>43648</v>
      </c>
      <c r="L12" s="37"/>
    </row>
    <row r="13" spans="2:46" s="1" customFormat="1" ht="10.9" hidden="1" customHeight="1">
      <c r="B13" s="37"/>
      <c r="I13" s="109"/>
      <c r="L13" s="37"/>
    </row>
    <row r="14" spans="2:46" s="1" customFormat="1" ht="12" hidden="1" customHeight="1">
      <c r="B14" s="37"/>
      <c r="D14" s="108" t="s">
        <v>25</v>
      </c>
      <c r="I14" s="111" t="s">
        <v>26</v>
      </c>
      <c r="J14" s="110" t="s">
        <v>1</v>
      </c>
      <c r="L14" s="37"/>
    </row>
    <row r="15" spans="2:46" s="1" customFormat="1" ht="18" hidden="1" customHeight="1">
      <c r="B15" s="37"/>
      <c r="E15" s="110" t="s">
        <v>27</v>
      </c>
      <c r="I15" s="111" t="s">
        <v>28</v>
      </c>
      <c r="J15" s="110" t="s">
        <v>1</v>
      </c>
      <c r="L15" s="37"/>
    </row>
    <row r="16" spans="2:46" s="1" customFormat="1" ht="6.95" hidden="1" customHeight="1">
      <c r="B16" s="37"/>
      <c r="I16" s="109"/>
      <c r="L16" s="37"/>
    </row>
    <row r="17" spans="2:12" s="1" customFormat="1" ht="12" hidden="1" customHeight="1">
      <c r="B17" s="37"/>
      <c r="D17" s="108" t="s">
        <v>29</v>
      </c>
      <c r="I17" s="111" t="s">
        <v>26</v>
      </c>
      <c r="J17" s="29" t="str">
        <f>'Rekapitulace stavby'!AN13</f>
        <v>Vyplň údaj</v>
      </c>
      <c r="L17" s="37"/>
    </row>
    <row r="18" spans="2:12" s="1" customFormat="1" ht="18" hidden="1" customHeight="1">
      <c r="B18" s="37"/>
      <c r="E18" s="308" t="str">
        <f>'Rekapitulace stavby'!E14</f>
        <v>Vyplň údaj</v>
      </c>
      <c r="F18" s="309"/>
      <c r="G18" s="309"/>
      <c r="H18" s="309"/>
      <c r="I18" s="111" t="s">
        <v>28</v>
      </c>
      <c r="J18" s="29" t="str">
        <f>'Rekapitulace stavby'!AN14</f>
        <v>Vyplň údaj</v>
      </c>
      <c r="L18" s="37"/>
    </row>
    <row r="19" spans="2:12" s="1" customFormat="1" ht="6.95" hidden="1" customHeight="1">
      <c r="B19" s="37"/>
      <c r="I19" s="109"/>
      <c r="L19" s="37"/>
    </row>
    <row r="20" spans="2:12" s="1" customFormat="1" ht="12" hidden="1" customHeight="1">
      <c r="B20" s="37"/>
      <c r="D20" s="108" t="s">
        <v>31</v>
      </c>
      <c r="I20" s="111" t="s">
        <v>26</v>
      </c>
      <c r="J20" s="110" t="s">
        <v>32</v>
      </c>
      <c r="L20" s="37"/>
    </row>
    <row r="21" spans="2:12" s="1" customFormat="1" ht="18" hidden="1" customHeight="1">
      <c r="B21" s="37"/>
      <c r="E21" s="110" t="s">
        <v>33</v>
      </c>
      <c r="I21" s="111" t="s">
        <v>28</v>
      </c>
      <c r="J21" s="110" t="s">
        <v>34</v>
      </c>
      <c r="L21" s="37"/>
    </row>
    <row r="22" spans="2:12" s="1" customFormat="1" ht="6.95" hidden="1" customHeight="1">
      <c r="B22" s="37"/>
      <c r="I22" s="109"/>
      <c r="L22" s="37"/>
    </row>
    <row r="23" spans="2:12" s="1" customFormat="1" ht="12" hidden="1" customHeight="1">
      <c r="B23" s="37"/>
      <c r="D23" s="108" t="s">
        <v>36</v>
      </c>
      <c r="I23" s="111" t="s">
        <v>26</v>
      </c>
      <c r="J23" s="110" t="s">
        <v>1</v>
      </c>
      <c r="L23" s="37"/>
    </row>
    <row r="24" spans="2:12" s="1" customFormat="1" ht="18" hidden="1" customHeight="1">
      <c r="B24" s="37"/>
      <c r="E24" s="110" t="s">
        <v>37</v>
      </c>
      <c r="I24" s="111" t="s">
        <v>28</v>
      </c>
      <c r="J24" s="110" t="s">
        <v>1</v>
      </c>
      <c r="L24" s="37"/>
    </row>
    <row r="25" spans="2:12" s="1" customFormat="1" ht="6.95" hidden="1" customHeight="1">
      <c r="B25" s="37"/>
      <c r="I25" s="109"/>
      <c r="L25" s="37"/>
    </row>
    <row r="26" spans="2:12" s="1" customFormat="1" ht="12" hidden="1" customHeight="1">
      <c r="B26" s="37"/>
      <c r="D26" s="108" t="s">
        <v>38</v>
      </c>
      <c r="I26" s="109"/>
      <c r="L26" s="37"/>
    </row>
    <row r="27" spans="2:12" s="7" customFormat="1" ht="76.5" hidden="1" customHeight="1">
      <c r="B27" s="113"/>
      <c r="E27" s="310" t="s">
        <v>39</v>
      </c>
      <c r="F27" s="310"/>
      <c r="G27" s="310"/>
      <c r="H27" s="310"/>
      <c r="I27" s="114"/>
      <c r="L27" s="113"/>
    </row>
    <row r="28" spans="2:12" s="1" customFormat="1" ht="6.95" hidden="1" customHeight="1">
      <c r="B28" s="37"/>
      <c r="I28" s="109"/>
      <c r="L28" s="37"/>
    </row>
    <row r="29" spans="2:12" s="1" customFormat="1" ht="6.95" hidden="1" customHeight="1">
      <c r="B29" s="37"/>
      <c r="D29" s="61"/>
      <c r="E29" s="61"/>
      <c r="F29" s="61"/>
      <c r="G29" s="61"/>
      <c r="H29" s="61"/>
      <c r="I29" s="115"/>
      <c r="J29" s="61"/>
      <c r="K29" s="61"/>
      <c r="L29" s="37"/>
    </row>
    <row r="30" spans="2:12" s="1" customFormat="1" ht="25.35" hidden="1" customHeight="1">
      <c r="B30" s="37"/>
      <c r="D30" s="116" t="s">
        <v>40</v>
      </c>
      <c r="I30" s="109"/>
      <c r="J30" s="117">
        <f>ROUND(J118, 2)</f>
        <v>0</v>
      </c>
      <c r="L30" s="37"/>
    </row>
    <row r="31" spans="2:12" s="1" customFormat="1" ht="6.95" hidden="1" customHeight="1">
      <c r="B31" s="37"/>
      <c r="D31" s="61"/>
      <c r="E31" s="61"/>
      <c r="F31" s="61"/>
      <c r="G31" s="61"/>
      <c r="H31" s="61"/>
      <c r="I31" s="115"/>
      <c r="J31" s="61"/>
      <c r="K31" s="61"/>
      <c r="L31" s="37"/>
    </row>
    <row r="32" spans="2:12" s="1" customFormat="1" ht="14.45" hidden="1" customHeight="1">
      <c r="B32" s="37"/>
      <c r="F32" s="118" t="s">
        <v>42</v>
      </c>
      <c r="I32" s="119" t="s">
        <v>41</v>
      </c>
      <c r="J32" s="118" t="s">
        <v>43</v>
      </c>
      <c r="L32" s="37"/>
    </row>
    <row r="33" spans="2:12" s="1" customFormat="1" ht="14.45" hidden="1" customHeight="1">
      <c r="B33" s="37"/>
      <c r="D33" s="120" t="s">
        <v>44</v>
      </c>
      <c r="E33" s="108" t="s">
        <v>45</v>
      </c>
      <c r="F33" s="121">
        <f>ROUND((SUM(BE118:BE189)),  2)</f>
        <v>0</v>
      </c>
      <c r="I33" s="122">
        <v>0.21</v>
      </c>
      <c r="J33" s="121">
        <f>ROUND(((SUM(BE118:BE189))*I33),  2)</f>
        <v>0</v>
      </c>
      <c r="L33" s="37"/>
    </row>
    <row r="34" spans="2:12" s="1" customFormat="1" ht="14.45" hidden="1" customHeight="1">
      <c r="B34" s="37"/>
      <c r="E34" s="108" t="s">
        <v>46</v>
      </c>
      <c r="F34" s="121">
        <f>ROUND((SUM(BF118:BF189)),  2)</f>
        <v>0</v>
      </c>
      <c r="I34" s="122">
        <v>0.15</v>
      </c>
      <c r="J34" s="121">
        <f>ROUND(((SUM(BF118:BF189))*I34),  2)</f>
        <v>0</v>
      </c>
      <c r="L34" s="37"/>
    </row>
    <row r="35" spans="2:12" s="1" customFormat="1" ht="14.45" hidden="1" customHeight="1">
      <c r="B35" s="37"/>
      <c r="E35" s="108" t="s">
        <v>47</v>
      </c>
      <c r="F35" s="121">
        <f>ROUND((SUM(BG118:BG189)),  2)</f>
        <v>0</v>
      </c>
      <c r="I35" s="122">
        <v>0.21</v>
      </c>
      <c r="J35" s="121">
        <f>0</f>
        <v>0</v>
      </c>
      <c r="L35" s="37"/>
    </row>
    <row r="36" spans="2:12" s="1" customFormat="1" ht="14.45" hidden="1" customHeight="1">
      <c r="B36" s="37"/>
      <c r="E36" s="108" t="s">
        <v>48</v>
      </c>
      <c r="F36" s="121">
        <f>ROUND((SUM(BH118:BH189)),  2)</f>
        <v>0</v>
      </c>
      <c r="I36" s="122">
        <v>0.15</v>
      </c>
      <c r="J36" s="121">
        <f>0</f>
        <v>0</v>
      </c>
      <c r="L36" s="37"/>
    </row>
    <row r="37" spans="2:12" s="1" customFormat="1" ht="14.45" hidden="1" customHeight="1">
      <c r="B37" s="37"/>
      <c r="E37" s="108" t="s">
        <v>49</v>
      </c>
      <c r="F37" s="121">
        <f>ROUND((SUM(BI118:BI189)),  2)</f>
        <v>0</v>
      </c>
      <c r="I37" s="122">
        <v>0</v>
      </c>
      <c r="J37" s="121">
        <f>0</f>
        <v>0</v>
      </c>
      <c r="L37" s="37"/>
    </row>
    <row r="38" spans="2:12" s="1" customFormat="1" ht="6.95" hidden="1" customHeight="1">
      <c r="B38" s="37"/>
      <c r="I38" s="109"/>
      <c r="L38" s="37"/>
    </row>
    <row r="39" spans="2:12" s="1" customFormat="1" ht="25.35" hidden="1" customHeight="1">
      <c r="B39" s="37"/>
      <c r="C39" s="123"/>
      <c r="D39" s="124" t="s">
        <v>50</v>
      </c>
      <c r="E39" s="125"/>
      <c r="F39" s="125"/>
      <c r="G39" s="126" t="s">
        <v>51</v>
      </c>
      <c r="H39" s="127" t="s">
        <v>52</v>
      </c>
      <c r="I39" s="128"/>
      <c r="J39" s="129">
        <f>SUM(J30:J37)</f>
        <v>0</v>
      </c>
      <c r="K39" s="130"/>
      <c r="L39" s="37"/>
    </row>
    <row r="40" spans="2:12" s="1" customFormat="1" ht="14.45" hidden="1" customHeight="1">
      <c r="B40" s="37"/>
      <c r="I40" s="109"/>
      <c r="L40" s="37"/>
    </row>
    <row r="41" spans="2:12" ht="14.45" hidden="1" customHeight="1">
      <c r="B41" s="19"/>
      <c r="L41" s="19"/>
    </row>
    <row r="42" spans="2:12" ht="14.45" hidden="1" customHeight="1">
      <c r="B42" s="19"/>
      <c r="L42" s="19"/>
    </row>
    <row r="43" spans="2:12" ht="14.45" hidden="1" customHeight="1">
      <c r="B43" s="19"/>
      <c r="L43" s="19"/>
    </row>
    <row r="44" spans="2:12" ht="14.45" hidden="1" customHeight="1">
      <c r="B44" s="19"/>
      <c r="L44" s="19"/>
    </row>
    <row r="45" spans="2:12" ht="14.45" hidden="1" customHeight="1">
      <c r="B45" s="19"/>
      <c r="L45" s="19"/>
    </row>
    <row r="46" spans="2:12" ht="14.45" hidden="1" customHeight="1">
      <c r="B46" s="19"/>
      <c r="L46" s="19"/>
    </row>
    <row r="47" spans="2:12" ht="14.45" hidden="1" customHeight="1">
      <c r="B47" s="19"/>
      <c r="L47" s="19"/>
    </row>
    <row r="48" spans="2:12" ht="14.45" hidden="1" customHeight="1">
      <c r="B48" s="19"/>
      <c r="L48" s="19"/>
    </row>
    <row r="49" spans="2:12" ht="14.45" hidden="1" customHeight="1">
      <c r="B49" s="19"/>
      <c r="L49" s="19"/>
    </row>
    <row r="50" spans="2:12" s="1" customFormat="1" ht="14.45" hidden="1" customHeight="1">
      <c r="B50" s="37"/>
      <c r="D50" s="131" t="s">
        <v>53</v>
      </c>
      <c r="E50" s="132"/>
      <c r="F50" s="132"/>
      <c r="G50" s="131" t="s">
        <v>54</v>
      </c>
      <c r="H50" s="132"/>
      <c r="I50" s="133"/>
      <c r="J50" s="132"/>
      <c r="K50" s="132"/>
      <c r="L50" s="37"/>
    </row>
    <row r="51" spans="2:12" hidden="1">
      <c r="B51" s="19"/>
      <c r="L51" s="19"/>
    </row>
    <row r="52" spans="2:12" hidden="1">
      <c r="B52" s="19"/>
      <c r="L52" s="19"/>
    </row>
    <row r="53" spans="2:12" hidden="1">
      <c r="B53" s="19"/>
      <c r="L53" s="19"/>
    </row>
    <row r="54" spans="2:12" hidden="1">
      <c r="B54" s="19"/>
      <c r="L54" s="19"/>
    </row>
    <row r="55" spans="2:12" hidden="1">
      <c r="B55" s="19"/>
      <c r="L55" s="19"/>
    </row>
    <row r="56" spans="2:12" hidden="1">
      <c r="B56" s="19"/>
      <c r="L56" s="19"/>
    </row>
    <row r="57" spans="2:12" hidden="1">
      <c r="B57" s="19"/>
      <c r="L57" s="19"/>
    </row>
    <row r="58" spans="2:12" hidden="1">
      <c r="B58" s="19"/>
      <c r="L58" s="19"/>
    </row>
    <row r="59" spans="2:12" hidden="1">
      <c r="B59" s="19"/>
      <c r="L59" s="19"/>
    </row>
    <row r="60" spans="2:12" hidden="1">
      <c r="B60" s="19"/>
      <c r="L60" s="19"/>
    </row>
    <row r="61" spans="2:12" s="1" customFormat="1" ht="12.75" hidden="1">
      <c r="B61" s="37"/>
      <c r="D61" s="134" t="s">
        <v>55</v>
      </c>
      <c r="E61" s="135"/>
      <c r="F61" s="136" t="s">
        <v>56</v>
      </c>
      <c r="G61" s="134" t="s">
        <v>55</v>
      </c>
      <c r="H61" s="135"/>
      <c r="I61" s="137"/>
      <c r="J61" s="138" t="s">
        <v>56</v>
      </c>
      <c r="K61" s="135"/>
      <c r="L61" s="37"/>
    </row>
    <row r="62" spans="2:12" hidden="1">
      <c r="B62" s="19"/>
      <c r="L62" s="19"/>
    </row>
    <row r="63" spans="2:12" hidden="1">
      <c r="B63" s="19"/>
      <c r="L63" s="19"/>
    </row>
    <row r="64" spans="2:12" hidden="1">
      <c r="B64" s="19"/>
      <c r="L64" s="19"/>
    </row>
    <row r="65" spans="2:12" s="1" customFormat="1" ht="12.75" hidden="1">
      <c r="B65" s="37"/>
      <c r="D65" s="131" t="s">
        <v>57</v>
      </c>
      <c r="E65" s="132"/>
      <c r="F65" s="132"/>
      <c r="G65" s="131" t="s">
        <v>58</v>
      </c>
      <c r="H65" s="132"/>
      <c r="I65" s="133"/>
      <c r="J65" s="132"/>
      <c r="K65" s="132"/>
      <c r="L65" s="37"/>
    </row>
    <row r="66" spans="2:12" hidden="1">
      <c r="B66" s="19"/>
      <c r="L66" s="19"/>
    </row>
    <row r="67" spans="2:12" hidden="1">
      <c r="B67" s="19"/>
      <c r="L67" s="19"/>
    </row>
    <row r="68" spans="2:12" hidden="1">
      <c r="B68" s="19"/>
      <c r="L68" s="19"/>
    </row>
    <row r="69" spans="2:12" hidden="1">
      <c r="B69" s="19"/>
      <c r="L69" s="19"/>
    </row>
    <row r="70" spans="2:12" hidden="1">
      <c r="B70" s="19"/>
      <c r="L70" s="19"/>
    </row>
    <row r="71" spans="2:12" hidden="1">
      <c r="B71" s="19"/>
      <c r="L71" s="19"/>
    </row>
    <row r="72" spans="2:12" hidden="1">
      <c r="B72" s="19"/>
      <c r="L72" s="19"/>
    </row>
    <row r="73" spans="2:12" hidden="1">
      <c r="B73" s="19"/>
      <c r="L73" s="19"/>
    </row>
    <row r="74" spans="2:12" hidden="1">
      <c r="B74" s="19"/>
      <c r="L74" s="19"/>
    </row>
    <row r="75" spans="2: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hidden="1" customHeight="1">
      <c r="B77" s="139"/>
      <c r="C77" s="140"/>
      <c r="D77" s="140"/>
      <c r="E77" s="140"/>
      <c r="F77" s="140"/>
      <c r="G77" s="140"/>
      <c r="H77" s="140"/>
      <c r="I77" s="141"/>
      <c r="J77" s="140"/>
      <c r="K77" s="140"/>
      <c r="L77" s="37"/>
    </row>
    <row r="78" spans="2:12" hidden="1"/>
    <row r="79" spans="2:12" hidden="1"/>
    <row r="80" spans="2:12" hidden="1"/>
    <row r="81" spans="2:47" s="1" customFormat="1" ht="6.95" customHeight="1">
      <c r="B81" s="142"/>
      <c r="C81" s="143"/>
      <c r="D81" s="143"/>
      <c r="E81" s="143"/>
      <c r="F81" s="143"/>
      <c r="G81" s="143"/>
      <c r="H81" s="143"/>
      <c r="I81" s="144"/>
      <c r="J81" s="143"/>
      <c r="K81" s="143"/>
      <c r="L81" s="37"/>
    </row>
    <row r="82" spans="2:47" s="1" customFormat="1" ht="24.95" customHeight="1">
      <c r="B82" s="33"/>
      <c r="C82" s="22" t="s">
        <v>110</v>
      </c>
      <c r="D82" s="34"/>
      <c r="E82" s="34"/>
      <c r="F82" s="34"/>
      <c r="G82" s="34"/>
      <c r="H82" s="34"/>
      <c r="I82" s="109"/>
      <c r="J82" s="34"/>
      <c r="K82" s="34"/>
      <c r="L82" s="37"/>
    </row>
    <row r="83" spans="2:47" s="1" customFormat="1" ht="6.95" customHeight="1">
      <c r="B83" s="33"/>
      <c r="C83" s="34"/>
      <c r="D83" s="34"/>
      <c r="E83" s="34"/>
      <c r="F83" s="34"/>
      <c r="G83" s="34"/>
      <c r="H83" s="34"/>
      <c r="I83" s="109"/>
      <c r="J83" s="34"/>
      <c r="K83" s="34"/>
      <c r="L83" s="37"/>
    </row>
    <row r="84" spans="2:47" s="1" customFormat="1" ht="12" customHeight="1">
      <c r="B84" s="33"/>
      <c r="C84" s="28" t="s">
        <v>16</v>
      </c>
      <c r="D84" s="34"/>
      <c r="E84" s="34"/>
      <c r="F84" s="34"/>
      <c r="G84" s="34"/>
      <c r="H84" s="34"/>
      <c r="I84" s="109"/>
      <c r="J84" s="34"/>
      <c r="K84" s="34"/>
      <c r="L84" s="37"/>
    </row>
    <row r="85" spans="2:47" s="1" customFormat="1" ht="16.5" customHeight="1">
      <c r="B85" s="33"/>
      <c r="C85" s="34"/>
      <c r="D85" s="34"/>
      <c r="E85" s="302" t="str">
        <f>E7</f>
        <v>Orlice, Týniště n.O., revitalizace ramene Jordán - zadání</v>
      </c>
      <c r="F85" s="303"/>
      <c r="G85" s="303"/>
      <c r="H85" s="303"/>
      <c r="I85" s="109"/>
      <c r="J85" s="34"/>
      <c r="K85" s="34"/>
      <c r="L85" s="37"/>
    </row>
    <row r="86" spans="2:47" s="1" customFormat="1" ht="12" customHeight="1">
      <c r="B86" s="33"/>
      <c r="C86" s="28" t="s">
        <v>108</v>
      </c>
      <c r="D86" s="34"/>
      <c r="E86" s="34"/>
      <c r="F86" s="34"/>
      <c r="G86" s="34"/>
      <c r="H86" s="34"/>
      <c r="I86" s="109"/>
      <c r="J86" s="34"/>
      <c r="K86" s="34"/>
      <c r="L86" s="37"/>
    </row>
    <row r="87" spans="2:47" s="1" customFormat="1" ht="16.5" customHeight="1">
      <c r="B87" s="33"/>
      <c r="C87" s="34"/>
      <c r="D87" s="34"/>
      <c r="E87" s="273" t="str">
        <f>E9</f>
        <v>5 - SO 05 Vegetační úpravy, kácení</v>
      </c>
      <c r="F87" s="301"/>
      <c r="G87" s="301"/>
      <c r="H87" s="301"/>
      <c r="I87" s="109"/>
      <c r="J87" s="34"/>
      <c r="K87" s="34"/>
      <c r="L87" s="37"/>
    </row>
    <row r="88" spans="2:47" s="1" customFormat="1" ht="6.95" customHeight="1">
      <c r="B88" s="33"/>
      <c r="C88" s="34"/>
      <c r="D88" s="34"/>
      <c r="E88" s="34"/>
      <c r="F88" s="34"/>
      <c r="G88" s="34"/>
      <c r="H88" s="34"/>
      <c r="I88" s="109"/>
      <c r="J88" s="34"/>
      <c r="K88" s="34"/>
      <c r="L88" s="37"/>
    </row>
    <row r="89" spans="2:47" s="1" customFormat="1" ht="12" customHeight="1">
      <c r="B89" s="33"/>
      <c r="C89" s="28" t="s">
        <v>22</v>
      </c>
      <c r="D89" s="34"/>
      <c r="E89" s="34"/>
      <c r="F89" s="26" t="str">
        <f>F12</f>
        <v>Týniště n. Orlicí, Štěpánovsko</v>
      </c>
      <c r="G89" s="34"/>
      <c r="H89" s="34"/>
      <c r="I89" s="111" t="s">
        <v>24</v>
      </c>
      <c r="J89" s="60">
        <f>IF(J12="","",J12)</f>
        <v>43648</v>
      </c>
      <c r="K89" s="34"/>
      <c r="L89" s="37"/>
    </row>
    <row r="90" spans="2:47" s="1" customFormat="1" ht="6.95" customHeight="1">
      <c r="B90" s="33"/>
      <c r="C90" s="34"/>
      <c r="D90" s="34"/>
      <c r="E90" s="34"/>
      <c r="F90" s="34"/>
      <c r="G90" s="34"/>
      <c r="H90" s="34"/>
      <c r="I90" s="109"/>
      <c r="J90" s="34"/>
      <c r="K90" s="34"/>
      <c r="L90" s="37"/>
    </row>
    <row r="91" spans="2:47"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47" s="1" customFormat="1" ht="15.2" customHeight="1">
      <c r="B92" s="33"/>
      <c r="C92" s="28" t="s">
        <v>29</v>
      </c>
      <c r="D92" s="34"/>
      <c r="E92" s="34"/>
      <c r="F92" s="26" t="str">
        <f>IF(E18="","",E18)</f>
        <v>Vyplň údaj</v>
      </c>
      <c r="G92" s="34"/>
      <c r="H92" s="34"/>
      <c r="I92" s="111" t="s">
        <v>36</v>
      </c>
      <c r="J92" s="31" t="str">
        <f>E24</f>
        <v>Ing. Nikola Janková</v>
      </c>
      <c r="K92" s="34"/>
      <c r="L92" s="37"/>
    </row>
    <row r="93" spans="2:47" s="1" customFormat="1" ht="10.35" customHeight="1">
      <c r="B93" s="33"/>
      <c r="C93" s="34"/>
      <c r="D93" s="34"/>
      <c r="E93" s="34"/>
      <c r="F93" s="34"/>
      <c r="G93" s="34"/>
      <c r="H93" s="34"/>
      <c r="I93" s="109"/>
      <c r="J93" s="34"/>
      <c r="K93" s="34"/>
      <c r="L93" s="37"/>
    </row>
    <row r="94" spans="2:47" s="1" customFormat="1" ht="29.25" customHeight="1">
      <c r="B94" s="33"/>
      <c r="C94" s="145" t="s">
        <v>111</v>
      </c>
      <c r="D94" s="146"/>
      <c r="E94" s="146"/>
      <c r="F94" s="146"/>
      <c r="G94" s="146"/>
      <c r="H94" s="146"/>
      <c r="I94" s="147"/>
      <c r="J94" s="148" t="s">
        <v>112</v>
      </c>
      <c r="K94" s="146"/>
      <c r="L94" s="37"/>
    </row>
    <row r="95" spans="2:47"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J118</f>
        <v>0</v>
      </c>
      <c r="K96" s="34"/>
      <c r="L96" s="37"/>
      <c r="AU96" s="16" t="s">
        <v>114</v>
      </c>
    </row>
    <row r="97" spans="2:12" s="8" customFormat="1" ht="24.95" customHeight="1">
      <c r="B97" s="150"/>
      <c r="C97" s="151"/>
      <c r="D97" s="152" t="s">
        <v>115</v>
      </c>
      <c r="E97" s="153"/>
      <c r="F97" s="153"/>
      <c r="G97" s="153"/>
      <c r="H97" s="153"/>
      <c r="I97" s="154"/>
      <c r="J97" s="155">
        <f>J119</f>
        <v>0</v>
      </c>
      <c r="K97" s="151"/>
      <c r="L97" s="156"/>
    </row>
    <row r="98" spans="2:12" s="9" customFormat="1" ht="19.899999999999999" customHeight="1">
      <c r="B98" s="157"/>
      <c r="C98" s="158"/>
      <c r="D98" s="159" t="s">
        <v>116</v>
      </c>
      <c r="E98" s="160"/>
      <c r="F98" s="160"/>
      <c r="G98" s="160"/>
      <c r="H98" s="160"/>
      <c r="I98" s="161"/>
      <c r="J98" s="162">
        <f>J120</f>
        <v>0</v>
      </c>
      <c r="K98" s="158"/>
      <c r="L98" s="163"/>
    </row>
    <row r="99" spans="2:12" s="1" customFormat="1" ht="21.75" customHeight="1">
      <c r="B99" s="33"/>
      <c r="C99" s="34"/>
      <c r="D99" s="34"/>
      <c r="E99" s="34"/>
      <c r="F99" s="34"/>
      <c r="G99" s="34"/>
      <c r="H99" s="34"/>
      <c r="I99" s="109"/>
      <c r="J99" s="34"/>
      <c r="K99" s="34"/>
      <c r="L99" s="37"/>
    </row>
    <row r="100" spans="2:12" s="1" customFormat="1" ht="6.95" customHeight="1">
      <c r="B100" s="48"/>
      <c r="C100" s="49"/>
      <c r="D100" s="49"/>
      <c r="E100" s="49"/>
      <c r="F100" s="49"/>
      <c r="G100" s="49"/>
      <c r="H100" s="49"/>
      <c r="I100" s="141"/>
      <c r="J100" s="49"/>
      <c r="K100" s="49"/>
      <c r="L100" s="37"/>
    </row>
    <row r="104" spans="2:12" s="1" customFormat="1" ht="6.95" customHeight="1">
      <c r="B104" s="50"/>
      <c r="C104" s="51"/>
      <c r="D104" s="51"/>
      <c r="E104" s="51"/>
      <c r="F104" s="51"/>
      <c r="G104" s="51"/>
      <c r="H104" s="51"/>
      <c r="I104" s="144"/>
      <c r="J104" s="51"/>
      <c r="K104" s="51"/>
      <c r="L104" s="37"/>
    </row>
    <row r="105" spans="2:12" s="1" customFormat="1" ht="24.95" customHeight="1">
      <c r="B105" s="33"/>
      <c r="C105" s="22" t="s">
        <v>121</v>
      </c>
      <c r="D105" s="34"/>
      <c r="E105" s="34"/>
      <c r="F105" s="34"/>
      <c r="G105" s="34"/>
      <c r="H105" s="34"/>
      <c r="I105" s="109"/>
      <c r="J105" s="34"/>
      <c r="K105" s="34"/>
      <c r="L105" s="37"/>
    </row>
    <row r="106" spans="2:12" s="1" customFormat="1" ht="6.95" customHeight="1">
      <c r="B106" s="33"/>
      <c r="C106" s="34"/>
      <c r="D106" s="34"/>
      <c r="E106" s="34"/>
      <c r="F106" s="34"/>
      <c r="G106" s="34"/>
      <c r="H106" s="34"/>
      <c r="I106" s="109"/>
      <c r="J106" s="34"/>
      <c r="K106" s="34"/>
      <c r="L106" s="37"/>
    </row>
    <row r="107" spans="2:12" s="1" customFormat="1" ht="12" customHeight="1">
      <c r="B107" s="33"/>
      <c r="C107" s="28" t="s">
        <v>16</v>
      </c>
      <c r="D107" s="34"/>
      <c r="E107" s="34"/>
      <c r="F107" s="34"/>
      <c r="G107" s="34"/>
      <c r="H107" s="34"/>
      <c r="I107" s="109"/>
      <c r="J107" s="34"/>
      <c r="K107" s="34"/>
      <c r="L107" s="37"/>
    </row>
    <row r="108" spans="2:12" s="1" customFormat="1" ht="16.5" customHeight="1">
      <c r="B108" s="33"/>
      <c r="C108" s="34"/>
      <c r="D108" s="34"/>
      <c r="E108" s="302" t="str">
        <f>E7</f>
        <v>Orlice, Týniště n.O., revitalizace ramene Jordán - zadání</v>
      </c>
      <c r="F108" s="303"/>
      <c r="G108" s="303"/>
      <c r="H108" s="303"/>
      <c r="I108" s="109"/>
      <c r="J108" s="34"/>
      <c r="K108" s="34"/>
      <c r="L108" s="37"/>
    </row>
    <row r="109" spans="2:12" s="1" customFormat="1" ht="12" customHeight="1">
      <c r="B109" s="33"/>
      <c r="C109" s="28" t="s">
        <v>108</v>
      </c>
      <c r="D109" s="34"/>
      <c r="E109" s="34"/>
      <c r="F109" s="34"/>
      <c r="G109" s="34"/>
      <c r="H109" s="34"/>
      <c r="I109" s="109"/>
      <c r="J109" s="34"/>
      <c r="K109" s="34"/>
      <c r="L109" s="37"/>
    </row>
    <row r="110" spans="2:12" s="1" customFormat="1" ht="16.5" customHeight="1">
      <c r="B110" s="33"/>
      <c r="C110" s="34"/>
      <c r="D110" s="34"/>
      <c r="E110" s="273" t="str">
        <f>E9</f>
        <v>5 - SO 05 Vegetační úpravy, kácení</v>
      </c>
      <c r="F110" s="301"/>
      <c r="G110" s="301"/>
      <c r="H110" s="301"/>
      <c r="I110" s="109"/>
      <c r="J110" s="34"/>
      <c r="K110" s="34"/>
      <c r="L110" s="37"/>
    </row>
    <row r="111" spans="2:12" s="1" customFormat="1" ht="6.95" customHeight="1">
      <c r="B111" s="33"/>
      <c r="C111" s="34"/>
      <c r="D111" s="34"/>
      <c r="E111" s="34"/>
      <c r="F111" s="34"/>
      <c r="G111" s="34"/>
      <c r="H111" s="34"/>
      <c r="I111" s="109"/>
      <c r="J111" s="34"/>
      <c r="K111" s="34"/>
      <c r="L111" s="37"/>
    </row>
    <row r="112" spans="2:12" s="1" customFormat="1" ht="12" customHeight="1">
      <c r="B112" s="33"/>
      <c r="C112" s="28" t="s">
        <v>22</v>
      </c>
      <c r="D112" s="34"/>
      <c r="E112" s="34"/>
      <c r="F112" s="26" t="str">
        <f>F12</f>
        <v>Týniště n. Orlicí, Štěpánovsko</v>
      </c>
      <c r="G112" s="34"/>
      <c r="H112" s="34"/>
      <c r="I112" s="111" t="s">
        <v>24</v>
      </c>
      <c r="J112" s="60">
        <f>IF(J12="","",J12)</f>
        <v>43648</v>
      </c>
      <c r="K112" s="34"/>
      <c r="L112" s="37"/>
    </row>
    <row r="113" spans="2:65" s="1" customFormat="1" ht="6.95" customHeight="1">
      <c r="B113" s="33"/>
      <c r="C113" s="34"/>
      <c r="D113" s="34"/>
      <c r="E113" s="34"/>
      <c r="F113" s="34"/>
      <c r="G113" s="34"/>
      <c r="H113" s="34"/>
      <c r="I113" s="109"/>
      <c r="J113" s="34"/>
      <c r="K113" s="34"/>
      <c r="L113" s="37"/>
    </row>
    <row r="114" spans="2:65" s="1" customFormat="1" ht="43.15" customHeight="1">
      <c r="B114" s="33"/>
      <c r="C114" s="28" t="s">
        <v>25</v>
      </c>
      <c r="D114" s="34"/>
      <c r="E114" s="34"/>
      <c r="F114" s="26" t="str">
        <f>E15</f>
        <v>Povodí Labe, státní podnik,Víta Nejedlého 951, HK3</v>
      </c>
      <c r="G114" s="34"/>
      <c r="H114" s="34"/>
      <c r="I114" s="111" t="s">
        <v>31</v>
      </c>
      <c r="J114" s="31" t="str">
        <f>E21</f>
        <v>Šindlar s.r.o.,Na Brně 372/2a, 500 06 Hradec Král.</v>
      </c>
      <c r="K114" s="34"/>
      <c r="L114" s="37"/>
    </row>
    <row r="115" spans="2:65" s="1" customFormat="1" ht="15.2" customHeight="1">
      <c r="B115" s="33"/>
      <c r="C115" s="28" t="s">
        <v>29</v>
      </c>
      <c r="D115" s="34"/>
      <c r="E115" s="34"/>
      <c r="F115" s="26" t="str">
        <f>IF(E18="","",E18)</f>
        <v>Vyplň údaj</v>
      </c>
      <c r="G115" s="34"/>
      <c r="H115" s="34"/>
      <c r="I115" s="111" t="s">
        <v>36</v>
      </c>
      <c r="J115" s="31" t="str">
        <f>E24</f>
        <v>Ing. Nikola Janková</v>
      </c>
      <c r="K115" s="34"/>
      <c r="L115" s="37"/>
    </row>
    <row r="116" spans="2:65" s="1" customFormat="1" ht="10.35" customHeight="1">
      <c r="B116" s="33"/>
      <c r="C116" s="34"/>
      <c r="D116" s="34"/>
      <c r="E116" s="34"/>
      <c r="F116" s="34"/>
      <c r="G116" s="34"/>
      <c r="H116" s="34"/>
      <c r="I116" s="109"/>
      <c r="J116" s="34"/>
      <c r="K116" s="34"/>
      <c r="L116" s="37"/>
    </row>
    <row r="117" spans="2:65" s="10" customFormat="1" ht="29.25" customHeight="1">
      <c r="B117" s="164"/>
      <c r="C117" s="165" t="s">
        <v>122</v>
      </c>
      <c r="D117" s="166" t="s">
        <v>65</v>
      </c>
      <c r="E117" s="166" t="s">
        <v>61</v>
      </c>
      <c r="F117" s="166" t="s">
        <v>62</v>
      </c>
      <c r="G117" s="166" t="s">
        <v>123</v>
      </c>
      <c r="H117" s="166" t="s">
        <v>124</v>
      </c>
      <c r="I117" s="167" t="s">
        <v>125</v>
      </c>
      <c r="J117" s="166" t="s">
        <v>112</v>
      </c>
      <c r="K117" s="168" t="s">
        <v>126</v>
      </c>
      <c r="L117" s="169"/>
      <c r="M117" s="69" t="s">
        <v>1</v>
      </c>
      <c r="N117" s="70" t="s">
        <v>44</v>
      </c>
      <c r="O117" s="70" t="s">
        <v>127</v>
      </c>
      <c r="P117" s="70" t="s">
        <v>128</v>
      </c>
      <c r="Q117" s="70" t="s">
        <v>129</v>
      </c>
      <c r="R117" s="70" t="s">
        <v>130</v>
      </c>
      <c r="S117" s="70" t="s">
        <v>131</v>
      </c>
      <c r="T117" s="71" t="s">
        <v>132</v>
      </c>
    </row>
    <row r="118" spans="2:65" s="1" customFormat="1" ht="22.9" customHeight="1">
      <c r="B118" s="33"/>
      <c r="C118" s="76" t="s">
        <v>133</v>
      </c>
      <c r="D118" s="34"/>
      <c r="E118" s="34"/>
      <c r="F118" s="34"/>
      <c r="G118" s="34"/>
      <c r="H118" s="34"/>
      <c r="I118" s="109"/>
      <c r="J118" s="170">
        <f>BK118</f>
        <v>0</v>
      </c>
      <c r="K118" s="34"/>
      <c r="L118" s="37"/>
      <c r="M118" s="72"/>
      <c r="N118" s="73"/>
      <c r="O118" s="73"/>
      <c r="P118" s="171">
        <f>P119</f>
        <v>0</v>
      </c>
      <c r="Q118" s="73"/>
      <c r="R118" s="171">
        <f>R119</f>
        <v>0.72744999999999993</v>
      </c>
      <c r="S118" s="73"/>
      <c r="T118" s="172">
        <f>T119</f>
        <v>0</v>
      </c>
      <c r="AT118" s="16" t="s">
        <v>79</v>
      </c>
      <c r="AU118" s="16" t="s">
        <v>114</v>
      </c>
      <c r="BK118" s="173">
        <f>BK119</f>
        <v>0</v>
      </c>
    </row>
    <row r="119" spans="2:65" s="11" customFormat="1" ht="25.9" customHeight="1">
      <c r="B119" s="174"/>
      <c r="C119" s="175"/>
      <c r="D119" s="176" t="s">
        <v>79</v>
      </c>
      <c r="E119" s="177" t="s">
        <v>134</v>
      </c>
      <c r="F119" s="177" t="s">
        <v>135</v>
      </c>
      <c r="G119" s="175"/>
      <c r="H119" s="175"/>
      <c r="I119" s="178"/>
      <c r="J119" s="179">
        <f>BK119</f>
        <v>0</v>
      </c>
      <c r="K119" s="175"/>
      <c r="L119" s="180"/>
      <c r="M119" s="181"/>
      <c r="N119" s="182"/>
      <c r="O119" s="182"/>
      <c r="P119" s="183">
        <f>P120</f>
        <v>0</v>
      </c>
      <c r="Q119" s="182"/>
      <c r="R119" s="183">
        <f>R120</f>
        <v>0.72744999999999993</v>
      </c>
      <c r="S119" s="182"/>
      <c r="T119" s="184">
        <f>T120</f>
        <v>0</v>
      </c>
      <c r="AR119" s="185" t="s">
        <v>85</v>
      </c>
      <c r="AT119" s="186" t="s">
        <v>79</v>
      </c>
      <c r="AU119" s="186" t="s">
        <v>80</v>
      </c>
      <c r="AY119" s="185" t="s">
        <v>136</v>
      </c>
      <c r="BK119" s="187">
        <f>BK120</f>
        <v>0</v>
      </c>
    </row>
    <row r="120" spans="2:65" s="11" customFormat="1" ht="22.9" customHeight="1">
      <c r="B120" s="174"/>
      <c r="C120" s="175"/>
      <c r="D120" s="176" t="s">
        <v>79</v>
      </c>
      <c r="E120" s="188" t="s">
        <v>85</v>
      </c>
      <c r="F120" s="188" t="s">
        <v>137</v>
      </c>
      <c r="G120" s="175"/>
      <c r="H120" s="175"/>
      <c r="I120" s="178"/>
      <c r="J120" s="189">
        <f>BK120</f>
        <v>0</v>
      </c>
      <c r="K120" s="175"/>
      <c r="L120" s="180"/>
      <c r="M120" s="181"/>
      <c r="N120" s="182"/>
      <c r="O120" s="182"/>
      <c r="P120" s="183">
        <f>SUM(P121:P189)</f>
        <v>0</v>
      </c>
      <c r="Q120" s="182"/>
      <c r="R120" s="183">
        <f>SUM(R121:R189)</f>
        <v>0.72744999999999993</v>
      </c>
      <c r="S120" s="182"/>
      <c r="T120" s="184">
        <f>SUM(T121:T189)</f>
        <v>0</v>
      </c>
      <c r="AR120" s="185" t="s">
        <v>85</v>
      </c>
      <c r="AT120" s="186" t="s">
        <v>79</v>
      </c>
      <c r="AU120" s="186" t="s">
        <v>85</v>
      </c>
      <c r="AY120" s="185" t="s">
        <v>136</v>
      </c>
      <c r="BK120" s="187">
        <f>SUM(BK121:BK189)</f>
        <v>0</v>
      </c>
    </row>
    <row r="121" spans="2:65" s="1" customFormat="1" ht="36" customHeight="1">
      <c r="B121" s="33"/>
      <c r="C121" s="190" t="s">
        <v>85</v>
      </c>
      <c r="D121" s="190" t="s">
        <v>138</v>
      </c>
      <c r="E121" s="191" t="s">
        <v>506</v>
      </c>
      <c r="F121" s="192" t="s">
        <v>507</v>
      </c>
      <c r="G121" s="193" t="s">
        <v>218</v>
      </c>
      <c r="H121" s="194">
        <v>5915</v>
      </c>
      <c r="I121" s="195"/>
      <c r="J121" s="196">
        <f>ROUND(I121*H121,2)</f>
        <v>0</v>
      </c>
      <c r="K121" s="192" t="s">
        <v>142</v>
      </c>
      <c r="L121" s="37"/>
      <c r="M121" s="197" t="s">
        <v>1</v>
      </c>
      <c r="N121" s="198" t="s">
        <v>45</v>
      </c>
      <c r="O121" s="65"/>
      <c r="P121" s="199">
        <f>O121*H121</f>
        <v>0</v>
      </c>
      <c r="Q121" s="199">
        <v>0</v>
      </c>
      <c r="R121" s="199">
        <f>Q121*H121</f>
        <v>0</v>
      </c>
      <c r="S121" s="199">
        <v>0</v>
      </c>
      <c r="T121" s="200">
        <f>S121*H121</f>
        <v>0</v>
      </c>
      <c r="AR121" s="201" t="s">
        <v>95</v>
      </c>
      <c r="AT121" s="201" t="s">
        <v>138</v>
      </c>
      <c r="AU121" s="201" t="s">
        <v>89</v>
      </c>
      <c r="AY121" s="16" t="s">
        <v>136</v>
      </c>
      <c r="BE121" s="202">
        <f>IF(N121="základní",J121,0)</f>
        <v>0</v>
      </c>
      <c r="BF121" s="202">
        <f>IF(N121="snížená",J121,0)</f>
        <v>0</v>
      </c>
      <c r="BG121" s="202">
        <f>IF(N121="zákl. přenesená",J121,0)</f>
        <v>0</v>
      </c>
      <c r="BH121" s="202">
        <f>IF(N121="sníž. přenesená",J121,0)</f>
        <v>0</v>
      </c>
      <c r="BI121" s="202">
        <f>IF(N121="nulová",J121,0)</f>
        <v>0</v>
      </c>
      <c r="BJ121" s="16" t="s">
        <v>85</v>
      </c>
      <c r="BK121" s="202">
        <f>ROUND(I121*H121,2)</f>
        <v>0</v>
      </c>
      <c r="BL121" s="16" t="s">
        <v>95</v>
      </c>
      <c r="BM121" s="201" t="s">
        <v>508</v>
      </c>
    </row>
    <row r="122" spans="2:65" s="1" customFormat="1" ht="126.75">
      <c r="B122" s="33"/>
      <c r="C122" s="34"/>
      <c r="D122" s="203" t="s">
        <v>144</v>
      </c>
      <c r="E122" s="34"/>
      <c r="F122" s="204" t="s">
        <v>509</v>
      </c>
      <c r="G122" s="34"/>
      <c r="H122" s="34"/>
      <c r="I122" s="109"/>
      <c r="J122" s="34"/>
      <c r="K122" s="34"/>
      <c r="L122" s="37"/>
      <c r="M122" s="205"/>
      <c r="N122" s="65"/>
      <c r="O122" s="65"/>
      <c r="P122" s="65"/>
      <c r="Q122" s="65"/>
      <c r="R122" s="65"/>
      <c r="S122" s="65"/>
      <c r="T122" s="66"/>
      <c r="AT122" s="16" t="s">
        <v>144</v>
      </c>
      <c r="AU122" s="16" t="s">
        <v>89</v>
      </c>
    </row>
    <row r="123" spans="2:65" s="13" customFormat="1">
      <c r="B123" s="216"/>
      <c r="C123" s="217"/>
      <c r="D123" s="203" t="s">
        <v>146</v>
      </c>
      <c r="E123" s="218" t="s">
        <v>1</v>
      </c>
      <c r="F123" s="219" t="s">
        <v>510</v>
      </c>
      <c r="G123" s="217"/>
      <c r="H123" s="220">
        <v>5915</v>
      </c>
      <c r="I123" s="221"/>
      <c r="J123" s="217"/>
      <c r="K123" s="217"/>
      <c r="L123" s="222"/>
      <c r="M123" s="223"/>
      <c r="N123" s="224"/>
      <c r="O123" s="224"/>
      <c r="P123" s="224"/>
      <c r="Q123" s="224"/>
      <c r="R123" s="224"/>
      <c r="S123" s="224"/>
      <c r="T123" s="225"/>
      <c r="AT123" s="226" t="s">
        <v>146</v>
      </c>
      <c r="AU123" s="226" t="s">
        <v>89</v>
      </c>
      <c r="AV123" s="13" t="s">
        <v>89</v>
      </c>
      <c r="AW123" s="13" t="s">
        <v>35</v>
      </c>
      <c r="AX123" s="13" t="s">
        <v>85</v>
      </c>
      <c r="AY123" s="226" t="s">
        <v>136</v>
      </c>
    </row>
    <row r="124" spans="2:65" s="1" customFormat="1" ht="24" customHeight="1">
      <c r="B124" s="33"/>
      <c r="C124" s="190" t="s">
        <v>89</v>
      </c>
      <c r="D124" s="190" t="s">
        <v>138</v>
      </c>
      <c r="E124" s="191" t="s">
        <v>511</v>
      </c>
      <c r="F124" s="192" t="s">
        <v>512</v>
      </c>
      <c r="G124" s="193" t="s">
        <v>141</v>
      </c>
      <c r="H124" s="194">
        <v>61.246000000000002</v>
      </c>
      <c r="I124" s="195"/>
      <c r="J124" s="196">
        <f>ROUND(I124*H124,2)</f>
        <v>0</v>
      </c>
      <c r="K124" s="192" t="s">
        <v>142</v>
      </c>
      <c r="L124" s="37"/>
      <c r="M124" s="197" t="s">
        <v>1</v>
      </c>
      <c r="N124" s="198" t="s">
        <v>45</v>
      </c>
      <c r="O124" s="65"/>
      <c r="P124" s="199">
        <f>O124*H124</f>
        <v>0</v>
      </c>
      <c r="Q124" s="199">
        <v>0</v>
      </c>
      <c r="R124" s="199">
        <f>Q124*H124</f>
        <v>0</v>
      </c>
      <c r="S124" s="199">
        <v>0</v>
      </c>
      <c r="T124" s="200">
        <f>S124*H124</f>
        <v>0</v>
      </c>
      <c r="AR124" s="201" t="s">
        <v>95</v>
      </c>
      <c r="AT124" s="201" t="s">
        <v>138</v>
      </c>
      <c r="AU124" s="201" t="s">
        <v>89</v>
      </c>
      <c r="AY124" s="16" t="s">
        <v>136</v>
      </c>
      <c r="BE124" s="202">
        <f>IF(N124="základní",J124,0)</f>
        <v>0</v>
      </c>
      <c r="BF124" s="202">
        <f>IF(N124="snížená",J124,0)</f>
        <v>0</v>
      </c>
      <c r="BG124" s="202">
        <f>IF(N124="zákl. přenesená",J124,0)</f>
        <v>0</v>
      </c>
      <c r="BH124" s="202">
        <f>IF(N124="sníž. přenesená",J124,0)</f>
        <v>0</v>
      </c>
      <c r="BI124" s="202">
        <f>IF(N124="nulová",J124,0)</f>
        <v>0</v>
      </c>
      <c r="BJ124" s="16" t="s">
        <v>85</v>
      </c>
      <c r="BK124" s="202">
        <f>ROUND(I124*H124,2)</f>
        <v>0</v>
      </c>
      <c r="BL124" s="16" t="s">
        <v>95</v>
      </c>
      <c r="BM124" s="201" t="s">
        <v>513</v>
      </c>
    </row>
    <row r="125" spans="2:65" s="1" customFormat="1" ht="39">
      <c r="B125" s="33"/>
      <c r="C125" s="34"/>
      <c r="D125" s="203" t="s">
        <v>144</v>
      </c>
      <c r="E125" s="34"/>
      <c r="F125" s="204" t="s">
        <v>514</v>
      </c>
      <c r="G125" s="34"/>
      <c r="H125" s="34"/>
      <c r="I125" s="109"/>
      <c r="J125" s="34"/>
      <c r="K125" s="34"/>
      <c r="L125" s="37"/>
      <c r="M125" s="205"/>
      <c r="N125" s="65"/>
      <c r="O125" s="65"/>
      <c r="P125" s="65"/>
      <c r="Q125" s="65"/>
      <c r="R125" s="65"/>
      <c r="S125" s="65"/>
      <c r="T125" s="66"/>
      <c r="AT125" s="16" t="s">
        <v>144</v>
      </c>
      <c r="AU125" s="16" t="s">
        <v>89</v>
      </c>
    </row>
    <row r="126" spans="2:65" s="13" customFormat="1">
      <c r="B126" s="216"/>
      <c r="C126" s="217"/>
      <c r="D126" s="203" t="s">
        <v>146</v>
      </c>
      <c r="E126" s="218" t="s">
        <v>1</v>
      </c>
      <c r="F126" s="219" t="s">
        <v>515</v>
      </c>
      <c r="G126" s="217"/>
      <c r="H126" s="220">
        <v>59.15</v>
      </c>
      <c r="I126" s="221"/>
      <c r="J126" s="217"/>
      <c r="K126" s="217"/>
      <c r="L126" s="222"/>
      <c r="M126" s="223"/>
      <c r="N126" s="224"/>
      <c r="O126" s="224"/>
      <c r="P126" s="224"/>
      <c r="Q126" s="224"/>
      <c r="R126" s="224"/>
      <c r="S126" s="224"/>
      <c r="T126" s="225"/>
      <c r="AT126" s="226" t="s">
        <v>146</v>
      </c>
      <c r="AU126" s="226" t="s">
        <v>89</v>
      </c>
      <c r="AV126" s="13" t="s">
        <v>89</v>
      </c>
      <c r="AW126" s="13" t="s">
        <v>35</v>
      </c>
      <c r="AX126" s="13" t="s">
        <v>80</v>
      </c>
      <c r="AY126" s="226" t="s">
        <v>136</v>
      </c>
    </row>
    <row r="127" spans="2:65" s="13" customFormat="1">
      <c r="B127" s="216"/>
      <c r="C127" s="217"/>
      <c r="D127" s="203" t="s">
        <v>146</v>
      </c>
      <c r="E127" s="218" t="s">
        <v>1</v>
      </c>
      <c r="F127" s="219" t="s">
        <v>516</v>
      </c>
      <c r="G127" s="217"/>
      <c r="H127" s="220">
        <v>1.3859999999999999</v>
      </c>
      <c r="I127" s="221"/>
      <c r="J127" s="217"/>
      <c r="K127" s="217"/>
      <c r="L127" s="222"/>
      <c r="M127" s="223"/>
      <c r="N127" s="224"/>
      <c r="O127" s="224"/>
      <c r="P127" s="224"/>
      <c r="Q127" s="224"/>
      <c r="R127" s="224"/>
      <c r="S127" s="224"/>
      <c r="T127" s="225"/>
      <c r="AT127" s="226" t="s">
        <v>146</v>
      </c>
      <c r="AU127" s="226" t="s">
        <v>89</v>
      </c>
      <c r="AV127" s="13" t="s">
        <v>89</v>
      </c>
      <c r="AW127" s="13" t="s">
        <v>35</v>
      </c>
      <c r="AX127" s="13" t="s">
        <v>80</v>
      </c>
      <c r="AY127" s="226" t="s">
        <v>136</v>
      </c>
    </row>
    <row r="128" spans="2:65" s="13" customFormat="1">
      <c r="B128" s="216"/>
      <c r="C128" s="217"/>
      <c r="D128" s="203" t="s">
        <v>146</v>
      </c>
      <c r="E128" s="218" t="s">
        <v>1</v>
      </c>
      <c r="F128" s="219" t="s">
        <v>517</v>
      </c>
      <c r="G128" s="217"/>
      <c r="H128" s="220">
        <v>0.71</v>
      </c>
      <c r="I128" s="221"/>
      <c r="J128" s="217"/>
      <c r="K128" s="217"/>
      <c r="L128" s="222"/>
      <c r="M128" s="223"/>
      <c r="N128" s="224"/>
      <c r="O128" s="224"/>
      <c r="P128" s="224"/>
      <c r="Q128" s="224"/>
      <c r="R128" s="224"/>
      <c r="S128" s="224"/>
      <c r="T128" s="225"/>
      <c r="AT128" s="226" t="s">
        <v>146</v>
      </c>
      <c r="AU128" s="226" t="s">
        <v>89</v>
      </c>
      <c r="AV128" s="13" t="s">
        <v>89</v>
      </c>
      <c r="AW128" s="13" t="s">
        <v>35</v>
      </c>
      <c r="AX128" s="13" t="s">
        <v>80</v>
      </c>
      <c r="AY128" s="226" t="s">
        <v>136</v>
      </c>
    </row>
    <row r="129" spans="2:65" s="14" customFormat="1">
      <c r="B129" s="227"/>
      <c r="C129" s="228"/>
      <c r="D129" s="203" t="s">
        <v>146</v>
      </c>
      <c r="E129" s="229" t="s">
        <v>1</v>
      </c>
      <c r="F129" s="230" t="s">
        <v>150</v>
      </c>
      <c r="G129" s="228"/>
      <c r="H129" s="231">
        <v>61.246000000000002</v>
      </c>
      <c r="I129" s="232"/>
      <c r="J129" s="228"/>
      <c r="K129" s="228"/>
      <c r="L129" s="233"/>
      <c r="M129" s="234"/>
      <c r="N129" s="235"/>
      <c r="O129" s="235"/>
      <c r="P129" s="235"/>
      <c r="Q129" s="235"/>
      <c r="R129" s="235"/>
      <c r="S129" s="235"/>
      <c r="T129" s="236"/>
      <c r="AT129" s="237" t="s">
        <v>146</v>
      </c>
      <c r="AU129" s="237" t="s">
        <v>89</v>
      </c>
      <c r="AV129" s="14" t="s">
        <v>95</v>
      </c>
      <c r="AW129" s="14" t="s">
        <v>35</v>
      </c>
      <c r="AX129" s="14" t="s">
        <v>85</v>
      </c>
      <c r="AY129" s="237" t="s">
        <v>136</v>
      </c>
    </row>
    <row r="130" spans="2:65" s="1" customFormat="1" ht="36" customHeight="1">
      <c r="B130" s="33"/>
      <c r="C130" s="190" t="s">
        <v>92</v>
      </c>
      <c r="D130" s="190" t="s">
        <v>138</v>
      </c>
      <c r="E130" s="191" t="s">
        <v>518</v>
      </c>
      <c r="F130" s="192" t="s">
        <v>519</v>
      </c>
      <c r="G130" s="193" t="s">
        <v>178</v>
      </c>
      <c r="H130" s="194">
        <v>154</v>
      </c>
      <c r="I130" s="195"/>
      <c r="J130" s="196">
        <f>ROUND(I130*H130,2)</f>
        <v>0</v>
      </c>
      <c r="K130" s="192" t="s">
        <v>142</v>
      </c>
      <c r="L130" s="37"/>
      <c r="M130" s="197" t="s">
        <v>1</v>
      </c>
      <c r="N130" s="198" t="s">
        <v>45</v>
      </c>
      <c r="O130" s="65"/>
      <c r="P130" s="199">
        <f>O130*H130</f>
        <v>0</v>
      </c>
      <c r="Q130" s="199">
        <v>0</v>
      </c>
      <c r="R130" s="199">
        <f>Q130*H130</f>
        <v>0</v>
      </c>
      <c r="S130" s="199">
        <v>0</v>
      </c>
      <c r="T130" s="200">
        <f>S130*H130</f>
        <v>0</v>
      </c>
      <c r="AR130" s="201" t="s">
        <v>95</v>
      </c>
      <c r="AT130" s="201" t="s">
        <v>138</v>
      </c>
      <c r="AU130" s="201" t="s">
        <v>89</v>
      </c>
      <c r="AY130" s="16" t="s">
        <v>136</v>
      </c>
      <c r="BE130" s="202">
        <f>IF(N130="základní",J130,0)</f>
        <v>0</v>
      </c>
      <c r="BF130" s="202">
        <f>IF(N130="snížená",J130,0)</f>
        <v>0</v>
      </c>
      <c r="BG130" s="202">
        <f>IF(N130="zákl. přenesená",J130,0)</f>
        <v>0</v>
      </c>
      <c r="BH130" s="202">
        <f>IF(N130="sníž. přenesená",J130,0)</f>
        <v>0</v>
      </c>
      <c r="BI130" s="202">
        <f>IF(N130="nulová",J130,0)</f>
        <v>0</v>
      </c>
      <c r="BJ130" s="16" t="s">
        <v>85</v>
      </c>
      <c r="BK130" s="202">
        <f>ROUND(I130*H130,2)</f>
        <v>0</v>
      </c>
      <c r="BL130" s="16" t="s">
        <v>95</v>
      </c>
      <c r="BM130" s="201" t="s">
        <v>520</v>
      </c>
    </row>
    <row r="131" spans="2:65" s="1" customFormat="1" ht="107.25">
      <c r="B131" s="33"/>
      <c r="C131" s="34"/>
      <c r="D131" s="203" t="s">
        <v>144</v>
      </c>
      <c r="E131" s="34"/>
      <c r="F131" s="204" t="s">
        <v>521</v>
      </c>
      <c r="G131" s="34"/>
      <c r="H131" s="34"/>
      <c r="I131" s="109"/>
      <c r="J131" s="34"/>
      <c r="K131" s="34"/>
      <c r="L131" s="37"/>
      <c r="M131" s="205"/>
      <c r="N131" s="65"/>
      <c r="O131" s="65"/>
      <c r="P131" s="65"/>
      <c r="Q131" s="65"/>
      <c r="R131" s="65"/>
      <c r="S131" s="65"/>
      <c r="T131" s="66"/>
      <c r="AT131" s="16" t="s">
        <v>144</v>
      </c>
      <c r="AU131" s="16" t="s">
        <v>89</v>
      </c>
    </row>
    <row r="132" spans="2:65" s="13" customFormat="1">
      <c r="B132" s="216"/>
      <c r="C132" s="217"/>
      <c r="D132" s="203" t="s">
        <v>146</v>
      </c>
      <c r="E132" s="218" t="s">
        <v>1</v>
      </c>
      <c r="F132" s="219" t="s">
        <v>522</v>
      </c>
      <c r="G132" s="217"/>
      <c r="H132" s="220">
        <v>154</v>
      </c>
      <c r="I132" s="221"/>
      <c r="J132" s="217"/>
      <c r="K132" s="217"/>
      <c r="L132" s="222"/>
      <c r="M132" s="223"/>
      <c r="N132" s="224"/>
      <c r="O132" s="224"/>
      <c r="P132" s="224"/>
      <c r="Q132" s="224"/>
      <c r="R132" s="224"/>
      <c r="S132" s="224"/>
      <c r="T132" s="225"/>
      <c r="AT132" s="226" t="s">
        <v>146</v>
      </c>
      <c r="AU132" s="226" t="s">
        <v>89</v>
      </c>
      <c r="AV132" s="13" t="s">
        <v>89</v>
      </c>
      <c r="AW132" s="13" t="s">
        <v>35</v>
      </c>
      <c r="AX132" s="13" t="s">
        <v>85</v>
      </c>
      <c r="AY132" s="226" t="s">
        <v>136</v>
      </c>
    </row>
    <row r="133" spans="2:65" s="1" customFormat="1" ht="36" customHeight="1">
      <c r="B133" s="33"/>
      <c r="C133" s="190" t="s">
        <v>95</v>
      </c>
      <c r="D133" s="190" t="s">
        <v>138</v>
      </c>
      <c r="E133" s="191" t="s">
        <v>523</v>
      </c>
      <c r="F133" s="192" t="s">
        <v>524</v>
      </c>
      <c r="G133" s="193" t="s">
        <v>178</v>
      </c>
      <c r="H133" s="194">
        <v>48</v>
      </c>
      <c r="I133" s="195"/>
      <c r="J133" s="196">
        <f>ROUND(I133*H133,2)</f>
        <v>0</v>
      </c>
      <c r="K133" s="192" t="s">
        <v>1</v>
      </c>
      <c r="L133" s="37"/>
      <c r="M133" s="197" t="s">
        <v>1</v>
      </c>
      <c r="N133" s="198" t="s">
        <v>45</v>
      </c>
      <c r="O133" s="65"/>
      <c r="P133" s="199">
        <f>O133*H133</f>
        <v>0</v>
      </c>
      <c r="Q133" s="199">
        <v>0</v>
      </c>
      <c r="R133" s="199">
        <f>Q133*H133</f>
        <v>0</v>
      </c>
      <c r="S133" s="199">
        <v>0</v>
      </c>
      <c r="T133" s="200">
        <f>S133*H133</f>
        <v>0</v>
      </c>
      <c r="AR133" s="201" t="s">
        <v>95</v>
      </c>
      <c r="AT133" s="201" t="s">
        <v>138</v>
      </c>
      <c r="AU133" s="201" t="s">
        <v>89</v>
      </c>
      <c r="AY133" s="16" t="s">
        <v>136</v>
      </c>
      <c r="BE133" s="202">
        <f>IF(N133="základní",J133,0)</f>
        <v>0</v>
      </c>
      <c r="BF133" s="202">
        <f>IF(N133="snížená",J133,0)</f>
        <v>0</v>
      </c>
      <c r="BG133" s="202">
        <f>IF(N133="zákl. přenesená",J133,0)</f>
        <v>0</v>
      </c>
      <c r="BH133" s="202">
        <f>IF(N133="sníž. přenesená",J133,0)</f>
        <v>0</v>
      </c>
      <c r="BI133" s="202">
        <f>IF(N133="nulová",J133,0)</f>
        <v>0</v>
      </c>
      <c r="BJ133" s="16" t="s">
        <v>85</v>
      </c>
      <c r="BK133" s="202">
        <f>ROUND(I133*H133,2)</f>
        <v>0</v>
      </c>
      <c r="BL133" s="16" t="s">
        <v>95</v>
      </c>
      <c r="BM133" s="201" t="s">
        <v>525</v>
      </c>
    </row>
    <row r="134" spans="2:65" s="1" customFormat="1" ht="107.25">
      <c r="B134" s="33"/>
      <c r="C134" s="34"/>
      <c r="D134" s="203" t="s">
        <v>144</v>
      </c>
      <c r="E134" s="34"/>
      <c r="F134" s="204" t="s">
        <v>521</v>
      </c>
      <c r="G134" s="34"/>
      <c r="H134" s="34"/>
      <c r="I134" s="109"/>
      <c r="J134" s="34"/>
      <c r="K134" s="34"/>
      <c r="L134" s="37"/>
      <c r="M134" s="205"/>
      <c r="N134" s="65"/>
      <c r="O134" s="65"/>
      <c r="P134" s="65"/>
      <c r="Q134" s="65"/>
      <c r="R134" s="65"/>
      <c r="S134" s="65"/>
      <c r="T134" s="66"/>
      <c r="AT134" s="16" t="s">
        <v>144</v>
      </c>
      <c r="AU134" s="16" t="s">
        <v>89</v>
      </c>
    </row>
    <row r="135" spans="2:65" s="12" customFormat="1">
      <c r="B135" s="206"/>
      <c r="C135" s="207"/>
      <c r="D135" s="203" t="s">
        <v>146</v>
      </c>
      <c r="E135" s="208" t="s">
        <v>1</v>
      </c>
      <c r="F135" s="209" t="s">
        <v>781</v>
      </c>
      <c r="G135" s="207"/>
      <c r="H135" s="208" t="s">
        <v>1</v>
      </c>
      <c r="I135" s="210"/>
      <c r="J135" s="207"/>
      <c r="K135" s="207"/>
      <c r="L135" s="211"/>
      <c r="M135" s="212"/>
      <c r="N135" s="213"/>
      <c r="O135" s="213"/>
      <c r="P135" s="213"/>
      <c r="Q135" s="213"/>
      <c r="R135" s="213"/>
      <c r="S135" s="213"/>
      <c r="T135" s="214"/>
      <c r="AT135" s="215" t="s">
        <v>146</v>
      </c>
      <c r="AU135" s="215" t="s">
        <v>89</v>
      </c>
      <c r="AV135" s="12" t="s">
        <v>85</v>
      </c>
      <c r="AW135" s="12" t="s">
        <v>35</v>
      </c>
      <c r="AX135" s="12" t="s">
        <v>80</v>
      </c>
      <c r="AY135" s="215" t="s">
        <v>136</v>
      </c>
    </row>
    <row r="136" spans="2:65" s="12" customFormat="1">
      <c r="B136" s="206"/>
      <c r="C136" s="207"/>
      <c r="D136" s="203" t="s">
        <v>146</v>
      </c>
      <c r="E136" s="208" t="s">
        <v>1</v>
      </c>
      <c r="F136" s="209" t="s">
        <v>526</v>
      </c>
      <c r="G136" s="207"/>
      <c r="H136" s="208" t="s">
        <v>1</v>
      </c>
      <c r="I136" s="210"/>
      <c r="J136" s="207"/>
      <c r="K136" s="207"/>
      <c r="L136" s="211"/>
      <c r="M136" s="212"/>
      <c r="N136" s="213"/>
      <c r="O136" s="213"/>
      <c r="P136" s="213"/>
      <c r="Q136" s="213"/>
      <c r="R136" s="213"/>
      <c r="S136" s="213"/>
      <c r="T136" s="214"/>
      <c r="AT136" s="215" t="s">
        <v>146</v>
      </c>
      <c r="AU136" s="215" t="s">
        <v>89</v>
      </c>
      <c r="AV136" s="12" t="s">
        <v>85</v>
      </c>
      <c r="AW136" s="12" t="s">
        <v>35</v>
      </c>
      <c r="AX136" s="12" t="s">
        <v>80</v>
      </c>
      <c r="AY136" s="215" t="s">
        <v>136</v>
      </c>
    </row>
    <row r="137" spans="2:65" s="13" customFormat="1">
      <c r="B137" s="216"/>
      <c r="C137" s="217"/>
      <c r="D137" s="203" t="s">
        <v>146</v>
      </c>
      <c r="E137" s="218" t="s">
        <v>1</v>
      </c>
      <c r="F137" s="219" t="s">
        <v>527</v>
      </c>
      <c r="G137" s="217"/>
      <c r="H137" s="220">
        <v>48</v>
      </c>
      <c r="I137" s="221"/>
      <c r="J137" s="217"/>
      <c r="K137" s="217"/>
      <c r="L137" s="222"/>
      <c r="M137" s="223"/>
      <c r="N137" s="224"/>
      <c r="O137" s="224"/>
      <c r="P137" s="224"/>
      <c r="Q137" s="224"/>
      <c r="R137" s="224"/>
      <c r="S137" s="224"/>
      <c r="T137" s="225"/>
      <c r="AT137" s="226" t="s">
        <v>146</v>
      </c>
      <c r="AU137" s="226" t="s">
        <v>89</v>
      </c>
      <c r="AV137" s="13" t="s">
        <v>89</v>
      </c>
      <c r="AW137" s="13" t="s">
        <v>35</v>
      </c>
      <c r="AX137" s="13" t="s">
        <v>80</v>
      </c>
      <c r="AY137" s="226" t="s">
        <v>136</v>
      </c>
    </row>
    <row r="138" spans="2:65" s="14" customFormat="1">
      <c r="B138" s="227"/>
      <c r="C138" s="228"/>
      <c r="D138" s="203" t="s">
        <v>146</v>
      </c>
      <c r="E138" s="229" t="s">
        <v>1</v>
      </c>
      <c r="F138" s="230" t="s">
        <v>150</v>
      </c>
      <c r="G138" s="228"/>
      <c r="H138" s="231">
        <v>48</v>
      </c>
      <c r="I138" s="232"/>
      <c r="J138" s="228"/>
      <c r="K138" s="228"/>
      <c r="L138" s="233"/>
      <c r="M138" s="234"/>
      <c r="N138" s="235"/>
      <c r="O138" s="235"/>
      <c r="P138" s="235"/>
      <c r="Q138" s="235"/>
      <c r="R138" s="235"/>
      <c r="S138" s="235"/>
      <c r="T138" s="236"/>
      <c r="AT138" s="237" t="s">
        <v>146</v>
      </c>
      <c r="AU138" s="237" t="s">
        <v>89</v>
      </c>
      <c r="AV138" s="14" t="s">
        <v>95</v>
      </c>
      <c r="AW138" s="14" t="s">
        <v>35</v>
      </c>
      <c r="AX138" s="14" t="s">
        <v>85</v>
      </c>
      <c r="AY138" s="237" t="s">
        <v>136</v>
      </c>
    </row>
    <row r="139" spans="2:65" s="1" customFormat="1" ht="36" customHeight="1">
      <c r="B139" s="33"/>
      <c r="C139" s="190" t="s">
        <v>98</v>
      </c>
      <c r="D139" s="190" t="s">
        <v>138</v>
      </c>
      <c r="E139" s="191" t="s">
        <v>528</v>
      </c>
      <c r="F139" s="192" t="s">
        <v>529</v>
      </c>
      <c r="G139" s="193" t="s">
        <v>178</v>
      </c>
      <c r="H139" s="194">
        <v>3</v>
      </c>
      <c r="I139" s="195"/>
      <c r="J139" s="196">
        <f>ROUND(I139*H139,2)</f>
        <v>0</v>
      </c>
      <c r="K139" s="192" t="s">
        <v>142</v>
      </c>
      <c r="L139" s="37"/>
      <c r="M139" s="197" t="s">
        <v>1</v>
      </c>
      <c r="N139" s="198" t="s">
        <v>45</v>
      </c>
      <c r="O139" s="65"/>
      <c r="P139" s="199">
        <f>O139*H139</f>
        <v>0</v>
      </c>
      <c r="Q139" s="199">
        <v>0</v>
      </c>
      <c r="R139" s="199">
        <f>Q139*H139</f>
        <v>0</v>
      </c>
      <c r="S139" s="199">
        <v>0</v>
      </c>
      <c r="T139" s="200">
        <f>S139*H139</f>
        <v>0</v>
      </c>
      <c r="AR139" s="201" t="s">
        <v>95</v>
      </c>
      <c r="AT139" s="201" t="s">
        <v>138</v>
      </c>
      <c r="AU139" s="201" t="s">
        <v>89</v>
      </c>
      <c r="AY139" s="16" t="s">
        <v>136</v>
      </c>
      <c r="BE139" s="202">
        <f>IF(N139="základní",J139,0)</f>
        <v>0</v>
      </c>
      <c r="BF139" s="202">
        <f>IF(N139="snížená",J139,0)</f>
        <v>0</v>
      </c>
      <c r="BG139" s="202">
        <f>IF(N139="zákl. přenesená",J139,0)</f>
        <v>0</v>
      </c>
      <c r="BH139" s="202">
        <f>IF(N139="sníž. přenesená",J139,0)</f>
        <v>0</v>
      </c>
      <c r="BI139" s="202">
        <f>IF(N139="nulová",J139,0)</f>
        <v>0</v>
      </c>
      <c r="BJ139" s="16" t="s">
        <v>85</v>
      </c>
      <c r="BK139" s="202">
        <f>ROUND(I139*H139,2)</f>
        <v>0</v>
      </c>
      <c r="BL139" s="16" t="s">
        <v>95</v>
      </c>
      <c r="BM139" s="201" t="s">
        <v>530</v>
      </c>
    </row>
    <row r="140" spans="2:65" s="1" customFormat="1" ht="107.25">
      <c r="B140" s="33"/>
      <c r="C140" s="34"/>
      <c r="D140" s="203" t="s">
        <v>144</v>
      </c>
      <c r="E140" s="34"/>
      <c r="F140" s="204" t="s">
        <v>521</v>
      </c>
      <c r="G140" s="34"/>
      <c r="H140" s="34"/>
      <c r="I140" s="109"/>
      <c r="J140" s="34"/>
      <c r="K140" s="34"/>
      <c r="L140" s="37"/>
      <c r="M140" s="205"/>
      <c r="N140" s="65"/>
      <c r="O140" s="65"/>
      <c r="P140" s="65"/>
      <c r="Q140" s="65"/>
      <c r="R140" s="65"/>
      <c r="S140" s="65"/>
      <c r="T140" s="66"/>
      <c r="AT140" s="16" t="s">
        <v>144</v>
      </c>
      <c r="AU140" s="16" t="s">
        <v>89</v>
      </c>
    </row>
    <row r="141" spans="2:65" s="1" customFormat="1">
      <c r="B141" s="33"/>
      <c r="C141" s="34"/>
      <c r="D141" s="203"/>
      <c r="E141" s="34"/>
      <c r="F141" s="209" t="s">
        <v>772</v>
      </c>
      <c r="G141" s="34"/>
      <c r="H141" s="34"/>
      <c r="I141" s="109"/>
      <c r="J141" s="34"/>
      <c r="K141" s="34"/>
      <c r="L141" s="37"/>
      <c r="M141" s="205"/>
      <c r="N141" s="65"/>
      <c r="O141" s="65"/>
      <c r="P141" s="65"/>
      <c r="Q141" s="65"/>
      <c r="R141" s="65"/>
      <c r="S141" s="65"/>
      <c r="T141" s="66"/>
      <c r="AT141" s="16"/>
      <c r="AU141" s="16"/>
    </row>
    <row r="142" spans="2:65" s="1" customFormat="1" ht="36" customHeight="1">
      <c r="B142" s="33"/>
      <c r="C142" s="190" t="s">
        <v>101</v>
      </c>
      <c r="D142" s="190" t="s">
        <v>138</v>
      </c>
      <c r="E142" s="191" t="s">
        <v>531</v>
      </c>
      <c r="F142" s="192" t="s">
        <v>532</v>
      </c>
      <c r="G142" s="193" t="s">
        <v>178</v>
      </c>
      <c r="H142" s="194">
        <v>1</v>
      </c>
      <c r="I142" s="195"/>
      <c r="J142" s="196">
        <f>ROUND(I142*H142,2)</f>
        <v>0</v>
      </c>
      <c r="K142" s="192" t="s">
        <v>142</v>
      </c>
      <c r="L142" s="37"/>
      <c r="M142" s="197" t="s">
        <v>1</v>
      </c>
      <c r="N142" s="198" t="s">
        <v>45</v>
      </c>
      <c r="O142" s="65"/>
      <c r="P142" s="199">
        <f>O142*H142</f>
        <v>0</v>
      </c>
      <c r="Q142" s="199">
        <v>0</v>
      </c>
      <c r="R142" s="199">
        <f>Q142*H142</f>
        <v>0</v>
      </c>
      <c r="S142" s="199">
        <v>0</v>
      </c>
      <c r="T142" s="200">
        <f>S142*H142</f>
        <v>0</v>
      </c>
      <c r="AR142" s="201" t="s">
        <v>95</v>
      </c>
      <c r="AT142" s="201" t="s">
        <v>138</v>
      </c>
      <c r="AU142" s="201" t="s">
        <v>89</v>
      </c>
      <c r="AY142" s="16" t="s">
        <v>136</v>
      </c>
      <c r="BE142" s="202">
        <f>IF(N142="základní",J142,0)</f>
        <v>0</v>
      </c>
      <c r="BF142" s="202">
        <f>IF(N142="snížená",J142,0)</f>
        <v>0</v>
      </c>
      <c r="BG142" s="202">
        <f>IF(N142="zákl. přenesená",J142,0)</f>
        <v>0</v>
      </c>
      <c r="BH142" s="202">
        <f>IF(N142="sníž. přenesená",J142,0)</f>
        <v>0</v>
      </c>
      <c r="BI142" s="202">
        <f>IF(N142="nulová",J142,0)</f>
        <v>0</v>
      </c>
      <c r="BJ142" s="16" t="s">
        <v>85</v>
      </c>
      <c r="BK142" s="202">
        <f>ROUND(I142*H142,2)</f>
        <v>0</v>
      </c>
      <c r="BL142" s="16" t="s">
        <v>95</v>
      </c>
      <c r="BM142" s="201" t="s">
        <v>533</v>
      </c>
    </row>
    <row r="143" spans="2:65" s="1" customFormat="1" ht="107.25">
      <c r="B143" s="33"/>
      <c r="C143" s="34"/>
      <c r="D143" s="203" t="s">
        <v>144</v>
      </c>
      <c r="E143" s="34"/>
      <c r="F143" s="204" t="s">
        <v>521</v>
      </c>
      <c r="G143" s="34"/>
      <c r="H143" s="34"/>
      <c r="I143" s="109"/>
      <c r="J143" s="34"/>
      <c r="K143" s="34"/>
      <c r="L143" s="37"/>
      <c r="M143" s="205"/>
      <c r="N143" s="65"/>
      <c r="O143" s="65"/>
      <c r="P143" s="65"/>
      <c r="Q143" s="65"/>
      <c r="R143" s="65"/>
      <c r="S143" s="65"/>
      <c r="T143" s="66"/>
      <c r="AT143" s="16" t="s">
        <v>144</v>
      </c>
      <c r="AU143" s="16" t="s">
        <v>89</v>
      </c>
    </row>
    <row r="144" spans="2:65" s="1" customFormat="1">
      <c r="B144" s="33"/>
      <c r="C144" s="34"/>
      <c r="D144" s="203"/>
      <c r="E144" s="34"/>
      <c r="F144" s="209" t="s">
        <v>773</v>
      </c>
      <c r="G144" s="34"/>
      <c r="H144" s="34"/>
      <c r="I144" s="109"/>
      <c r="J144" s="34"/>
      <c r="K144" s="34"/>
      <c r="L144" s="37"/>
      <c r="M144" s="205"/>
      <c r="N144" s="65"/>
      <c r="O144" s="65"/>
      <c r="P144" s="65"/>
      <c r="Q144" s="65"/>
      <c r="R144" s="65"/>
      <c r="S144" s="65"/>
      <c r="T144" s="66"/>
      <c r="AT144" s="16"/>
      <c r="AU144" s="16"/>
    </row>
    <row r="145" spans="2:65" s="1" customFormat="1" ht="36" customHeight="1">
      <c r="B145" s="33"/>
      <c r="C145" s="190" t="s">
        <v>104</v>
      </c>
      <c r="D145" s="190" t="s">
        <v>138</v>
      </c>
      <c r="E145" s="191" t="s">
        <v>534</v>
      </c>
      <c r="F145" s="192" t="s">
        <v>535</v>
      </c>
      <c r="G145" s="193" t="s">
        <v>178</v>
      </c>
      <c r="H145" s="194">
        <v>5</v>
      </c>
      <c r="I145" s="195"/>
      <c r="J145" s="196">
        <f>ROUND(I145*H145,2)</f>
        <v>0</v>
      </c>
      <c r="K145" s="192" t="s">
        <v>142</v>
      </c>
      <c r="L145" s="37"/>
      <c r="M145" s="197" t="s">
        <v>1</v>
      </c>
      <c r="N145" s="198" t="s">
        <v>45</v>
      </c>
      <c r="O145" s="65"/>
      <c r="P145" s="199">
        <f>O145*H145</f>
        <v>0</v>
      </c>
      <c r="Q145" s="199">
        <v>0</v>
      </c>
      <c r="R145" s="199">
        <f>Q145*H145</f>
        <v>0</v>
      </c>
      <c r="S145" s="199">
        <v>0</v>
      </c>
      <c r="T145" s="200">
        <f>S145*H145</f>
        <v>0</v>
      </c>
      <c r="AR145" s="201" t="s">
        <v>95</v>
      </c>
      <c r="AT145" s="201" t="s">
        <v>138</v>
      </c>
      <c r="AU145" s="201" t="s">
        <v>89</v>
      </c>
      <c r="AY145" s="16" t="s">
        <v>136</v>
      </c>
      <c r="BE145" s="202">
        <f>IF(N145="základní",J145,0)</f>
        <v>0</v>
      </c>
      <c r="BF145" s="202">
        <f>IF(N145="snížená",J145,0)</f>
        <v>0</v>
      </c>
      <c r="BG145" s="202">
        <f>IF(N145="zákl. přenesená",J145,0)</f>
        <v>0</v>
      </c>
      <c r="BH145" s="202">
        <f>IF(N145="sníž. přenesená",J145,0)</f>
        <v>0</v>
      </c>
      <c r="BI145" s="202">
        <f>IF(N145="nulová",J145,0)</f>
        <v>0</v>
      </c>
      <c r="BJ145" s="16" t="s">
        <v>85</v>
      </c>
      <c r="BK145" s="202">
        <f>ROUND(I145*H145,2)</f>
        <v>0</v>
      </c>
      <c r="BL145" s="16" t="s">
        <v>95</v>
      </c>
      <c r="BM145" s="201" t="s">
        <v>536</v>
      </c>
    </row>
    <row r="146" spans="2:65" s="1" customFormat="1" ht="107.25">
      <c r="B146" s="33"/>
      <c r="C146" s="34"/>
      <c r="D146" s="203" t="s">
        <v>144</v>
      </c>
      <c r="E146" s="34"/>
      <c r="F146" s="204" t="s">
        <v>521</v>
      </c>
      <c r="G146" s="34"/>
      <c r="H146" s="34"/>
      <c r="I146" s="109"/>
      <c r="J146" s="34"/>
      <c r="K146" s="34"/>
      <c r="L146" s="37"/>
      <c r="M146" s="205"/>
      <c r="N146" s="65"/>
      <c r="O146" s="65"/>
      <c r="P146" s="65"/>
      <c r="Q146" s="65"/>
      <c r="R146" s="65"/>
      <c r="S146" s="65"/>
      <c r="T146" s="66"/>
      <c r="AT146" s="16" t="s">
        <v>144</v>
      </c>
      <c r="AU146" s="16" t="s">
        <v>89</v>
      </c>
    </row>
    <row r="147" spans="2:65" s="1" customFormat="1">
      <c r="B147" s="33"/>
      <c r="C147" s="34"/>
      <c r="D147" s="203"/>
      <c r="E147" s="34"/>
      <c r="F147" s="209" t="s">
        <v>773</v>
      </c>
      <c r="G147" s="34"/>
      <c r="H147" s="34"/>
      <c r="I147" s="109"/>
      <c r="J147" s="34"/>
      <c r="K147" s="34"/>
      <c r="L147" s="37"/>
      <c r="M147" s="205"/>
      <c r="N147" s="65"/>
      <c r="O147" s="65"/>
      <c r="P147" s="65"/>
      <c r="Q147" s="65"/>
      <c r="R147" s="65"/>
      <c r="S147" s="65"/>
      <c r="T147" s="66"/>
      <c r="AT147" s="16"/>
      <c r="AU147" s="16"/>
    </row>
    <row r="148" spans="2:65" s="1" customFormat="1" ht="36" customHeight="1">
      <c r="B148" s="33"/>
      <c r="C148" s="190" t="s">
        <v>182</v>
      </c>
      <c r="D148" s="190" t="s">
        <v>138</v>
      </c>
      <c r="E148" s="191" t="s">
        <v>537</v>
      </c>
      <c r="F148" s="192" t="s">
        <v>538</v>
      </c>
      <c r="G148" s="193" t="s">
        <v>178</v>
      </c>
      <c r="H148" s="194">
        <v>4</v>
      </c>
      <c r="I148" s="195"/>
      <c r="J148" s="196">
        <f>ROUND(I148*H148,2)</f>
        <v>0</v>
      </c>
      <c r="K148" s="192" t="s">
        <v>142</v>
      </c>
      <c r="L148" s="37"/>
      <c r="M148" s="197" t="s">
        <v>1</v>
      </c>
      <c r="N148" s="198" t="s">
        <v>45</v>
      </c>
      <c r="O148" s="65"/>
      <c r="P148" s="199">
        <f>O148*H148</f>
        <v>0</v>
      </c>
      <c r="Q148" s="199">
        <v>0</v>
      </c>
      <c r="R148" s="199">
        <f>Q148*H148</f>
        <v>0</v>
      </c>
      <c r="S148" s="199">
        <v>0</v>
      </c>
      <c r="T148" s="200">
        <f>S148*H148</f>
        <v>0</v>
      </c>
      <c r="AR148" s="201" t="s">
        <v>95</v>
      </c>
      <c r="AT148" s="201" t="s">
        <v>138</v>
      </c>
      <c r="AU148" s="201" t="s">
        <v>89</v>
      </c>
      <c r="AY148" s="16" t="s">
        <v>136</v>
      </c>
      <c r="BE148" s="202">
        <f>IF(N148="základní",J148,0)</f>
        <v>0</v>
      </c>
      <c r="BF148" s="202">
        <f>IF(N148="snížená",J148,0)</f>
        <v>0</v>
      </c>
      <c r="BG148" s="202">
        <f>IF(N148="zákl. přenesená",J148,0)</f>
        <v>0</v>
      </c>
      <c r="BH148" s="202">
        <f>IF(N148="sníž. přenesená",J148,0)</f>
        <v>0</v>
      </c>
      <c r="BI148" s="202">
        <f>IF(N148="nulová",J148,0)</f>
        <v>0</v>
      </c>
      <c r="BJ148" s="16" t="s">
        <v>85</v>
      </c>
      <c r="BK148" s="202">
        <f>ROUND(I148*H148,2)</f>
        <v>0</v>
      </c>
      <c r="BL148" s="16" t="s">
        <v>95</v>
      </c>
      <c r="BM148" s="201" t="s">
        <v>539</v>
      </c>
    </row>
    <row r="149" spans="2:65" s="1" customFormat="1" ht="107.25">
      <c r="B149" s="33"/>
      <c r="C149" s="34"/>
      <c r="D149" s="203" t="s">
        <v>144</v>
      </c>
      <c r="E149" s="34"/>
      <c r="F149" s="204" t="s">
        <v>521</v>
      </c>
      <c r="G149" s="34"/>
      <c r="H149" s="34"/>
      <c r="I149" s="109"/>
      <c r="J149" s="34"/>
      <c r="K149" s="34"/>
      <c r="L149" s="37"/>
      <c r="M149" s="205"/>
      <c r="N149" s="65"/>
      <c r="O149" s="65"/>
      <c r="P149" s="65"/>
      <c r="Q149" s="65"/>
      <c r="R149" s="65"/>
      <c r="S149" s="65"/>
      <c r="T149" s="66"/>
      <c r="AT149" s="16" t="s">
        <v>144</v>
      </c>
      <c r="AU149" s="16" t="s">
        <v>89</v>
      </c>
    </row>
    <row r="150" spans="2:65" s="1" customFormat="1">
      <c r="B150" s="33"/>
      <c r="C150" s="34"/>
      <c r="D150" s="203"/>
      <c r="E150" s="34"/>
      <c r="F150" s="209" t="s">
        <v>778</v>
      </c>
      <c r="G150" s="34"/>
      <c r="H150" s="34"/>
      <c r="I150" s="109"/>
      <c r="J150" s="34"/>
      <c r="K150" s="34"/>
      <c r="L150" s="37"/>
      <c r="M150" s="205"/>
      <c r="N150" s="65"/>
      <c r="O150" s="65"/>
      <c r="P150" s="65"/>
      <c r="Q150" s="65"/>
      <c r="R150" s="65"/>
      <c r="S150" s="65"/>
      <c r="T150" s="66"/>
      <c r="AT150" s="16"/>
      <c r="AU150" s="16"/>
    </row>
    <row r="151" spans="2:65" s="1" customFormat="1" ht="36" customHeight="1">
      <c r="B151" s="33"/>
      <c r="C151" s="190" t="s">
        <v>187</v>
      </c>
      <c r="D151" s="190" t="s">
        <v>138</v>
      </c>
      <c r="E151" s="191" t="s">
        <v>540</v>
      </c>
      <c r="F151" s="192" t="s">
        <v>541</v>
      </c>
      <c r="G151" s="193" t="s">
        <v>178</v>
      </c>
      <c r="H151" s="194">
        <v>7</v>
      </c>
      <c r="I151" s="195"/>
      <c r="J151" s="196">
        <f>ROUND(I151*H151,2)</f>
        <v>0</v>
      </c>
      <c r="K151" s="192" t="s">
        <v>142</v>
      </c>
      <c r="L151" s="37"/>
      <c r="M151" s="197" t="s">
        <v>1</v>
      </c>
      <c r="N151" s="198" t="s">
        <v>45</v>
      </c>
      <c r="O151" s="65"/>
      <c r="P151" s="199">
        <f>O151*H151</f>
        <v>0</v>
      </c>
      <c r="Q151" s="199">
        <v>5.0000000000000002E-5</v>
      </c>
      <c r="R151" s="199">
        <f>Q151*H151</f>
        <v>3.5E-4</v>
      </c>
      <c r="S151" s="199">
        <v>0</v>
      </c>
      <c r="T151" s="200">
        <f>S151*H151</f>
        <v>0</v>
      </c>
      <c r="AR151" s="201" t="s">
        <v>95</v>
      </c>
      <c r="AT151" s="201" t="s">
        <v>138</v>
      </c>
      <c r="AU151" s="201" t="s">
        <v>89</v>
      </c>
      <c r="AY151" s="16" t="s">
        <v>136</v>
      </c>
      <c r="BE151" s="202">
        <f>IF(N151="základní",J151,0)</f>
        <v>0</v>
      </c>
      <c r="BF151" s="202">
        <f>IF(N151="snížená",J151,0)</f>
        <v>0</v>
      </c>
      <c r="BG151" s="202">
        <f>IF(N151="zákl. přenesená",J151,0)</f>
        <v>0</v>
      </c>
      <c r="BH151" s="202">
        <f>IF(N151="sníž. přenesená",J151,0)</f>
        <v>0</v>
      </c>
      <c r="BI151" s="202">
        <f>IF(N151="nulová",J151,0)</f>
        <v>0</v>
      </c>
      <c r="BJ151" s="16" t="s">
        <v>85</v>
      </c>
      <c r="BK151" s="202">
        <f>ROUND(I151*H151,2)</f>
        <v>0</v>
      </c>
      <c r="BL151" s="16" t="s">
        <v>95</v>
      </c>
      <c r="BM151" s="201" t="s">
        <v>542</v>
      </c>
    </row>
    <row r="152" spans="2:65" s="1" customFormat="1" ht="87.75">
      <c r="B152" s="33"/>
      <c r="C152" s="34"/>
      <c r="D152" s="203" t="s">
        <v>144</v>
      </c>
      <c r="E152" s="34"/>
      <c r="F152" s="204" t="s">
        <v>543</v>
      </c>
      <c r="G152" s="34"/>
      <c r="H152" s="34"/>
      <c r="I152" s="109"/>
      <c r="J152" s="34"/>
      <c r="K152" s="34"/>
      <c r="L152" s="37"/>
      <c r="M152" s="205"/>
      <c r="N152" s="65"/>
      <c r="O152" s="65"/>
      <c r="P152" s="65"/>
      <c r="Q152" s="65"/>
      <c r="R152" s="65"/>
      <c r="S152" s="65"/>
      <c r="T152" s="66"/>
      <c r="AT152" s="16" t="s">
        <v>144</v>
      </c>
      <c r="AU152" s="16" t="s">
        <v>89</v>
      </c>
    </row>
    <row r="153" spans="2:65" s="13" customFormat="1">
      <c r="B153" s="216"/>
      <c r="C153" s="217"/>
      <c r="D153" s="203" t="s">
        <v>146</v>
      </c>
      <c r="E153" s="218" t="s">
        <v>1</v>
      </c>
      <c r="F153" s="219" t="s">
        <v>544</v>
      </c>
      <c r="G153" s="217"/>
      <c r="H153" s="220">
        <v>7</v>
      </c>
      <c r="I153" s="221"/>
      <c r="J153" s="217"/>
      <c r="K153" s="217"/>
      <c r="L153" s="222"/>
      <c r="M153" s="223"/>
      <c r="N153" s="224"/>
      <c r="O153" s="224"/>
      <c r="P153" s="224"/>
      <c r="Q153" s="224"/>
      <c r="R153" s="224"/>
      <c r="S153" s="224"/>
      <c r="T153" s="225"/>
      <c r="AT153" s="226" t="s">
        <v>146</v>
      </c>
      <c r="AU153" s="226" t="s">
        <v>89</v>
      </c>
      <c r="AV153" s="13" t="s">
        <v>89</v>
      </c>
      <c r="AW153" s="13" t="s">
        <v>35</v>
      </c>
      <c r="AX153" s="13" t="s">
        <v>85</v>
      </c>
      <c r="AY153" s="226" t="s">
        <v>136</v>
      </c>
    </row>
    <row r="154" spans="2:65" s="1" customFormat="1" ht="24" customHeight="1">
      <c r="B154" s="33"/>
      <c r="C154" s="190" t="s">
        <v>193</v>
      </c>
      <c r="D154" s="190" t="s">
        <v>138</v>
      </c>
      <c r="E154" s="191" t="s">
        <v>545</v>
      </c>
      <c r="F154" s="192" t="s">
        <v>546</v>
      </c>
      <c r="G154" s="193" t="s">
        <v>218</v>
      </c>
      <c r="H154" s="194">
        <v>29.131</v>
      </c>
      <c r="I154" s="195"/>
      <c r="J154" s="196">
        <f>ROUND(I154*H154,2)</f>
        <v>0</v>
      </c>
      <c r="K154" s="192" t="s">
        <v>142</v>
      </c>
      <c r="L154" s="37"/>
      <c r="M154" s="197" t="s">
        <v>1</v>
      </c>
      <c r="N154" s="198" t="s">
        <v>45</v>
      </c>
      <c r="O154" s="65"/>
      <c r="P154" s="199">
        <f>O154*H154</f>
        <v>0</v>
      </c>
      <c r="Q154" s="199">
        <v>0</v>
      </c>
      <c r="R154" s="199">
        <f>Q154*H154</f>
        <v>0</v>
      </c>
      <c r="S154" s="199">
        <v>0</v>
      </c>
      <c r="T154" s="200">
        <f>S154*H154</f>
        <v>0</v>
      </c>
      <c r="AR154" s="201" t="s">
        <v>95</v>
      </c>
      <c r="AT154" s="201" t="s">
        <v>138</v>
      </c>
      <c r="AU154" s="201" t="s">
        <v>89</v>
      </c>
      <c r="AY154" s="16" t="s">
        <v>136</v>
      </c>
      <c r="BE154" s="202">
        <f>IF(N154="základní",J154,0)</f>
        <v>0</v>
      </c>
      <c r="BF154" s="202">
        <f>IF(N154="snížená",J154,0)</f>
        <v>0</v>
      </c>
      <c r="BG154" s="202">
        <f>IF(N154="zákl. přenesená",J154,0)</f>
        <v>0</v>
      </c>
      <c r="BH154" s="202">
        <f>IF(N154="sníž. přenesená",J154,0)</f>
        <v>0</v>
      </c>
      <c r="BI154" s="202">
        <f>IF(N154="nulová",J154,0)</f>
        <v>0</v>
      </c>
      <c r="BJ154" s="16" t="s">
        <v>85</v>
      </c>
      <c r="BK154" s="202">
        <f>ROUND(I154*H154,2)</f>
        <v>0</v>
      </c>
      <c r="BL154" s="16" t="s">
        <v>95</v>
      </c>
      <c r="BM154" s="201" t="s">
        <v>547</v>
      </c>
    </row>
    <row r="155" spans="2:65" s="1" customFormat="1" ht="68.25">
      <c r="B155" s="33"/>
      <c r="C155" s="34"/>
      <c r="D155" s="203" t="s">
        <v>144</v>
      </c>
      <c r="E155" s="34"/>
      <c r="F155" s="204" t="s">
        <v>548</v>
      </c>
      <c r="G155" s="34"/>
      <c r="H155" s="34"/>
      <c r="I155" s="109"/>
      <c r="J155" s="34"/>
      <c r="K155" s="34"/>
      <c r="L155" s="37"/>
      <c r="M155" s="205"/>
      <c r="N155" s="65"/>
      <c r="O155" s="65"/>
      <c r="P155" s="65"/>
      <c r="Q155" s="65"/>
      <c r="R155" s="65"/>
      <c r="S155" s="65"/>
      <c r="T155" s="66"/>
      <c r="AT155" s="16" t="s">
        <v>144</v>
      </c>
      <c r="AU155" s="16" t="s">
        <v>89</v>
      </c>
    </row>
    <row r="156" spans="2:65" s="13" customFormat="1">
      <c r="B156" s="216"/>
      <c r="C156" s="217"/>
      <c r="D156" s="203" t="s">
        <v>146</v>
      </c>
      <c r="E156" s="218" t="s">
        <v>1</v>
      </c>
      <c r="F156" s="219" t="s">
        <v>549</v>
      </c>
      <c r="G156" s="217"/>
      <c r="H156" s="220">
        <v>10.88</v>
      </c>
      <c r="I156" s="221"/>
      <c r="J156" s="217"/>
      <c r="K156" s="217"/>
      <c r="L156" s="222"/>
      <c r="M156" s="223"/>
      <c r="N156" s="224"/>
      <c r="O156" s="224"/>
      <c r="P156" s="224"/>
      <c r="Q156" s="224"/>
      <c r="R156" s="224"/>
      <c r="S156" s="224"/>
      <c r="T156" s="225"/>
      <c r="AT156" s="226" t="s">
        <v>146</v>
      </c>
      <c r="AU156" s="226" t="s">
        <v>89</v>
      </c>
      <c r="AV156" s="13" t="s">
        <v>89</v>
      </c>
      <c r="AW156" s="13" t="s">
        <v>35</v>
      </c>
      <c r="AX156" s="13" t="s">
        <v>80</v>
      </c>
      <c r="AY156" s="226" t="s">
        <v>136</v>
      </c>
    </row>
    <row r="157" spans="2:65" s="13" customFormat="1">
      <c r="B157" s="216"/>
      <c r="C157" s="217"/>
      <c r="D157" s="203" t="s">
        <v>146</v>
      </c>
      <c r="E157" s="218" t="s">
        <v>1</v>
      </c>
      <c r="F157" s="219" t="s">
        <v>550</v>
      </c>
      <c r="G157" s="217"/>
      <c r="H157" s="220">
        <v>8.0459999999999994</v>
      </c>
      <c r="I157" s="221"/>
      <c r="J157" s="217"/>
      <c r="K157" s="217"/>
      <c r="L157" s="222"/>
      <c r="M157" s="223"/>
      <c r="N157" s="224"/>
      <c r="O157" s="224"/>
      <c r="P157" s="224"/>
      <c r="Q157" s="224"/>
      <c r="R157" s="224"/>
      <c r="S157" s="224"/>
      <c r="T157" s="225"/>
      <c r="AT157" s="226" t="s">
        <v>146</v>
      </c>
      <c r="AU157" s="226" t="s">
        <v>89</v>
      </c>
      <c r="AV157" s="13" t="s">
        <v>89</v>
      </c>
      <c r="AW157" s="13" t="s">
        <v>35</v>
      </c>
      <c r="AX157" s="13" t="s">
        <v>80</v>
      </c>
      <c r="AY157" s="226" t="s">
        <v>136</v>
      </c>
    </row>
    <row r="158" spans="2:65" s="13" customFormat="1">
      <c r="B158" s="216"/>
      <c r="C158" s="217"/>
      <c r="D158" s="203" t="s">
        <v>146</v>
      </c>
      <c r="E158" s="218" t="s">
        <v>1</v>
      </c>
      <c r="F158" s="219" t="s">
        <v>551</v>
      </c>
      <c r="G158" s="217"/>
      <c r="H158" s="220">
        <v>10.205</v>
      </c>
      <c r="I158" s="221"/>
      <c r="J158" s="217"/>
      <c r="K158" s="217"/>
      <c r="L158" s="222"/>
      <c r="M158" s="223"/>
      <c r="N158" s="224"/>
      <c r="O158" s="224"/>
      <c r="P158" s="224"/>
      <c r="Q158" s="224"/>
      <c r="R158" s="224"/>
      <c r="S158" s="224"/>
      <c r="T158" s="225"/>
      <c r="AT158" s="226" t="s">
        <v>146</v>
      </c>
      <c r="AU158" s="226" t="s">
        <v>89</v>
      </c>
      <c r="AV158" s="13" t="s">
        <v>89</v>
      </c>
      <c r="AW158" s="13" t="s">
        <v>35</v>
      </c>
      <c r="AX158" s="13" t="s">
        <v>80</v>
      </c>
      <c r="AY158" s="226" t="s">
        <v>136</v>
      </c>
    </row>
    <row r="159" spans="2:65" s="14" customFormat="1">
      <c r="B159" s="227"/>
      <c r="C159" s="228"/>
      <c r="D159" s="203" t="s">
        <v>146</v>
      </c>
      <c r="E159" s="229" t="s">
        <v>1</v>
      </c>
      <c r="F159" s="230" t="s">
        <v>150</v>
      </c>
      <c r="G159" s="228"/>
      <c r="H159" s="231">
        <v>29.131</v>
      </c>
      <c r="I159" s="232"/>
      <c r="J159" s="228"/>
      <c r="K159" s="228"/>
      <c r="L159" s="233"/>
      <c r="M159" s="234"/>
      <c r="N159" s="235"/>
      <c r="O159" s="235"/>
      <c r="P159" s="235"/>
      <c r="Q159" s="235"/>
      <c r="R159" s="235"/>
      <c r="S159" s="235"/>
      <c r="T159" s="236"/>
      <c r="AT159" s="237" t="s">
        <v>146</v>
      </c>
      <c r="AU159" s="237" t="s">
        <v>89</v>
      </c>
      <c r="AV159" s="14" t="s">
        <v>95</v>
      </c>
      <c r="AW159" s="14" t="s">
        <v>35</v>
      </c>
      <c r="AX159" s="14" t="s">
        <v>85</v>
      </c>
      <c r="AY159" s="237" t="s">
        <v>136</v>
      </c>
    </row>
    <row r="160" spans="2:65" s="1" customFormat="1" ht="24" customHeight="1">
      <c r="B160" s="33"/>
      <c r="C160" s="190" t="s">
        <v>198</v>
      </c>
      <c r="D160" s="190" t="s">
        <v>138</v>
      </c>
      <c r="E160" s="191" t="s">
        <v>552</v>
      </c>
      <c r="F160" s="192" t="s">
        <v>553</v>
      </c>
      <c r="G160" s="193" t="s">
        <v>218</v>
      </c>
      <c r="H160" s="194">
        <v>29.131</v>
      </c>
      <c r="I160" s="195"/>
      <c r="J160" s="196">
        <f>ROUND(I160*H160,2)</f>
        <v>0</v>
      </c>
      <c r="K160" s="192" t="s">
        <v>142</v>
      </c>
      <c r="L160" s="37"/>
      <c r="M160" s="197" t="s">
        <v>1</v>
      </c>
      <c r="N160" s="198" t="s">
        <v>45</v>
      </c>
      <c r="O160" s="65"/>
      <c r="P160" s="199">
        <f>O160*H160</f>
        <v>0</v>
      </c>
      <c r="Q160" s="199">
        <v>0</v>
      </c>
      <c r="R160" s="199">
        <f>Q160*H160</f>
        <v>0</v>
      </c>
      <c r="S160" s="199">
        <v>0</v>
      </c>
      <c r="T160" s="200">
        <f>S160*H160</f>
        <v>0</v>
      </c>
      <c r="AR160" s="201" t="s">
        <v>95</v>
      </c>
      <c r="AT160" s="201" t="s">
        <v>138</v>
      </c>
      <c r="AU160" s="201" t="s">
        <v>89</v>
      </c>
      <c r="AY160" s="16" t="s">
        <v>136</v>
      </c>
      <c r="BE160" s="202">
        <f>IF(N160="základní",J160,0)</f>
        <v>0</v>
      </c>
      <c r="BF160" s="202">
        <f>IF(N160="snížená",J160,0)</f>
        <v>0</v>
      </c>
      <c r="BG160" s="202">
        <f>IF(N160="zákl. přenesená",J160,0)</f>
        <v>0</v>
      </c>
      <c r="BH160" s="202">
        <f>IF(N160="sníž. přenesená",J160,0)</f>
        <v>0</v>
      </c>
      <c r="BI160" s="202">
        <f>IF(N160="nulová",J160,0)</f>
        <v>0</v>
      </c>
      <c r="BJ160" s="16" t="s">
        <v>85</v>
      </c>
      <c r="BK160" s="202">
        <f>ROUND(I160*H160,2)</f>
        <v>0</v>
      </c>
      <c r="BL160" s="16" t="s">
        <v>95</v>
      </c>
      <c r="BM160" s="201" t="s">
        <v>554</v>
      </c>
    </row>
    <row r="161" spans="2:65" s="1" customFormat="1" ht="68.25">
      <c r="B161" s="33"/>
      <c r="C161" s="34"/>
      <c r="D161" s="203" t="s">
        <v>144</v>
      </c>
      <c r="E161" s="34"/>
      <c r="F161" s="204" t="s">
        <v>555</v>
      </c>
      <c r="G161" s="34"/>
      <c r="H161" s="34"/>
      <c r="I161" s="109"/>
      <c r="J161" s="34"/>
      <c r="K161" s="34"/>
      <c r="L161" s="37"/>
      <c r="M161" s="205"/>
      <c r="N161" s="65"/>
      <c r="O161" s="65"/>
      <c r="P161" s="65"/>
      <c r="Q161" s="65"/>
      <c r="R161" s="65"/>
      <c r="S161" s="65"/>
      <c r="T161" s="66"/>
      <c r="AT161" s="16" t="s">
        <v>144</v>
      </c>
      <c r="AU161" s="16" t="s">
        <v>89</v>
      </c>
    </row>
    <row r="162" spans="2:65" s="13" customFormat="1">
      <c r="B162" s="216"/>
      <c r="C162" s="217"/>
      <c r="D162" s="203" t="s">
        <v>146</v>
      </c>
      <c r="E162" s="218" t="s">
        <v>1</v>
      </c>
      <c r="F162" s="219" t="s">
        <v>549</v>
      </c>
      <c r="G162" s="217"/>
      <c r="H162" s="220">
        <v>10.88</v>
      </c>
      <c r="I162" s="221"/>
      <c r="J162" s="217"/>
      <c r="K162" s="217"/>
      <c r="L162" s="222"/>
      <c r="M162" s="223"/>
      <c r="N162" s="224"/>
      <c r="O162" s="224"/>
      <c r="P162" s="224"/>
      <c r="Q162" s="224"/>
      <c r="R162" s="224"/>
      <c r="S162" s="224"/>
      <c r="T162" s="225"/>
      <c r="AT162" s="226" t="s">
        <v>146</v>
      </c>
      <c r="AU162" s="226" t="s">
        <v>89</v>
      </c>
      <c r="AV162" s="13" t="s">
        <v>89</v>
      </c>
      <c r="AW162" s="13" t="s">
        <v>35</v>
      </c>
      <c r="AX162" s="13" t="s">
        <v>80</v>
      </c>
      <c r="AY162" s="226" t="s">
        <v>136</v>
      </c>
    </row>
    <row r="163" spans="2:65" s="13" customFormat="1">
      <c r="B163" s="216"/>
      <c r="C163" s="217"/>
      <c r="D163" s="203" t="s">
        <v>146</v>
      </c>
      <c r="E163" s="218" t="s">
        <v>1</v>
      </c>
      <c r="F163" s="219" t="s">
        <v>550</v>
      </c>
      <c r="G163" s="217"/>
      <c r="H163" s="220">
        <v>8.0459999999999994</v>
      </c>
      <c r="I163" s="221"/>
      <c r="J163" s="217"/>
      <c r="K163" s="217"/>
      <c r="L163" s="222"/>
      <c r="M163" s="223"/>
      <c r="N163" s="224"/>
      <c r="O163" s="224"/>
      <c r="P163" s="224"/>
      <c r="Q163" s="224"/>
      <c r="R163" s="224"/>
      <c r="S163" s="224"/>
      <c r="T163" s="225"/>
      <c r="AT163" s="226" t="s">
        <v>146</v>
      </c>
      <c r="AU163" s="226" t="s">
        <v>89</v>
      </c>
      <c r="AV163" s="13" t="s">
        <v>89</v>
      </c>
      <c r="AW163" s="13" t="s">
        <v>35</v>
      </c>
      <c r="AX163" s="13" t="s">
        <v>80</v>
      </c>
      <c r="AY163" s="226" t="s">
        <v>136</v>
      </c>
    </row>
    <row r="164" spans="2:65" s="13" customFormat="1">
      <c r="B164" s="216"/>
      <c r="C164" s="217"/>
      <c r="D164" s="203" t="s">
        <v>146</v>
      </c>
      <c r="E164" s="218" t="s">
        <v>1</v>
      </c>
      <c r="F164" s="219" t="s">
        <v>551</v>
      </c>
      <c r="G164" s="217"/>
      <c r="H164" s="220">
        <v>10.205</v>
      </c>
      <c r="I164" s="221"/>
      <c r="J164" s="217"/>
      <c r="K164" s="217"/>
      <c r="L164" s="222"/>
      <c r="M164" s="223"/>
      <c r="N164" s="224"/>
      <c r="O164" s="224"/>
      <c r="P164" s="224"/>
      <c r="Q164" s="224"/>
      <c r="R164" s="224"/>
      <c r="S164" s="224"/>
      <c r="T164" s="225"/>
      <c r="AT164" s="226" t="s">
        <v>146</v>
      </c>
      <c r="AU164" s="226" t="s">
        <v>89</v>
      </c>
      <c r="AV164" s="13" t="s">
        <v>89</v>
      </c>
      <c r="AW164" s="13" t="s">
        <v>35</v>
      </c>
      <c r="AX164" s="13" t="s">
        <v>80</v>
      </c>
      <c r="AY164" s="226" t="s">
        <v>136</v>
      </c>
    </row>
    <row r="165" spans="2:65" s="14" customFormat="1">
      <c r="B165" s="227"/>
      <c r="C165" s="228"/>
      <c r="D165" s="203" t="s">
        <v>146</v>
      </c>
      <c r="E165" s="229" t="s">
        <v>1</v>
      </c>
      <c r="F165" s="230" t="s">
        <v>150</v>
      </c>
      <c r="G165" s="228"/>
      <c r="H165" s="231">
        <v>29.131</v>
      </c>
      <c r="I165" s="232"/>
      <c r="J165" s="228"/>
      <c r="K165" s="228"/>
      <c r="L165" s="233"/>
      <c r="M165" s="234"/>
      <c r="N165" s="235"/>
      <c r="O165" s="235"/>
      <c r="P165" s="235"/>
      <c r="Q165" s="235"/>
      <c r="R165" s="235"/>
      <c r="S165" s="235"/>
      <c r="T165" s="236"/>
      <c r="AT165" s="237" t="s">
        <v>146</v>
      </c>
      <c r="AU165" s="237" t="s">
        <v>89</v>
      </c>
      <c r="AV165" s="14" t="s">
        <v>95</v>
      </c>
      <c r="AW165" s="14" t="s">
        <v>35</v>
      </c>
      <c r="AX165" s="14" t="s">
        <v>85</v>
      </c>
      <c r="AY165" s="237" t="s">
        <v>136</v>
      </c>
    </row>
    <row r="166" spans="2:65" s="1" customFormat="1" ht="36" customHeight="1">
      <c r="B166" s="33"/>
      <c r="C166" s="190" t="s">
        <v>204</v>
      </c>
      <c r="D166" s="190" t="s">
        <v>138</v>
      </c>
      <c r="E166" s="191" t="s">
        <v>556</v>
      </c>
      <c r="F166" s="192" t="s">
        <v>557</v>
      </c>
      <c r="G166" s="193" t="s">
        <v>178</v>
      </c>
      <c r="H166" s="194">
        <v>154</v>
      </c>
      <c r="I166" s="195"/>
      <c r="J166" s="196">
        <f>ROUND(I166*H166,2)</f>
        <v>0</v>
      </c>
      <c r="K166" s="192" t="s">
        <v>142</v>
      </c>
      <c r="L166" s="37"/>
      <c r="M166" s="197" t="s">
        <v>1</v>
      </c>
      <c r="N166" s="198" t="s">
        <v>45</v>
      </c>
      <c r="O166" s="65"/>
      <c r="P166" s="199">
        <f>O166*H166</f>
        <v>0</v>
      </c>
      <c r="Q166" s="199">
        <v>0</v>
      </c>
      <c r="R166" s="199">
        <f>Q166*H166</f>
        <v>0</v>
      </c>
      <c r="S166" s="199">
        <v>0</v>
      </c>
      <c r="T166" s="200">
        <f>S166*H166</f>
        <v>0</v>
      </c>
      <c r="AR166" s="201" t="s">
        <v>95</v>
      </c>
      <c r="AT166" s="201" t="s">
        <v>138</v>
      </c>
      <c r="AU166" s="201" t="s">
        <v>89</v>
      </c>
      <c r="AY166" s="16" t="s">
        <v>136</v>
      </c>
      <c r="BE166" s="202">
        <f>IF(N166="základní",J166,0)</f>
        <v>0</v>
      </c>
      <c r="BF166" s="202">
        <f>IF(N166="snížená",J166,0)</f>
        <v>0</v>
      </c>
      <c r="BG166" s="202">
        <f>IF(N166="zákl. přenesená",J166,0)</f>
        <v>0</v>
      </c>
      <c r="BH166" s="202">
        <f>IF(N166="sníž. přenesená",J166,0)</f>
        <v>0</v>
      </c>
      <c r="BI166" s="202">
        <f>IF(N166="nulová",J166,0)</f>
        <v>0</v>
      </c>
      <c r="BJ166" s="16" t="s">
        <v>85</v>
      </c>
      <c r="BK166" s="202">
        <f>ROUND(I166*H166,2)</f>
        <v>0</v>
      </c>
      <c r="BL166" s="16" t="s">
        <v>95</v>
      </c>
      <c r="BM166" s="201" t="s">
        <v>558</v>
      </c>
    </row>
    <row r="167" spans="2:65" s="1" customFormat="1" ht="19.5">
      <c r="B167" s="33"/>
      <c r="C167" s="34"/>
      <c r="D167" s="203" t="s">
        <v>144</v>
      </c>
      <c r="E167" s="34"/>
      <c r="F167" s="204" t="s">
        <v>180</v>
      </c>
      <c r="G167" s="34"/>
      <c r="H167" s="34"/>
      <c r="I167" s="109"/>
      <c r="J167" s="34"/>
      <c r="K167" s="34"/>
      <c r="L167" s="37"/>
      <c r="M167" s="205"/>
      <c r="N167" s="65"/>
      <c r="O167" s="65"/>
      <c r="P167" s="65"/>
      <c r="Q167" s="65"/>
      <c r="R167" s="65"/>
      <c r="S167" s="65"/>
      <c r="T167" s="66"/>
      <c r="AT167" s="16" t="s">
        <v>144</v>
      </c>
      <c r="AU167" s="16" t="s">
        <v>89</v>
      </c>
    </row>
    <row r="168" spans="2:65" s="1" customFormat="1" ht="36" customHeight="1">
      <c r="B168" s="33"/>
      <c r="C168" s="190" t="s">
        <v>209</v>
      </c>
      <c r="D168" s="190" t="s">
        <v>138</v>
      </c>
      <c r="E168" s="191" t="s">
        <v>559</v>
      </c>
      <c r="F168" s="192" t="s">
        <v>560</v>
      </c>
      <c r="G168" s="193" t="s">
        <v>178</v>
      </c>
      <c r="H168" s="194">
        <v>48</v>
      </c>
      <c r="I168" s="195"/>
      <c r="J168" s="196">
        <f>ROUND(I168*H168,2)</f>
        <v>0</v>
      </c>
      <c r="K168" s="192" t="s">
        <v>142</v>
      </c>
      <c r="L168" s="37"/>
      <c r="M168" s="197" t="s">
        <v>1</v>
      </c>
      <c r="N168" s="198" t="s">
        <v>45</v>
      </c>
      <c r="O168" s="65"/>
      <c r="P168" s="199">
        <f>O168*H168</f>
        <v>0</v>
      </c>
      <c r="Q168" s="199">
        <v>0</v>
      </c>
      <c r="R168" s="199">
        <f>Q168*H168</f>
        <v>0</v>
      </c>
      <c r="S168" s="199">
        <v>0</v>
      </c>
      <c r="T168" s="200">
        <f>S168*H168</f>
        <v>0</v>
      </c>
      <c r="AR168" s="201" t="s">
        <v>95</v>
      </c>
      <c r="AT168" s="201" t="s">
        <v>138</v>
      </c>
      <c r="AU168" s="201" t="s">
        <v>89</v>
      </c>
      <c r="AY168" s="16" t="s">
        <v>136</v>
      </c>
      <c r="BE168" s="202">
        <f>IF(N168="základní",J168,0)</f>
        <v>0</v>
      </c>
      <c r="BF168" s="202">
        <f>IF(N168="snížená",J168,0)</f>
        <v>0</v>
      </c>
      <c r="BG168" s="202">
        <f>IF(N168="zákl. přenesená",J168,0)</f>
        <v>0</v>
      </c>
      <c r="BH168" s="202">
        <f>IF(N168="sníž. přenesená",J168,0)</f>
        <v>0</v>
      </c>
      <c r="BI168" s="202">
        <f>IF(N168="nulová",J168,0)</f>
        <v>0</v>
      </c>
      <c r="BJ168" s="16" t="s">
        <v>85</v>
      </c>
      <c r="BK168" s="202">
        <f>ROUND(I168*H168,2)</f>
        <v>0</v>
      </c>
      <c r="BL168" s="16" t="s">
        <v>95</v>
      </c>
      <c r="BM168" s="201" t="s">
        <v>561</v>
      </c>
    </row>
    <row r="169" spans="2:65" s="1" customFormat="1" ht="19.5">
      <c r="B169" s="33"/>
      <c r="C169" s="34"/>
      <c r="D169" s="203" t="s">
        <v>144</v>
      </c>
      <c r="E169" s="34"/>
      <c r="F169" s="204" t="s">
        <v>180</v>
      </c>
      <c r="G169" s="34"/>
      <c r="H169" s="34"/>
      <c r="I169" s="109"/>
      <c r="J169" s="34"/>
      <c r="K169" s="34"/>
      <c r="L169" s="37"/>
      <c r="M169" s="205"/>
      <c r="N169" s="65"/>
      <c r="O169" s="65"/>
      <c r="P169" s="65"/>
      <c r="Q169" s="65"/>
      <c r="R169" s="65"/>
      <c r="S169" s="65"/>
      <c r="T169" s="66"/>
      <c r="AT169" s="16" t="s">
        <v>144</v>
      </c>
      <c r="AU169" s="16" t="s">
        <v>89</v>
      </c>
    </row>
    <row r="170" spans="2:65" s="13" customFormat="1">
      <c r="B170" s="216"/>
      <c r="C170" s="217"/>
      <c r="D170" s="203" t="s">
        <v>146</v>
      </c>
      <c r="E170" s="218" t="s">
        <v>1</v>
      </c>
      <c r="F170" s="219" t="s">
        <v>562</v>
      </c>
      <c r="G170" s="217"/>
      <c r="H170" s="220">
        <v>48</v>
      </c>
      <c r="I170" s="221"/>
      <c r="J170" s="217"/>
      <c r="K170" s="217"/>
      <c r="L170" s="222"/>
      <c r="M170" s="223"/>
      <c r="N170" s="224"/>
      <c r="O170" s="224"/>
      <c r="P170" s="224"/>
      <c r="Q170" s="224"/>
      <c r="R170" s="224"/>
      <c r="S170" s="224"/>
      <c r="T170" s="225"/>
      <c r="AT170" s="226" t="s">
        <v>146</v>
      </c>
      <c r="AU170" s="226" t="s">
        <v>89</v>
      </c>
      <c r="AV170" s="13" t="s">
        <v>89</v>
      </c>
      <c r="AW170" s="13" t="s">
        <v>35</v>
      </c>
      <c r="AX170" s="13" t="s">
        <v>85</v>
      </c>
      <c r="AY170" s="226" t="s">
        <v>136</v>
      </c>
    </row>
    <row r="171" spans="2:65" s="1" customFormat="1" ht="36" customHeight="1">
      <c r="B171" s="33"/>
      <c r="C171" s="190" t="s">
        <v>215</v>
      </c>
      <c r="D171" s="190" t="s">
        <v>138</v>
      </c>
      <c r="E171" s="191" t="s">
        <v>563</v>
      </c>
      <c r="F171" s="192" t="s">
        <v>564</v>
      </c>
      <c r="G171" s="193" t="s">
        <v>178</v>
      </c>
      <c r="H171" s="194">
        <v>3</v>
      </c>
      <c r="I171" s="195"/>
      <c r="J171" s="196">
        <f>ROUND(I171*H171,2)</f>
        <v>0</v>
      </c>
      <c r="K171" s="192" t="s">
        <v>142</v>
      </c>
      <c r="L171" s="37"/>
      <c r="M171" s="197" t="s">
        <v>1</v>
      </c>
      <c r="N171" s="198" t="s">
        <v>45</v>
      </c>
      <c r="O171" s="65"/>
      <c r="P171" s="199">
        <f>O171*H171</f>
        <v>0</v>
      </c>
      <c r="Q171" s="199">
        <v>0</v>
      </c>
      <c r="R171" s="199">
        <f>Q171*H171</f>
        <v>0</v>
      </c>
      <c r="S171" s="199">
        <v>0</v>
      </c>
      <c r="T171" s="200">
        <f>S171*H171</f>
        <v>0</v>
      </c>
      <c r="AR171" s="201" t="s">
        <v>95</v>
      </c>
      <c r="AT171" s="201" t="s">
        <v>138</v>
      </c>
      <c r="AU171" s="201" t="s">
        <v>89</v>
      </c>
      <c r="AY171" s="16" t="s">
        <v>136</v>
      </c>
      <c r="BE171" s="202">
        <f>IF(N171="základní",J171,0)</f>
        <v>0</v>
      </c>
      <c r="BF171" s="202">
        <f>IF(N171="snížená",J171,0)</f>
        <v>0</v>
      </c>
      <c r="BG171" s="202">
        <f>IF(N171="zákl. přenesená",J171,0)</f>
        <v>0</v>
      </c>
      <c r="BH171" s="202">
        <f>IF(N171="sníž. přenesená",J171,0)</f>
        <v>0</v>
      </c>
      <c r="BI171" s="202">
        <f>IF(N171="nulová",J171,0)</f>
        <v>0</v>
      </c>
      <c r="BJ171" s="16" t="s">
        <v>85</v>
      </c>
      <c r="BK171" s="202">
        <f>ROUND(I171*H171,2)</f>
        <v>0</v>
      </c>
      <c r="BL171" s="16" t="s">
        <v>95</v>
      </c>
      <c r="BM171" s="201" t="s">
        <v>565</v>
      </c>
    </row>
    <row r="172" spans="2:65" s="1" customFormat="1" ht="19.5">
      <c r="B172" s="33"/>
      <c r="C172" s="34"/>
      <c r="D172" s="203" t="s">
        <v>144</v>
      </c>
      <c r="E172" s="34"/>
      <c r="F172" s="204" t="s">
        <v>180</v>
      </c>
      <c r="G172" s="34"/>
      <c r="H172" s="34"/>
      <c r="I172" s="109"/>
      <c r="J172" s="34"/>
      <c r="K172" s="34"/>
      <c r="L172" s="37"/>
      <c r="M172" s="205"/>
      <c r="N172" s="65"/>
      <c r="O172" s="65"/>
      <c r="P172" s="65"/>
      <c r="Q172" s="65"/>
      <c r="R172" s="65"/>
      <c r="S172" s="65"/>
      <c r="T172" s="66"/>
      <c r="AT172" s="16" t="s">
        <v>144</v>
      </c>
      <c r="AU172" s="16" t="s">
        <v>89</v>
      </c>
    </row>
    <row r="173" spans="2:65" s="1" customFormat="1" ht="36" customHeight="1">
      <c r="B173" s="33"/>
      <c r="C173" s="190" t="s">
        <v>8</v>
      </c>
      <c r="D173" s="190" t="s">
        <v>138</v>
      </c>
      <c r="E173" s="191" t="s">
        <v>566</v>
      </c>
      <c r="F173" s="192" t="s">
        <v>567</v>
      </c>
      <c r="G173" s="193" t="s">
        <v>178</v>
      </c>
      <c r="H173" s="194">
        <v>1</v>
      </c>
      <c r="I173" s="195"/>
      <c r="J173" s="196">
        <f>ROUND(I173*H173,2)</f>
        <v>0</v>
      </c>
      <c r="K173" s="192" t="s">
        <v>142</v>
      </c>
      <c r="L173" s="37"/>
      <c r="M173" s="197" t="s">
        <v>1</v>
      </c>
      <c r="N173" s="198" t="s">
        <v>45</v>
      </c>
      <c r="O173" s="65"/>
      <c r="P173" s="199">
        <f>O173*H173</f>
        <v>0</v>
      </c>
      <c r="Q173" s="199">
        <v>0</v>
      </c>
      <c r="R173" s="199">
        <f>Q173*H173</f>
        <v>0</v>
      </c>
      <c r="S173" s="199">
        <v>0</v>
      </c>
      <c r="T173" s="200">
        <f>S173*H173</f>
        <v>0</v>
      </c>
      <c r="AR173" s="201" t="s">
        <v>95</v>
      </c>
      <c r="AT173" s="201" t="s">
        <v>138</v>
      </c>
      <c r="AU173" s="201" t="s">
        <v>89</v>
      </c>
      <c r="AY173" s="16" t="s">
        <v>136</v>
      </c>
      <c r="BE173" s="202">
        <f>IF(N173="základní",J173,0)</f>
        <v>0</v>
      </c>
      <c r="BF173" s="202">
        <f>IF(N173="snížená",J173,0)</f>
        <v>0</v>
      </c>
      <c r="BG173" s="202">
        <f>IF(N173="zákl. přenesená",J173,0)</f>
        <v>0</v>
      </c>
      <c r="BH173" s="202">
        <f>IF(N173="sníž. přenesená",J173,0)</f>
        <v>0</v>
      </c>
      <c r="BI173" s="202">
        <f>IF(N173="nulová",J173,0)</f>
        <v>0</v>
      </c>
      <c r="BJ173" s="16" t="s">
        <v>85</v>
      </c>
      <c r="BK173" s="202">
        <f>ROUND(I173*H173,2)</f>
        <v>0</v>
      </c>
      <c r="BL173" s="16" t="s">
        <v>95</v>
      </c>
      <c r="BM173" s="201" t="s">
        <v>568</v>
      </c>
    </row>
    <row r="174" spans="2:65" s="1" customFormat="1" ht="19.5">
      <c r="B174" s="33"/>
      <c r="C174" s="34"/>
      <c r="D174" s="203" t="s">
        <v>144</v>
      </c>
      <c r="E174" s="34"/>
      <c r="F174" s="204" t="s">
        <v>180</v>
      </c>
      <c r="G174" s="34"/>
      <c r="H174" s="34"/>
      <c r="I174" s="109"/>
      <c r="J174" s="34"/>
      <c r="K174" s="34"/>
      <c r="L174" s="37"/>
      <c r="M174" s="205"/>
      <c r="N174" s="65"/>
      <c r="O174" s="65"/>
      <c r="P174" s="65"/>
      <c r="Q174" s="65"/>
      <c r="R174" s="65"/>
      <c r="S174" s="65"/>
      <c r="T174" s="66"/>
      <c r="AT174" s="16" t="s">
        <v>144</v>
      </c>
      <c r="AU174" s="16" t="s">
        <v>89</v>
      </c>
    </row>
    <row r="175" spans="2:65" s="1" customFormat="1" ht="36" customHeight="1">
      <c r="B175" s="33"/>
      <c r="C175" s="190" t="s">
        <v>227</v>
      </c>
      <c r="D175" s="190" t="s">
        <v>138</v>
      </c>
      <c r="E175" s="191" t="s">
        <v>569</v>
      </c>
      <c r="F175" s="192" t="s">
        <v>570</v>
      </c>
      <c r="G175" s="193" t="s">
        <v>178</v>
      </c>
      <c r="H175" s="194">
        <v>9</v>
      </c>
      <c r="I175" s="195"/>
      <c r="J175" s="196">
        <f>ROUND(I175*H175,2)</f>
        <v>0</v>
      </c>
      <c r="K175" s="192" t="s">
        <v>1</v>
      </c>
      <c r="L175" s="37"/>
      <c r="M175" s="197" t="s">
        <v>1</v>
      </c>
      <c r="N175" s="198" t="s">
        <v>45</v>
      </c>
      <c r="O175" s="65"/>
      <c r="P175" s="199">
        <f>O175*H175</f>
        <v>0</v>
      </c>
      <c r="Q175" s="199">
        <v>0</v>
      </c>
      <c r="R175" s="199">
        <f>Q175*H175</f>
        <v>0</v>
      </c>
      <c r="S175" s="199">
        <v>0</v>
      </c>
      <c r="T175" s="200">
        <f>S175*H175</f>
        <v>0</v>
      </c>
      <c r="AR175" s="201" t="s">
        <v>95</v>
      </c>
      <c r="AT175" s="201" t="s">
        <v>138</v>
      </c>
      <c r="AU175" s="201" t="s">
        <v>89</v>
      </c>
      <c r="AY175" s="16" t="s">
        <v>136</v>
      </c>
      <c r="BE175" s="202">
        <f>IF(N175="základní",J175,0)</f>
        <v>0</v>
      </c>
      <c r="BF175" s="202">
        <f>IF(N175="snížená",J175,0)</f>
        <v>0</v>
      </c>
      <c r="BG175" s="202">
        <f>IF(N175="zákl. přenesená",J175,0)</f>
        <v>0</v>
      </c>
      <c r="BH175" s="202">
        <f>IF(N175="sníž. přenesená",J175,0)</f>
        <v>0</v>
      </c>
      <c r="BI175" s="202">
        <f>IF(N175="nulová",J175,0)</f>
        <v>0</v>
      </c>
      <c r="BJ175" s="16" t="s">
        <v>85</v>
      </c>
      <c r="BK175" s="202">
        <f>ROUND(I175*H175,2)</f>
        <v>0</v>
      </c>
      <c r="BL175" s="16" t="s">
        <v>95</v>
      </c>
      <c r="BM175" s="201" t="s">
        <v>571</v>
      </c>
    </row>
    <row r="176" spans="2:65" s="1" customFormat="1" ht="19.5">
      <c r="B176" s="33"/>
      <c r="C176" s="34"/>
      <c r="D176" s="203" t="s">
        <v>144</v>
      </c>
      <c r="E176" s="34"/>
      <c r="F176" s="204" t="s">
        <v>180</v>
      </c>
      <c r="G176" s="34"/>
      <c r="H176" s="34"/>
      <c r="I176" s="109"/>
      <c r="J176" s="34"/>
      <c r="K176" s="34"/>
      <c r="L176" s="37"/>
      <c r="M176" s="205"/>
      <c r="N176" s="65"/>
      <c r="O176" s="65"/>
      <c r="P176" s="65"/>
      <c r="Q176" s="65"/>
      <c r="R176" s="65"/>
      <c r="S176" s="65"/>
      <c r="T176" s="66"/>
      <c r="AT176" s="16" t="s">
        <v>144</v>
      </c>
      <c r="AU176" s="16" t="s">
        <v>89</v>
      </c>
    </row>
    <row r="177" spans="2:65" s="1" customFormat="1" ht="36" customHeight="1">
      <c r="B177" s="33"/>
      <c r="C177" s="190" t="s">
        <v>234</v>
      </c>
      <c r="D177" s="190" t="s">
        <v>138</v>
      </c>
      <c r="E177" s="191" t="s">
        <v>572</v>
      </c>
      <c r="F177" s="192" t="s">
        <v>573</v>
      </c>
      <c r="G177" s="193" t="s">
        <v>178</v>
      </c>
      <c r="H177" s="194">
        <v>11</v>
      </c>
      <c r="I177" s="195"/>
      <c r="J177" s="196">
        <f>ROUND(I177*H177,2)</f>
        <v>0</v>
      </c>
      <c r="K177" s="192" t="s">
        <v>142</v>
      </c>
      <c r="L177" s="37"/>
      <c r="M177" s="197" t="s">
        <v>1</v>
      </c>
      <c r="N177" s="198" t="s">
        <v>45</v>
      </c>
      <c r="O177" s="65"/>
      <c r="P177" s="199">
        <f>O177*H177</f>
        <v>0</v>
      </c>
      <c r="Q177" s="199">
        <v>0</v>
      </c>
      <c r="R177" s="199">
        <f>Q177*H177</f>
        <v>0</v>
      </c>
      <c r="S177" s="199">
        <v>0</v>
      </c>
      <c r="T177" s="200">
        <f>S177*H177</f>
        <v>0</v>
      </c>
      <c r="AR177" s="201" t="s">
        <v>95</v>
      </c>
      <c r="AT177" s="201" t="s">
        <v>138</v>
      </c>
      <c r="AU177" s="201" t="s">
        <v>89</v>
      </c>
      <c r="AY177" s="16" t="s">
        <v>136</v>
      </c>
      <c r="BE177" s="202">
        <f>IF(N177="základní",J177,0)</f>
        <v>0</v>
      </c>
      <c r="BF177" s="202">
        <f>IF(N177="snížená",J177,0)</f>
        <v>0</v>
      </c>
      <c r="BG177" s="202">
        <f>IF(N177="zákl. přenesená",J177,0)</f>
        <v>0</v>
      </c>
      <c r="BH177" s="202">
        <f>IF(N177="sníž. přenesená",J177,0)</f>
        <v>0</v>
      </c>
      <c r="BI177" s="202">
        <f>IF(N177="nulová",J177,0)</f>
        <v>0</v>
      </c>
      <c r="BJ177" s="16" t="s">
        <v>85</v>
      </c>
      <c r="BK177" s="202">
        <f>ROUND(I177*H177,2)</f>
        <v>0</v>
      </c>
      <c r="BL177" s="16" t="s">
        <v>95</v>
      </c>
      <c r="BM177" s="201" t="s">
        <v>574</v>
      </c>
    </row>
    <row r="178" spans="2:65" s="1" customFormat="1" ht="68.25">
      <c r="B178" s="33"/>
      <c r="C178" s="34"/>
      <c r="D178" s="203" t="s">
        <v>144</v>
      </c>
      <c r="E178" s="34"/>
      <c r="F178" s="204" t="s">
        <v>575</v>
      </c>
      <c r="G178" s="34"/>
      <c r="H178" s="34"/>
      <c r="I178" s="109"/>
      <c r="J178" s="34"/>
      <c r="K178" s="34"/>
      <c r="L178" s="37"/>
      <c r="M178" s="205"/>
      <c r="N178" s="65"/>
      <c r="O178" s="65"/>
      <c r="P178" s="65"/>
      <c r="Q178" s="65"/>
      <c r="R178" s="65"/>
      <c r="S178" s="65"/>
      <c r="T178" s="66"/>
      <c r="AT178" s="16" t="s">
        <v>144</v>
      </c>
      <c r="AU178" s="16" t="s">
        <v>89</v>
      </c>
    </row>
    <row r="179" spans="2:65" s="13" customFormat="1">
      <c r="B179" s="216"/>
      <c r="C179" s="217"/>
      <c r="D179" s="203" t="s">
        <v>146</v>
      </c>
      <c r="E179" s="218" t="s">
        <v>1</v>
      </c>
      <c r="F179" s="219" t="s">
        <v>576</v>
      </c>
      <c r="G179" s="217"/>
      <c r="H179" s="220">
        <v>11</v>
      </c>
      <c r="I179" s="221"/>
      <c r="J179" s="217"/>
      <c r="K179" s="217"/>
      <c r="L179" s="222"/>
      <c r="M179" s="223"/>
      <c r="N179" s="224"/>
      <c r="O179" s="224"/>
      <c r="P179" s="224"/>
      <c r="Q179" s="224"/>
      <c r="R179" s="224"/>
      <c r="S179" s="224"/>
      <c r="T179" s="225"/>
      <c r="AT179" s="226" t="s">
        <v>146</v>
      </c>
      <c r="AU179" s="226" t="s">
        <v>89</v>
      </c>
      <c r="AV179" s="13" t="s">
        <v>89</v>
      </c>
      <c r="AW179" s="13" t="s">
        <v>35</v>
      </c>
      <c r="AX179" s="13" t="s">
        <v>85</v>
      </c>
      <c r="AY179" s="226" t="s">
        <v>136</v>
      </c>
    </row>
    <row r="180" spans="2:65" s="1" customFormat="1" ht="36" customHeight="1">
      <c r="B180" s="33"/>
      <c r="C180" s="190" t="s">
        <v>239</v>
      </c>
      <c r="D180" s="190" t="s">
        <v>138</v>
      </c>
      <c r="E180" s="191" t="s">
        <v>577</v>
      </c>
      <c r="F180" s="192" t="s">
        <v>578</v>
      </c>
      <c r="G180" s="193" t="s">
        <v>178</v>
      </c>
      <c r="H180" s="194">
        <v>11</v>
      </c>
      <c r="I180" s="195"/>
      <c r="J180" s="196">
        <f>ROUND(I180*H180,2)</f>
        <v>0</v>
      </c>
      <c r="K180" s="192" t="s">
        <v>142</v>
      </c>
      <c r="L180" s="37"/>
      <c r="M180" s="197" t="s">
        <v>1</v>
      </c>
      <c r="N180" s="198" t="s">
        <v>45</v>
      </c>
      <c r="O180" s="65"/>
      <c r="P180" s="199">
        <f>O180*H180</f>
        <v>0</v>
      </c>
      <c r="Q180" s="199">
        <v>0</v>
      </c>
      <c r="R180" s="199">
        <f>Q180*H180</f>
        <v>0</v>
      </c>
      <c r="S180" s="199">
        <v>0</v>
      </c>
      <c r="T180" s="200">
        <f>S180*H180</f>
        <v>0</v>
      </c>
      <c r="AR180" s="201" t="s">
        <v>95</v>
      </c>
      <c r="AT180" s="201" t="s">
        <v>138</v>
      </c>
      <c r="AU180" s="201" t="s">
        <v>89</v>
      </c>
      <c r="AY180" s="16" t="s">
        <v>136</v>
      </c>
      <c r="BE180" s="202">
        <f>IF(N180="základní",J180,0)</f>
        <v>0</v>
      </c>
      <c r="BF180" s="202">
        <f>IF(N180="snížená",J180,0)</f>
        <v>0</v>
      </c>
      <c r="BG180" s="202">
        <f>IF(N180="zákl. přenesená",J180,0)</f>
        <v>0</v>
      </c>
      <c r="BH180" s="202">
        <f>IF(N180="sníž. přenesená",J180,0)</f>
        <v>0</v>
      </c>
      <c r="BI180" s="202">
        <f>IF(N180="nulová",J180,0)</f>
        <v>0</v>
      </c>
      <c r="BJ180" s="16" t="s">
        <v>85</v>
      </c>
      <c r="BK180" s="202">
        <f>ROUND(I180*H180,2)</f>
        <v>0</v>
      </c>
      <c r="BL180" s="16" t="s">
        <v>95</v>
      </c>
      <c r="BM180" s="201" t="s">
        <v>579</v>
      </c>
    </row>
    <row r="181" spans="2:65" s="1" customFormat="1" ht="58.5">
      <c r="B181" s="33"/>
      <c r="C181" s="34"/>
      <c r="D181" s="203" t="s">
        <v>144</v>
      </c>
      <c r="E181" s="34"/>
      <c r="F181" s="204" t="s">
        <v>580</v>
      </c>
      <c r="G181" s="34"/>
      <c r="H181" s="34"/>
      <c r="I181" s="109"/>
      <c r="J181" s="34"/>
      <c r="K181" s="34"/>
      <c r="L181" s="37"/>
      <c r="M181" s="205"/>
      <c r="N181" s="65"/>
      <c r="O181" s="65"/>
      <c r="P181" s="65"/>
      <c r="Q181" s="65"/>
      <c r="R181" s="65"/>
      <c r="S181" s="65"/>
      <c r="T181" s="66"/>
      <c r="AT181" s="16" t="s">
        <v>144</v>
      </c>
      <c r="AU181" s="16" t="s">
        <v>89</v>
      </c>
    </row>
    <row r="182" spans="2:65" s="1" customFormat="1" ht="16.5" customHeight="1">
      <c r="B182" s="33"/>
      <c r="C182" s="239" t="s">
        <v>242</v>
      </c>
      <c r="D182" s="239" t="s">
        <v>228</v>
      </c>
      <c r="E182" s="240" t="s">
        <v>581</v>
      </c>
      <c r="F182" s="241" t="s">
        <v>774</v>
      </c>
      <c r="G182" s="242" t="s">
        <v>178</v>
      </c>
      <c r="H182" s="243">
        <v>11</v>
      </c>
      <c r="I182" s="244"/>
      <c r="J182" s="245">
        <f>ROUND(I182*H182,2)</f>
        <v>0</v>
      </c>
      <c r="K182" s="241" t="s">
        <v>582</v>
      </c>
      <c r="L182" s="246"/>
      <c r="M182" s="247" t="s">
        <v>1</v>
      </c>
      <c r="N182" s="248" t="s">
        <v>45</v>
      </c>
      <c r="O182" s="65"/>
      <c r="P182" s="199">
        <f>O182*H182</f>
        <v>0</v>
      </c>
      <c r="Q182" s="199">
        <v>6.3E-2</v>
      </c>
      <c r="R182" s="199">
        <f>Q182*H182</f>
        <v>0.69300000000000006</v>
      </c>
      <c r="S182" s="199">
        <v>0</v>
      </c>
      <c r="T182" s="200">
        <f>S182*H182</f>
        <v>0</v>
      </c>
      <c r="AR182" s="201" t="s">
        <v>182</v>
      </c>
      <c r="AT182" s="201" t="s">
        <v>228</v>
      </c>
      <c r="AU182" s="201" t="s">
        <v>89</v>
      </c>
      <c r="AY182" s="16" t="s">
        <v>136</v>
      </c>
      <c r="BE182" s="202">
        <f>IF(N182="základní",J182,0)</f>
        <v>0</v>
      </c>
      <c r="BF182" s="202">
        <f>IF(N182="snížená",J182,0)</f>
        <v>0</v>
      </c>
      <c r="BG182" s="202">
        <f>IF(N182="zákl. přenesená",J182,0)</f>
        <v>0</v>
      </c>
      <c r="BH182" s="202">
        <f>IF(N182="sníž. přenesená",J182,0)</f>
        <v>0</v>
      </c>
      <c r="BI182" s="202">
        <f>IF(N182="nulová",J182,0)</f>
        <v>0</v>
      </c>
      <c r="BJ182" s="16" t="s">
        <v>85</v>
      </c>
      <c r="BK182" s="202">
        <f>ROUND(I182*H182,2)</f>
        <v>0</v>
      </c>
      <c r="BL182" s="16" t="s">
        <v>95</v>
      </c>
      <c r="BM182" s="201" t="s">
        <v>583</v>
      </c>
    </row>
    <row r="183" spans="2:65" s="1" customFormat="1" ht="24" hidden="1" customHeight="1">
      <c r="B183" s="33"/>
      <c r="C183" s="190" t="s">
        <v>248</v>
      </c>
      <c r="D183" s="190" t="s">
        <v>138</v>
      </c>
      <c r="E183" s="191" t="s">
        <v>584</v>
      </c>
      <c r="F183" s="192" t="s">
        <v>585</v>
      </c>
      <c r="G183" s="193" t="s">
        <v>178</v>
      </c>
      <c r="H183" s="194">
        <v>350</v>
      </c>
      <c r="I183" s="195"/>
      <c r="J183" s="196">
        <f>ROUND(I183*H183,2)</f>
        <v>0</v>
      </c>
      <c r="K183" s="192" t="s">
        <v>142</v>
      </c>
      <c r="L183" s="37"/>
      <c r="M183" s="197" t="s">
        <v>1</v>
      </c>
      <c r="N183" s="198" t="s">
        <v>45</v>
      </c>
      <c r="O183" s="65"/>
      <c r="P183" s="199">
        <f>O183*H183</f>
        <v>0</v>
      </c>
      <c r="Q183" s="199">
        <v>0</v>
      </c>
      <c r="R183" s="199">
        <f>Q183*H183</f>
        <v>0</v>
      </c>
      <c r="S183" s="199">
        <v>0</v>
      </c>
      <c r="T183" s="200">
        <f>S183*H183</f>
        <v>0</v>
      </c>
      <c r="AR183" s="201" t="s">
        <v>95</v>
      </c>
      <c r="AT183" s="201" t="s">
        <v>138</v>
      </c>
      <c r="AU183" s="201" t="s">
        <v>89</v>
      </c>
      <c r="AY183" s="16" t="s">
        <v>136</v>
      </c>
      <c r="BE183" s="202">
        <f>IF(N183="základní",J183,0)</f>
        <v>0</v>
      </c>
      <c r="BF183" s="202">
        <f>IF(N183="snížená",J183,0)</f>
        <v>0</v>
      </c>
      <c r="BG183" s="202">
        <f>IF(N183="zákl. přenesená",J183,0)</f>
        <v>0</v>
      </c>
      <c r="BH183" s="202">
        <f>IF(N183="sníž. přenesená",J183,0)</f>
        <v>0</v>
      </c>
      <c r="BI183" s="202">
        <f>IF(N183="nulová",J183,0)</f>
        <v>0</v>
      </c>
      <c r="BJ183" s="16" t="s">
        <v>85</v>
      </c>
      <c r="BK183" s="202">
        <f>ROUND(I183*H183,2)</f>
        <v>0</v>
      </c>
      <c r="BL183" s="16" t="s">
        <v>95</v>
      </c>
      <c r="BM183" s="201" t="s">
        <v>586</v>
      </c>
    </row>
    <row r="184" spans="2:65" s="1" customFormat="1" ht="36" customHeight="1">
      <c r="B184" s="33"/>
      <c r="C184" s="190">
        <v>20</v>
      </c>
      <c r="D184" s="190" t="s">
        <v>138</v>
      </c>
      <c r="E184" s="191" t="s">
        <v>587</v>
      </c>
      <c r="F184" s="192" t="s">
        <v>588</v>
      </c>
      <c r="G184" s="193" t="s">
        <v>178</v>
      </c>
      <c r="H184" s="194">
        <v>11</v>
      </c>
      <c r="I184" s="195"/>
      <c r="J184" s="196">
        <f>ROUND(I184*H184,2)</f>
        <v>0</v>
      </c>
      <c r="K184" s="192" t="s">
        <v>142</v>
      </c>
      <c r="L184" s="37"/>
      <c r="M184" s="197" t="s">
        <v>1</v>
      </c>
      <c r="N184" s="198" t="s">
        <v>45</v>
      </c>
      <c r="O184" s="65"/>
      <c r="P184" s="199">
        <f>O184*H184</f>
        <v>0</v>
      </c>
      <c r="Q184" s="199">
        <v>2.5999999999999999E-3</v>
      </c>
      <c r="R184" s="199">
        <f>Q184*H184</f>
        <v>2.86E-2</v>
      </c>
      <c r="S184" s="199">
        <v>0</v>
      </c>
      <c r="T184" s="200">
        <f>S184*H184</f>
        <v>0</v>
      </c>
      <c r="AR184" s="201" t="s">
        <v>95</v>
      </c>
      <c r="AT184" s="201" t="s">
        <v>138</v>
      </c>
      <c r="AU184" s="201" t="s">
        <v>89</v>
      </c>
      <c r="AY184" s="16" t="s">
        <v>136</v>
      </c>
      <c r="BE184" s="202">
        <f>IF(N184="základní",J184,0)</f>
        <v>0</v>
      </c>
      <c r="BF184" s="202">
        <f>IF(N184="snížená",J184,0)</f>
        <v>0</v>
      </c>
      <c r="BG184" s="202">
        <f>IF(N184="zákl. přenesená",J184,0)</f>
        <v>0</v>
      </c>
      <c r="BH184" s="202">
        <f>IF(N184="sníž. přenesená",J184,0)</f>
        <v>0</v>
      </c>
      <c r="BI184" s="202">
        <f>IF(N184="nulová",J184,0)</f>
        <v>0</v>
      </c>
      <c r="BJ184" s="16" t="s">
        <v>85</v>
      </c>
      <c r="BK184" s="202">
        <f>ROUND(I184*H184,2)</f>
        <v>0</v>
      </c>
      <c r="BL184" s="16" t="s">
        <v>95</v>
      </c>
      <c r="BM184" s="201" t="s">
        <v>589</v>
      </c>
    </row>
    <row r="185" spans="2:65" s="1" customFormat="1" ht="29.25">
      <c r="B185" s="33"/>
      <c r="C185" s="34"/>
      <c r="D185" s="203" t="s">
        <v>144</v>
      </c>
      <c r="E185" s="34"/>
      <c r="F185" s="204" t="s">
        <v>590</v>
      </c>
      <c r="G185" s="34"/>
      <c r="H185" s="34"/>
      <c r="I185" s="109"/>
      <c r="J185" s="34"/>
      <c r="K185" s="34"/>
      <c r="L185" s="37"/>
      <c r="M185" s="205"/>
      <c r="N185" s="65"/>
      <c r="O185" s="65"/>
      <c r="P185" s="65"/>
      <c r="Q185" s="65"/>
      <c r="R185" s="65"/>
      <c r="S185" s="65"/>
      <c r="T185" s="66"/>
      <c r="AT185" s="16" t="s">
        <v>144</v>
      </c>
      <c r="AU185" s="16" t="s">
        <v>89</v>
      </c>
    </row>
    <row r="186" spans="2:65" s="1" customFormat="1" ht="24" customHeight="1">
      <c r="B186" s="33"/>
      <c r="C186" s="190">
        <v>21</v>
      </c>
      <c r="D186" s="190" t="s">
        <v>138</v>
      </c>
      <c r="E186" s="191" t="s">
        <v>591</v>
      </c>
      <c r="F186" s="192" t="s">
        <v>592</v>
      </c>
      <c r="G186" s="193" t="s">
        <v>178</v>
      </c>
      <c r="H186" s="194">
        <v>11</v>
      </c>
      <c r="I186" s="195"/>
      <c r="J186" s="196">
        <f>ROUND(I186*H186,2)</f>
        <v>0</v>
      </c>
      <c r="K186" s="192" t="s">
        <v>142</v>
      </c>
      <c r="L186" s="37"/>
      <c r="M186" s="197" t="s">
        <v>1</v>
      </c>
      <c r="N186" s="198" t="s">
        <v>45</v>
      </c>
      <c r="O186" s="65"/>
      <c r="P186" s="199">
        <f>O186*H186</f>
        <v>0</v>
      </c>
      <c r="Q186" s="199">
        <v>5.0000000000000001E-4</v>
      </c>
      <c r="R186" s="199">
        <f>Q186*H186</f>
        <v>5.4999999999999997E-3</v>
      </c>
      <c r="S186" s="199">
        <v>0</v>
      </c>
      <c r="T186" s="200">
        <f>S186*H186</f>
        <v>0</v>
      </c>
      <c r="AR186" s="201" t="s">
        <v>95</v>
      </c>
      <c r="AT186" s="201" t="s">
        <v>138</v>
      </c>
      <c r="AU186" s="201" t="s">
        <v>89</v>
      </c>
      <c r="AY186" s="16" t="s">
        <v>136</v>
      </c>
      <c r="BE186" s="202">
        <f>IF(N186="základní",J186,0)</f>
        <v>0</v>
      </c>
      <c r="BF186" s="202">
        <f>IF(N186="snížená",J186,0)</f>
        <v>0</v>
      </c>
      <c r="BG186" s="202">
        <f>IF(N186="zákl. přenesená",J186,0)</f>
        <v>0</v>
      </c>
      <c r="BH186" s="202">
        <f>IF(N186="sníž. přenesená",J186,0)</f>
        <v>0</v>
      </c>
      <c r="BI186" s="202">
        <f>IF(N186="nulová",J186,0)</f>
        <v>0</v>
      </c>
      <c r="BJ186" s="16" t="s">
        <v>85</v>
      </c>
      <c r="BK186" s="202">
        <f>ROUND(I186*H186,2)</f>
        <v>0</v>
      </c>
      <c r="BL186" s="16" t="s">
        <v>95</v>
      </c>
      <c r="BM186" s="201" t="s">
        <v>593</v>
      </c>
    </row>
    <row r="187" spans="2:65" s="1" customFormat="1" ht="29.25">
      <c r="B187" s="33"/>
      <c r="C187" s="34"/>
      <c r="D187" s="203" t="s">
        <v>144</v>
      </c>
      <c r="E187" s="34"/>
      <c r="F187" s="204" t="s">
        <v>594</v>
      </c>
      <c r="G187" s="34"/>
      <c r="H187" s="34"/>
      <c r="I187" s="109"/>
      <c r="J187" s="34"/>
      <c r="K187" s="34"/>
      <c r="L187" s="37"/>
      <c r="M187" s="205"/>
      <c r="N187" s="65"/>
      <c r="O187" s="65"/>
      <c r="P187" s="65"/>
      <c r="Q187" s="65"/>
      <c r="R187" s="65"/>
      <c r="S187" s="65"/>
      <c r="T187" s="66"/>
      <c r="AT187" s="16" t="s">
        <v>144</v>
      </c>
      <c r="AU187" s="16" t="s">
        <v>89</v>
      </c>
    </row>
    <row r="188" spans="2:65" s="1" customFormat="1" ht="24" customHeight="1">
      <c r="B188" s="33"/>
      <c r="C188" s="190">
        <v>22</v>
      </c>
      <c r="D188" s="190" t="s">
        <v>138</v>
      </c>
      <c r="E188" s="191" t="s">
        <v>595</v>
      </c>
      <c r="F188" s="192" t="s">
        <v>596</v>
      </c>
      <c r="G188" s="193" t="s">
        <v>178</v>
      </c>
      <c r="H188" s="194">
        <v>10</v>
      </c>
      <c r="I188" s="195"/>
      <c r="J188" s="196">
        <f>ROUND(I188*H188,2)</f>
        <v>0</v>
      </c>
      <c r="K188" s="192" t="s">
        <v>142</v>
      </c>
      <c r="L188" s="37"/>
      <c r="M188" s="197" t="s">
        <v>1</v>
      </c>
      <c r="N188" s="198" t="s">
        <v>45</v>
      </c>
      <c r="O188" s="65"/>
      <c r="P188" s="199">
        <f>O188*H188</f>
        <v>0</v>
      </c>
      <c r="Q188" s="199">
        <v>0</v>
      </c>
      <c r="R188" s="199">
        <f>Q188*H188</f>
        <v>0</v>
      </c>
      <c r="S188" s="199">
        <v>0</v>
      </c>
      <c r="T188" s="200">
        <f>S188*H188</f>
        <v>0</v>
      </c>
      <c r="AR188" s="201" t="s">
        <v>95</v>
      </c>
      <c r="AT188" s="201" t="s">
        <v>138</v>
      </c>
      <c r="AU188" s="201" t="s">
        <v>89</v>
      </c>
      <c r="AY188" s="16" t="s">
        <v>136</v>
      </c>
      <c r="BE188" s="202">
        <f>IF(N188="základní",J188,0)</f>
        <v>0</v>
      </c>
      <c r="BF188" s="202">
        <f>IF(N188="snížená",J188,0)</f>
        <v>0</v>
      </c>
      <c r="BG188" s="202">
        <f>IF(N188="zákl. přenesená",J188,0)</f>
        <v>0</v>
      </c>
      <c r="BH188" s="202">
        <f>IF(N188="sníž. přenesená",J188,0)</f>
        <v>0</v>
      </c>
      <c r="BI188" s="202">
        <f>IF(N188="nulová",J188,0)</f>
        <v>0</v>
      </c>
      <c r="BJ188" s="16" t="s">
        <v>85</v>
      </c>
      <c r="BK188" s="202">
        <f>ROUND(I188*H188,2)</f>
        <v>0</v>
      </c>
      <c r="BL188" s="16" t="s">
        <v>95</v>
      </c>
      <c r="BM188" s="201" t="s">
        <v>597</v>
      </c>
    </row>
    <row r="189" spans="2:65" s="1" customFormat="1" ht="29.25">
      <c r="B189" s="33"/>
      <c r="C189" s="34"/>
      <c r="D189" s="203" t="s">
        <v>144</v>
      </c>
      <c r="E189" s="34"/>
      <c r="F189" s="204" t="s">
        <v>598</v>
      </c>
      <c r="G189" s="34"/>
      <c r="H189" s="34"/>
      <c r="I189" s="109"/>
      <c r="J189" s="34"/>
      <c r="K189" s="34"/>
      <c r="L189" s="37"/>
      <c r="M189" s="249"/>
      <c r="N189" s="250"/>
      <c r="O189" s="250"/>
      <c r="P189" s="250"/>
      <c r="Q189" s="250"/>
      <c r="R189" s="250"/>
      <c r="S189" s="250"/>
      <c r="T189" s="251"/>
      <c r="AT189" s="16" t="s">
        <v>144</v>
      </c>
      <c r="AU189" s="16" t="s">
        <v>89</v>
      </c>
    </row>
    <row r="190" spans="2:65" s="1" customFormat="1" ht="6.95" customHeight="1">
      <c r="B190" s="48"/>
      <c r="C190" s="49"/>
      <c r="D190" s="49"/>
      <c r="E190" s="49"/>
      <c r="F190" s="49"/>
      <c r="G190" s="49"/>
      <c r="H190" s="49"/>
      <c r="I190" s="141"/>
      <c r="J190" s="49"/>
      <c r="K190" s="49"/>
      <c r="L190" s="37"/>
    </row>
  </sheetData>
  <sheetProtection sheet="1" objects="1" scenarios="1"/>
  <autoFilter ref="C117:K189"/>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B2:BM170"/>
  <sheetViews>
    <sheetView showGridLines="0" topLeftCell="A120" workbookViewId="0"/>
  </sheetViews>
  <sheetFormatPr defaultRowHeight="11.2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102"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103</v>
      </c>
    </row>
    <row r="3" spans="2:46" ht="6.95" hidden="1" customHeight="1">
      <c r="B3" s="103"/>
      <c r="C3" s="104"/>
      <c r="D3" s="104"/>
      <c r="E3" s="104"/>
      <c r="F3" s="104"/>
      <c r="G3" s="104"/>
      <c r="H3" s="104"/>
      <c r="I3" s="105"/>
      <c r="J3" s="104"/>
      <c r="K3" s="104"/>
      <c r="L3" s="19"/>
      <c r="AT3" s="16" t="s">
        <v>89</v>
      </c>
    </row>
    <row r="4" spans="2:46" ht="24.95" hidden="1" customHeight="1">
      <c r="B4" s="19"/>
      <c r="D4" s="106" t="s">
        <v>107</v>
      </c>
      <c r="L4" s="19"/>
      <c r="M4" s="107" t="s">
        <v>10</v>
      </c>
      <c r="AT4" s="16" t="s">
        <v>4</v>
      </c>
    </row>
    <row r="5" spans="2:46" ht="6.95" hidden="1" customHeight="1">
      <c r="B5" s="19"/>
      <c r="L5" s="19"/>
    </row>
    <row r="6" spans="2:46" ht="12" hidden="1" customHeight="1">
      <c r="B6" s="19"/>
      <c r="D6" s="108" t="s">
        <v>16</v>
      </c>
      <c r="L6" s="19"/>
    </row>
    <row r="7" spans="2:46" ht="16.5" hidden="1" customHeight="1">
      <c r="B7" s="19"/>
      <c r="E7" s="304" t="str">
        <f>'Rekapitulace stavby'!K6</f>
        <v>Orlice, Týniště n.O., revitalizace ramene Jordán - zadání</v>
      </c>
      <c r="F7" s="305"/>
      <c r="G7" s="305"/>
      <c r="H7" s="305"/>
      <c r="L7" s="19"/>
    </row>
    <row r="8" spans="2:46" s="1" customFormat="1" ht="12" hidden="1" customHeight="1">
      <c r="B8" s="37"/>
      <c r="D8" s="108" t="s">
        <v>108</v>
      </c>
      <c r="I8" s="109"/>
      <c r="L8" s="37"/>
    </row>
    <row r="9" spans="2:46" s="1" customFormat="1" ht="36.950000000000003" hidden="1" customHeight="1">
      <c r="B9" s="37"/>
      <c r="E9" s="306" t="s">
        <v>599</v>
      </c>
      <c r="F9" s="307"/>
      <c r="G9" s="307"/>
      <c r="H9" s="307"/>
      <c r="I9" s="109"/>
      <c r="L9" s="37"/>
    </row>
    <row r="10" spans="2:46" s="1" customFormat="1" hidden="1">
      <c r="B10" s="37"/>
      <c r="I10" s="109"/>
      <c r="L10" s="37"/>
    </row>
    <row r="11" spans="2:46" s="1" customFormat="1" ht="12" hidden="1" customHeight="1">
      <c r="B11" s="37"/>
      <c r="D11" s="108" t="s">
        <v>18</v>
      </c>
      <c r="F11" s="110" t="s">
        <v>19</v>
      </c>
      <c r="I11" s="111" t="s">
        <v>20</v>
      </c>
      <c r="J11" s="110" t="s">
        <v>1</v>
      </c>
      <c r="L11" s="37"/>
    </row>
    <row r="12" spans="2:46" s="1" customFormat="1" ht="12" hidden="1" customHeight="1">
      <c r="B12" s="37"/>
      <c r="D12" s="108" t="s">
        <v>22</v>
      </c>
      <c r="F12" s="110" t="s">
        <v>23</v>
      </c>
      <c r="I12" s="111" t="s">
        <v>24</v>
      </c>
      <c r="J12" s="112">
        <f>'Rekapitulace stavby'!AN8</f>
        <v>43648</v>
      </c>
      <c r="L12" s="37"/>
    </row>
    <row r="13" spans="2:46" s="1" customFormat="1" ht="10.9" hidden="1" customHeight="1">
      <c r="B13" s="37"/>
      <c r="I13" s="109"/>
      <c r="L13" s="37"/>
    </row>
    <row r="14" spans="2:46" s="1" customFormat="1" ht="12" hidden="1" customHeight="1">
      <c r="B14" s="37"/>
      <c r="D14" s="108" t="s">
        <v>25</v>
      </c>
      <c r="I14" s="111" t="s">
        <v>26</v>
      </c>
      <c r="J14" s="110" t="s">
        <v>1</v>
      </c>
      <c r="L14" s="37"/>
    </row>
    <row r="15" spans="2:46" s="1" customFormat="1" ht="18" hidden="1" customHeight="1">
      <c r="B15" s="37"/>
      <c r="E15" s="110" t="s">
        <v>27</v>
      </c>
      <c r="I15" s="111" t="s">
        <v>28</v>
      </c>
      <c r="J15" s="110" t="s">
        <v>1</v>
      </c>
      <c r="L15" s="37"/>
    </row>
    <row r="16" spans="2:46" s="1" customFormat="1" ht="6.95" hidden="1" customHeight="1">
      <c r="B16" s="37"/>
      <c r="I16" s="109"/>
      <c r="L16" s="37"/>
    </row>
    <row r="17" spans="2:12" s="1" customFormat="1" ht="12" hidden="1" customHeight="1">
      <c r="B17" s="37"/>
      <c r="D17" s="108" t="s">
        <v>29</v>
      </c>
      <c r="I17" s="111" t="s">
        <v>26</v>
      </c>
      <c r="J17" s="29" t="str">
        <f>'Rekapitulace stavby'!AN13</f>
        <v>Vyplň údaj</v>
      </c>
      <c r="L17" s="37"/>
    </row>
    <row r="18" spans="2:12" s="1" customFormat="1" ht="18" hidden="1" customHeight="1">
      <c r="B18" s="37"/>
      <c r="E18" s="308" t="str">
        <f>'Rekapitulace stavby'!E14</f>
        <v>Vyplň údaj</v>
      </c>
      <c r="F18" s="309"/>
      <c r="G18" s="309"/>
      <c r="H18" s="309"/>
      <c r="I18" s="111" t="s">
        <v>28</v>
      </c>
      <c r="J18" s="29" t="str">
        <f>'Rekapitulace stavby'!AN14</f>
        <v>Vyplň údaj</v>
      </c>
      <c r="L18" s="37"/>
    </row>
    <row r="19" spans="2:12" s="1" customFormat="1" ht="6.95" hidden="1" customHeight="1">
      <c r="B19" s="37"/>
      <c r="I19" s="109"/>
      <c r="L19" s="37"/>
    </row>
    <row r="20" spans="2:12" s="1" customFormat="1" ht="12" hidden="1" customHeight="1">
      <c r="B20" s="37"/>
      <c r="D20" s="108" t="s">
        <v>31</v>
      </c>
      <c r="I20" s="111" t="s">
        <v>26</v>
      </c>
      <c r="J20" s="110" t="s">
        <v>32</v>
      </c>
      <c r="L20" s="37"/>
    </row>
    <row r="21" spans="2:12" s="1" customFormat="1" ht="18" hidden="1" customHeight="1">
      <c r="B21" s="37"/>
      <c r="E21" s="110" t="s">
        <v>33</v>
      </c>
      <c r="I21" s="111" t="s">
        <v>28</v>
      </c>
      <c r="J21" s="110" t="s">
        <v>34</v>
      </c>
      <c r="L21" s="37"/>
    </row>
    <row r="22" spans="2:12" s="1" customFormat="1" ht="6.95" hidden="1" customHeight="1">
      <c r="B22" s="37"/>
      <c r="I22" s="109"/>
      <c r="L22" s="37"/>
    </row>
    <row r="23" spans="2:12" s="1" customFormat="1" ht="12" hidden="1" customHeight="1">
      <c r="B23" s="37"/>
      <c r="D23" s="108" t="s">
        <v>36</v>
      </c>
      <c r="I23" s="111" t="s">
        <v>26</v>
      </c>
      <c r="J23" s="110" t="s">
        <v>1</v>
      </c>
      <c r="L23" s="37"/>
    </row>
    <row r="24" spans="2:12" s="1" customFormat="1" ht="18" hidden="1" customHeight="1">
      <c r="B24" s="37"/>
      <c r="E24" s="110" t="s">
        <v>37</v>
      </c>
      <c r="I24" s="111" t="s">
        <v>28</v>
      </c>
      <c r="J24" s="110" t="s">
        <v>1</v>
      </c>
      <c r="L24" s="37"/>
    </row>
    <row r="25" spans="2:12" s="1" customFormat="1" ht="6.95" hidden="1" customHeight="1">
      <c r="B25" s="37"/>
      <c r="I25" s="109"/>
      <c r="L25" s="37"/>
    </row>
    <row r="26" spans="2:12" s="1" customFormat="1" ht="12" hidden="1" customHeight="1">
      <c r="B26" s="37"/>
      <c r="D26" s="108" t="s">
        <v>38</v>
      </c>
      <c r="I26" s="109"/>
      <c r="L26" s="37"/>
    </row>
    <row r="27" spans="2:12" s="7" customFormat="1" ht="76.5" hidden="1" customHeight="1">
      <c r="B27" s="113"/>
      <c r="E27" s="310" t="s">
        <v>39</v>
      </c>
      <c r="F27" s="310"/>
      <c r="G27" s="310"/>
      <c r="H27" s="310"/>
      <c r="I27" s="114"/>
      <c r="L27" s="113"/>
    </row>
    <row r="28" spans="2:12" s="1" customFormat="1" ht="6.95" hidden="1" customHeight="1">
      <c r="B28" s="37"/>
      <c r="I28" s="109"/>
      <c r="L28" s="37"/>
    </row>
    <row r="29" spans="2:12" s="1" customFormat="1" ht="6.95" hidden="1" customHeight="1">
      <c r="B29" s="37"/>
      <c r="D29" s="61"/>
      <c r="E29" s="61"/>
      <c r="F29" s="61"/>
      <c r="G29" s="61"/>
      <c r="H29" s="61"/>
      <c r="I29" s="115"/>
      <c r="J29" s="61"/>
      <c r="K29" s="61"/>
      <c r="L29" s="37"/>
    </row>
    <row r="30" spans="2:12" s="1" customFormat="1" ht="25.35" hidden="1" customHeight="1">
      <c r="B30" s="37"/>
      <c r="D30" s="116" t="s">
        <v>40</v>
      </c>
      <c r="I30" s="109"/>
      <c r="J30" s="117">
        <f>ROUND(J120, 2)</f>
        <v>0</v>
      </c>
      <c r="L30" s="37"/>
    </row>
    <row r="31" spans="2:12" s="1" customFormat="1" ht="6.95" hidden="1" customHeight="1">
      <c r="B31" s="37"/>
      <c r="D31" s="61"/>
      <c r="E31" s="61"/>
      <c r="F31" s="61"/>
      <c r="G31" s="61"/>
      <c r="H31" s="61"/>
      <c r="I31" s="115"/>
      <c r="J31" s="61"/>
      <c r="K31" s="61"/>
      <c r="L31" s="37"/>
    </row>
    <row r="32" spans="2:12" s="1" customFormat="1" ht="14.45" hidden="1" customHeight="1">
      <c r="B32" s="37"/>
      <c r="F32" s="118" t="s">
        <v>42</v>
      </c>
      <c r="I32" s="119" t="s">
        <v>41</v>
      </c>
      <c r="J32" s="118" t="s">
        <v>43</v>
      </c>
      <c r="L32" s="37"/>
    </row>
    <row r="33" spans="2:12" s="1" customFormat="1" ht="14.45" hidden="1" customHeight="1">
      <c r="B33" s="37"/>
      <c r="D33" s="120" t="s">
        <v>44</v>
      </c>
      <c r="E33" s="108" t="s">
        <v>45</v>
      </c>
      <c r="F33" s="121">
        <f>ROUND((SUM(BE120:BE169)),  2)</f>
        <v>0</v>
      </c>
      <c r="I33" s="122">
        <v>0.21</v>
      </c>
      <c r="J33" s="121">
        <f>ROUND(((SUM(BE120:BE169))*I33),  2)</f>
        <v>0</v>
      </c>
      <c r="L33" s="37"/>
    </row>
    <row r="34" spans="2:12" s="1" customFormat="1" ht="14.45" hidden="1" customHeight="1">
      <c r="B34" s="37"/>
      <c r="E34" s="108" t="s">
        <v>46</v>
      </c>
      <c r="F34" s="121">
        <f>ROUND((SUM(BF120:BF169)),  2)</f>
        <v>0</v>
      </c>
      <c r="I34" s="122">
        <v>0.15</v>
      </c>
      <c r="J34" s="121">
        <f>ROUND(((SUM(BF120:BF169))*I34),  2)</f>
        <v>0</v>
      </c>
      <c r="L34" s="37"/>
    </row>
    <row r="35" spans="2:12" s="1" customFormat="1" ht="14.45" hidden="1" customHeight="1">
      <c r="B35" s="37"/>
      <c r="E35" s="108" t="s">
        <v>47</v>
      </c>
      <c r="F35" s="121">
        <f>ROUND((SUM(BG120:BG169)),  2)</f>
        <v>0</v>
      </c>
      <c r="I35" s="122">
        <v>0.21</v>
      </c>
      <c r="J35" s="121">
        <f>0</f>
        <v>0</v>
      </c>
      <c r="L35" s="37"/>
    </row>
    <row r="36" spans="2:12" s="1" customFormat="1" ht="14.45" hidden="1" customHeight="1">
      <c r="B36" s="37"/>
      <c r="E36" s="108" t="s">
        <v>48</v>
      </c>
      <c r="F36" s="121">
        <f>ROUND((SUM(BH120:BH169)),  2)</f>
        <v>0</v>
      </c>
      <c r="I36" s="122">
        <v>0.15</v>
      </c>
      <c r="J36" s="121">
        <f>0</f>
        <v>0</v>
      </c>
      <c r="L36" s="37"/>
    </row>
    <row r="37" spans="2:12" s="1" customFormat="1" ht="14.45" hidden="1" customHeight="1">
      <c r="B37" s="37"/>
      <c r="E37" s="108" t="s">
        <v>49</v>
      </c>
      <c r="F37" s="121">
        <f>ROUND((SUM(BI120:BI169)),  2)</f>
        <v>0</v>
      </c>
      <c r="I37" s="122">
        <v>0</v>
      </c>
      <c r="J37" s="121">
        <f>0</f>
        <v>0</v>
      </c>
      <c r="L37" s="37"/>
    </row>
    <row r="38" spans="2:12" s="1" customFormat="1" ht="6.95" hidden="1" customHeight="1">
      <c r="B38" s="37"/>
      <c r="I38" s="109"/>
      <c r="L38" s="37"/>
    </row>
    <row r="39" spans="2:12" s="1" customFormat="1" ht="25.35" hidden="1" customHeight="1">
      <c r="B39" s="37"/>
      <c r="C39" s="123"/>
      <c r="D39" s="124" t="s">
        <v>50</v>
      </c>
      <c r="E39" s="125"/>
      <c r="F39" s="125"/>
      <c r="G39" s="126" t="s">
        <v>51</v>
      </c>
      <c r="H39" s="127" t="s">
        <v>52</v>
      </c>
      <c r="I39" s="128"/>
      <c r="J39" s="129">
        <f>SUM(J30:J37)</f>
        <v>0</v>
      </c>
      <c r="K39" s="130"/>
      <c r="L39" s="37"/>
    </row>
    <row r="40" spans="2:12" s="1" customFormat="1" ht="14.45" hidden="1" customHeight="1">
      <c r="B40" s="37"/>
      <c r="I40" s="109"/>
      <c r="L40" s="37"/>
    </row>
    <row r="41" spans="2:12" ht="14.45" hidden="1" customHeight="1">
      <c r="B41" s="19"/>
      <c r="L41" s="19"/>
    </row>
    <row r="42" spans="2:12" ht="14.45" hidden="1" customHeight="1">
      <c r="B42" s="19"/>
      <c r="L42" s="19"/>
    </row>
    <row r="43" spans="2:12" ht="14.45" hidden="1" customHeight="1">
      <c r="B43" s="19"/>
      <c r="L43" s="19"/>
    </row>
    <row r="44" spans="2:12" ht="14.45" hidden="1" customHeight="1">
      <c r="B44" s="19"/>
      <c r="L44" s="19"/>
    </row>
    <row r="45" spans="2:12" ht="14.45" hidden="1" customHeight="1">
      <c r="B45" s="19"/>
      <c r="L45" s="19"/>
    </row>
    <row r="46" spans="2:12" ht="14.45" hidden="1" customHeight="1">
      <c r="B46" s="19"/>
      <c r="L46" s="19"/>
    </row>
    <row r="47" spans="2:12" ht="14.45" hidden="1" customHeight="1">
      <c r="B47" s="19"/>
      <c r="L47" s="19"/>
    </row>
    <row r="48" spans="2:12" ht="14.45" hidden="1" customHeight="1">
      <c r="B48" s="19"/>
      <c r="L48" s="19"/>
    </row>
    <row r="49" spans="2:12" ht="14.45" hidden="1" customHeight="1">
      <c r="B49" s="19"/>
      <c r="L49" s="19"/>
    </row>
    <row r="50" spans="2:12" s="1" customFormat="1" ht="14.45" hidden="1" customHeight="1">
      <c r="B50" s="37"/>
      <c r="D50" s="131" t="s">
        <v>53</v>
      </c>
      <c r="E50" s="132"/>
      <c r="F50" s="132"/>
      <c r="G50" s="131" t="s">
        <v>54</v>
      </c>
      <c r="H50" s="132"/>
      <c r="I50" s="133"/>
      <c r="J50" s="132"/>
      <c r="K50" s="132"/>
      <c r="L50" s="37"/>
    </row>
    <row r="51" spans="2:12" hidden="1">
      <c r="B51" s="19"/>
      <c r="L51" s="19"/>
    </row>
    <row r="52" spans="2:12" hidden="1">
      <c r="B52" s="19"/>
      <c r="L52" s="19"/>
    </row>
    <row r="53" spans="2:12" hidden="1">
      <c r="B53" s="19"/>
      <c r="L53" s="19"/>
    </row>
    <row r="54" spans="2:12" hidden="1">
      <c r="B54" s="19"/>
      <c r="L54" s="19"/>
    </row>
    <row r="55" spans="2:12" hidden="1">
      <c r="B55" s="19"/>
      <c r="L55" s="19"/>
    </row>
    <row r="56" spans="2:12" hidden="1">
      <c r="B56" s="19"/>
      <c r="L56" s="19"/>
    </row>
    <row r="57" spans="2:12" hidden="1">
      <c r="B57" s="19"/>
      <c r="L57" s="19"/>
    </row>
    <row r="58" spans="2:12" hidden="1">
      <c r="B58" s="19"/>
      <c r="L58" s="19"/>
    </row>
    <row r="59" spans="2:12" hidden="1">
      <c r="B59" s="19"/>
      <c r="L59" s="19"/>
    </row>
    <row r="60" spans="2:12" hidden="1">
      <c r="B60" s="19"/>
      <c r="L60" s="19"/>
    </row>
    <row r="61" spans="2:12" s="1" customFormat="1" ht="12.75" hidden="1">
      <c r="B61" s="37"/>
      <c r="D61" s="134" t="s">
        <v>55</v>
      </c>
      <c r="E61" s="135"/>
      <c r="F61" s="136" t="s">
        <v>56</v>
      </c>
      <c r="G61" s="134" t="s">
        <v>55</v>
      </c>
      <c r="H61" s="135"/>
      <c r="I61" s="137"/>
      <c r="J61" s="138" t="s">
        <v>56</v>
      </c>
      <c r="K61" s="135"/>
      <c r="L61" s="37"/>
    </row>
    <row r="62" spans="2:12" hidden="1">
      <c r="B62" s="19"/>
      <c r="L62" s="19"/>
    </row>
    <row r="63" spans="2:12" hidden="1">
      <c r="B63" s="19"/>
      <c r="L63" s="19"/>
    </row>
    <row r="64" spans="2:12" hidden="1">
      <c r="B64" s="19"/>
      <c r="L64" s="19"/>
    </row>
    <row r="65" spans="2:12" s="1" customFormat="1" ht="12.75" hidden="1">
      <c r="B65" s="37"/>
      <c r="D65" s="131" t="s">
        <v>57</v>
      </c>
      <c r="E65" s="132"/>
      <c r="F65" s="132"/>
      <c r="G65" s="131" t="s">
        <v>58</v>
      </c>
      <c r="H65" s="132"/>
      <c r="I65" s="133"/>
      <c r="J65" s="132"/>
      <c r="K65" s="132"/>
      <c r="L65" s="37"/>
    </row>
    <row r="66" spans="2:12" hidden="1">
      <c r="B66" s="19"/>
      <c r="L66" s="19"/>
    </row>
    <row r="67" spans="2:12" hidden="1">
      <c r="B67" s="19"/>
      <c r="L67" s="19"/>
    </row>
    <row r="68" spans="2:12" hidden="1">
      <c r="B68" s="19"/>
      <c r="L68" s="19"/>
    </row>
    <row r="69" spans="2:12" hidden="1">
      <c r="B69" s="19"/>
      <c r="L69" s="19"/>
    </row>
    <row r="70" spans="2:12" hidden="1">
      <c r="B70" s="19"/>
      <c r="L70" s="19"/>
    </row>
    <row r="71" spans="2:12" hidden="1">
      <c r="B71" s="19"/>
      <c r="L71" s="19"/>
    </row>
    <row r="72" spans="2:12" hidden="1">
      <c r="B72" s="19"/>
      <c r="L72" s="19"/>
    </row>
    <row r="73" spans="2:12" hidden="1">
      <c r="B73" s="19"/>
      <c r="L73" s="19"/>
    </row>
    <row r="74" spans="2:12" hidden="1">
      <c r="B74" s="19"/>
      <c r="L74" s="19"/>
    </row>
    <row r="75" spans="2: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hidden="1" customHeight="1">
      <c r="B77" s="139"/>
      <c r="C77" s="140"/>
      <c r="D77" s="140"/>
      <c r="E77" s="140"/>
      <c r="F77" s="140"/>
      <c r="G77" s="140"/>
      <c r="H77" s="140"/>
      <c r="I77" s="141"/>
      <c r="J77" s="140"/>
      <c r="K77" s="140"/>
      <c r="L77" s="37"/>
    </row>
    <row r="78" spans="2:12" hidden="1"/>
    <row r="79" spans="2:12" hidden="1"/>
    <row r="80" spans="2:12" hidden="1"/>
    <row r="81" spans="2:47" s="1" customFormat="1" ht="6.95" customHeight="1">
      <c r="B81" s="142"/>
      <c r="C81" s="143"/>
      <c r="D81" s="143"/>
      <c r="E81" s="143"/>
      <c r="F81" s="143"/>
      <c r="G81" s="143"/>
      <c r="H81" s="143"/>
      <c r="I81" s="144"/>
      <c r="J81" s="143"/>
      <c r="K81" s="143"/>
      <c r="L81" s="37"/>
    </row>
    <row r="82" spans="2:47" s="1" customFormat="1" ht="24.95" customHeight="1">
      <c r="B82" s="33"/>
      <c r="C82" s="22" t="s">
        <v>110</v>
      </c>
      <c r="D82" s="34"/>
      <c r="E82" s="34"/>
      <c r="F82" s="34"/>
      <c r="G82" s="34"/>
      <c r="H82" s="34"/>
      <c r="I82" s="109"/>
      <c r="J82" s="34"/>
      <c r="K82" s="34"/>
      <c r="L82" s="37"/>
    </row>
    <row r="83" spans="2:47" s="1" customFormat="1" ht="6.95" customHeight="1">
      <c r="B83" s="33"/>
      <c r="C83" s="34"/>
      <c r="D83" s="34"/>
      <c r="E83" s="34"/>
      <c r="F83" s="34"/>
      <c r="G83" s="34"/>
      <c r="H83" s="34"/>
      <c r="I83" s="109"/>
      <c r="J83" s="34"/>
      <c r="K83" s="34"/>
      <c r="L83" s="37"/>
    </row>
    <row r="84" spans="2:47" s="1" customFormat="1" ht="12" customHeight="1">
      <c r="B84" s="33"/>
      <c r="C84" s="28" t="s">
        <v>16</v>
      </c>
      <c r="D84" s="34"/>
      <c r="E84" s="34"/>
      <c r="F84" s="34"/>
      <c r="G84" s="34"/>
      <c r="H84" s="34"/>
      <c r="I84" s="109"/>
      <c r="J84" s="34"/>
      <c r="K84" s="34"/>
      <c r="L84" s="37"/>
    </row>
    <row r="85" spans="2:47" s="1" customFormat="1" ht="16.5" customHeight="1">
      <c r="B85" s="33"/>
      <c r="C85" s="34"/>
      <c r="D85" s="34"/>
      <c r="E85" s="302" t="str">
        <f>E7</f>
        <v>Orlice, Týniště n.O., revitalizace ramene Jordán - zadání</v>
      </c>
      <c r="F85" s="303"/>
      <c r="G85" s="303"/>
      <c r="H85" s="303"/>
      <c r="I85" s="109"/>
      <c r="J85" s="34"/>
      <c r="K85" s="34"/>
      <c r="L85" s="37"/>
    </row>
    <row r="86" spans="2:47" s="1" customFormat="1" ht="12" customHeight="1">
      <c r="B86" s="33"/>
      <c r="C86" s="28" t="s">
        <v>108</v>
      </c>
      <c r="D86" s="34"/>
      <c r="E86" s="34"/>
      <c r="F86" s="34"/>
      <c r="G86" s="34"/>
      <c r="H86" s="34"/>
      <c r="I86" s="109"/>
      <c r="J86" s="34"/>
      <c r="K86" s="34"/>
      <c r="L86" s="37"/>
    </row>
    <row r="87" spans="2:47" s="1" customFormat="1" ht="16.5" customHeight="1">
      <c r="B87" s="33"/>
      <c r="C87" s="34"/>
      <c r="D87" s="34"/>
      <c r="E87" s="273" t="str">
        <f>E9</f>
        <v>6 - SO 06 Dočasné konstrukce (brody)</v>
      </c>
      <c r="F87" s="301"/>
      <c r="G87" s="301"/>
      <c r="H87" s="301"/>
      <c r="I87" s="109"/>
      <c r="J87" s="34"/>
      <c r="K87" s="34"/>
      <c r="L87" s="37"/>
    </row>
    <row r="88" spans="2:47" s="1" customFormat="1" ht="6.95" customHeight="1">
      <c r="B88" s="33"/>
      <c r="C88" s="34"/>
      <c r="D88" s="34"/>
      <c r="E88" s="34"/>
      <c r="F88" s="34"/>
      <c r="G88" s="34"/>
      <c r="H88" s="34"/>
      <c r="I88" s="109"/>
      <c r="J88" s="34"/>
      <c r="K88" s="34"/>
      <c r="L88" s="37"/>
    </row>
    <row r="89" spans="2:47" s="1" customFormat="1" ht="12" customHeight="1">
      <c r="B89" s="33"/>
      <c r="C89" s="28" t="s">
        <v>22</v>
      </c>
      <c r="D89" s="34"/>
      <c r="E89" s="34"/>
      <c r="F89" s="26" t="str">
        <f>F12</f>
        <v>Týniště n. Orlicí, Štěpánovsko</v>
      </c>
      <c r="G89" s="34"/>
      <c r="H89" s="34"/>
      <c r="I89" s="111" t="s">
        <v>24</v>
      </c>
      <c r="J89" s="60">
        <f>IF(J12="","",J12)</f>
        <v>43648</v>
      </c>
      <c r="K89" s="34"/>
      <c r="L89" s="37"/>
    </row>
    <row r="90" spans="2:47" s="1" customFormat="1" ht="6.95" customHeight="1">
      <c r="B90" s="33"/>
      <c r="C90" s="34"/>
      <c r="D90" s="34"/>
      <c r="E90" s="34"/>
      <c r="F90" s="34"/>
      <c r="G90" s="34"/>
      <c r="H90" s="34"/>
      <c r="I90" s="109"/>
      <c r="J90" s="34"/>
      <c r="K90" s="34"/>
      <c r="L90" s="37"/>
    </row>
    <row r="91" spans="2:47"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47" s="1" customFormat="1" ht="15.2" customHeight="1">
      <c r="B92" s="33"/>
      <c r="C92" s="28" t="s">
        <v>29</v>
      </c>
      <c r="D92" s="34"/>
      <c r="E92" s="34"/>
      <c r="F92" s="26" t="str">
        <f>IF(E18="","",E18)</f>
        <v>Vyplň údaj</v>
      </c>
      <c r="G92" s="34"/>
      <c r="H92" s="34"/>
      <c r="I92" s="111" t="s">
        <v>36</v>
      </c>
      <c r="J92" s="31" t="str">
        <f>E24</f>
        <v>Ing. Nikola Janková</v>
      </c>
      <c r="K92" s="34"/>
      <c r="L92" s="37"/>
    </row>
    <row r="93" spans="2:47" s="1" customFormat="1" ht="10.35" customHeight="1">
      <c r="B93" s="33"/>
      <c r="C93" s="34"/>
      <c r="D93" s="34"/>
      <c r="E93" s="34"/>
      <c r="F93" s="34"/>
      <c r="G93" s="34"/>
      <c r="H93" s="34"/>
      <c r="I93" s="109"/>
      <c r="J93" s="34"/>
      <c r="K93" s="34"/>
      <c r="L93" s="37"/>
    </row>
    <row r="94" spans="2:47" s="1" customFormat="1" ht="29.25" customHeight="1">
      <c r="B94" s="33"/>
      <c r="C94" s="145" t="s">
        <v>111</v>
      </c>
      <c r="D94" s="146"/>
      <c r="E94" s="146"/>
      <c r="F94" s="146"/>
      <c r="G94" s="146"/>
      <c r="H94" s="146"/>
      <c r="I94" s="147"/>
      <c r="J94" s="148" t="s">
        <v>112</v>
      </c>
      <c r="K94" s="146"/>
      <c r="L94" s="37"/>
    </row>
    <row r="95" spans="2:47"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J120</f>
        <v>0</v>
      </c>
      <c r="K96" s="34"/>
      <c r="L96" s="37"/>
      <c r="AU96" s="16" t="s">
        <v>114</v>
      </c>
    </row>
    <row r="97" spans="2:12" s="8" customFormat="1" ht="24.95" customHeight="1">
      <c r="B97" s="150"/>
      <c r="C97" s="151"/>
      <c r="D97" s="152" t="s">
        <v>115</v>
      </c>
      <c r="E97" s="153"/>
      <c r="F97" s="153"/>
      <c r="G97" s="153"/>
      <c r="H97" s="153"/>
      <c r="I97" s="154"/>
      <c r="J97" s="155">
        <f>J121</f>
        <v>0</v>
      </c>
      <c r="K97" s="151"/>
      <c r="L97" s="156"/>
    </row>
    <row r="98" spans="2:12" s="9" customFormat="1" ht="19.899999999999999" customHeight="1">
      <c r="B98" s="157"/>
      <c r="C98" s="158"/>
      <c r="D98" s="159" t="s">
        <v>116</v>
      </c>
      <c r="E98" s="160"/>
      <c r="F98" s="160"/>
      <c r="G98" s="160"/>
      <c r="H98" s="160"/>
      <c r="I98" s="161"/>
      <c r="J98" s="162">
        <f>J122</f>
        <v>0</v>
      </c>
      <c r="K98" s="158"/>
      <c r="L98" s="163"/>
    </row>
    <row r="99" spans="2:12" s="9" customFormat="1" ht="19.899999999999999" customHeight="1">
      <c r="B99" s="157"/>
      <c r="C99" s="158"/>
      <c r="D99" s="159" t="s">
        <v>600</v>
      </c>
      <c r="E99" s="160"/>
      <c r="F99" s="160"/>
      <c r="G99" s="160"/>
      <c r="H99" s="160"/>
      <c r="I99" s="161"/>
      <c r="J99" s="162">
        <f>J149</f>
        <v>0</v>
      </c>
      <c r="K99" s="158"/>
      <c r="L99" s="163"/>
    </row>
    <row r="100" spans="2:12" s="9" customFormat="1" ht="19.899999999999999" customHeight="1">
      <c r="B100" s="157"/>
      <c r="C100" s="158"/>
      <c r="D100" s="159" t="s">
        <v>390</v>
      </c>
      <c r="E100" s="160"/>
      <c r="F100" s="160"/>
      <c r="G100" s="160"/>
      <c r="H100" s="160"/>
      <c r="I100" s="161"/>
      <c r="J100" s="162">
        <f>J163</f>
        <v>0</v>
      </c>
      <c r="K100" s="158"/>
      <c r="L100" s="163"/>
    </row>
    <row r="101" spans="2:12" s="1" customFormat="1" ht="21.75" customHeight="1">
      <c r="B101" s="33"/>
      <c r="C101" s="34"/>
      <c r="D101" s="34"/>
      <c r="E101" s="34"/>
      <c r="F101" s="34"/>
      <c r="G101" s="34"/>
      <c r="H101" s="34"/>
      <c r="I101" s="109"/>
      <c r="J101" s="34"/>
      <c r="K101" s="34"/>
      <c r="L101" s="37"/>
    </row>
    <row r="102" spans="2:12" s="1" customFormat="1" ht="6.95" customHeight="1">
      <c r="B102" s="48"/>
      <c r="C102" s="49"/>
      <c r="D102" s="49"/>
      <c r="E102" s="49"/>
      <c r="F102" s="49"/>
      <c r="G102" s="49"/>
      <c r="H102" s="49"/>
      <c r="I102" s="141"/>
      <c r="J102" s="49"/>
      <c r="K102" s="49"/>
      <c r="L102" s="37"/>
    </row>
    <row r="106" spans="2:12" s="1" customFormat="1" ht="6.95" customHeight="1">
      <c r="B106" s="50"/>
      <c r="C106" s="51"/>
      <c r="D106" s="51"/>
      <c r="E106" s="51"/>
      <c r="F106" s="51"/>
      <c r="G106" s="51"/>
      <c r="H106" s="51"/>
      <c r="I106" s="144"/>
      <c r="J106" s="51"/>
      <c r="K106" s="51"/>
      <c r="L106" s="37"/>
    </row>
    <row r="107" spans="2:12" s="1" customFormat="1" ht="24.95" customHeight="1">
      <c r="B107" s="33"/>
      <c r="C107" s="22" t="s">
        <v>121</v>
      </c>
      <c r="D107" s="34"/>
      <c r="E107" s="34"/>
      <c r="F107" s="34"/>
      <c r="G107" s="34"/>
      <c r="H107" s="34"/>
      <c r="I107" s="109"/>
      <c r="J107" s="34"/>
      <c r="K107" s="34"/>
      <c r="L107" s="37"/>
    </row>
    <row r="108" spans="2:12" s="1" customFormat="1" ht="6.95" customHeight="1">
      <c r="B108" s="33"/>
      <c r="C108" s="34"/>
      <c r="D108" s="34"/>
      <c r="E108" s="34"/>
      <c r="F108" s="34"/>
      <c r="G108" s="34"/>
      <c r="H108" s="34"/>
      <c r="I108" s="109"/>
      <c r="J108" s="34"/>
      <c r="K108" s="34"/>
      <c r="L108" s="37"/>
    </row>
    <row r="109" spans="2:12" s="1" customFormat="1" ht="12" customHeight="1">
      <c r="B109" s="33"/>
      <c r="C109" s="28" t="s">
        <v>16</v>
      </c>
      <c r="D109" s="34"/>
      <c r="E109" s="34"/>
      <c r="F109" s="34"/>
      <c r="G109" s="34"/>
      <c r="H109" s="34"/>
      <c r="I109" s="109"/>
      <c r="J109" s="34"/>
      <c r="K109" s="34"/>
      <c r="L109" s="37"/>
    </row>
    <row r="110" spans="2:12" s="1" customFormat="1" ht="16.5" customHeight="1">
      <c r="B110" s="33"/>
      <c r="C110" s="34"/>
      <c r="D110" s="34"/>
      <c r="E110" s="302" t="str">
        <f>E7</f>
        <v>Orlice, Týniště n.O., revitalizace ramene Jordán - zadání</v>
      </c>
      <c r="F110" s="303"/>
      <c r="G110" s="303"/>
      <c r="H110" s="303"/>
      <c r="I110" s="109"/>
      <c r="J110" s="34"/>
      <c r="K110" s="34"/>
      <c r="L110" s="37"/>
    </row>
    <row r="111" spans="2:12" s="1" customFormat="1" ht="12" customHeight="1">
      <c r="B111" s="33"/>
      <c r="C111" s="28" t="s">
        <v>108</v>
      </c>
      <c r="D111" s="34"/>
      <c r="E111" s="34"/>
      <c r="F111" s="34"/>
      <c r="G111" s="34"/>
      <c r="H111" s="34"/>
      <c r="I111" s="109"/>
      <c r="J111" s="34"/>
      <c r="K111" s="34"/>
      <c r="L111" s="37"/>
    </row>
    <row r="112" spans="2:12" s="1" customFormat="1" ht="16.5" customHeight="1">
      <c r="B112" s="33"/>
      <c r="C112" s="34"/>
      <c r="D112" s="34"/>
      <c r="E112" s="273" t="str">
        <f>E9</f>
        <v>6 - SO 06 Dočasné konstrukce (brody)</v>
      </c>
      <c r="F112" s="301"/>
      <c r="G112" s="301"/>
      <c r="H112" s="301"/>
      <c r="I112" s="109"/>
      <c r="J112" s="34"/>
      <c r="K112" s="34"/>
      <c r="L112" s="37"/>
    </row>
    <row r="113" spans="2:65" s="1" customFormat="1" ht="6.95" customHeight="1">
      <c r="B113" s="33"/>
      <c r="C113" s="34"/>
      <c r="D113" s="34"/>
      <c r="E113" s="34"/>
      <c r="F113" s="34"/>
      <c r="G113" s="34"/>
      <c r="H113" s="34"/>
      <c r="I113" s="109"/>
      <c r="J113" s="34"/>
      <c r="K113" s="34"/>
      <c r="L113" s="37"/>
    </row>
    <row r="114" spans="2:65" s="1" customFormat="1" ht="12" customHeight="1">
      <c r="B114" s="33"/>
      <c r="C114" s="28" t="s">
        <v>22</v>
      </c>
      <c r="D114" s="34"/>
      <c r="E114" s="34"/>
      <c r="F114" s="26" t="str">
        <f>F12</f>
        <v>Týniště n. Orlicí, Štěpánovsko</v>
      </c>
      <c r="G114" s="34"/>
      <c r="H114" s="34"/>
      <c r="I114" s="111" t="s">
        <v>24</v>
      </c>
      <c r="J114" s="60">
        <f>IF(J12="","",J12)</f>
        <v>43648</v>
      </c>
      <c r="K114" s="34"/>
      <c r="L114" s="37"/>
    </row>
    <row r="115" spans="2:65" s="1" customFormat="1" ht="6.95" customHeight="1">
      <c r="B115" s="33"/>
      <c r="C115" s="34"/>
      <c r="D115" s="34"/>
      <c r="E115" s="34"/>
      <c r="F115" s="34"/>
      <c r="G115" s="34"/>
      <c r="H115" s="34"/>
      <c r="I115" s="109"/>
      <c r="J115" s="34"/>
      <c r="K115" s="34"/>
      <c r="L115" s="37"/>
    </row>
    <row r="116" spans="2:65" s="1" customFormat="1" ht="43.15" customHeight="1">
      <c r="B116" s="33"/>
      <c r="C116" s="28" t="s">
        <v>25</v>
      </c>
      <c r="D116" s="34"/>
      <c r="E116" s="34"/>
      <c r="F116" s="26" t="str">
        <f>E15</f>
        <v>Povodí Labe, státní podnik,Víta Nejedlého 951, HK3</v>
      </c>
      <c r="G116" s="34"/>
      <c r="H116" s="34"/>
      <c r="I116" s="111" t="s">
        <v>31</v>
      </c>
      <c r="J116" s="31" t="str">
        <f>E21</f>
        <v>Šindlar s.r.o.,Na Brně 372/2a, 500 06 Hradec Král.</v>
      </c>
      <c r="K116" s="34"/>
      <c r="L116" s="37"/>
    </row>
    <row r="117" spans="2:65" s="1" customFormat="1" ht="15.2" customHeight="1">
      <c r="B117" s="33"/>
      <c r="C117" s="28" t="s">
        <v>29</v>
      </c>
      <c r="D117" s="34"/>
      <c r="E117" s="34"/>
      <c r="F117" s="26" t="str">
        <f>IF(E18="","",E18)</f>
        <v>Vyplň údaj</v>
      </c>
      <c r="G117" s="34"/>
      <c r="H117" s="34"/>
      <c r="I117" s="111" t="s">
        <v>36</v>
      </c>
      <c r="J117" s="31" t="str">
        <f>E24</f>
        <v>Ing. Nikola Janková</v>
      </c>
      <c r="K117" s="34"/>
      <c r="L117" s="37"/>
    </row>
    <row r="118" spans="2:65" s="1" customFormat="1" ht="10.35" customHeight="1">
      <c r="B118" s="33"/>
      <c r="C118" s="34"/>
      <c r="D118" s="34"/>
      <c r="E118" s="34"/>
      <c r="F118" s="34"/>
      <c r="G118" s="34"/>
      <c r="H118" s="34"/>
      <c r="I118" s="109"/>
      <c r="J118" s="34"/>
      <c r="K118" s="34"/>
      <c r="L118" s="37"/>
    </row>
    <row r="119" spans="2:65" s="10" customFormat="1" ht="29.25" customHeight="1">
      <c r="B119" s="164"/>
      <c r="C119" s="165" t="s">
        <v>122</v>
      </c>
      <c r="D119" s="166" t="s">
        <v>65</v>
      </c>
      <c r="E119" s="166" t="s">
        <v>61</v>
      </c>
      <c r="F119" s="166" t="s">
        <v>62</v>
      </c>
      <c r="G119" s="166" t="s">
        <v>123</v>
      </c>
      <c r="H119" s="166" t="s">
        <v>124</v>
      </c>
      <c r="I119" s="167" t="s">
        <v>125</v>
      </c>
      <c r="J119" s="166" t="s">
        <v>112</v>
      </c>
      <c r="K119" s="168" t="s">
        <v>126</v>
      </c>
      <c r="L119" s="169"/>
      <c r="M119" s="69" t="s">
        <v>1</v>
      </c>
      <c r="N119" s="70" t="s">
        <v>44</v>
      </c>
      <c r="O119" s="70" t="s">
        <v>127</v>
      </c>
      <c r="P119" s="70" t="s">
        <v>128</v>
      </c>
      <c r="Q119" s="70" t="s">
        <v>129</v>
      </c>
      <c r="R119" s="70" t="s">
        <v>130</v>
      </c>
      <c r="S119" s="70" t="s">
        <v>131</v>
      </c>
      <c r="T119" s="71" t="s">
        <v>132</v>
      </c>
    </row>
    <row r="120" spans="2:65" s="1" customFormat="1" ht="22.9" customHeight="1">
      <c r="B120" s="33"/>
      <c r="C120" s="76" t="s">
        <v>133</v>
      </c>
      <c r="D120" s="34"/>
      <c r="E120" s="34"/>
      <c r="F120" s="34"/>
      <c r="G120" s="34"/>
      <c r="H120" s="34"/>
      <c r="I120" s="109"/>
      <c r="J120" s="170">
        <f>BK120</f>
        <v>0</v>
      </c>
      <c r="K120" s="34"/>
      <c r="L120" s="37"/>
      <c r="M120" s="72"/>
      <c r="N120" s="73"/>
      <c r="O120" s="73"/>
      <c r="P120" s="171">
        <f>P121</f>
        <v>0</v>
      </c>
      <c r="Q120" s="73"/>
      <c r="R120" s="171">
        <f>R121</f>
        <v>134.309</v>
      </c>
      <c r="S120" s="73"/>
      <c r="T120" s="172">
        <f>T121</f>
        <v>384.83199999999999</v>
      </c>
      <c r="AT120" s="16" t="s">
        <v>79</v>
      </c>
      <c r="AU120" s="16" t="s">
        <v>114</v>
      </c>
      <c r="BK120" s="173">
        <f>BK121</f>
        <v>0</v>
      </c>
    </row>
    <row r="121" spans="2:65" s="11" customFormat="1" ht="25.9" customHeight="1">
      <c r="B121" s="174"/>
      <c r="C121" s="175"/>
      <c r="D121" s="176" t="s">
        <v>79</v>
      </c>
      <c r="E121" s="177" t="s">
        <v>134</v>
      </c>
      <c r="F121" s="177" t="s">
        <v>135</v>
      </c>
      <c r="G121" s="175"/>
      <c r="H121" s="175"/>
      <c r="I121" s="178"/>
      <c r="J121" s="179">
        <f>BK121</f>
        <v>0</v>
      </c>
      <c r="K121" s="175"/>
      <c r="L121" s="180"/>
      <c r="M121" s="181"/>
      <c r="N121" s="182"/>
      <c r="O121" s="182"/>
      <c r="P121" s="183">
        <f>P122+P149+P163</f>
        <v>0</v>
      </c>
      <c r="Q121" s="182"/>
      <c r="R121" s="183">
        <f>R122+R149+R163</f>
        <v>134.309</v>
      </c>
      <c r="S121" s="182"/>
      <c r="T121" s="184">
        <f>T122+T149+T163</f>
        <v>384.83199999999999</v>
      </c>
      <c r="AR121" s="185" t="s">
        <v>85</v>
      </c>
      <c r="AT121" s="186" t="s">
        <v>79</v>
      </c>
      <c r="AU121" s="186" t="s">
        <v>80</v>
      </c>
      <c r="AY121" s="185" t="s">
        <v>136</v>
      </c>
      <c r="BK121" s="187">
        <f>BK122+BK149+BK163</f>
        <v>0</v>
      </c>
    </row>
    <row r="122" spans="2:65" s="11" customFormat="1" ht="22.9" customHeight="1">
      <c r="B122" s="174"/>
      <c r="C122" s="175"/>
      <c r="D122" s="176" t="s">
        <v>79</v>
      </c>
      <c r="E122" s="188" t="s">
        <v>85</v>
      </c>
      <c r="F122" s="188" t="s">
        <v>137</v>
      </c>
      <c r="G122" s="175"/>
      <c r="H122" s="175"/>
      <c r="I122" s="178"/>
      <c r="J122" s="189">
        <f>BK122</f>
        <v>0</v>
      </c>
      <c r="K122" s="175"/>
      <c r="L122" s="180"/>
      <c r="M122" s="181"/>
      <c r="N122" s="182"/>
      <c r="O122" s="182"/>
      <c r="P122" s="183">
        <f>SUM(P123:P148)</f>
        <v>0</v>
      </c>
      <c r="Q122" s="182"/>
      <c r="R122" s="183">
        <f>SUM(R123:R148)</f>
        <v>0</v>
      </c>
      <c r="S122" s="182"/>
      <c r="T122" s="184">
        <f>SUM(T123:T148)</f>
        <v>384.83199999999999</v>
      </c>
      <c r="AR122" s="185" t="s">
        <v>85</v>
      </c>
      <c r="AT122" s="186" t="s">
        <v>79</v>
      </c>
      <c r="AU122" s="186" t="s">
        <v>85</v>
      </c>
      <c r="AY122" s="185" t="s">
        <v>136</v>
      </c>
      <c r="BK122" s="187">
        <f>SUM(BK123:BK148)</f>
        <v>0</v>
      </c>
    </row>
    <row r="123" spans="2:65" s="1" customFormat="1" ht="72" customHeight="1">
      <c r="B123" s="33"/>
      <c r="C123" s="190" t="s">
        <v>85</v>
      </c>
      <c r="D123" s="190" t="s">
        <v>138</v>
      </c>
      <c r="E123" s="191" t="s">
        <v>601</v>
      </c>
      <c r="F123" s="192" t="s">
        <v>602</v>
      </c>
      <c r="G123" s="193" t="s">
        <v>218</v>
      </c>
      <c r="H123" s="194">
        <v>294</v>
      </c>
      <c r="I123" s="195"/>
      <c r="J123" s="196">
        <f>ROUND(I123*H123,2)</f>
        <v>0</v>
      </c>
      <c r="K123" s="192" t="s">
        <v>142</v>
      </c>
      <c r="L123" s="37"/>
      <c r="M123" s="197" t="s">
        <v>1</v>
      </c>
      <c r="N123" s="198" t="s">
        <v>45</v>
      </c>
      <c r="O123" s="65"/>
      <c r="P123" s="199">
        <f>O123*H123</f>
        <v>0</v>
      </c>
      <c r="Q123" s="199">
        <v>0</v>
      </c>
      <c r="R123" s="199">
        <f>Q123*H123</f>
        <v>0</v>
      </c>
      <c r="S123" s="199">
        <v>0.40799999999999997</v>
      </c>
      <c r="T123" s="200">
        <f>S123*H123</f>
        <v>119.952</v>
      </c>
      <c r="AR123" s="201" t="s">
        <v>95</v>
      </c>
      <c r="AT123" s="201" t="s">
        <v>138</v>
      </c>
      <c r="AU123" s="201" t="s">
        <v>89</v>
      </c>
      <c r="AY123" s="16" t="s">
        <v>136</v>
      </c>
      <c r="BE123" s="202">
        <f>IF(N123="základní",J123,0)</f>
        <v>0</v>
      </c>
      <c r="BF123" s="202">
        <f>IF(N123="snížená",J123,0)</f>
        <v>0</v>
      </c>
      <c r="BG123" s="202">
        <f>IF(N123="zákl. přenesená",J123,0)</f>
        <v>0</v>
      </c>
      <c r="BH123" s="202">
        <f>IF(N123="sníž. přenesená",J123,0)</f>
        <v>0</v>
      </c>
      <c r="BI123" s="202">
        <f>IF(N123="nulová",J123,0)</f>
        <v>0</v>
      </c>
      <c r="BJ123" s="16" t="s">
        <v>85</v>
      </c>
      <c r="BK123" s="202">
        <f>ROUND(I123*H123,2)</f>
        <v>0</v>
      </c>
      <c r="BL123" s="16" t="s">
        <v>95</v>
      </c>
      <c r="BM123" s="201" t="s">
        <v>603</v>
      </c>
    </row>
    <row r="124" spans="2:65" s="1" customFormat="1" ht="146.25">
      <c r="B124" s="33"/>
      <c r="C124" s="34"/>
      <c r="D124" s="203" t="s">
        <v>144</v>
      </c>
      <c r="E124" s="34"/>
      <c r="F124" s="204" t="s">
        <v>604</v>
      </c>
      <c r="G124" s="34"/>
      <c r="H124" s="34"/>
      <c r="I124" s="109"/>
      <c r="J124" s="34"/>
      <c r="K124" s="34"/>
      <c r="L124" s="37"/>
      <c r="M124" s="205"/>
      <c r="N124" s="65"/>
      <c r="O124" s="65"/>
      <c r="P124" s="65"/>
      <c r="Q124" s="65"/>
      <c r="R124" s="65"/>
      <c r="S124" s="65"/>
      <c r="T124" s="66"/>
      <c r="AT124" s="16" t="s">
        <v>144</v>
      </c>
      <c r="AU124" s="16" t="s">
        <v>89</v>
      </c>
    </row>
    <row r="125" spans="2:65" s="13" customFormat="1">
      <c r="B125" s="216"/>
      <c r="C125" s="217"/>
      <c r="D125" s="203" t="s">
        <v>146</v>
      </c>
      <c r="E125" s="218" t="s">
        <v>1</v>
      </c>
      <c r="F125" s="219" t="s">
        <v>605</v>
      </c>
      <c r="G125" s="217"/>
      <c r="H125" s="220">
        <v>294</v>
      </c>
      <c r="I125" s="221"/>
      <c r="J125" s="217"/>
      <c r="K125" s="217"/>
      <c r="L125" s="222"/>
      <c r="M125" s="223"/>
      <c r="N125" s="224"/>
      <c r="O125" s="224"/>
      <c r="P125" s="224"/>
      <c r="Q125" s="224"/>
      <c r="R125" s="224"/>
      <c r="S125" s="224"/>
      <c r="T125" s="225"/>
      <c r="AT125" s="226" t="s">
        <v>146</v>
      </c>
      <c r="AU125" s="226" t="s">
        <v>89</v>
      </c>
      <c r="AV125" s="13" t="s">
        <v>89</v>
      </c>
      <c r="AW125" s="13" t="s">
        <v>35</v>
      </c>
      <c r="AX125" s="13" t="s">
        <v>85</v>
      </c>
      <c r="AY125" s="226" t="s">
        <v>136</v>
      </c>
    </row>
    <row r="126" spans="2:65" s="1" customFormat="1" ht="60" customHeight="1">
      <c r="B126" s="33"/>
      <c r="C126" s="190" t="s">
        <v>89</v>
      </c>
      <c r="D126" s="190" t="s">
        <v>138</v>
      </c>
      <c r="E126" s="191" t="s">
        <v>606</v>
      </c>
      <c r="F126" s="192" t="s">
        <v>607</v>
      </c>
      <c r="G126" s="193" t="s">
        <v>218</v>
      </c>
      <c r="H126" s="194">
        <v>602</v>
      </c>
      <c r="I126" s="195"/>
      <c r="J126" s="196">
        <f>ROUND(I126*H126,2)</f>
        <v>0</v>
      </c>
      <c r="K126" s="192" t="s">
        <v>142</v>
      </c>
      <c r="L126" s="37"/>
      <c r="M126" s="197" t="s">
        <v>1</v>
      </c>
      <c r="N126" s="198" t="s">
        <v>45</v>
      </c>
      <c r="O126" s="65"/>
      <c r="P126" s="199">
        <f>O126*H126</f>
        <v>0</v>
      </c>
      <c r="Q126" s="199">
        <v>0</v>
      </c>
      <c r="R126" s="199">
        <f>Q126*H126</f>
        <v>0</v>
      </c>
      <c r="S126" s="199">
        <v>0.44</v>
      </c>
      <c r="T126" s="200">
        <f>S126*H126</f>
        <v>264.88</v>
      </c>
      <c r="AR126" s="201" t="s">
        <v>95</v>
      </c>
      <c r="AT126" s="201" t="s">
        <v>138</v>
      </c>
      <c r="AU126" s="201" t="s">
        <v>89</v>
      </c>
      <c r="AY126" s="16" t="s">
        <v>136</v>
      </c>
      <c r="BE126" s="202">
        <f>IF(N126="základní",J126,0)</f>
        <v>0</v>
      </c>
      <c r="BF126" s="202">
        <f>IF(N126="snížená",J126,0)</f>
        <v>0</v>
      </c>
      <c r="BG126" s="202">
        <f>IF(N126="zákl. přenesená",J126,0)</f>
        <v>0</v>
      </c>
      <c r="BH126" s="202">
        <f>IF(N126="sníž. přenesená",J126,0)</f>
        <v>0</v>
      </c>
      <c r="BI126" s="202">
        <f>IF(N126="nulová",J126,0)</f>
        <v>0</v>
      </c>
      <c r="BJ126" s="16" t="s">
        <v>85</v>
      </c>
      <c r="BK126" s="202">
        <f>ROUND(I126*H126,2)</f>
        <v>0</v>
      </c>
      <c r="BL126" s="16" t="s">
        <v>95</v>
      </c>
      <c r="BM126" s="201" t="s">
        <v>608</v>
      </c>
    </row>
    <row r="127" spans="2:65" s="1" customFormat="1" ht="253.5">
      <c r="B127" s="33"/>
      <c r="C127" s="34"/>
      <c r="D127" s="203" t="s">
        <v>144</v>
      </c>
      <c r="E127" s="34"/>
      <c r="F127" s="204" t="s">
        <v>609</v>
      </c>
      <c r="G127" s="34"/>
      <c r="H127" s="34"/>
      <c r="I127" s="109"/>
      <c r="J127" s="34"/>
      <c r="K127" s="34"/>
      <c r="L127" s="37"/>
      <c r="M127" s="205"/>
      <c r="N127" s="65"/>
      <c r="O127" s="65"/>
      <c r="P127" s="65"/>
      <c r="Q127" s="65"/>
      <c r="R127" s="65"/>
      <c r="S127" s="65"/>
      <c r="T127" s="66"/>
      <c r="AT127" s="16" t="s">
        <v>144</v>
      </c>
      <c r="AU127" s="16" t="s">
        <v>89</v>
      </c>
    </row>
    <row r="128" spans="2:65" s="13" customFormat="1">
      <c r="B128" s="216"/>
      <c r="C128" s="217"/>
      <c r="D128" s="203" t="s">
        <v>146</v>
      </c>
      <c r="E128" s="218" t="s">
        <v>1</v>
      </c>
      <c r="F128" s="219" t="s">
        <v>610</v>
      </c>
      <c r="G128" s="217"/>
      <c r="H128" s="220">
        <v>602</v>
      </c>
      <c r="I128" s="221"/>
      <c r="J128" s="217"/>
      <c r="K128" s="217"/>
      <c r="L128" s="222"/>
      <c r="M128" s="223"/>
      <c r="N128" s="224"/>
      <c r="O128" s="224"/>
      <c r="P128" s="224"/>
      <c r="Q128" s="224"/>
      <c r="R128" s="224"/>
      <c r="S128" s="224"/>
      <c r="T128" s="225"/>
      <c r="AT128" s="226" t="s">
        <v>146</v>
      </c>
      <c r="AU128" s="226" t="s">
        <v>89</v>
      </c>
      <c r="AV128" s="13" t="s">
        <v>89</v>
      </c>
      <c r="AW128" s="13" t="s">
        <v>35</v>
      </c>
      <c r="AX128" s="13" t="s">
        <v>85</v>
      </c>
      <c r="AY128" s="226" t="s">
        <v>136</v>
      </c>
    </row>
    <row r="129" spans="2:65" s="1" customFormat="1" ht="48" customHeight="1">
      <c r="B129" s="33"/>
      <c r="C129" s="190" t="s">
        <v>92</v>
      </c>
      <c r="D129" s="190" t="s">
        <v>138</v>
      </c>
      <c r="E129" s="191" t="s">
        <v>611</v>
      </c>
      <c r="F129" s="192" t="s">
        <v>612</v>
      </c>
      <c r="G129" s="193" t="s">
        <v>141</v>
      </c>
      <c r="H129" s="194">
        <v>1329.0160000000001</v>
      </c>
      <c r="I129" s="195"/>
      <c r="J129" s="196">
        <f>ROUND(I129*H129,2)</f>
        <v>0</v>
      </c>
      <c r="K129" s="192" t="s">
        <v>142</v>
      </c>
      <c r="L129" s="37"/>
      <c r="M129" s="197" t="s">
        <v>1</v>
      </c>
      <c r="N129" s="198" t="s">
        <v>45</v>
      </c>
      <c r="O129" s="65"/>
      <c r="P129" s="199">
        <f>O129*H129</f>
        <v>0</v>
      </c>
      <c r="Q129" s="199">
        <v>0</v>
      </c>
      <c r="R129" s="199">
        <f>Q129*H129</f>
        <v>0</v>
      </c>
      <c r="S129" s="199">
        <v>0</v>
      </c>
      <c r="T129" s="200">
        <f>S129*H129</f>
        <v>0</v>
      </c>
      <c r="AR129" s="201" t="s">
        <v>95</v>
      </c>
      <c r="AT129" s="201" t="s">
        <v>138</v>
      </c>
      <c r="AU129" s="201" t="s">
        <v>89</v>
      </c>
      <c r="AY129" s="16" t="s">
        <v>136</v>
      </c>
      <c r="BE129" s="202">
        <f>IF(N129="základní",J129,0)</f>
        <v>0</v>
      </c>
      <c r="BF129" s="202">
        <f>IF(N129="snížená",J129,0)</f>
        <v>0</v>
      </c>
      <c r="BG129" s="202">
        <f>IF(N129="zákl. přenesená",J129,0)</f>
        <v>0</v>
      </c>
      <c r="BH129" s="202">
        <f>IF(N129="sníž. přenesená",J129,0)</f>
        <v>0</v>
      </c>
      <c r="BI129" s="202">
        <f>IF(N129="nulová",J129,0)</f>
        <v>0</v>
      </c>
      <c r="BJ129" s="16" t="s">
        <v>85</v>
      </c>
      <c r="BK129" s="202">
        <f>ROUND(I129*H129,2)</f>
        <v>0</v>
      </c>
      <c r="BL129" s="16" t="s">
        <v>95</v>
      </c>
      <c r="BM129" s="201" t="s">
        <v>613</v>
      </c>
    </row>
    <row r="130" spans="2:65" s="1" customFormat="1" ht="97.5">
      <c r="B130" s="33"/>
      <c r="C130" s="34"/>
      <c r="D130" s="203" t="s">
        <v>144</v>
      </c>
      <c r="E130" s="34"/>
      <c r="F130" s="204" t="s">
        <v>459</v>
      </c>
      <c r="G130" s="34"/>
      <c r="H130" s="34"/>
      <c r="I130" s="109"/>
      <c r="J130" s="34"/>
      <c r="K130" s="34"/>
      <c r="L130" s="37"/>
      <c r="M130" s="205"/>
      <c r="N130" s="65"/>
      <c r="O130" s="65"/>
      <c r="P130" s="65"/>
      <c r="Q130" s="65"/>
      <c r="R130" s="65"/>
      <c r="S130" s="65"/>
      <c r="T130" s="66"/>
      <c r="AT130" s="16" t="s">
        <v>144</v>
      </c>
      <c r="AU130" s="16" t="s">
        <v>89</v>
      </c>
    </row>
    <row r="131" spans="2:65" s="13" customFormat="1" ht="22.5">
      <c r="B131" s="216"/>
      <c r="C131" s="217"/>
      <c r="D131" s="203" t="s">
        <v>146</v>
      </c>
      <c r="E131" s="218" t="s">
        <v>1</v>
      </c>
      <c r="F131" s="219" t="s">
        <v>614</v>
      </c>
      <c r="G131" s="217"/>
      <c r="H131" s="220">
        <v>1329.0160000000001</v>
      </c>
      <c r="I131" s="221"/>
      <c r="J131" s="217"/>
      <c r="K131" s="217"/>
      <c r="L131" s="222"/>
      <c r="M131" s="223"/>
      <c r="N131" s="224"/>
      <c r="O131" s="224"/>
      <c r="P131" s="224"/>
      <c r="Q131" s="224"/>
      <c r="R131" s="224"/>
      <c r="S131" s="224"/>
      <c r="T131" s="225"/>
      <c r="AT131" s="226" t="s">
        <v>146</v>
      </c>
      <c r="AU131" s="226" t="s">
        <v>89</v>
      </c>
      <c r="AV131" s="13" t="s">
        <v>89</v>
      </c>
      <c r="AW131" s="13" t="s">
        <v>35</v>
      </c>
      <c r="AX131" s="13" t="s">
        <v>85</v>
      </c>
      <c r="AY131" s="226" t="s">
        <v>136</v>
      </c>
    </row>
    <row r="132" spans="2:65" s="1" customFormat="1" ht="36" customHeight="1">
      <c r="B132" s="33"/>
      <c r="C132" s="190" t="s">
        <v>95</v>
      </c>
      <c r="D132" s="190" t="s">
        <v>138</v>
      </c>
      <c r="E132" s="191" t="s">
        <v>615</v>
      </c>
      <c r="F132" s="192" t="s">
        <v>616</v>
      </c>
      <c r="G132" s="193" t="s">
        <v>141</v>
      </c>
      <c r="H132" s="194">
        <v>184.3</v>
      </c>
      <c r="I132" s="195"/>
      <c r="J132" s="196">
        <f>ROUND(I132*H132,2)</f>
        <v>0</v>
      </c>
      <c r="K132" s="192" t="s">
        <v>142</v>
      </c>
      <c r="L132" s="37"/>
      <c r="M132" s="197" t="s">
        <v>1</v>
      </c>
      <c r="N132" s="198" t="s">
        <v>45</v>
      </c>
      <c r="O132" s="65"/>
      <c r="P132" s="199">
        <f>O132*H132</f>
        <v>0</v>
      </c>
      <c r="Q132" s="199">
        <v>0</v>
      </c>
      <c r="R132" s="199">
        <f>Q132*H132</f>
        <v>0</v>
      </c>
      <c r="S132" s="199">
        <v>0</v>
      </c>
      <c r="T132" s="200">
        <f>S132*H132</f>
        <v>0</v>
      </c>
      <c r="AR132" s="201" t="s">
        <v>95</v>
      </c>
      <c r="AT132" s="201" t="s">
        <v>138</v>
      </c>
      <c r="AU132" s="201" t="s">
        <v>89</v>
      </c>
      <c r="AY132" s="16" t="s">
        <v>136</v>
      </c>
      <c r="BE132" s="202">
        <f>IF(N132="základní",J132,0)</f>
        <v>0</v>
      </c>
      <c r="BF132" s="202">
        <f>IF(N132="snížená",J132,0)</f>
        <v>0</v>
      </c>
      <c r="BG132" s="202">
        <f>IF(N132="zákl. přenesená",J132,0)</f>
        <v>0</v>
      </c>
      <c r="BH132" s="202">
        <f>IF(N132="sníž. přenesená",J132,0)</f>
        <v>0</v>
      </c>
      <c r="BI132" s="202">
        <f>IF(N132="nulová",J132,0)</f>
        <v>0</v>
      </c>
      <c r="BJ132" s="16" t="s">
        <v>85</v>
      </c>
      <c r="BK132" s="202">
        <f>ROUND(I132*H132,2)</f>
        <v>0</v>
      </c>
      <c r="BL132" s="16" t="s">
        <v>95</v>
      </c>
      <c r="BM132" s="201" t="s">
        <v>617</v>
      </c>
    </row>
    <row r="133" spans="2:65" s="1" customFormat="1" ht="341.25">
      <c r="B133" s="33"/>
      <c r="C133" s="34"/>
      <c r="D133" s="203" t="s">
        <v>144</v>
      </c>
      <c r="E133" s="34"/>
      <c r="F133" s="204" t="s">
        <v>348</v>
      </c>
      <c r="G133" s="34"/>
      <c r="H133" s="34"/>
      <c r="I133" s="109"/>
      <c r="J133" s="34"/>
      <c r="K133" s="34"/>
      <c r="L133" s="37"/>
      <c r="M133" s="205"/>
      <c r="N133" s="65"/>
      <c r="O133" s="65"/>
      <c r="P133" s="65"/>
      <c r="Q133" s="65"/>
      <c r="R133" s="65"/>
      <c r="S133" s="65"/>
      <c r="T133" s="66"/>
      <c r="AT133" s="16" t="s">
        <v>144</v>
      </c>
      <c r="AU133" s="16" t="s">
        <v>89</v>
      </c>
    </row>
    <row r="134" spans="2:65" s="13" customFormat="1">
      <c r="B134" s="216"/>
      <c r="C134" s="217"/>
      <c r="D134" s="203" t="s">
        <v>146</v>
      </c>
      <c r="E134" s="218" t="s">
        <v>1</v>
      </c>
      <c r="F134" s="219" t="s">
        <v>618</v>
      </c>
      <c r="G134" s="217"/>
      <c r="H134" s="220">
        <v>84.53</v>
      </c>
      <c r="I134" s="221"/>
      <c r="J134" s="217"/>
      <c r="K134" s="217"/>
      <c r="L134" s="222"/>
      <c r="M134" s="223"/>
      <c r="N134" s="224"/>
      <c r="O134" s="224"/>
      <c r="P134" s="224"/>
      <c r="Q134" s="224"/>
      <c r="R134" s="224"/>
      <c r="S134" s="224"/>
      <c r="T134" s="225"/>
      <c r="AT134" s="226" t="s">
        <v>146</v>
      </c>
      <c r="AU134" s="226" t="s">
        <v>89</v>
      </c>
      <c r="AV134" s="13" t="s">
        <v>89</v>
      </c>
      <c r="AW134" s="13" t="s">
        <v>35</v>
      </c>
      <c r="AX134" s="13" t="s">
        <v>80</v>
      </c>
      <c r="AY134" s="226" t="s">
        <v>136</v>
      </c>
    </row>
    <row r="135" spans="2:65" s="13" customFormat="1">
      <c r="B135" s="216"/>
      <c r="C135" s="217"/>
      <c r="D135" s="203" t="s">
        <v>146</v>
      </c>
      <c r="E135" s="218" t="s">
        <v>1</v>
      </c>
      <c r="F135" s="219" t="s">
        <v>619</v>
      </c>
      <c r="G135" s="217"/>
      <c r="H135" s="220">
        <v>99.77</v>
      </c>
      <c r="I135" s="221"/>
      <c r="J135" s="217"/>
      <c r="K135" s="217"/>
      <c r="L135" s="222"/>
      <c r="M135" s="223"/>
      <c r="N135" s="224"/>
      <c r="O135" s="224"/>
      <c r="P135" s="224"/>
      <c r="Q135" s="224"/>
      <c r="R135" s="224"/>
      <c r="S135" s="224"/>
      <c r="T135" s="225"/>
      <c r="AT135" s="226" t="s">
        <v>146</v>
      </c>
      <c r="AU135" s="226" t="s">
        <v>89</v>
      </c>
      <c r="AV135" s="13" t="s">
        <v>89</v>
      </c>
      <c r="AW135" s="13" t="s">
        <v>35</v>
      </c>
      <c r="AX135" s="13" t="s">
        <v>80</v>
      </c>
      <c r="AY135" s="226" t="s">
        <v>136</v>
      </c>
    </row>
    <row r="136" spans="2:65" s="14" customFormat="1">
      <c r="B136" s="227"/>
      <c r="C136" s="228"/>
      <c r="D136" s="203" t="s">
        <v>146</v>
      </c>
      <c r="E136" s="229" t="s">
        <v>1</v>
      </c>
      <c r="F136" s="230" t="s">
        <v>150</v>
      </c>
      <c r="G136" s="228"/>
      <c r="H136" s="231">
        <v>184.3</v>
      </c>
      <c r="I136" s="232"/>
      <c r="J136" s="228"/>
      <c r="K136" s="228"/>
      <c r="L136" s="233"/>
      <c r="M136" s="234"/>
      <c r="N136" s="235"/>
      <c r="O136" s="235"/>
      <c r="P136" s="235"/>
      <c r="Q136" s="235"/>
      <c r="R136" s="235"/>
      <c r="S136" s="235"/>
      <c r="T136" s="236"/>
      <c r="AT136" s="237" t="s">
        <v>146</v>
      </c>
      <c r="AU136" s="237" t="s">
        <v>89</v>
      </c>
      <c r="AV136" s="14" t="s">
        <v>95</v>
      </c>
      <c r="AW136" s="14" t="s">
        <v>35</v>
      </c>
      <c r="AX136" s="14" t="s">
        <v>85</v>
      </c>
      <c r="AY136" s="237" t="s">
        <v>136</v>
      </c>
    </row>
    <row r="137" spans="2:65" s="1" customFormat="1" ht="48" customHeight="1">
      <c r="B137" s="33"/>
      <c r="C137" s="190" t="s">
        <v>98</v>
      </c>
      <c r="D137" s="190" t="s">
        <v>138</v>
      </c>
      <c r="E137" s="191" t="s">
        <v>199</v>
      </c>
      <c r="F137" s="192" t="s">
        <v>200</v>
      </c>
      <c r="G137" s="193" t="s">
        <v>141</v>
      </c>
      <c r="H137" s="194">
        <v>292.74</v>
      </c>
      <c r="I137" s="195"/>
      <c r="J137" s="196">
        <f>ROUND(I137*H137,2)</f>
        <v>0</v>
      </c>
      <c r="K137" s="192" t="s">
        <v>142</v>
      </c>
      <c r="L137" s="37"/>
      <c r="M137" s="197" t="s">
        <v>1</v>
      </c>
      <c r="N137" s="198" t="s">
        <v>45</v>
      </c>
      <c r="O137" s="65"/>
      <c r="P137" s="199">
        <f>O137*H137</f>
        <v>0</v>
      </c>
      <c r="Q137" s="199">
        <v>0</v>
      </c>
      <c r="R137" s="199">
        <f>Q137*H137</f>
        <v>0</v>
      </c>
      <c r="S137" s="199">
        <v>0</v>
      </c>
      <c r="T137" s="200">
        <f>S137*H137</f>
        <v>0</v>
      </c>
      <c r="AR137" s="201" t="s">
        <v>95</v>
      </c>
      <c r="AT137" s="201" t="s">
        <v>138</v>
      </c>
      <c r="AU137" s="201" t="s">
        <v>89</v>
      </c>
      <c r="AY137" s="16" t="s">
        <v>136</v>
      </c>
      <c r="BE137" s="202">
        <f>IF(N137="základní",J137,0)</f>
        <v>0</v>
      </c>
      <c r="BF137" s="202">
        <f>IF(N137="snížená",J137,0)</f>
        <v>0</v>
      </c>
      <c r="BG137" s="202">
        <f>IF(N137="zákl. přenesená",J137,0)</f>
        <v>0</v>
      </c>
      <c r="BH137" s="202">
        <f>IF(N137="sníž. přenesená",J137,0)</f>
        <v>0</v>
      </c>
      <c r="BI137" s="202">
        <f>IF(N137="nulová",J137,0)</f>
        <v>0</v>
      </c>
      <c r="BJ137" s="16" t="s">
        <v>85</v>
      </c>
      <c r="BK137" s="202">
        <f>ROUND(I137*H137,2)</f>
        <v>0</v>
      </c>
      <c r="BL137" s="16" t="s">
        <v>95</v>
      </c>
      <c r="BM137" s="201" t="s">
        <v>620</v>
      </c>
    </row>
    <row r="138" spans="2:65" s="1" customFormat="1" ht="409.5">
      <c r="B138" s="33"/>
      <c r="C138" s="34"/>
      <c r="D138" s="203" t="s">
        <v>144</v>
      </c>
      <c r="E138" s="34"/>
      <c r="F138" s="238" t="s">
        <v>202</v>
      </c>
      <c r="G138" s="34"/>
      <c r="H138" s="34"/>
      <c r="I138" s="109"/>
      <c r="J138" s="34"/>
      <c r="K138" s="34"/>
      <c r="L138" s="37"/>
      <c r="M138" s="205"/>
      <c r="N138" s="65"/>
      <c r="O138" s="65"/>
      <c r="P138" s="65"/>
      <c r="Q138" s="65"/>
      <c r="R138" s="65"/>
      <c r="S138" s="65"/>
      <c r="T138" s="66"/>
      <c r="AT138" s="16" t="s">
        <v>144</v>
      </c>
      <c r="AU138" s="16" t="s">
        <v>89</v>
      </c>
    </row>
    <row r="139" spans="2:65" s="13" customFormat="1">
      <c r="B139" s="216"/>
      <c r="C139" s="217"/>
      <c r="D139" s="203" t="s">
        <v>146</v>
      </c>
      <c r="E139" s="218" t="s">
        <v>1</v>
      </c>
      <c r="F139" s="219" t="s">
        <v>621</v>
      </c>
      <c r="G139" s="217"/>
      <c r="H139" s="220">
        <v>108.44</v>
      </c>
      <c r="I139" s="221"/>
      <c r="J139" s="217"/>
      <c r="K139" s="217"/>
      <c r="L139" s="222"/>
      <c r="M139" s="223"/>
      <c r="N139" s="224"/>
      <c r="O139" s="224"/>
      <c r="P139" s="224"/>
      <c r="Q139" s="224"/>
      <c r="R139" s="224"/>
      <c r="S139" s="224"/>
      <c r="T139" s="225"/>
      <c r="AT139" s="226" t="s">
        <v>146</v>
      </c>
      <c r="AU139" s="226" t="s">
        <v>89</v>
      </c>
      <c r="AV139" s="13" t="s">
        <v>89</v>
      </c>
      <c r="AW139" s="13" t="s">
        <v>35</v>
      </c>
      <c r="AX139" s="13" t="s">
        <v>80</v>
      </c>
      <c r="AY139" s="226" t="s">
        <v>136</v>
      </c>
    </row>
    <row r="140" spans="2:65" s="13" customFormat="1">
      <c r="B140" s="216"/>
      <c r="C140" s="217"/>
      <c r="D140" s="203" t="s">
        <v>146</v>
      </c>
      <c r="E140" s="218" t="s">
        <v>1</v>
      </c>
      <c r="F140" s="219" t="s">
        <v>622</v>
      </c>
      <c r="G140" s="217"/>
      <c r="H140" s="220">
        <v>84.53</v>
      </c>
      <c r="I140" s="221"/>
      <c r="J140" s="217"/>
      <c r="K140" s="217"/>
      <c r="L140" s="222"/>
      <c r="M140" s="223"/>
      <c r="N140" s="224"/>
      <c r="O140" s="224"/>
      <c r="P140" s="224"/>
      <c r="Q140" s="224"/>
      <c r="R140" s="224"/>
      <c r="S140" s="224"/>
      <c r="T140" s="225"/>
      <c r="AT140" s="226" t="s">
        <v>146</v>
      </c>
      <c r="AU140" s="226" t="s">
        <v>89</v>
      </c>
      <c r="AV140" s="13" t="s">
        <v>89</v>
      </c>
      <c r="AW140" s="13" t="s">
        <v>35</v>
      </c>
      <c r="AX140" s="13" t="s">
        <v>80</v>
      </c>
      <c r="AY140" s="226" t="s">
        <v>136</v>
      </c>
    </row>
    <row r="141" spans="2:65" s="13" customFormat="1">
      <c r="B141" s="216"/>
      <c r="C141" s="217"/>
      <c r="D141" s="203" t="s">
        <v>146</v>
      </c>
      <c r="E141" s="218" t="s">
        <v>1</v>
      </c>
      <c r="F141" s="219" t="s">
        <v>623</v>
      </c>
      <c r="G141" s="217"/>
      <c r="H141" s="220">
        <v>99.77</v>
      </c>
      <c r="I141" s="221"/>
      <c r="J141" s="217"/>
      <c r="K141" s="217"/>
      <c r="L141" s="222"/>
      <c r="M141" s="223"/>
      <c r="N141" s="224"/>
      <c r="O141" s="224"/>
      <c r="P141" s="224"/>
      <c r="Q141" s="224"/>
      <c r="R141" s="224"/>
      <c r="S141" s="224"/>
      <c r="T141" s="225"/>
      <c r="AT141" s="226" t="s">
        <v>146</v>
      </c>
      <c r="AU141" s="226" t="s">
        <v>89</v>
      </c>
      <c r="AV141" s="13" t="s">
        <v>89</v>
      </c>
      <c r="AW141" s="13" t="s">
        <v>35</v>
      </c>
      <c r="AX141" s="13" t="s">
        <v>80</v>
      </c>
      <c r="AY141" s="226" t="s">
        <v>136</v>
      </c>
    </row>
    <row r="142" spans="2:65" s="14" customFormat="1">
      <c r="B142" s="227"/>
      <c r="C142" s="228"/>
      <c r="D142" s="203" t="s">
        <v>146</v>
      </c>
      <c r="E142" s="229" t="s">
        <v>1</v>
      </c>
      <c r="F142" s="230" t="s">
        <v>150</v>
      </c>
      <c r="G142" s="228"/>
      <c r="H142" s="231">
        <v>292.74</v>
      </c>
      <c r="I142" s="232"/>
      <c r="J142" s="228"/>
      <c r="K142" s="228"/>
      <c r="L142" s="233"/>
      <c r="M142" s="234"/>
      <c r="N142" s="235"/>
      <c r="O142" s="235"/>
      <c r="P142" s="235"/>
      <c r="Q142" s="235"/>
      <c r="R142" s="235"/>
      <c r="S142" s="235"/>
      <c r="T142" s="236"/>
      <c r="AT142" s="237" t="s">
        <v>146</v>
      </c>
      <c r="AU142" s="237" t="s">
        <v>89</v>
      </c>
      <c r="AV142" s="14" t="s">
        <v>95</v>
      </c>
      <c r="AW142" s="14" t="s">
        <v>35</v>
      </c>
      <c r="AX142" s="14" t="s">
        <v>85</v>
      </c>
      <c r="AY142" s="237" t="s">
        <v>136</v>
      </c>
    </row>
    <row r="143" spans="2:65" s="1" customFormat="1" ht="48" customHeight="1">
      <c r="B143" s="33"/>
      <c r="C143" s="190" t="s">
        <v>101</v>
      </c>
      <c r="D143" s="190" t="s">
        <v>138</v>
      </c>
      <c r="E143" s="191" t="s">
        <v>624</v>
      </c>
      <c r="F143" s="192" t="s">
        <v>625</v>
      </c>
      <c r="G143" s="193" t="s">
        <v>141</v>
      </c>
      <c r="H143" s="194">
        <v>1329.0160000000001</v>
      </c>
      <c r="I143" s="195"/>
      <c r="J143" s="196">
        <f>ROUND(I143*H143,2)</f>
        <v>0</v>
      </c>
      <c r="K143" s="192" t="s">
        <v>142</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626</v>
      </c>
    </row>
    <row r="144" spans="2:65" s="1" customFormat="1" ht="97.5">
      <c r="B144" s="33"/>
      <c r="C144" s="34"/>
      <c r="D144" s="203" t="s">
        <v>144</v>
      </c>
      <c r="E144" s="34"/>
      <c r="F144" s="204" t="s">
        <v>627</v>
      </c>
      <c r="G144" s="34"/>
      <c r="H144" s="34"/>
      <c r="I144" s="109"/>
      <c r="J144" s="34"/>
      <c r="K144" s="34"/>
      <c r="L144" s="37"/>
      <c r="M144" s="205"/>
      <c r="N144" s="65"/>
      <c r="O144" s="65"/>
      <c r="P144" s="65"/>
      <c r="Q144" s="65"/>
      <c r="R144" s="65"/>
      <c r="S144" s="65"/>
      <c r="T144" s="66"/>
      <c r="AT144" s="16" t="s">
        <v>144</v>
      </c>
      <c r="AU144" s="16" t="s">
        <v>89</v>
      </c>
    </row>
    <row r="145" spans="2:65" s="13" customFormat="1" ht="22.5">
      <c r="B145" s="216"/>
      <c r="C145" s="217"/>
      <c r="D145" s="203" t="s">
        <v>146</v>
      </c>
      <c r="E145" s="218" t="s">
        <v>1</v>
      </c>
      <c r="F145" s="219" t="s">
        <v>628</v>
      </c>
      <c r="G145" s="217"/>
      <c r="H145" s="220">
        <v>1329.0160000000001</v>
      </c>
      <c r="I145" s="221"/>
      <c r="J145" s="217"/>
      <c r="K145" s="217"/>
      <c r="L145" s="222"/>
      <c r="M145" s="223"/>
      <c r="N145" s="224"/>
      <c r="O145" s="224"/>
      <c r="P145" s="224"/>
      <c r="Q145" s="224"/>
      <c r="R145" s="224"/>
      <c r="S145" s="224"/>
      <c r="T145" s="225"/>
      <c r="AT145" s="226" t="s">
        <v>146</v>
      </c>
      <c r="AU145" s="226" t="s">
        <v>89</v>
      </c>
      <c r="AV145" s="13" t="s">
        <v>89</v>
      </c>
      <c r="AW145" s="13" t="s">
        <v>35</v>
      </c>
      <c r="AX145" s="13" t="s">
        <v>85</v>
      </c>
      <c r="AY145" s="226" t="s">
        <v>136</v>
      </c>
    </row>
    <row r="146" spans="2:65" s="1" customFormat="1" ht="36" customHeight="1">
      <c r="B146" s="33"/>
      <c r="C146" s="190" t="s">
        <v>104</v>
      </c>
      <c r="D146" s="190" t="s">
        <v>138</v>
      </c>
      <c r="E146" s="191" t="s">
        <v>205</v>
      </c>
      <c r="F146" s="192" t="s">
        <v>206</v>
      </c>
      <c r="G146" s="193" t="s">
        <v>141</v>
      </c>
      <c r="H146" s="194">
        <v>1513.316</v>
      </c>
      <c r="I146" s="195"/>
      <c r="J146" s="196">
        <f>ROUND(I146*H146,2)</f>
        <v>0</v>
      </c>
      <c r="K146" s="192" t="s">
        <v>142</v>
      </c>
      <c r="L146" s="37"/>
      <c r="M146" s="197" t="s">
        <v>1</v>
      </c>
      <c r="N146" s="198" t="s">
        <v>45</v>
      </c>
      <c r="O146" s="65"/>
      <c r="P146" s="199">
        <f>O146*H146</f>
        <v>0</v>
      </c>
      <c r="Q146" s="199">
        <v>0</v>
      </c>
      <c r="R146" s="199">
        <f>Q146*H146</f>
        <v>0</v>
      </c>
      <c r="S146" s="199">
        <v>0</v>
      </c>
      <c r="T146" s="200">
        <f>S146*H146</f>
        <v>0</v>
      </c>
      <c r="AR146" s="201" t="s">
        <v>95</v>
      </c>
      <c r="AT146" s="201" t="s">
        <v>138</v>
      </c>
      <c r="AU146" s="201" t="s">
        <v>89</v>
      </c>
      <c r="AY146" s="16" t="s">
        <v>136</v>
      </c>
      <c r="BE146" s="202">
        <f>IF(N146="základní",J146,0)</f>
        <v>0</v>
      </c>
      <c r="BF146" s="202">
        <f>IF(N146="snížená",J146,0)</f>
        <v>0</v>
      </c>
      <c r="BG146" s="202">
        <f>IF(N146="zákl. přenesená",J146,0)</f>
        <v>0</v>
      </c>
      <c r="BH146" s="202">
        <f>IF(N146="sníž. přenesená",J146,0)</f>
        <v>0</v>
      </c>
      <c r="BI146" s="202">
        <f>IF(N146="nulová",J146,0)</f>
        <v>0</v>
      </c>
      <c r="BJ146" s="16" t="s">
        <v>85</v>
      </c>
      <c r="BK146" s="202">
        <f>ROUND(I146*H146,2)</f>
        <v>0</v>
      </c>
      <c r="BL146" s="16" t="s">
        <v>95</v>
      </c>
      <c r="BM146" s="201" t="s">
        <v>629</v>
      </c>
    </row>
    <row r="147" spans="2:65" s="1" customFormat="1" ht="409.5">
      <c r="B147" s="33"/>
      <c r="C147" s="34"/>
      <c r="D147" s="203" t="s">
        <v>144</v>
      </c>
      <c r="E147" s="34"/>
      <c r="F147" s="238" t="s">
        <v>202</v>
      </c>
      <c r="G147" s="34"/>
      <c r="H147" s="34"/>
      <c r="I147" s="109"/>
      <c r="J147" s="34"/>
      <c r="K147" s="34"/>
      <c r="L147" s="37"/>
      <c r="M147" s="205"/>
      <c r="N147" s="65"/>
      <c r="O147" s="65"/>
      <c r="P147" s="65"/>
      <c r="Q147" s="65"/>
      <c r="R147" s="65"/>
      <c r="S147" s="65"/>
      <c r="T147" s="66"/>
      <c r="AT147" s="16" t="s">
        <v>144</v>
      </c>
      <c r="AU147" s="16" t="s">
        <v>89</v>
      </c>
    </row>
    <row r="148" spans="2:65" s="13" customFormat="1">
      <c r="B148" s="216"/>
      <c r="C148" s="217"/>
      <c r="D148" s="203" t="s">
        <v>146</v>
      </c>
      <c r="E148" s="218" t="s">
        <v>1</v>
      </c>
      <c r="F148" s="219" t="s">
        <v>630</v>
      </c>
      <c r="G148" s="217"/>
      <c r="H148" s="220">
        <v>1513.316</v>
      </c>
      <c r="I148" s="221"/>
      <c r="J148" s="217"/>
      <c r="K148" s="217"/>
      <c r="L148" s="222"/>
      <c r="M148" s="223"/>
      <c r="N148" s="224"/>
      <c r="O148" s="224"/>
      <c r="P148" s="224"/>
      <c r="Q148" s="224"/>
      <c r="R148" s="224"/>
      <c r="S148" s="224"/>
      <c r="T148" s="225"/>
      <c r="AT148" s="226" t="s">
        <v>146</v>
      </c>
      <c r="AU148" s="226" t="s">
        <v>89</v>
      </c>
      <c r="AV148" s="13" t="s">
        <v>89</v>
      </c>
      <c r="AW148" s="13" t="s">
        <v>35</v>
      </c>
      <c r="AX148" s="13" t="s">
        <v>85</v>
      </c>
      <c r="AY148" s="226" t="s">
        <v>136</v>
      </c>
    </row>
    <row r="149" spans="2:65" s="11" customFormat="1" ht="22.9" customHeight="1">
      <c r="B149" s="174"/>
      <c r="C149" s="175"/>
      <c r="D149" s="176" t="s">
        <v>79</v>
      </c>
      <c r="E149" s="188" t="s">
        <v>98</v>
      </c>
      <c r="F149" s="188" t="s">
        <v>631</v>
      </c>
      <c r="G149" s="175"/>
      <c r="H149" s="175"/>
      <c r="I149" s="178"/>
      <c r="J149" s="189">
        <f>BK149</f>
        <v>0</v>
      </c>
      <c r="K149" s="175"/>
      <c r="L149" s="180"/>
      <c r="M149" s="181"/>
      <c r="N149" s="182"/>
      <c r="O149" s="182"/>
      <c r="P149" s="183">
        <f>SUM(P150:P162)</f>
        <v>0</v>
      </c>
      <c r="Q149" s="182"/>
      <c r="R149" s="183">
        <f>SUM(R150:R162)</f>
        <v>134.309</v>
      </c>
      <c r="S149" s="182"/>
      <c r="T149" s="184">
        <f>SUM(T150:T162)</f>
        <v>0</v>
      </c>
      <c r="AR149" s="185" t="s">
        <v>85</v>
      </c>
      <c r="AT149" s="186" t="s">
        <v>79</v>
      </c>
      <c r="AU149" s="186" t="s">
        <v>85</v>
      </c>
      <c r="AY149" s="185" t="s">
        <v>136</v>
      </c>
      <c r="BK149" s="187">
        <f>SUM(BK150:BK162)</f>
        <v>0</v>
      </c>
    </row>
    <row r="150" spans="2:65" s="1" customFormat="1" ht="36" customHeight="1">
      <c r="B150" s="33"/>
      <c r="C150" s="190" t="s">
        <v>182</v>
      </c>
      <c r="D150" s="190" t="s">
        <v>138</v>
      </c>
      <c r="E150" s="191" t="s">
        <v>632</v>
      </c>
      <c r="F150" s="192" t="s">
        <v>633</v>
      </c>
      <c r="G150" s="193" t="s">
        <v>218</v>
      </c>
      <c r="H150" s="194">
        <v>602</v>
      </c>
      <c r="I150" s="195"/>
      <c r="J150" s="196">
        <f>ROUND(I150*H150,2)</f>
        <v>0</v>
      </c>
      <c r="K150" s="192" t="s">
        <v>142</v>
      </c>
      <c r="L150" s="37"/>
      <c r="M150" s="197" t="s">
        <v>1</v>
      </c>
      <c r="N150" s="198" t="s">
        <v>45</v>
      </c>
      <c r="O150" s="65"/>
      <c r="P150" s="199">
        <f>O150*H150</f>
        <v>0</v>
      </c>
      <c r="Q150" s="199">
        <v>0</v>
      </c>
      <c r="R150" s="199">
        <f>Q150*H150</f>
        <v>0</v>
      </c>
      <c r="S150" s="199">
        <v>0</v>
      </c>
      <c r="T150" s="200">
        <f>S150*H150</f>
        <v>0</v>
      </c>
      <c r="AR150" s="201" t="s">
        <v>95</v>
      </c>
      <c r="AT150" s="201" t="s">
        <v>138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95</v>
      </c>
      <c r="BM150" s="201" t="s">
        <v>634</v>
      </c>
    </row>
    <row r="151" spans="2:65" s="13" customFormat="1">
      <c r="B151" s="216"/>
      <c r="C151" s="217"/>
      <c r="D151" s="203" t="s">
        <v>146</v>
      </c>
      <c r="E151" s="218" t="s">
        <v>1</v>
      </c>
      <c r="F151" s="219" t="s">
        <v>635</v>
      </c>
      <c r="G151" s="217"/>
      <c r="H151" s="220">
        <v>233.2</v>
      </c>
      <c r="I151" s="221"/>
      <c r="J151" s="217"/>
      <c r="K151" s="217"/>
      <c r="L151" s="222"/>
      <c r="M151" s="223"/>
      <c r="N151" s="224"/>
      <c r="O151" s="224"/>
      <c r="P151" s="224"/>
      <c r="Q151" s="224"/>
      <c r="R151" s="224"/>
      <c r="S151" s="224"/>
      <c r="T151" s="225"/>
      <c r="AT151" s="226" t="s">
        <v>146</v>
      </c>
      <c r="AU151" s="226" t="s">
        <v>89</v>
      </c>
      <c r="AV151" s="13" t="s">
        <v>89</v>
      </c>
      <c r="AW151" s="13" t="s">
        <v>35</v>
      </c>
      <c r="AX151" s="13" t="s">
        <v>80</v>
      </c>
      <c r="AY151" s="226" t="s">
        <v>136</v>
      </c>
    </row>
    <row r="152" spans="2:65" s="13" customFormat="1">
      <c r="B152" s="216"/>
      <c r="C152" s="217"/>
      <c r="D152" s="203" t="s">
        <v>146</v>
      </c>
      <c r="E152" s="218" t="s">
        <v>1</v>
      </c>
      <c r="F152" s="219" t="s">
        <v>636</v>
      </c>
      <c r="G152" s="217"/>
      <c r="H152" s="220">
        <v>169.2</v>
      </c>
      <c r="I152" s="221"/>
      <c r="J152" s="217"/>
      <c r="K152" s="217"/>
      <c r="L152" s="222"/>
      <c r="M152" s="223"/>
      <c r="N152" s="224"/>
      <c r="O152" s="224"/>
      <c r="P152" s="224"/>
      <c r="Q152" s="224"/>
      <c r="R152" s="224"/>
      <c r="S152" s="224"/>
      <c r="T152" s="225"/>
      <c r="AT152" s="226" t="s">
        <v>146</v>
      </c>
      <c r="AU152" s="226" t="s">
        <v>89</v>
      </c>
      <c r="AV152" s="13" t="s">
        <v>89</v>
      </c>
      <c r="AW152" s="13" t="s">
        <v>35</v>
      </c>
      <c r="AX152" s="13" t="s">
        <v>80</v>
      </c>
      <c r="AY152" s="226" t="s">
        <v>136</v>
      </c>
    </row>
    <row r="153" spans="2:65" s="13" customFormat="1">
      <c r="B153" s="216"/>
      <c r="C153" s="217"/>
      <c r="D153" s="203" t="s">
        <v>146</v>
      </c>
      <c r="E153" s="218" t="s">
        <v>1</v>
      </c>
      <c r="F153" s="219" t="s">
        <v>637</v>
      </c>
      <c r="G153" s="217"/>
      <c r="H153" s="220">
        <v>199.6</v>
      </c>
      <c r="I153" s="221"/>
      <c r="J153" s="217"/>
      <c r="K153" s="217"/>
      <c r="L153" s="222"/>
      <c r="M153" s="223"/>
      <c r="N153" s="224"/>
      <c r="O153" s="224"/>
      <c r="P153" s="224"/>
      <c r="Q153" s="224"/>
      <c r="R153" s="224"/>
      <c r="S153" s="224"/>
      <c r="T153" s="225"/>
      <c r="AT153" s="226" t="s">
        <v>146</v>
      </c>
      <c r="AU153" s="226" t="s">
        <v>89</v>
      </c>
      <c r="AV153" s="13" t="s">
        <v>89</v>
      </c>
      <c r="AW153" s="13" t="s">
        <v>35</v>
      </c>
      <c r="AX153" s="13" t="s">
        <v>80</v>
      </c>
      <c r="AY153" s="226" t="s">
        <v>136</v>
      </c>
    </row>
    <row r="154" spans="2:65" s="14" customFormat="1">
      <c r="B154" s="227"/>
      <c r="C154" s="228"/>
      <c r="D154" s="203" t="s">
        <v>146</v>
      </c>
      <c r="E154" s="229" t="s">
        <v>1</v>
      </c>
      <c r="F154" s="230" t="s">
        <v>150</v>
      </c>
      <c r="G154" s="228"/>
      <c r="H154" s="231">
        <v>602</v>
      </c>
      <c r="I154" s="232"/>
      <c r="J154" s="228"/>
      <c r="K154" s="228"/>
      <c r="L154" s="233"/>
      <c r="M154" s="234"/>
      <c r="N154" s="235"/>
      <c r="O154" s="235"/>
      <c r="P154" s="235"/>
      <c r="Q154" s="235"/>
      <c r="R154" s="235"/>
      <c r="S154" s="235"/>
      <c r="T154" s="236"/>
      <c r="AT154" s="237" t="s">
        <v>146</v>
      </c>
      <c r="AU154" s="237" t="s">
        <v>89</v>
      </c>
      <c r="AV154" s="14" t="s">
        <v>95</v>
      </c>
      <c r="AW154" s="14" t="s">
        <v>35</v>
      </c>
      <c r="AX154" s="14" t="s">
        <v>85</v>
      </c>
      <c r="AY154" s="237" t="s">
        <v>136</v>
      </c>
    </row>
    <row r="155" spans="2:65" s="1" customFormat="1" ht="48" customHeight="1">
      <c r="B155" s="33"/>
      <c r="C155" s="190" t="s">
        <v>187</v>
      </c>
      <c r="D155" s="190" t="s">
        <v>138</v>
      </c>
      <c r="E155" s="191" t="s">
        <v>638</v>
      </c>
      <c r="F155" s="192" t="s">
        <v>639</v>
      </c>
      <c r="G155" s="193" t="s">
        <v>218</v>
      </c>
      <c r="H155" s="194">
        <v>294</v>
      </c>
      <c r="I155" s="195"/>
      <c r="J155" s="196">
        <f>ROUND(I155*H155,2)</f>
        <v>0</v>
      </c>
      <c r="K155" s="192" t="s">
        <v>142</v>
      </c>
      <c r="L155" s="37"/>
      <c r="M155" s="197" t="s">
        <v>1</v>
      </c>
      <c r="N155" s="198" t="s">
        <v>45</v>
      </c>
      <c r="O155" s="65"/>
      <c r="P155" s="199">
        <f>O155*H155</f>
        <v>0</v>
      </c>
      <c r="Q155" s="199">
        <v>8.3500000000000005E-2</v>
      </c>
      <c r="R155" s="199">
        <f>Q155*H155</f>
        <v>24.549000000000003</v>
      </c>
      <c r="S155" s="199">
        <v>0</v>
      </c>
      <c r="T155" s="200">
        <f>S155*H155</f>
        <v>0</v>
      </c>
      <c r="AR155" s="201" t="s">
        <v>95</v>
      </c>
      <c r="AT155" s="201" t="s">
        <v>138</v>
      </c>
      <c r="AU155" s="201" t="s">
        <v>89</v>
      </c>
      <c r="AY155" s="16" t="s">
        <v>136</v>
      </c>
      <c r="BE155" s="202">
        <f>IF(N155="základní",J155,0)</f>
        <v>0</v>
      </c>
      <c r="BF155" s="202">
        <f>IF(N155="snížená",J155,0)</f>
        <v>0</v>
      </c>
      <c r="BG155" s="202">
        <f>IF(N155="zákl. přenesená",J155,0)</f>
        <v>0</v>
      </c>
      <c r="BH155" s="202">
        <f>IF(N155="sníž. přenesená",J155,0)</f>
        <v>0</v>
      </c>
      <c r="BI155" s="202">
        <f>IF(N155="nulová",J155,0)</f>
        <v>0</v>
      </c>
      <c r="BJ155" s="16" t="s">
        <v>85</v>
      </c>
      <c r="BK155" s="202">
        <f>ROUND(I155*H155,2)</f>
        <v>0</v>
      </c>
      <c r="BL155" s="16" t="s">
        <v>95</v>
      </c>
      <c r="BM155" s="201" t="s">
        <v>640</v>
      </c>
    </row>
    <row r="156" spans="2:65" s="1" customFormat="1" ht="58.5">
      <c r="B156" s="33"/>
      <c r="C156" s="34"/>
      <c r="D156" s="203" t="s">
        <v>144</v>
      </c>
      <c r="E156" s="34"/>
      <c r="F156" s="204" t="s">
        <v>641</v>
      </c>
      <c r="G156" s="34"/>
      <c r="H156" s="34"/>
      <c r="I156" s="109"/>
      <c r="J156" s="34"/>
      <c r="K156" s="34"/>
      <c r="L156" s="37"/>
      <c r="M156" s="205"/>
      <c r="N156" s="65"/>
      <c r="O156" s="65"/>
      <c r="P156" s="65"/>
      <c r="Q156" s="65"/>
      <c r="R156" s="65"/>
      <c r="S156" s="65"/>
      <c r="T156" s="66"/>
      <c r="AT156" s="16" t="s">
        <v>144</v>
      </c>
      <c r="AU156" s="16" t="s">
        <v>89</v>
      </c>
    </row>
    <row r="157" spans="2:65" s="13" customFormat="1">
      <c r="B157" s="216"/>
      <c r="C157" s="217"/>
      <c r="D157" s="203" t="s">
        <v>146</v>
      </c>
      <c r="E157" s="218" t="s">
        <v>1</v>
      </c>
      <c r="F157" s="219" t="s">
        <v>642</v>
      </c>
      <c r="G157" s="217"/>
      <c r="H157" s="220">
        <v>114</v>
      </c>
      <c r="I157" s="221"/>
      <c r="J157" s="217"/>
      <c r="K157" s="217"/>
      <c r="L157" s="222"/>
      <c r="M157" s="223"/>
      <c r="N157" s="224"/>
      <c r="O157" s="224"/>
      <c r="P157" s="224"/>
      <c r="Q157" s="224"/>
      <c r="R157" s="224"/>
      <c r="S157" s="224"/>
      <c r="T157" s="225"/>
      <c r="AT157" s="226" t="s">
        <v>146</v>
      </c>
      <c r="AU157" s="226" t="s">
        <v>89</v>
      </c>
      <c r="AV157" s="13" t="s">
        <v>89</v>
      </c>
      <c r="AW157" s="13" t="s">
        <v>35</v>
      </c>
      <c r="AX157" s="13" t="s">
        <v>80</v>
      </c>
      <c r="AY157" s="226" t="s">
        <v>136</v>
      </c>
    </row>
    <row r="158" spans="2:65" s="13" customFormat="1">
      <c r="B158" s="216"/>
      <c r="C158" s="217"/>
      <c r="D158" s="203" t="s">
        <v>146</v>
      </c>
      <c r="E158" s="218" t="s">
        <v>1</v>
      </c>
      <c r="F158" s="219" t="s">
        <v>643</v>
      </c>
      <c r="G158" s="217"/>
      <c r="H158" s="220">
        <v>84</v>
      </c>
      <c r="I158" s="221"/>
      <c r="J158" s="217"/>
      <c r="K158" s="217"/>
      <c r="L158" s="222"/>
      <c r="M158" s="223"/>
      <c r="N158" s="224"/>
      <c r="O158" s="224"/>
      <c r="P158" s="224"/>
      <c r="Q158" s="224"/>
      <c r="R158" s="224"/>
      <c r="S158" s="224"/>
      <c r="T158" s="225"/>
      <c r="AT158" s="226" t="s">
        <v>146</v>
      </c>
      <c r="AU158" s="226" t="s">
        <v>89</v>
      </c>
      <c r="AV158" s="13" t="s">
        <v>89</v>
      </c>
      <c r="AW158" s="13" t="s">
        <v>35</v>
      </c>
      <c r="AX158" s="13" t="s">
        <v>80</v>
      </c>
      <c r="AY158" s="226" t="s">
        <v>136</v>
      </c>
    </row>
    <row r="159" spans="2:65" s="13" customFormat="1">
      <c r="B159" s="216"/>
      <c r="C159" s="217"/>
      <c r="D159" s="203" t="s">
        <v>146</v>
      </c>
      <c r="E159" s="218" t="s">
        <v>1</v>
      </c>
      <c r="F159" s="219" t="s">
        <v>644</v>
      </c>
      <c r="G159" s="217"/>
      <c r="H159" s="220">
        <v>96</v>
      </c>
      <c r="I159" s="221"/>
      <c r="J159" s="217"/>
      <c r="K159" s="217"/>
      <c r="L159" s="222"/>
      <c r="M159" s="223"/>
      <c r="N159" s="224"/>
      <c r="O159" s="224"/>
      <c r="P159" s="224"/>
      <c r="Q159" s="224"/>
      <c r="R159" s="224"/>
      <c r="S159" s="224"/>
      <c r="T159" s="225"/>
      <c r="AT159" s="226" t="s">
        <v>146</v>
      </c>
      <c r="AU159" s="226" t="s">
        <v>89</v>
      </c>
      <c r="AV159" s="13" t="s">
        <v>89</v>
      </c>
      <c r="AW159" s="13" t="s">
        <v>35</v>
      </c>
      <c r="AX159" s="13" t="s">
        <v>80</v>
      </c>
      <c r="AY159" s="226" t="s">
        <v>136</v>
      </c>
    </row>
    <row r="160" spans="2:65" s="14" customFormat="1">
      <c r="B160" s="227"/>
      <c r="C160" s="228"/>
      <c r="D160" s="203" t="s">
        <v>146</v>
      </c>
      <c r="E160" s="229" t="s">
        <v>1</v>
      </c>
      <c r="F160" s="230" t="s">
        <v>150</v>
      </c>
      <c r="G160" s="228"/>
      <c r="H160" s="231">
        <v>294</v>
      </c>
      <c r="I160" s="232"/>
      <c r="J160" s="228"/>
      <c r="K160" s="228"/>
      <c r="L160" s="233"/>
      <c r="M160" s="234"/>
      <c r="N160" s="235"/>
      <c r="O160" s="235"/>
      <c r="P160" s="235"/>
      <c r="Q160" s="235"/>
      <c r="R160" s="235"/>
      <c r="S160" s="235"/>
      <c r="T160" s="236"/>
      <c r="AT160" s="237" t="s">
        <v>146</v>
      </c>
      <c r="AU160" s="237" t="s">
        <v>89</v>
      </c>
      <c r="AV160" s="14" t="s">
        <v>95</v>
      </c>
      <c r="AW160" s="14" t="s">
        <v>35</v>
      </c>
      <c r="AX160" s="14" t="s">
        <v>85</v>
      </c>
      <c r="AY160" s="237" t="s">
        <v>136</v>
      </c>
    </row>
    <row r="161" spans="2:65" s="1" customFormat="1" ht="16.5" customHeight="1">
      <c r="B161" s="33"/>
      <c r="C161" s="239" t="s">
        <v>193</v>
      </c>
      <c r="D161" s="239" t="s">
        <v>228</v>
      </c>
      <c r="E161" s="240" t="s">
        <v>645</v>
      </c>
      <c r="F161" s="241" t="s">
        <v>646</v>
      </c>
      <c r="G161" s="242" t="s">
        <v>178</v>
      </c>
      <c r="H161" s="243">
        <v>98</v>
      </c>
      <c r="I161" s="244"/>
      <c r="J161" s="245">
        <f>ROUND(I161*H161,2)</f>
        <v>0</v>
      </c>
      <c r="K161" s="241" t="s">
        <v>582</v>
      </c>
      <c r="L161" s="246"/>
      <c r="M161" s="247" t="s">
        <v>1</v>
      </c>
      <c r="N161" s="248" t="s">
        <v>45</v>
      </c>
      <c r="O161" s="65"/>
      <c r="P161" s="199">
        <f>O161*H161</f>
        <v>0</v>
      </c>
      <c r="Q161" s="199">
        <v>1.1200000000000001</v>
      </c>
      <c r="R161" s="199">
        <f>Q161*H161</f>
        <v>109.76</v>
      </c>
      <c r="S161" s="199">
        <v>0</v>
      </c>
      <c r="T161" s="200">
        <f>S161*H161</f>
        <v>0</v>
      </c>
      <c r="AR161" s="201" t="s">
        <v>182</v>
      </c>
      <c r="AT161" s="201" t="s">
        <v>228</v>
      </c>
      <c r="AU161" s="201" t="s">
        <v>89</v>
      </c>
      <c r="AY161" s="16" t="s">
        <v>136</v>
      </c>
      <c r="BE161" s="202">
        <f>IF(N161="základní",J161,0)</f>
        <v>0</v>
      </c>
      <c r="BF161" s="202">
        <f>IF(N161="snížená",J161,0)</f>
        <v>0</v>
      </c>
      <c r="BG161" s="202">
        <f>IF(N161="zákl. přenesená",J161,0)</f>
        <v>0</v>
      </c>
      <c r="BH161" s="202">
        <f>IF(N161="sníž. přenesená",J161,0)</f>
        <v>0</v>
      </c>
      <c r="BI161" s="202">
        <f>IF(N161="nulová",J161,0)</f>
        <v>0</v>
      </c>
      <c r="BJ161" s="16" t="s">
        <v>85</v>
      </c>
      <c r="BK161" s="202">
        <f>ROUND(I161*H161,2)</f>
        <v>0</v>
      </c>
      <c r="BL161" s="16" t="s">
        <v>95</v>
      </c>
      <c r="BM161" s="201" t="s">
        <v>647</v>
      </c>
    </row>
    <row r="162" spans="2:65" s="13" customFormat="1">
      <c r="B162" s="216"/>
      <c r="C162" s="217"/>
      <c r="D162" s="203" t="s">
        <v>146</v>
      </c>
      <c r="E162" s="218" t="s">
        <v>1</v>
      </c>
      <c r="F162" s="219" t="s">
        <v>648</v>
      </c>
      <c r="G162" s="217"/>
      <c r="H162" s="220">
        <v>98</v>
      </c>
      <c r="I162" s="221"/>
      <c r="J162" s="217"/>
      <c r="K162" s="217"/>
      <c r="L162" s="222"/>
      <c r="M162" s="223"/>
      <c r="N162" s="224"/>
      <c r="O162" s="224"/>
      <c r="P162" s="224"/>
      <c r="Q162" s="224"/>
      <c r="R162" s="224"/>
      <c r="S162" s="224"/>
      <c r="T162" s="225"/>
      <c r="AT162" s="226" t="s">
        <v>146</v>
      </c>
      <c r="AU162" s="226" t="s">
        <v>89</v>
      </c>
      <c r="AV162" s="13" t="s">
        <v>89</v>
      </c>
      <c r="AW162" s="13" t="s">
        <v>35</v>
      </c>
      <c r="AX162" s="13" t="s">
        <v>85</v>
      </c>
      <c r="AY162" s="226" t="s">
        <v>136</v>
      </c>
    </row>
    <row r="163" spans="2:65" s="11" customFormat="1" ht="22.9" customHeight="1">
      <c r="B163" s="174"/>
      <c r="C163" s="175"/>
      <c r="D163" s="176" t="s">
        <v>79</v>
      </c>
      <c r="E163" s="188" t="s">
        <v>435</v>
      </c>
      <c r="F163" s="188" t="s">
        <v>436</v>
      </c>
      <c r="G163" s="175"/>
      <c r="H163" s="175"/>
      <c r="I163" s="178"/>
      <c r="J163" s="189">
        <f>BK163</f>
        <v>0</v>
      </c>
      <c r="K163" s="175"/>
      <c r="L163" s="180"/>
      <c r="M163" s="181"/>
      <c r="N163" s="182"/>
      <c r="O163" s="182"/>
      <c r="P163" s="183">
        <f>SUM(P164:P169)</f>
        <v>0</v>
      </c>
      <c r="Q163" s="182"/>
      <c r="R163" s="183">
        <f>SUM(R164:R169)</f>
        <v>0</v>
      </c>
      <c r="S163" s="182"/>
      <c r="T163" s="184">
        <f>SUM(T164:T169)</f>
        <v>0</v>
      </c>
      <c r="AR163" s="185" t="s">
        <v>85</v>
      </c>
      <c r="AT163" s="186" t="s">
        <v>79</v>
      </c>
      <c r="AU163" s="186" t="s">
        <v>85</v>
      </c>
      <c r="AY163" s="185" t="s">
        <v>136</v>
      </c>
      <c r="BK163" s="187">
        <f>SUM(BK164:BK169)</f>
        <v>0</v>
      </c>
    </row>
    <row r="164" spans="2:65" s="1" customFormat="1" ht="36" customHeight="1">
      <c r="B164" s="33"/>
      <c r="C164" s="190" t="s">
        <v>198</v>
      </c>
      <c r="D164" s="190" t="s">
        <v>138</v>
      </c>
      <c r="E164" s="191" t="s">
        <v>441</v>
      </c>
      <c r="F164" s="192" t="s">
        <v>442</v>
      </c>
      <c r="G164" s="193" t="s">
        <v>328</v>
      </c>
      <c r="H164" s="194">
        <v>384.83199999999999</v>
      </c>
      <c r="I164" s="195"/>
      <c r="J164" s="196">
        <f>ROUND(I164*H164,2)</f>
        <v>0</v>
      </c>
      <c r="K164" s="192" t="s">
        <v>142</v>
      </c>
      <c r="L164" s="37"/>
      <c r="M164" s="197" t="s">
        <v>1</v>
      </c>
      <c r="N164" s="198" t="s">
        <v>45</v>
      </c>
      <c r="O164" s="65"/>
      <c r="P164" s="199">
        <f>O164*H164</f>
        <v>0</v>
      </c>
      <c r="Q164" s="199">
        <v>0</v>
      </c>
      <c r="R164" s="199">
        <f>Q164*H164</f>
        <v>0</v>
      </c>
      <c r="S164" s="199">
        <v>0</v>
      </c>
      <c r="T164" s="200">
        <f>S164*H164</f>
        <v>0</v>
      </c>
      <c r="AR164" s="201" t="s">
        <v>95</v>
      </c>
      <c r="AT164" s="201" t="s">
        <v>138</v>
      </c>
      <c r="AU164" s="201" t="s">
        <v>89</v>
      </c>
      <c r="AY164" s="16" t="s">
        <v>136</v>
      </c>
      <c r="BE164" s="202">
        <f>IF(N164="základní",J164,0)</f>
        <v>0</v>
      </c>
      <c r="BF164" s="202">
        <f>IF(N164="snížená",J164,0)</f>
        <v>0</v>
      </c>
      <c r="BG164" s="202">
        <f>IF(N164="zákl. přenesená",J164,0)</f>
        <v>0</v>
      </c>
      <c r="BH164" s="202">
        <f>IF(N164="sníž. přenesená",J164,0)</f>
        <v>0</v>
      </c>
      <c r="BI164" s="202">
        <f>IF(N164="nulová",J164,0)</f>
        <v>0</v>
      </c>
      <c r="BJ164" s="16" t="s">
        <v>85</v>
      </c>
      <c r="BK164" s="202">
        <f>ROUND(I164*H164,2)</f>
        <v>0</v>
      </c>
      <c r="BL164" s="16" t="s">
        <v>95</v>
      </c>
      <c r="BM164" s="201" t="s">
        <v>649</v>
      </c>
    </row>
    <row r="165" spans="2:65" s="1" customFormat="1" ht="68.25">
      <c r="B165" s="33"/>
      <c r="C165" s="34"/>
      <c r="D165" s="203" t="s">
        <v>144</v>
      </c>
      <c r="E165" s="34"/>
      <c r="F165" s="204" t="s">
        <v>444</v>
      </c>
      <c r="G165" s="34"/>
      <c r="H165" s="34"/>
      <c r="I165" s="109"/>
      <c r="J165" s="34"/>
      <c r="K165" s="34"/>
      <c r="L165" s="37"/>
      <c r="M165" s="205"/>
      <c r="N165" s="65"/>
      <c r="O165" s="65"/>
      <c r="P165" s="65"/>
      <c r="Q165" s="65"/>
      <c r="R165" s="65"/>
      <c r="S165" s="65"/>
      <c r="T165" s="66"/>
      <c r="AT165" s="16" t="s">
        <v>144</v>
      </c>
      <c r="AU165" s="16" t="s">
        <v>89</v>
      </c>
    </row>
    <row r="166" spans="2:65" s="13" customFormat="1">
      <c r="B166" s="216"/>
      <c r="C166" s="217"/>
      <c r="D166" s="203" t="s">
        <v>146</v>
      </c>
      <c r="E166" s="218" t="s">
        <v>1</v>
      </c>
      <c r="F166" s="219" t="s">
        <v>650</v>
      </c>
      <c r="G166" s="217"/>
      <c r="H166" s="220">
        <v>384.83199999999999</v>
      </c>
      <c r="I166" s="221"/>
      <c r="J166" s="217"/>
      <c r="K166" s="217"/>
      <c r="L166" s="222"/>
      <c r="M166" s="223"/>
      <c r="N166" s="224"/>
      <c r="O166" s="224"/>
      <c r="P166" s="224"/>
      <c r="Q166" s="224"/>
      <c r="R166" s="224"/>
      <c r="S166" s="224"/>
      <c r="T166" s="225"/>
      <c r="AT166" s="226" t="s">
        <v>146</v>
      </c>
      <c r="AU166" s="226" t="s">
        <v>89</v>
      </c>
      <c r="AV166" s="13" t="s">
        <v>89</v>
      </c>
      <c r="AW166" s="13" t="s">
        <v>35</v>
      </c>
      <c r="AX166" s="13" t="s">
        <v>85</v>
      </c>
      <c r="AY166" s="226" t="s">
        <v>136</v>
      </c>
    </row>
    <row r="167" spans="2:65" s="1" customFormat="1" ht="48" customHeight="1">
      <c r="B167" s="33"/>
      <c r="C167" s="190" t="s">
        <v>204</v>
      </c>
      <c r="D167" s="190" t="s">
        <v>138</v>
      </c>
      <c r="E167" s="191" t="s">
        <v>445</v>
      </c>
      <c r="F167" s="192" t="s">
        <v>446</v>
      </c>
      <c r="G167" s="193" t="s">
        <v>328</v>
      </c>
      <c r="H167" s="194">
        <v>384.83199999999999</v>
      </c>
      <c r="I167" s="195"/>
      <c r="J167" s="196">
        <f>ROUND(I167*H167,2)</f>
        <v>0</v>
      </c>
      <c r="K167" s="192" t="s">
        <v>142</v>
      </c>
      <c r="L167" s="37"/>
      <c r="M167" s="197" t="s">
        <v>1</v>
      </c>
      <c r="N167" s="198" t="s">
        <v>45</v>
      </c>
      <c r="O167" s="65"/>
      <c r="P167" s="199">
        <f>O167*H167</f>
        <v>0</v>
      </c>
      <c r="Q167" s="199">
        <v>0</v>
      </c>
      <c r="R167" s="199">
        <f>Q167*H167</f>
        <v>0</v>
      </c>
      <c r="S167" s="199">
        <v>0</v>
      </c>
      <c r="T167" s="200">
        <f>S167*H167</f>
        <v>0</v>
      </c>
      <c r="AR167" s="201" t="s">
        <v>95</v>
      </c>
      <c r="AT167" s="201" t="s">
        <v>138</v>
      </c>
      <c r="AU167" s="201" t="s">
        <v>89</v>
      </c>
      <c r="AY167" s="16" t="s">
        <v>136</v>
      </c>
      <c r="BE167" s="202">
        <f>IF(N167="základní",J167,0)</f>
        <v>0</v>
      </c>
      <c r="BF167" s="202">
        <f>IF(N167="snížená",J167,0)</f>
        <v>0</v>
      </c>
      <c r="BG167" s="202">
        <f>IF(N167="zákl. přenesená",J167,0)</f>
        <v>0</v>
      </c>
      <c r="BH167" s="202">
        <f>IF(N167="sníž. přenesená",J167,0)</f>
        <v>0</v>
      </c>
      <c r="BI167" s="202">
        <f>IF(N167="nulová",J167,0)</f>
        <v>0</v>
      </c>
      <c r="BJ167" s="16" t="s">
        <v>85</v>
      </c>
      <c r="BK167" s="202">
        <f>ROUND(I167*H167,2)</f>
        <v>0</v>
      </c>
      <c r="BL167" s="16" t="s">
        <v>95</v>
      </c>
      <c r="BM167" s="201" t="s">
        <v>651</v>
      </c>
    </row>
    <row r="168" spans="2:65" s="1" customFormat="1" ht="68.25">
      <c r="B168" s="33"/>
      <c r="C168" s="34"/>
      <c r="D168" s="203" t="s">
        <v>144</v>
      </c>
      <c r="E168" s="34"/>
      <c r="F168" s="204" t="s">
        <v>444</v>
      </c>
      <c r="G168" s="34"/>
      <c r="H168" s="34"/>
      <c r="I168" s="109"/>
      <c r="J168" s="34"/>
      <c r="K168" s="34"/>
      <c r="L168" s="37"/>
      <c r="M168" s="205"/>
      <c r="N168" s="65"/>
      <c r="O168" s="65"/>
      <c r="P168" s="65"/>
      <c r="Q168" s="65"/>
      <c r="R168" s="65"/>
      <c r="S168" s="65"/>
      <c r="T168" s="66"/>
      <c r="AT168" s="16" t="s">
        <v>144</v>
      </c>
      <c r="AU168" s="16" t="s">
        <v>89</v>
      </c>
    </row>
    <row r="169" spans="2:65" s="13" customFormat="1">
      <c r="B169" s="216"/>
      <c r="C169" s="217"/>
      <c r="D169" s="203" t="s">
        <v>146</v>
      </c>
      <c r="E169" s="218" t="s">
        <v>1</v>
      </c>
      <c r="F169" s="219" t="s">
        <v>652</v>
      </c>
      <c r="G169" s="217"/>
      <c r="H169" s="220">
        <v>384.83199999999999</v>
      </c>
      <c r="I169" s="221"/>
      <c r="J169" s="217"/>
      <c r="K169" s="217"/>
      <c r="L169" s="222"/>
      <c r="M169" s="252"/>
      <c r="N169" s="253"/>
      <c r="O169" s="253"/>
      <c r="P169" s="253"/>
      <c r="Q169" s="253"/>
      <c r="R169" s="253"/>
      <c r="S169" s="253"/>
      <c r="T169" s="254"/>
      <c r="AT169" s="226" t="s">
        <v>146</v>
      </c>
      <c r="AU169" s="226" t="s">
        <v>89</v>
      </c>
      <c r="AV169" s="13" t="s">
        <v>89</v>
      </c>
      <c r="AW169" s="13" t="s">
        <v>35</v>
      </c>
      <c r="AX169" s="13" t="s">
        <v>85</v>
      </c>
      <c r="AY169" s="226" t="s">
        <v>136</v>
      </c>
    </row>
    <row r="170" spans="2:65" s="1" customFormat="1" ht="6.95" customHeight="1">
      <c r="B170" s="48"/>
      <c r="C170" s="49"/>
      <c r="D170" s="49"/>
      <c r="E170" s="49"/>
      <c r="F170" s="49"/>
      <c r="G170" s="49"/>
      <c r="H170" s="49"/>
      <c r="I170" s="141"/>
      <c r="J170" s="49"/>
      <c r="K170" s="49"/>
      <c r="L170" s="37"/>
    </row>
  </sheetData>
  <sheetProtection algorithmName="SHA-512" hashValue="doJQOF4YnCkfo4c/ww8EMVW6DJRkyNZyPI7d+/00Or+dK9oOToErjhM+/1oQ+rG+tlbQzGAmoyb188gU40rdfw==" saltValue="znpZF2WBlaS7KPOlqGuTXlHgE4NZ3hapZpL8rlgVnllxBJYQCon5A4vKQ9lVeBVgoC3kgDSpRqHOB6McUoonvQ==" spinCount="100000" sheet="1" objects="1" scenarios="1" formatColumns="0" formatRows="0" autoFilter="0"/>
  <autoFilter ref="C119:K169"/>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B2:BM214"/>
  <sheetViews>
    <sheetView showGridLines="0" topLeftCell="A174" workbookViewId="0">
      <selection activeCell="F187" sqref="F187:F189"/>
    </sheetView>
  </sheetViews>
  <sheetFormatPr defaultRowHeight="11.25"/>
  <cols>
    <col min="1" max="1" width="8.33203125" customWidth="1"/>
    <col min="2" max="2" width="1.6640625" customWidth="1"/>
    <col min="3" max="3" width="4.1640625" customWidth="1"/>
    <col min="4" max="4" width="4.33203125" customWidth="1"/>
    <col min="5" max="5" width="17.1640625" customWidth="1"/>
    <col min="6" max="6" width="89.6640625" customWidth="1"/>
    <col min="7" max="7" width="7" customWidth="1"/>
    <col min="8" max="8" width="11.5" customWidth="1"/>
    <col min="9" max="9" width="20.1640625" style="102"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4"/>
      <c r="M2" s="264"/>
      <c r="N2" s="264"/>
      <c r="O2" s="264"/>
      <c r="P2" s="264"/>
      <c r="Q2" s="264"/>
      <c r="R2" s="264"/>
      <c r="S2" s="264"/>
      <c r="T2" s="264"/>
      <c r="U2" s="264"/>
      <c r="V2" s="264"/>
      <c r="AT2" s="16" t="s">
        <v>106</v>
      </c>
    </row>
    <row r="3" spans="2:46" ht="6.95" hidden="1" customHeight="1">
      <c r="B3" s="103"/>
      <c r="C3" s="104"/>
      <c r="D3" s="104"/>
      <c r="E3" s="104"/>
      <c r="F3" s="104"/>
      <c r="G3" s="104"/>
      <c r="H3" s="104"/>
      <c r="I3" s="105"/>
      <c r="J3" s="104"/>
      <c r="K3" s="104"/>
      <c r="L3" s="19"/>
      <c r="AT3" s="16" t="s">
        <v>89</v>
      </c>
    </row>
    <row r="4" spans="2:46" ht="24.95" hidden="1" customHeight="1">
      <c r="B4" s="19"/>
      <c r="D4" s="106" t="s">
        <v>107</v>
      </c>
      <c r="L4" s="19"/>
      <c r="M4" s="107" t="s">
        <v>10</v>
      </c>
      <c r="AT4" s="16" t="s">
        <v>4</v>
      </c>
    </row>
    <row r="5" spans="2:46" ht="6.95" hidden="1" customHeight="1">
      <c r="B5" s="19"/>
      <c r="L5" s="19"/>
    </row>
    <row r="6" spans="2:46" ht="12" hidden="1" customHeight="1">
      <c r="B6" s="19"/>
      <c r="D6" s="108" t="s">
        <v>16</v>
      </c>
      <c r="L6" s="19"/>
    </row>
    <row r="7" spans="2:46" ht="16.5" hidden="1" customHeight="1">
      <c r="B7" s="19"/>
      <c r="E7" s="304" t="str">
        <f>'Rekapitulace stavby'!K6</f>
        <v>Orlice, Týniště n.O., revitalizace ramene Jordán - zadání</v>
      </c>
      <c r="F7" s="305"/>
      <c r="G7" s="305"/>
      <c r="H7" s="305"/>
      <c r="L7" s="19"/>
    </row>
    <row r="8" spans="2:46" s="1" customFormat="1" ht="12" hidden="1" customHeight="1">
      <c r="B8" s="37"/>
      <c r="D8" s="108" t="s">
        <v>108</v>
      </c>
      <c r="I8" s="109"/>
      <c r="L8" s="37"/>
    </row>
    <row r="9" spans="2:46" s="1" customFormat="1" ht="36.950000000000003" hidden="1" customHeight="1">
      <c r="B9" s="37"/>
      <c r="E9" s="306" t="s">
        <v>653</v>
      </c>
      <c r="F9" s="307"/>
      <c r="G9" s="307"/>
      <c r="H9" s="307"/>
      <c r="I9" s="109"/>
      <c r="L9" s="37"/>
    </row>
    <row r="10" spans="2:46" s="1" customFormat="1" hidden="1">
      <c r="B10" s="37"/>
      <c r="I10" s="109"/>
      <c r="L10" s="37"/>
    </row>
    <row r="11" spans="2:46" s="1" customFormat="1" ht="12" hidden="1" customHeight="1">
      <c r="B11" s="37"/>
      <c r="D11" s="108" t="s">
        <v>18</v>
      </c>
      <c r="F11" s="110" t="s">
        <v>19</v>
      </c>
      <c r="I11" s="111" t="s">
        <v>20</v>
      </c>
      <c r="J11" s="110" t="s">
        <v>1</v>
      </c>
      <c r="L11" s="37"/>
    </row>
    <row r="12" spans="2:46" s="1" customFormat="1" ht="12" hidden="1" customHeight="1">
      <c r="B12" s="37"/>
      <c r="D12" s="108" t="s">
        <v>22</v>
      </c>
      <c r="F12" s="110" t="s">
        <v>23</v>
      </c>
      <c r="I12" s="111" t="s">
        <v>24</v>
      </c>
      <c r="J12" s="112">
        <f>'Rekapitulace stavby'!AN8</f>
        <v>43648</v>
      </c>
      <c r="L12" s="37"/>
    </row>
    <row r="13" spans="2:46" s="1" customFormat="1" ht="10.9" hidden="1" customHeight="1">
      <c r="B13" s="37"/>
      <c r="I13" s="109"/>
      <c r="L13" s="37"/>
    </row>
    <row r="14" spans="2:46" s="1" customFormat="1" ht="12" hidden="1" customHeight="1">
      <c r="B14" s="37"/>
      <c r="D14" s="108" t="s">
        <v>25</v>
      </c>
      <c r="I14" s="111" t="s">
        <v>26</v>
      </c>
      <c r="J14" s="110" t="s">
        <v>1</v>
      </c>
      <c r="L14" s="37"/>
    </row>
    <row r="15" spans="2:46" s="1" customFormat="1" ht="18" hidden="1" customHeight="1">
      <c r="B15" s="37"/>
      <c r="E15" s="110" t="s">
        <v>27</v>
      </c>
      <c r="I15" s="111" t="s">
        <v>28</v>
      </c>
      <c r="J15" s="110" t="s">
        <v>1</v>
      </c>
      <c r="L15" s="37"/>
    </row>
    <row r="16" spans="2:46" s="1" customFormat="1" ht="6.95" hidden="1" customHeight="1">
      <c r="B16" s="37"/>
      <c r="I16" s="109"/>
      <c r="L16" s="37"/>
    </row>
    <row r="17" spans="2:12" s="1" customFormat="1" ht="12" hidden="1" customHeight="1">
      <c r="B17" s="37"/>
      <c r="D17" s="108" t="s">
        <v>29</v>
      </c>
      <c r="I17" s="111" t="s">
        <v>26</v>
      </c>
      <c r="J17" s="29" t="str">
        <f>'Rekapitulace stavby'!AN13</f>
        <v>Vyplň údaj</v>
      </c>
      <c r="L17" s="37"/>
    </row>
    <row r="18" spans="2:12" s="1" customFormat="1" ht="18" hidden="1" customHeight="1">
      <c r="B18" s="37"/>
      <c r="E18" s="308" t="str">
        <f>'Rekapitulace stavby'!E14</f>
        <v>Vyplň údaj</v>
      </c>
      <c r="F18" s="309"/>
      <c r="G18" s="309"/>
      <c r="H18" s="309"/>
      <c r="I18" s="111" t="s">
        <v>28</v>
      </c>
      <c r="J18" s="29" t="str">
        <f>'Rekapitulace stavby'!AN14</f>
        <v>Vyplň údaj</v>
      </c>
      <c r="L18" s="37"/>
    </row>
    <row r="19" spans="2:12" s="1" customFormat="1" ht="6.95" hidden="1" customHeight="1">
      <c r="B19" s="37"/>
      <c r="I19" s="109"/>
      <c r="L19" s="37"/>
    </row>
    <row r="20" spans="2:12" s="1" customFormat="1" ht="12" hidden="1" customHeight="1">
      <c r="B20" s="37"/>
      <c r="D20" s="108" t="s">
        <v>31</v>
      </c>
      <c r="I20" s="111" t="s">
        <v>26</v>
      </c>
      <c r="J20" s="110" t="s">
        <v>32</v>
      </c>
      <c r="L20" s="37"/>
    </row>
    <row r="21" spans="2:12" s="1" customFormat="1" ht="18" hidden="1" customHeight="1">
      <c r="B21" s="37"/>
      <c r="E21" s="110" t="s">
        <v>33</v>
      </c>
      <c r="I21" s="111" t="s">
        <v>28</v>
      </c>
      <c r="J21" s="110" t="s">
        <v>34</v>
      </c>
      <c r="L21" s="37"/>
    </row>
    <row r="22" spans="2:12" s="1" customFormat="1" ht="6.95" hidden="1" customHeight="1">
      <c r="B22" s="37"/>
      <c r="I22" s="109"/>
      <c r="L22" s="37"/>
    </row>
    <row r="23" spans="2:12" s="1" customFormat="1" ht="12" hidden="1" customHeight="1">
      <c r="B23" s="37"/>
      <c r="D23" s="108" t="s">
        <v>36</v>
      </c>
      <c r="I23" s="111" t="s">
        <v>26</v>
      </c>
      <c r="J23" s="110" t="s">
        <v>1</v>
      </c>
      <c r="L23" s="37"/>
    </row>
    <row r="24" spans="2:12" s="1" customFormat="1" ht="18" hidden="1" customHeight="1">
      <c r="B24" s="37"/>
      <c r="E24" s="110" t="s">
        <v>37</v>
      </c>
      <c r="I24" s="111" t="s">
        <v>28</v>
      </c>
      <c r="J24" s="110" t="s">
        <v>1</v>
      </c>
      <c r="L24" s="37"/>
    </row>
    <row r="25" spans="2:12" s="1" customFormat="1" ht="6.95" hidden="1" customHeight="1">
      <c r="B25" s="37"/>
      <c r="I25" s="109"/>
      <c r="L25" s="37"/>
    </row>
    <row r="26" spans="2:12" s="1" customFormat="1" ht="12" hidden="1" customHeight="1">
      <c r="B26" s="37"/>
      <c r="D26" s="108" t="s">
        <v>38</v>
      </c>
      <c r="I26" s="109"/>
      <c r="L26" s="37"/>
    </row>
    <row r="27" spans="2:12" s="7" customFormat="1" ht="76.5" hidden="1" customHeight="1">
      <c r="B27" s="113"/>
      <c r="E27" s="310" t="s">
        <v>39</v>
      </c>
      <c r="F27" s="310"/>
      <c r="G27" s="310"/>
      <c r="H27" s="310"/>
      <c r="I27" s="114"/>
      <c r="L27" s="113"/>
    </row>
    <row r="28" spans="2:12" s="1" customFormat="1" ht="6.95" hidden="1" customHeight="1">
      <c r="B28" s="37"/>
      <c r="I28" s="109"/>
      <c r="L28" s="37"/>
    </row>
    <row r="29" spans="2:12" s="1" customFormat="1" ht="6.95" hidden="1" customHeight="1">
      <c r="B29" s="37"/>
      <c r="D29" s="61"/>
      <c r="E29" s="61"/>
      <c r="F29" s="61"/>
      <c r="G29" s="61"/>
      <c r="H29" s="61"/>
      <c r="I29" s="115"/>
      <c r="J29" s="61"/>
      <c r="K29" s="61"/>
      <c r="L29" s="37"/>
    </row>
    <row r="30" spans="2:12" s="1" customFormat="1" ht="25.35" hidden="1" customHeight="1">
      <c r="B30" s="37"/>
      <c r="D30" s="116" t="s">
        <v>40</v>
      </c>
      <c r="I30" s="109"/>
      <c r="J30" s="117">
        <f>ROUND(J125, 2)</f>
        <v>0</v>
      </c>
      <c r="L30" s="37"/>
    </row>
    <row r="31" spans="2:12" s="1" customFormat="1" ht="6.95" hidden="1" customHeight="1">
      <c r="B31" s="37"/>
      <c r="D31" s="61"/>
      <c r="E31" s="61"/>
      <c r="F31" s="61"/>
      <c r="G31" s="61"/>
      <c r="H31" s="61"/>
      <c r="I31" s="115"/>
      <c r="J31" s="61"/>
      <c r="K31" s="61"/>
      <c r="L31" s="37"/>
    </row>
    <row r="32" spans="2:12" s="1" customFormat="1" ht="14.45" hidden="1" customHeight="1">
      <c r="B32" s="37"/>
      <c r="F32" s="118" t="s">
        <v>42</v>
      </c>
      <c r="I32" s="119" t="s">
        <v>41</v>
      </c>
      <c r="J32" s="118" t="s">
        <v>43</v>
      </c>
      <c r="L32" s="37"/>
    </row>
    <row r="33" spans="2:12" s="1" customFormat="1" ht="14.45" hidden="1" customHeight="1">
      <c r="B33" s="37"/>
      <c r="D33" s="120" t="s">
        <v>44</v>
      </c>
      <c r="E33" s="108" t="s">
        <v>45</v>
      </c>
      <c r="F33" s="121">
        <f>ROUND((SUM(BE125:BE213)),  2)</f>
        <v>0</v>
      </c>
      <c r="I33" s="122">
        <v>0.21</v>
      </c>
      <c r="J33" s="121">
        <f>ROUND(((SUM(BE125:BE213))*I33),  2)</f>
        <v>0</v>
      </c>
      <c r="L33" s="37"/>
    </row>
    <row r="34" spans="2:12" s="1" customFormat="1" ht="14.45" hidden="1" customHeight="1">
      <c r="B34" s="37"/>
      <c r="E34" s="108" t="s">
        <v>46</v>
      </c>
      <c r="F34" s="121">
        <f>ROUND((SUM(BF125:BF213)),  2)</f>
        <v>0</v>
      </c>
      <c r="I34" s="122">
        <v>0.15</v>
      </c>
      <c r="J34" s="121">
        <f>ROUND(((SUM(BF125:BF213))*I34),  2)</f>
        <v>0</v>
      </c>
      <c r="L34" s="37"/>
    </row>
    <row r="35" spans="2:12" s="1" customFormat="1" ht="14.45" hidden="1" customHeight="1">
      <c r="B35" s="37"/>
      <c r="E35" s="108" t="s">
        <v>47</v>
      </c>
      <c r="F35" s="121">
        <f>ROUND((SUM(BG125:BG213)),  2)</f>
        <v>0</v>
      </c>
      <c r="I35" s="122">
        <v>0.21</v>
      </c>
      <c r="J35" s="121">
        <f>0</f>
        <v>0</v>
      </c>
      <c r="L35" s="37"/>
    </row>
    <row r="36" spans="2:12" s="1" customFormat="1" ht="14.45" hidden="1" customHeight="1">
      <c r="B36" s="37"/>
      <c r="E36" s="108" t="s">
        <v>48</v>
      </c>
      <c r="F36" s="121">
        <f>ROUND((SUM(BH125:BH213)),  2)</f>
        <v>0</v>
      </c>
      <c r="I36" s="122">
        <v>0.15</v>
      </c>
      <c r="J36" s="121">
        <f>0</f>
        <v>0</v>
      </c>
      <c r="L36" s="37"/>
    </row>
    <row r="37" spans="2:12" s="1" customFormat="1" ht="14.45" hidden="1" customHeight="1">
      <c r="B37" s="37"/>
      <c r="E37" s="108" t="s">
        <v>49</v>
      </c>
      <c r="F37" s="121">
        <f>ROUND((SUM(BI125:BI213)),  2)</f>
        <v>0</v>
      </c>
      <c r="I37" s="122">
        <v>0</v>
      </c>
      <c r="J37" s="121">
        <f>0</f>
        <v>0</v>
      </c>
      <c r="L37" s="37"/>
    </row>
    <row r="38" spans="2:12" s="1" customFormat="1" ht="6.95" hidden="1" customHeight="1">
      <c r="B38" s="37"/>
      <c r="I38" s="109"/>
      <c r="L38" s="37"/>
    </row>
    <row r="39" spans="2:12" s="1" customFormat="1" ht="25.35" hidden="1" customHeight="1">
      <c r="B39" s="37"/>
      <c r="C39" s="123"/>
      <c r="D39" s="124" t="s">
        <v>50</v>
      </c>
      <c r="E39" s="125"/>
      <c r="F39" s="125"/>
      <c r="G39" s="126" t="s">
        <v>51</v>
      </c>
      <c r="H39" s="127" t="s">
        <v>52</v>
      </c>
      <c r="I39" s="128"/>
      <c r="J39" s="129">
        <f>SUM(J30:J37)</f>
        <v>0</v>
      </c>
      <c r="K39" s="130"/>
      <c r="L39" s="37"/>
    </row>
    <row r="40" spans="2:12" s="1" customFormat="1" ht="14.45" hidden="1" customHeight="1">
      <c r="B40" s="37"/>
      <c r="I40" s="109"/>
      <c r="L40" s="37"/>
    </row>
    <row r="41" spans="2:12" ht="14.45" hidden="1" customHeight="1">
      <c r="B41" s="19"/>
      <c r="L41" s="19"/>
    </row>
    <row r="42" spans="2:12" ht="14.45" hidden="1" customHeight="1">
      <c r="B42" s="19"/>
      <c r="L42" s="19"/>
    </row>
    <row r="43" spans="2:12" ht="14.45" hidden="1" customHeight="1">
      <c r="B43" s="19"/>
      <c r="L43" s="19"/>
    </row>
    <row r="44" spans="2:12" ht="14.45" hidden="1" customHeight="1">
      <c r="B44" s="19"/>
      <c r="L44" s="19"/>
    </row>
    <row r="45" spans="2:12" ht="14.45" hidden="1" customHeight="1">
      <c r="B45" s="19"/>
      <c r="L45" s="19"/>
    </row>
    <row r="46" spans="2:12" ht="14.45" hidden="1" customHeight="1">
      <c r="B46" s="19"/>
      <c r="L46" s="19"/>
    </row>
    <row r="47" spans="2:12" ht="14.45" hidden="1" customHeight="1">
      <c r="B47" s="19"/>
      <c r="L47" s="19"/>
    </row>
    <row r="48" spans="2:12" ht="14.45" hidden="1" customHeight="1">
      <c r="B48" s="19"/>
      <c r="L48" s="19"/>
    </row>
    <row r="49" spans="2:12" ht="14.45" hidden="1" customHeight="1">
      <c r="B49" s="19"/>
      <c r="L49" s="19"/>
    </row>
    <row r="50" spans="2:12" s="1" customFormat="1" ht="14.45" hidden="1" customHeight="1">
      <c r="B50" s="37"/>
      <c r="D50" s="131" t="s">
        <v>53</v>
      </c>
      <c r="E50" s="132"/>
      <c r="F50" s="132"/>
      <c r="G50" s="131" t="s">
        <v>54</v>
      </c>
      <c r="H50" s="132"/>
      <c r="I50" s="133"/>
      <c r="J50" s="132"/>
      <c r="K50" s="132"/>
      <c r="L50" s="37"/>
    </row>
    <row r="51" spans="2:12" hidden="1">
      <c r="B51" s="19"/>
      <c r="L51" s="19"/>
    </row>
    <row r="52" spans="2:12" hidden="1">
      <c r="B52" s="19"/>
      <c r="L52" s="19"/>
    </row>
    <row r="53" spans="2:12" hidden="1">
      <c r="B53" s="19"/>
      <c r="L53" s="19"/>
    </row>
    <row r="54" spans="2:12" hidden="1">
      <c r="B54" s="19"/>
      <c r="L54" s="19"/>
    </row>
    <row r="55" spans="2:12" hidden="1">
      <c r="B55" s="19"/>
      <c r="L55" s="19"/>
    </row>
    <row r="56" spans="2:12" hidden="1">
      <c r="B56" s="19"/>
      <c r="L56" s="19"/>
    </row>
    <row r="57" spans="2:12" hidden="1">
      <c r="B57" s="19"/>
      <c r="L57" s="19"/>
    </row>
    <row r="58" spans="2:12" hidden="1">
      <c r="B58" s="19"/>
      <c r="L58" s="19"/>
    </row>
    <row r="59" spans="2:12" hidden="1">
      <c r="B59" s="19"/>
      <c r="L59" s="19"/>
    </row>
    <row r="60" spans="2:12" hidden="1">
      <c r="B60" s="19"/>
      <c r="L60" s="19"/>
    </row>
    <row r="61" spans="2:12" s="1" customFormat="1" ht="12.75" hidden="1">
      <c r="B61" s="37"/>
      <c r="D61" s="134" t="s">
        <v>55</v>
      </c>
      <c r="E61" s="135"/>
      <c r="F61" s="136" t="s">
        <v>56</v>
      </c>
      <c r="G61" s="134" t="s">
        <v>55</v>
      </c>
      <c r="H61" s="135"/>
      <c r="I61" s="137"/>
      <c r="J61" s="138" t="s">
        <v>56</v>
      </c>
      <c r="K61" s="135"/>
      <c r="L61" s="37"/>
    </row>
    <row r="62" spans="2:12" hidden="1">
      <c r="B62" s="19"/>
      <c r="L62" s="19"/>
    </row>
    <row r="63" spans="2:12" hidden="1">
      <c r="B63" s="19"/>
      <c r="L63" s="19"/>
    </row>
    <row r="64" spans="2:12" hidden="1">
      <c r="B64" s="19"/>
      <c r="L64" s="19"/>
    </row>
    <row r="65" spans="2:12" s="1" customFormat="1" ht="12.75" hidden="1">
      <c r="B65" s="37"/>
      <c r="D65" s="131" t="s">
        <v>57</v>
      </c>
      <c r="E65" s="132"/>
      <c r="F65" s="132"/>
      <c r="G65" s="131" t="s">
        <v>58</v>
      </c>
      <c r="H65" s="132"/>
      <c r="I65" s="133"/>
      <c r="J65" s="132"/>
      <c r="K65" s="132"/>
      <c r="L65" s="37"/>
    </row>
    <row r="66" spans="2:12" hidden="1">
      <c r="B66" s="19"/>
      <c r="L66" s="19"/>
    </row>
    <row r="67" spans="2:12" hidden="1">
      <c r="B67" s="19"/>
      <c r="L67" s="19"/>
    </row>
    <row r="68" spans="2:12" hidden="1">
      <c r="B68" s="19"/>
      <c r="L68" s="19"/>
    </row>
    <row r="69" spans="2:12" hidden="1">
      <c r="B69" s="19"/>
      <c r="L69" s="19"/>
    </row>
    <row r="70" spans="2:12" hidden="1">
      <c r="B70" s="19"/>
      <c r="L70" s="19"/>
    </row>
    <row r="71" spans="2:12" hidden="1">
      <c r="B71" s="19"/>
      <c r="L71" s="19"/>
    </row>
    <row r="72" spans="2:12" hidden="1">
      <c r="B72" s="19"/>
      <c r="L72" s="19"/>
    </row>
    <row r="73" spans="2:12" hidden="1">
      <c r="B73" s="19"/>
      <c r="L73" s="19"/>
    </row>
    <row r="74" spans="2:12" hidden="1">
      <c r="B74" s="19"/>
      <c r="L74" s="19"/>
    </row>
    <row r="75" spans="2: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hidden="1" customHeight="1">
      <c r="B77" s="139"/>
      <c r="C77" s="140"/>
      <c r="D77" s="140"/>
      <c r="E77" s="140"/>
      <c r="F77" s="140"/>
      <c r="G77" s="140"/>
      <c r="H77" s="140"/>
      <c r="I77" s="141"/>
      <c r="J77" s="140"/>
      <c r="K77" s="140"/>
      <c r="L77" s="37"/>
    </row>
    <row r="78" spans="2:12" hidden="1"/>
    <row r="79" spans="2:12" hidden="1"/>
    <row r="80" spans="2:12" hidden="1"/>
    <row r="81" spans="2:47" s="1" customFormat="1" ht="6.95" customHeight="1">
      <c r="B81" s="142"/>
      <c r="C81" s="143"/>
      <c r="D81" s="143"/>
      <c r="E81" s="143"/>
      <c r="F81" s="143"/>
      <c r="G81" s="143"/>
      <c r="H81" s="143"/>
      <c r="I81" s="144"/>
      <c r="J81" s="143"/>
      <c r="K81" s="143"/>
      <c r="L81" s="37"/>
    </row>
    <row r="82" spans="2:47" s="1" customFormat="1" ht="24.95" customHeight="1">
      <c r="B82" s="33"/>
      <c r="C82" s="22" t="s">
        <v>110</v>
      </c>
      <c r="D82" s="34"/>
      <c r="E82" s="34"/>
      <c r="F82" s="34"/>
      <c r="G82" s="34"/>
      <c r="H82" s="34"/>
      <c r="I82" s="109"/>
      <c r="J82" s="34"/>
      <c r="K82" s="34"/>
      <c r="L82" s="37"/>
    </row>
    <row r="83" spans="2:47" s="1" customFormat="1" ht="6.95" customHeight="1">
      <c r="B83" s="33"/>
      <c r="C83" s="34"/>
      <c r="D83" s="34"/>
      <c r="E83" s="34"/>
      <c r="F83" s="34"/>
      <c r="G83" s="34"/>
      <c r="H83" s="34"/>
      <c r="I83" s="109"/>
      <c r="J83" s="34"/>
      <c r="K83" s="34"/>
      <c r="L83" s="37"/>
    </row>
    <row r="84" spans="2:47" s="1" customFormat="1" ht="12" customHeight="1">
      <c r="B84" s="33"/>
      <c r="C84" s="28" t="s">
        <v>16</v>
      </c>
      <c r="D84" s="34"/>
      <c r="E84" s="34"/>
      <c r="F84" s="34"/>
      <c r="G84" s="34"/>
      <c r="H84" s="34"/>
      <c r="I84" s="109"/>
      <c r="J84" s="34"/>
      <c r="K84" s="34"/>
      <c r="L84" s="37"/>
    </row>
    <row r="85" spans="2:47" s="1" customFormat="1" ht="16.5" customHeight="1">
      <c r="B85" s="33"/>
      <c r="C85" s="34"/>
      <c r="D85" s="34"/>
      <c r="E85" s="302" t="str">
        <f>E7</f>
        <v>Orlice, Týniště n.O., revitalizace ramene Jordán - zadání</v>
      </c>
      <c r="F85" s="303"/>
      <c r="G85" s="303"/>
      <c r="H85" s="303"/>
      <c r="I85" s="109"/>
      <c r="J85" s="34"/>
      <c r="K85" s="34"/>
      <c r="L85" s="37"/>
    </row>
    <row r="86" spans="2:47" s="1" customFormat="1" ht="12" customHeight="1">
      <c r="B86" s="33"/>
      <c r="C86" s="28" t="s">
        <v>108</v>
      </c>
      <c r="D86" s="34"/>
      <c r="E86" s="34"/>
      <c r="F86" s="34"/>
      <c r="G86" s="34"/>
      <c r="H86" s="34"/>
      <c r="I86" s="109"/>
      <c r="J86" s="34"/>
      <c r="K86" s="34"/>
      <c r="L86" s="37"/>
    </row>
    <row r="87" spans="2:47" s="1" customFormat="1" ht="16.5" customHeight="1">
      <c r="B87" s="33"/>
      <c r="C87" s="34"/>
      <c r="D87" s="34"/>
      <c r="E87" s="273" t="str">
        <f>E9</f>
        <v>7 - VON Vedlejší a ostatní náklady</v>
      </c>
      <c r="F87" s="301"/>
      <c r="G87" s="301"/>
      <c r="H87" s="301"/>
      <c r="I87" s="109"/>
      <c r="J87" s="34"/>
      <c r="K87" s="34"/>
      <c r="L87" s="37"/>
    </row>
    <row r="88" spans="2:47" s="1" customFormat="1" ht="6.95" customHeight="1">
      <c r="B88" s="33"/>
      <c r="C88" s="34"/>
      <c r="D88" s="34"/>
      <c r="E88" s="34"/>
      <c r="F88" s="34"/>
      <c r="G88" s="34"/>
      <c r="H88" s="34"/>
      <c r="I88" s="109"/>
      <c r="J88" s="34"/>
      <c r="K88" s="34"/>
      <c r="L88" s="37"/>
    </row>
    <row r="89" spans="2:47" s="1" customFormat="1" ht="12" customHeight="1">
      <c r="B89" s="33"/>
      <c r="C89" s="28" t="s">
        <v>22</v>
      </c>
      <c r="D89" s="34"/>
      <c r="E89" s="34"/>
      <c r="F89" s="26" t="str">
        <f>F12</f>
        <v>Týniště n. Orlicí, Štěpánovsko</v>
      </c>
      <c r="G89" s="34"/>
      <c r="H89" s="34"/>
      <c r="I89" s="111" t="s">
        <v>24</v>
      </c>
      <c r="J89" s="60">
        <f>IF(J12="","",J12)</f>
        <v>43648</v>
      </c>
      <c r="K89" s="34"/>
      <c r="L89" s="37"/>
    </row>
    <row r="90" spans="2:47" s="1" customFormat="1" ht="6.95" customHeight="1">
      <c r="B90" s="33"/>
      <c r="C90" s="34"/>
      <c r="D90" s="34"/>
      <c r="E90" s="34"/>
      <c r="F90" s="34"/>
      <c r="G90" s="34"/>
      <c r="H90" s="34"/>
      <c r="I90" s="109"/>
      <c r="J90" s="34"/>
      <c r="K90" s="34"/>
      <c r="L90" s="37"/>
    </row>
    <row r="91" spans="2:47"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47" s="1" customFormat="1" ht="15.2" customHeight="1">
      <c r="B92" s="33"/>
      <c r="C92" s="28" t="s">
        <v>29</v>
      </c>
      <c r="D92" s="34"/>
      <c r="E92" s="34"/>
      <c r="F92" s="26" t="str">
        <f>IF(E18="","",E18)</f>
        <v>Vyplň údaj</v>
      </c>
      <c r="G92" s="34"/>
      <c r="H92" s="34"/>
      <c r="I92" s="111" t="s">
        <v>36</v>
      </c>
      <c r="J92" s="31" t="str">
        <f>E24</f>
        <v>Ing. Nikola Janková</v>
      </c>
      <c r="K92" s="34"/>
      <c r="L92" s="37"/>
    </row>
    <row r="93" spans="2:47" s="1" customFormat="1" ht="10.35" customHeight="1">
      <c r="B93" s="33"/>
      <c r="C93" s="34"/>
      <c r="D93" s="34"/>
      <c r="E93" s="34"/>
      <c r="F93" s="34"/>
      <c r="G93" s="34"/>
      <c r="H93" s="34"/>
      <c r="I93" s="109"/>
      <c r="J93" s="34"/>
      <c r="K93" s="34"/>
      <c r="L93" s="37"/>
    </row>
    <row r="94" spans="2:47" s="1" customFormat="1" ht="29.25" customHeight="1">
      <c r="B94" s="33"/>
      <c r="C94" s="145" t="s">
        <v>111</v>
      </c>
      <c r="D94" s="146"/>
      <c r="E94" s="146"/>
      <c r="F94" s="146"/>
      <c r="G94" s="146"/>
      <c r="H94" s="146"/>
      <c r="I94" s="147"/>
      <c r="J94" s="148" t="s">
        <v>112</v>
      </c>
      <c r="K94" s="146"/>
      <c r="L94" s="37"/>
    </row>
    <row r="95" spans="2:47"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J125</f>
        <v>0</v>
      </c>
      <c r="K96" s="34"/>
      <c r="L96" s="37"/>
      <c r="AU96" s="16" t="s">
        <v>114</v>
      </c>
    </row>
    <row r="97" spans="2:12" s="8" customFormat="1" ht="24.95" customHeight="1">
      <c r="B97" s="150"/>
      <c r="C97" s="151"/>
      <c r="D97" s="152" t="s">
        <v>115</v>
      </c>
      <c r="E97" s="153"/>
      <c r="F97" s="153"/>
      <c r="G97" s="153"/>
      <c r="H97" s="153"/>
      <c r="I97" s="154"/>
      <c r="J97" s="155">
        <f>J126</f>
        <v>0</v>
      </c>
      <c r="K97" s="151"/>
      <c r="L97" s="156"/>
    </row>
    <row r="98" spans="2:12" s="9" customFormat="1" ht="19.899999999999999" customHeight="1">
      <c r="B98" s="157"/>
      <c r="C98" s="158"/>
      <c r="D98" s="159" t="s">
        <v>116</v>
      </c>
      <c r="E98" s="160"/>
      <c r="F98" s="160"/>
      <c r="G98" s="160"/>
      <c r="H98" s="160"/>
      <c r="I98" s="161"/>
      <c r="J98" s="162">
        <f>J127</f>
        <v>0</v>
      </c>
      <c r="K98" s="158"/>
      <c r="L98" s="163"/>
    </row>
    <row r="99" spans="2:12" s="9" customFormat="1" ht="19.899999999999999" customHeight="1">
      <c r="B99" s="157"/>
      <c r="C99" s="158"/>
      <c r="D99" s="159" t="s">
        <v>600</v>
      </c>
      <c r="E99" s="160"/>
      <c r="F99" s="160"/>
      <c r="G99" s="160"/>
      <c r="H99" s="160"/>
      <c r="I99" s="161"/>
      <c r="J99" s="162">
        <f>J133</f>
        <v>0</v>
      </c>
      <c r="K99" s="158"/>
      <c r="L99" s="163"/>
    </row>
    <row r="100" spans="2:12" s="9" customFormat="1" ht="19.899999999999999" customHeight="1">
      <c r="B100" s="157"/>
      <c r="C100" s="158"/>
      <c r="D100" s="159" t="s">
        <v>119</v>
      </c>
      <c r="E100" s="160"/>
      <c r="F100" s="160"/>
      <c r="G100" s="160"/>
      <c r="H100" s="160"/>
      <c r="I100" s="161"/>
      <c r="J100" s="162">
        <f>J137</f>
        <v>0</v>
      </c>
      <c r="K100" s="158"/>
      <c r="L100" s="163"/>
    </row>
    <row r="101" spans="2:12" s="8" customFormat="1" ht="24.95" customHeight="1">
      <c r="B101" s="150"/>
      <c r="C101" s="151"/>
      <c r="D101" s="152" t="s">
        <v>654</v>
      </c>
      <c r="E101" s="153"/>
      <c r="F101" s="153"/>
      <c r="G101" s="153"/>
      <c r="H101" s="153"/>
      <c r="I101" s="154"/>
      <c r="J101" s="155">
        <f>J141</f>
        <v>0</v>
      </c>
      <c r="K101" s="151"/>
      <c r="L101" s="156"/>
    </row>
    <row r="102" spans="2:12" s="9" customFormat="1" ht="19.899999999999999" customHeight="1">
      <c r="B102" s="157"/>
      <c r="C102" s="158"/>
      <c r="D102" s="159" t="s">
        <v>655</v>
      </c>
      <c r="E102" s="160"/>
      <c r="F102" s="160"/>
      <c r="G102" s="160"/>
      <c r="H102" s="160"/>
      <c r="I102" s="161"/>
      <c r="J102" s="162">
        <f>J142</f>
        <v>0</v>
      </c>
      <c r="K102" s="158"/>
      <c r="L102" s="163"/>
    </row>
    <row r="103" spans="2:12" s="9" customFormat="1" ht="19.899999999999999" customHeight="1">
      <c r="B103" s="157"/>
      <c r="C103" s="158"/>
      <c r="D103" s="159" t="s">
        <v>656</v>
      </c>
      <c r="E103" s="160"/>
      <c r="F103" s="160"/>
      <c r="G103" s="160"/>
      <c r="H103" s="160"/>
      <c r="I103" s="161"/>
      <c r="J103" s="162">
        <f>J161</f>
        <v>0</v>
      </c>
      <c r="K103" s="158"/>
      <c r="L103" s="163"/>
    </row>
    <row r="104" spans="2:12" s="9" customFormat="1" ht="19.899999999999999" customHeight="1">
      <c r="B104" s="157"/>
      <c r="C104" s="158"/>
      <c r="D104" s="159" t="s">
        <v>657</v>
      </c>
      <c r="E104" s="160"/>
      <c r="F104" s="160"/>
      <c r="G104" s="160"/>
      <c r="H104" s="160"/>
      <c r="I104" s="161"/>
      <c r="J104" s="162">
        <f>J186</f>
        <v>0</v>
      </c>
      <c r="K104" s="158"/>
      <c r="L104" s="163"/>
    </row>
    <row r="105" spans="2:12" s="9" customFormat="1" ht="19.899999999999999" customHeight="1">
      <c r="B105" s="157"/>
      <c r="C105" s="158"/>
      <c r="D105" s="159" t="s">
        <v>658</v>
      </c>
      <c r="E105" s="160"/>
      <c r="F105" s="160"/>
      <c r="G105" s="160"/>
      <c r="H105" s="160"/>
      <c r="I105" s="161"/>
      <c r="J105" s="162">
        <f>J199</f>
        <v>0</v>
      </c>
      <c r="K105" s="158"/>
      <c r="L105" s="163"/>
    </row>
    <row r="106" spans="2:12" s="1" customFormat="1" ht="21.75" customHeight="1">
      <c r="B106" s="33"/>
      <c r="C106" s="34"/>
      <c r="D106" s="34"/>
      <c r="E106" s="34"/>
      <c r="F106" s="34"/>
      <c r="G106" s="34"/>
      <c r="H106" s="34"/>
      <c r="I106" s="109"/>
      <c r="J106" s="34"/>
      <c r="K106" s="34"/>
      <c r="L106" s="37"/>
    </row>
    <row r="107" spans="2:12" s="1" customFormat="1" ht="6.95" customHeight="1">
      <c r="B107" s="48"/>
      <c r="C107" s="49"/>
      <c r="D107" s="49"/>
      <c r="E107" s="49"/>
      <c r="F107" s="49"/>
      <c r="G107" s="49"/>
      <c r="H107" s="49"/>
      <c r="I107" s="141"/>
      <c r="J107" s="49"/>
      <c r="K107" s="49"/>
      <c r="L107" s="37"/>
    </row>
    <row r="111" spans="2:12" s="1" customFormat="1" ht="6.95" customHeight="1">
      <c r="B111" s="50"/>
      <c r="C111" s="51"/>
      <c r="D111" s="51"/>
      <c r="E111" s="51"/>
      <c r="F111" s="51"/>
      <c r="G111" s="51"/>
      <c r="H111" s="51"/>
      <c r="I111" s="144"/>
      <c r="J111" s="51"/>
      <c r="K111" s="51"/>
      <c r="L111" s="37"/>
    </row>
    <row r="112" spans="2:12" s="1" customFormat="1" ht="24.95" customHeight="1">
      <c r="B112" s="33"/>
      <c r="C112" s="22" t="s">
        <v>121</v>
      </c>
      <c r="D112" s="34"/>
      <c r="E112" s="34"/>
      <c r="F112" s="34"/>
      <c r="G112" s="34"/>
      <c r="H112" s="34"/>
      <c r="I112" s="109"/>
      <c r="J112" s="34"/>
      <c r="K112" s="34"/>
      <c r="L112" s="37"/>
    </row>
    <row r="113" spans="2:65" s="1" customFormat="1" ht="6.95" customHeight="1">
      <c r="B113" s="33"/>
      <c r="C113" s="34"/>
      <c r="D113" s="34"/>
      <c r="E113" s="34"/>
      <c r="F113" s="34"/>
      <c r="G113" s="34"/>
      <c r="H113" s="34"/>
      <c r="I113" s="109"/>
      <c r="J113" s="34"/>
      <c r="K113" s="34"/>
      <c r="L113" s="37"/>
    </row>
    <row r="114" spans="2:65" s="1" customFormat="1" ht="12" customHeight="1">
      <c r="B114" s="33"/>
      <c r="C114" s="28" t="s">
        <v>16</v>
      </c>
      <c r="D114" s="34"/>
      <c r="E114" s="34"/>
      <c r="F114" s="34"/>
      <c r="G114" s="34"/>
      <c r="H114" s="34"/>
      <c r="I114" s="109"/>
      <c r="J114" s="34"/>
      <c r="K114" s="34"/>
      <c r="L114" s="37"/>
    </row>
    <row r="115" spans="2:65" s="1" customFormat="1" ht="16.5" customHeight="1">
      <c r="B115" s="33"/>
      <c r="C115" s="34"/>
      <c r="D115" s="34"/>
      <c r="E115" s="302" t="str">
        <f>E7</f>
        <v>Orlice, Týniště n.O., revitalizace ramene Jordán - zadání</v>
      </c>
      <c r="F115" s="303"/>
      <c r="G115" s="303"/>
      <c r="H115" s="303"/>
      <c r="I115" s="109"/>
      <c r="J115" s="34"/>
      <c r="K115" s="34"/>
      <c r="L115" s="37"/>
    </row>
    <row r="116" spans="2:65" s="1" customFormat="1" ht="12" customHeight="1">
      <c r="B116" s="33"/>
      <c r="C116" s="28" t="s">
        <v>108</v>
      </c>
      <c r="D116" s="34"/>
      <c r="E116" s="34"/>
      <c r="F116" s="34"/>
      <c r="G116" s="34"/>
      <c r="H116" s="34"/>
      <c r="I116" s="109"/>
      <c r="J116" s="34"/>
      <c r="K116" s="34"/>
      <c r="L116" s="37"/>
    </row>
    <row r="117" spans="2:65" s="1" customFormat="1" ht="16.5" customHeight="1">
      <c r="B117" s="33"/>
      <c r="C117" s="34"/>
      <c r="D117" s="34"/>
      <c r="E117" s="273" t="str">
        <f>E9</f>
        <v>7 - VON Vedlejší a ostatní náklady</v>
      </c>
      <c r="F117" s="301"/>
      <c r="G117" s="301"/>
      <c r="H117" s="301"/>
      <c r="I117" s="109"/>
      <c r="J117" s="34"/>
      <c r="K117" s="34"/>
      <c r="L117" s="37"/>
    </row>
    <row r="118" spans="2:65" s="1" customFormat="1" ht="6.95" customHeight="1">
      <c r="B118" s="33"/>
      <c r="C118" s="34"/>
      <c r="D118" s="34"/>
      <c r="E118" s="34"/>
      <c r="F118" s="34"/>
      <c r="G118" s="34"/>
      <c r="H118" s="34"/>
      <c r="I118" s="109"/>
      <c r="J118" s="34"/>
      <c r="K118" s="34"/>
      <c r="L118" s="37"/>
    </row>
    <row r="119" spans="2:65" s="1" customFormat="1" ht="12" customHeight="1">
      <c r="B119" s="33"/>
      <c r="C119" s="28" t="s">
        <v>22</v>
      </c>
      <c r="D119" s="34"/>
      <c r="E119" s="34"/>
      <c r="F119" s="26" t="str">
        <f>F12</f>
        <v>Týniště n. Orlicí, Štěpánovsko</v>
      </c>
      <c r="G119" s="34"/>
      <c r="H119" s="34"/>
      <c r="I119" s="111" t="s">
        <v>24</v>
      </c>
      <c r="J119" s="60">
        <f>IF(J12="","",J12)</f>
        <v>43648</v>
      </c>
      <c r="K119" s="34"/>
      <c r="L119" s="37"/>
    </row>
    <row r="120" spans="2:65" s="1" customFormat="1" ht="6.95" customHeight="1">
      <c r="B120" s="33"/>
      <c r="C120" s="34"/>
      <c r="D120" s="34"/>
      <c r="E120" s="34"/>
      <c r="F120" s="34"/>
      <c r="G120" s="34"/>
      <c r="H120" s="34"/>
      <c r="I120" s="109"/>
      <c r="J120" s="34"/>
      <c r="K120" s="34"/>
      <c r="L120" s="37"/>
    </row>
    <row r="121" spans="2:65" s="1" customFormat="1" ht="43.15" customHeight="1">
      <c r="B121" s="33"/>
      <c r="C121" s="28" t="s">
        <v>25</v>
      </c>
      <c r="D121" s="34"/>
      <c r="E121" s="34"/>
      <c r="F121" s="26" t="str">
        <f>E15</f>
        <v>Povodí Labe, státní podnik,Víta Nejedlého 951, HK3</v>
      </c>
      <c r="G121" s="34"/>
      <c r="H121" s="34"/>
      <c r="I121" s="111" t="s">
        <v>31</v>
      </c>
      <c r="J121" s="31" t="str">
        <f>E21</f>
        <v>Šindlar s.r.o.,Na Brně 372/2a, 500 06 Hradec Král.</v>
      </c>
      <c r="K121" s="34"/>
      <c r="L121" s="37"/>
    </row>
    <row r="122" spans="2:65" s="1" customFormat="1" ht="15.2" customHeight="1">
      <c r="B122" s="33"/>
      <c r="C122" s="28" t="s">
        <v>29</v>
      </c>
      <c r="D122" s="34"/>
      <c r="E122" s="34"/>
      <c r="F122" s="26" t="str">
        <f>IF(E18="","",E18)</f>
        <v>Vyplň údaj</v>
      </c>
      <c r="G122" s="34"/>
      <c r="H122" s="34"/>
      <c r="I122" s="111" t="s">
        <v>36</v>
      </c>
      <c r="J122" s="31" t="str">
        <f>E24</f>
        <v>Ing. Nikola Janková</v>
      </c>
      <c r="K122" s="34"/>
      <c r="L122" s="37"/>
    </row>
    <row r="123" spans="2:65" s="1" customFormat="1" ht="10.35" customHeight="1">
      <c r="B123" s="33"/>
      <c r="C123" s="34"/>
      <c r="D123" s="34"/>
      <c r="E123" s="34"/>
      <c r="F123" s="34"/>
      <c r="G123" s="34"/>
      <c r="H123" s="34"/>
      <c r="I123" s="109"/>
      <c r="J123" s="34"/>
      <c r="K123" s="34"/>
      <c r="L123" s="37"/>
    </row>
    <row r="124" spans="2:65" s="10" customFormat="1" ht="29.25" customHeight="1">
      <c r="B124" s="164"/>
      <c r="C124" s="165" t="s">
        <v>122</v>
      </c>
      <c r="D124" s="166" t="s">
        <v>65</v>
      </c>
      <c r="E124" s="166" t="s">
        <v>61</v>
      </c>
      <c r="F124" s="166" t="s">
        <v>62</v>
      </c>
      <c r="G124" s="166" t="s">
        <v>123</v>
      </c>
      <c r="H124" s="166" t="s">
        <v>124</v>
      </c>
      <c r="I124" s="167" t="s">
        <v>125</v>
      </c>
      <c r="J124" s="166" t="s">
        <v>112</v>
      </c>
      <c r="K124" s="168" t="s">
        <v>126</v>
      </c>
      <c r="L124" s="169"/>
      <c r="M124" s="69" t="s">
        <v>1</v>
      </c>
      <c r="N124" s="70" t="s">
        <v>44</v>
      </c>
      <c r="O124" s="70" t="s">
        <v>127</v>
      </c>
      <c r="P124" s="70" t="s">
        <v>128</v>
      </c>
      <c r="Q124" s="70" t="s">
        <v>129</v>
      </c>
      <c r="R124" s="70" t="s">
        <v>130</v>
      </c>
      <c r="S124" s="70" t="s">
        <v>131</v>
      </c>
      <c r="T124" s="71" t="s">
        <v>132</v>
      </c>
    </row>
    <row r="125" spans="2:65" s="1" customFormat="1" ht="22.9" customHeight="1">
      <c r="B125" s="33"/>
      <c r="C125" s="76" t="s">
        <v>133</v>
      </c>
      <c r="D125" s="34"/>
      <c r="E125" s="34"/>
      <c r="F125" s="34"/>
      <c r="G125" s="34"/>
      <c r="H125" s="34"/>
      <c r="I125" s="109"/>
      <c r="J125" s="170">
        <f>BK125</f>
        <v>0</v>
      </c>
      <c r="K125" s="34"/>
      <c r="L125" s="37"/>
      <c r="M125" s="72"/>
      <c r="N125" s="73"/>
      <c r="O125" s="73"/>
      <c r="P125" s="171">
        <f>P126+P141</f>
        <v>0</v>
      </c>
      <c r="Q125" s="73"/>
      <c r="R125" s="171">
        <f>R126+R141</f>
        <v>52.683944079999996</v>
      </c>
      <c r="S125" s="73"/>
      <c r="T125" s="172">
        <f>T126+T141</f>
        <v>300</v>
      </c>
      <c r="AT125" s="16" t="s">
        <v>79</v>
      </c>
      <c r="AU125" s="16" t="s">
        <v>114</v>
      </c>
      <c r="BK125" s="173">
        <f>BK126+BK141</f>
        <v>0</v>
      </c>
    </row>
    <row r="126" spans="2:65" s="11" customFormat="1" ht="25.9" customHeight="1">
      <c r="B126" s="174"/>
      <c r="C126" s="175"/>
      <c r="D126" s="176" t="s">
        <v>79</v>
      </c>
      <c r="E126" s="177" t="s">
        <v>134</v>
      </c>
      <c r="F126" s="177" t="s">
        <v>135</v>
      </c>
      <c r="G126" s="175"/>
      <c r="H126" s="175"/>
      <c r="I126" s="178"/>
      <c r="J126" s="179">
        <f>BK126</f>
        <v>0</v>
      </c>
      <c r="K126" s="175"/>
      <c r="L126" s="180"/>
      <c r="M126" s="181"/>
      <c r="N126" s="182"/>
      <c r="O126" s="182"/>
      <c r="P126" s="183">
        <f>P127+P133+P137</f>
        <v>0</v>
      </c>
      <c r="Q126" s="182"/>
      <c r="R126" s="183">
        <f>R127+R133+R137</f>
        <v>52.683944079999996</v>
      </c>
      <c r="S126" s="182"/>
      <c r="T126" s="184">
        <f>T127+T133+T137</f>
        <v>300</v>
      </c>
      <c r="AR126" s="185" t="s">
        <v>85</v>
      </c>
      <c r="AT126" s="186" t="s">
        <v>79</v>
      </c>
      <c r="AU126" s="186" t="s">
        <v>80</v>
      </c>
      <c r="AY126" s="185" t="s">
        <v>136</v>
      </c>
      <c r="BK126" s="187">
        <f>BK127+BK133+BK137</f>
        <v>0</v>
      </c>
    </row>
    <row r="127" spans="2:65" s="11" customFormat="1" ht="22.9" customHeight="1">
      <c r="B127" s="174"/>
      <c r="C127" s="175"/>
      <c r="D127" s="176" t="s">
        <v>79</v>
      </c>
      <c r="E127" s="188" t="s">
        <v>85</v>
      </c>
      <c r="F127" s="188" t="s">
        <v>137</v>
      </c>
      <c r="G127" s="175"/>
      <c r="H127" s="175"/>
      <c r="I127" s="178"/>
      <c r="J127" s="189">
        <f>BK127</f>
        <v>0</v>
      </c>
      <c r="K127" s="175"/>
      <c r="L127" s="180"/>
      <c r="M127" s="181"/>
      <c r="N127" s="182"/>
      <c r="O127" s="182"/>
      <c r="P127" s="183">
        <f>SUM(P128:P132)</f>
        <v>0</v>
      </c>
      <c r="Q127" s="182"/>
      <c r="R127" s="183">
        <f>SUM(R128:R132)</f>
        <v>0</v>
      </c>
      <c r="S127" s="182"/>
      <c r="T127" s="184">
        <f>SUM(T128:T132)</f>
        <v>0</v>
      </c>
      <c r="AR127" s="185" t="s">
        <v>85</v>
      </c>
      <c r="AT127" s="186" t="s">
        <v>79</v>
      </c>
      <c r="AU127" s="186" t="s">
        <v>85</v>
      </c>
      <c r="AY127" s="185" t="s">
        <v>136</v>
      </c>
      <c r="BK127" s="187">
        <f>SUM(BK128:BK132)</f>
        <v>0</v>
      </c>
    </row>
    <row r="128" spans="2:65" s="1" customFormat="1" ht="48" customHeight="1">
      <c r="B128" s="33"/>
      <c r="C128" s="190" t="s">
        <v>85</v>
      </c>
      <c r="D128" s="190" t="s">
        <v>138</v>
      </c>
      <c r="E128" s="191" t="s">
        <v>659</v>
      </c>
      <c r="F128" s="192" t="s">
        <v>660</v>
      </c>
      <c r="G128" s="193" t="s">
        <v>218</v>
      </c>
      <c r="H128" s="194">
        <v>4470.67</v>
      </c>
      <c r="I128" s="195"/>
      <c r="J128" s="196">
        <f>ROUND(I128*H128,2)</f>
        <v>0</v>
      </c>
      <c r="K128" s="192" t="s">
        <v>142</v>
      </c>
      <c r="L128" s="37"/>
      <c r="M128" s="197" t="s">
        <v>1</v>
      </c>
      <c r="N128" s="198" t="s">
        <v>45</v>
      </c>
      <c r="O128" s="65"/>
      <c r="P128" s="199">
        <f>O128*H128</f>
        <v>0</v>
      </c>
      <c r="Q128" s="199">
        <v>0</v>
      </c>
      <c r="R128" s="199">
        <f>Q128*H128</f>
        <v>0</v>
      </c>
      <c r="S128" s="199">
        <v>0</v>
      </c>
      <c r="T128" s="200">
        <f>S128*H128</f>
        <v>0</v>
      </c>
      <c r="AR128" s="201" t="s">
        <v>95</v>
      </c>
      <c r="AT128" s="201" t="s">
        <v>138</v>
      </c>
      <c r="AU128" s="201" t="s">
        <v>89</v>
      </c>
      <c r="AY128" s="16" t="s">
        <v>136</v>
      </c>
      <c r="BE128" s="202">
        <f>IF(N128="základní",J128,0)</f>
        <v>0</v>
      </c>
      <c r="BF128" s="202">
        <f>IF(N128="snížená",J128,0)</f>
        <v>0</v>
      </c>
      <c r="BG128" s="202">
        <f>IF(N128="zákl. přenesená",J128,0)</f>
        <v>0</v>
      </c>
      <c r="BH128" s="202">
        <f>IF(N128="sníž. přenesená",J128,0)</f>
        <v>0</v>
      </c>
      <c r="BI128" s="202">
        <f>IF(N128="nulová",J128,0)</f>
        <v>0</v>
      </c>
      <c r="BJ128" s="16" t="s">
        <v>85</v>
      </c>
      <c r="BK128" s="202">
        <f>ROUND(I128*H128,2)</f>
        <v>0</v>
      </c>
      <c r="BL128" s="16" t="s">
        <v>95</v>
      </c>
      <c r="BM128" s="201" t="s">
        <v>661</v>
      </c>
    </row>
    <row r="129" spans="2:65" s="1" customFormat="1" ht="58.5">
      <c r="B129" s="33"/>
      <c r="C129" s="34"/>
      <c r="D129" s="203" t="s">
        <v>144</v>
      </c>
      <c r="E129" s="34"/>
      <c r="F129" s="204" t="s">
        <v>662</v>
      </c>
      <c r="G129" s="34"/>
      <c r="H129" s="34"/>
      <c r="I129" s="109"/>
      <c r="J129" s="34"/>
      <c r="K129" s="34"/>
      <c r="L129" s="37"/>
      <c r="M129" s="205"/>
      <c r="N129" s="65"/>
      <c r="O129" s="65"/>
      <c r="P129" s="65"/>
      <c r="Q129" s="65"/>
      <c r="R129" s="65"/>
      <c r="S129" s="65"/>
      <c r="T129" s="66"/>
      <c r="AT129" s="16" t="s">
        <v>144</v>
      </c>
      <c r="AU129" s="16" t="s">
        <v>89</v>
      </c>
    </row>
    <row r="130" spans="2:65" s="13" customFormat="1">
      <c r="B130" s="216"/>
      <c r="C130" s="217"/>
      <c r="D130" s="203" t="s">
        <v>146</v>
      </c>
      <c r="E130" s="218" t="s">
        <v>1</v>
      </c>
      <c r="F130" s="219" t="s">
        <v>663</v>
      </c>
      <c r="G130" s="217"/>
      <c r="H130" s="220">
        <v>3566.47</v>
      </c>
      <c r="I130" s="221"/>
      <c r="J130" s="217"/>
      <c r="K130" s="217"/>
      <c r="L130" s="222"/>
      <c r="M130" s="223"/>
      <c r="N130" s="224"/>
      <c r="O130" s="224"/>
      <c r="P130" s="224"/>
      <c r="Q130" s="224"/>
      <c r="R130" s="224"/>
      <c r="S130" s="224"/>
      <c r="T130" s="225"/>
      <c r="AT130" s="226" t="s">
        <v>146</v>
      </c>
      <c r="AU130" s="226" t="s">
        <v>89</v>
      </c>
      <c r="AV130" s="13" t="s">
        <v>89</v>
      </c>
      <c r="AW130" s="13" t="s">
        <v>35</v>
      </c>
      <c r="AX130" s="13" t="s">
        <v>80</v>
      </c>
      <c r="AY130" s="226" t="s">
        <v>136</v>
      </c>
    </row>
    <row r="131" spans="2:65" s="13" customFormat="1">
      <c r="B131" s="216"/>
      <c r="C131" s="217"/>
      <c r="D131" s="203" t="s">
        <v>146</v>
      </c>
      <c r="E131" s="218" t="s">
        <v>1</v>
      </c>
      <c r="F131" s="219" t="s">
        <v>664</v>
      </c>
      <c r="G131" s="217"/>
      <c r="H131" s="220">
        <v>904.2</v>
      </c>
      <c r="I131" s="221"/>
      <c r="J131" s="217"/>
      <c r="K131" s="217"/>
      <c r="L131" s="222"/>
      <c r="M131" s="223"/>
      <c r="N131" s="224"/>
      <c r="O131" s="224"/>
      <c r="P131" s="224"/>
      <c r="Q131" s="224"/>
      <c r="R131" s="224"/>
      <c r="S131" s="224"/>
      <c r="T131" s="225"/>
      <c r="AT131" s="226" t="s">
        <v>146</v>
      </c>
      <c r="AU131" s="226" t="s">
        <v>89</v>
      </c>
      <c r="AV131" s="13" t="s">
        <v>89</v>
      </c>
      <c r="AW131" s="13" t="s">
        <v>35</v>
      </c>
      <c r="AX131" s="13" t="s">
        <v>80</v>
      </c>
      <c r="AY131" s="226" t="s">
        <v>136</v>
      </c>
    </row>
    <row r="132" spans="2:65" s="14" customFormat="1">
      <c r="B132" s="227"/>
      <c r="C132" s="228"/>
      <c r="D132" s="203" t="s">
        <v>146</v>
      </c>
      <c r="E132" s="229" t="s">
        <v>1</v>
      </c>
      <c r="F132" s="230" t="s">
        <v>150</v>
      </c>
      <c r="G132" s="228"/>
      <c r="H132" s="231">
        <v>4470.67</v>
      </c>
      <c r="I132" s="232"/>
      <c r="J132" s="228"/>
      <c r="K132" s="228"/>
      <c r="L132" s="233"/>
      <c r="M132" s="234"/>
      <c r="N132" s="235"/>
      <c r="O132" s="235"/>
      <c r="P132" s="235"/>
      <c r="Q132" s="235"/>
      <c r="R132" s="235"/>
      <c r="S132" s="235"/>
      <c r="T132" s="236"/>
      <c r="AT132" s="237" t="s">
        <v>146</v>
      </c>
      <c r="AU132" s="237" t="s">
        <v>89</v>
      </c>
      <c r="AV132" s="14" t="s">
        <v>95</v>
      </c>
      <c r="AW132" s="14" t="s">
        <v>35</v>
      </c>
      <c r="AX132" s="14" t="s">
        <v>85</v>
      </c>
      <c r="AY132" s="237" t="s">
        <v>136</v>
      </c>
    </row>
    <row r="133" spans="2:65" s="11" customFormat="1" ht="22.9" customHeight="1">
      <c r="B133" s="174"/>
      <c r="C133" s="175"/>
      <c r="D133" s="176" t="s">
        <v>79</v>
      </c>
      <c r="E133" s="188" t="s">
        <v>98</v>
      </c>
      <c r="F133" s="188" t="s">
        <v>631</v>
      </c>
      <c r="G133" s="175"/>
      <c r="H133" s="175"/>
      <c r="I133" s="178"/>
      <c r="J133" s="189">
        <f>BK133</f>
        <v>0</v>
      </c>
      <c r="K133" s="175"/>
      <c r="L133" s="180"/>
      <c r="M133" s="181"/>
      <c r="N133" s="182"/>
      <c r="O133" s="182"/>
      <c r="P133" s="183">
        <f>SUM(P134:P136)</f>
        <v>0</v>
      </c>
      <c r="Q133" s="182"/>
      <c r="R133" s="183">
        <f>SUM(R134:R136)</f>
        <v>52.683944079999996</v>
      </c>
      <c r="S133" s="182"/>
      <c r="T133" s="184">
        <f>SUM(T134:T136)</f>
        <v>0</v>
      </c>
      <c r="AR133" s="185" t="s">
        <v>85</v>
      </c>
      <c r="AT133" s="186" t="s">
        <v>79</v>
      </c>
      <c r="AU133" s="186" t="s">
        <v>85</v>
      </c>
      <c r="AY133" s="185" t="s">
        <v>136</v>
      </c>
      <c r="BK133" s="187">
        <f>SUM(BK134:BK136)</f>
        <v>0</v>
      </c>
    </row>
    <row r="134" spans="2:65" s="1" customFormat="1" ht="60" customHeight="1">
      <c r="B134" s="33"/>
      <c r="C134" s="190" t="s">
        <v>89</v>
      </c>
      <c r="D134" s="190" t="s">
        <v>138</v>
      </c>
      <c r="E134" s="191" t="s">
        <v>665</v>
      </c>
      <c r="F134" s="192" t="s">
        <v>666</v>
      </c>
      <c r="G134" s="193" t="s">
        <v>218</v>
      </c>
      <c r="H134" s="194">
        <v>534.971</v>
      </c>
      <c r="I134" s="195"/>
      <c r="J134" s="196">
        <f>ROUND(I134*H134,2)</f>
        <v>0</v>
      </c>
      <c r="K134" s="192" t="s">
        <v>142</v>
      </c>
      <c r="L134" s="37"/>
      <c r="M134" s="197" t="s">
        <v>1</v>
      </c>
      <c r="N134" s="198" t="s">
        <v>45</v>
      </c>
      <c r="O134" s="65"/>
      <c r="P134" s="199">
        <f>O134*H134</f>
        <v>0</v>
      </c>
      <c r="Q134" s="199">
        <v>9.8479999999999998E-2</v>
      </c>
      <c r="R134" s="199">
        <f>Q134*H134</f>
        <v>52.683944079999996</v>
      </c>
      <c r="S134" s="199">
        <v>0</v>
      </c>
      <c r="T134" s="200">
        <f>S134*H134</f>
        <v>0</v>
      </c>
      <c r="AR134" s="201" t="s">
        <v>95</v>
      </c>
      <c r="AT134" s="201" t="s">
        <v>138</v>
      </c>
      <c r="AU134" s="201" t="s">
        <v>89</v>
      </c>
      <c r="AY134" s="16" t="s">
        <v>136</v>
      </c>
      <c r="BE134" s="202">
        <f>IF(N134="základní",J134,0)</f>
        <v>0</v>
      </c>
      <c r="BF134" s="202">
        <f>IF(N134="snížená",J134,0)</f>
        <v>0</v>
      </c>
      <c r="BG134" s="202">
        <f>IF(N134="zákl. přenesená",J134,0)</f>
        <v>0</v>
      </c>
      <c r="BH134" s="202">
        <f>IF(N134="sníž. přenesená",J134,0)</f>
        <v>0</v>
      </c>
      <c r="BI134" s="202">
        <f>IF(N134="nulová",J134,0)</f>
        <v>0</v>
      </c>
      <c r="BJ134" s="16" t="s">
        <v>85</v>
      </c>
      <c r="BK134" s="202">
        <f>ROUND(I134*H134,2)</f>
        <v>0</v>
      </c>
      <c r="BL134" s="16" t="s">
        <v>95</v>
      </c>
      <c r="BM134" s="201" t="s">
        <v>667</v>
      </c>
    </row>
    <row r="135" spans="2:65" s="1" customFormat="1" ht="48.75">
      <c r="B135" s="33"/>
      <c r="C135" s="34"/>
      <c r="D135" s="203" t="s">
        <v>144</v>
      </c>
      <c r="E135" s="34"/>
      <c r="F135" s="204" t="s">
        <v>668</v>
      </c>
      <c r="G135" s="34"/>
      <c r="H135" s="34"/>
      <c r="I135" s="109"/>
      <c r="J135" s="34"/>
      <c r="K135" s="34"/>
      <c r="L135" s="37"/>
      <c r="M135" s="205"/>
      <c r="N135" s="65"/>
      <c r="O135" s="65"/>
      <c r="P135" s="65"/>
      <c r="Q135" s="65"/>
      <c r="R135" s="65"/>
      <c r="S135" s="65"/>
      <c r="T135" s="66"/>
      <c r="AT135" s="16" t="s">
        <v>144</v>
      </c>
      <c r="AU135" s="16" t="s">
        <v>89</v>
      </c>
    </row>
    <row r="136" spans="2:65" s="13" customFormat="1">
      <c r="B136" s="216"/>
      <c r="C136" s="217"/>
      <c r="D136" s="203" t="s">
        <v>146</v>
      </c>
      <c r="E136" s="218" t="s">
        <v>1</v>
      </c>
      <c r="F136" s="219" t="s">
        <v>669</v>
      </c>
      <c r="G136" s="217"/>
      <c r="H136" s="220">
        <v>534.971</v>
      </c>
      <c r="I136" s="221"/>
      <c r="J136" s="217"/>
      <c r="K136" s="217"/>
      <c r="L136" s="222"/>
      <c r="M136" s="223"/>
      <c r="N136" s="224"/>
      <c r="O136" s="224"/>
      <c r="P136" s="224"/>
      <c r="Q136" s="224"/>
      <c r="R136" s="224"/>
      <c r="S136" s="224"/>
      <c r="T136" s="225"/>
      <c r="AT136" s="226" t="s">
        <v>146</v>
      </c>
      <c r="AU136" s="226" t="s">
        <v>89</v>
      </c>
      <c r="AV136" s="13" t="s">
        <v>89</v>
      </c>
      <c r="AW136" s="13" t="s">
        <v>35</v>
      </c>
      <c r="AX136" s="13" t="s">
        <v>85</v>
      </c>
      <c r="AY136" s="226" t="s">
        <v>136</v>
      </c>
    </row>
    <row r="137" spans="2:65" s="11" customFormat="1" ht="22.9" customHeight="1">
      <c r="B137" s="174"/>
      <c r="C137" s="175"/>
      <c r="D137" s="176" t="s">
        <v>79</v>
      </c>
      <c r="E137" s="188" t="s">
        <v>187</v>
      </c>
      <c r="F137" s="188" t="s">
        <v>308</v>
      </c>
      <c r="G137" s="175"/>
      <c r="H137" s="175"/>
      <c r="I137" s="178"/>
      <c r="J137" s="189">
        <f>BK137</f>
        <v>0</v>
      </c>
      <c r="K137" s="175"/>
      <c r="L137" s="180"/>
      <c r="M137" s="181"/>
      <c r="N137" s="182"/>
      <c r="O137" s="182"/>
      <c r="P137" s="183">
        <f>SUM(P138:P140)</f>
        <v>0</v>
      </c>
      <c r="Q137" s="182"/>
      <c r="R137" s="183">
        <f>SUM(R138:R140)</f>
        <v>0</v>
      </c>
      <c r="S137" s="182"/>
      <c r="T137" s="184">
        <f>SUM(T138:T140)</f>
        <v>300</v>
      </c>
      <c r="AR137" s="185" t="s">
        <v>85</v>
      </c>
      <c r="AT137" s="186" t="s">
        <v>79</v>
      </c>
      <c r="AU137" s="186" t="s">
        <v>85</v>
      </c>
      <c r="AY137" s="185" t="s">
        <v>136</v>
      </c>
      <c r="BK137" s="187">
        <f>SUM(BK138:BK140)</f>
        <v>0</v>
      </c>
    </row>
    <row r="138" spans="2:65" s="1" customFormat="1" ht="60" customHeight="1">
      <c r="B138" s="33"/>
      <c r="C138" s="190" t="s">
        <v>92</v>
      </c>
      <c r="D138" s="190" t="s">
        <v>138</v>
      </c>
      <c r="E138" s="191" t="s">
        <v>670</v>
      </c>
      <c r="F138" s="192" t="s">
        <v>671</v>
      </c>
      <c r="G138" s="193" t="s">
        <v>218</v>
      </c>
      <c r="H138" s="194">
        <v>15000</v>
      </c>
      <c r="I138" s="195"/>
      <c r="J138" s="196">
        <f>ROUND(I138*H138,2)</f>
        <v>0</v>
      </c>
      <c r="K138" s="192" t="s">
        <v>142</v>
      </c>
      <c r="L138" s="37"/>
      <c r="M138" s="197" t="s">
        <v>1</v>
      </c>
      <c r="N138" s="198" t="s">
        <v>45</v>
      </c>
      <c r="O138" s="65"/>
      <c r="P138" s="199">
        <f>O138*H138</f>
        <v>0</v>
      </c>
      <c r="Q138" s="199">
        <v>0</v>
      </c>
      <c r="R138" s="199">
        <f>Q138*H138</f>
        <v>0</v>
      </c>
      <c r="S138" s="199">
        <v>0.02</v>
      </c>
      <c r="T138" s="200">
        <f>S138*H138</f>
        <v>300</v>
      </c>
      <c r="AR138" s="201" t="s">
        <v>95</v>
      </c>
      <c r="AT138" s="201" t="s">
        <v>138</v>
      </c>
      <c r="AU138" s="201" t="s">
        <v>89</v>
      </c>
      <c r="AY138" s="16" t="s">
        <v>136</v>
      </c>
      <c r="BE138" s="202">
        <f>IF(N138="základní",J138,0)</f>
        <v>0</v>
      </c>
      <c r="BF138" s="202">
        <f>IF(N138="snížená",J138,0)</f>
        <v>0</v>
      </c>
      <c r="BG138" s="202">
        <f>IF(N138="zákl. přenesená",J138,0)</f>
        <v>0</v>
      </c>
      <c r="BH138" s="202">
        <f>IF(N138="sníž. přenesená",J138,0)</f>
        <v>0</v>
      </c>
      <c r="BI138" s="202">
        <f>IF(N138="nulová",J138,0)</f>
        <v>0</v>
      </c>
      <c r="BJ138" s="16" t="s">
        <v>85</v>
      </c>
      <c r="BK138" s="202">
        <f>ROUND(I138*H138,2)</f>
        <v>0</v>
      </c>
      <c r="BL138" s="16" t="s">
        <v>95</v>
      </c>
      <c r="BM138" s="201" t="s">
        <v>672</v>
      </c>
    </row>
    <row r="139" spans="2:65" s="1" customFormat="1" ht="48.75">
      <c r="B139" s="33"/>
      <c r="C139" s="34"/>
      <c r="D139" s="203" t="s">
        <v>144</v>
      </c>
      <c r="E139" s="34"/>
      <c r="F139" s="204" t="s">
        <v>673</v>
      </c>
      <c r="G139" s="34"/>
      <c r="H139" s="34"/>
      <c r="I139" s="109"/>
      <c r="J139" s="34"/>
      <c r="K139" s="34"/>
      <c r="L139" s="37"/>
      <c r="M139" s="205"/>
      <c r="N139" s="65"/>
      <c r="O139" s="65"/>
      <c r="P139" s="65"/>
      <c r="Q139" s="65"/>
      <c r="R139" s="65"/>
      <c r="S139" s="65"/>
      <c r="T139" s="66"/>
      <c r="AT139" s="16" t="s">
        <v>144</v>
      </c>
      <c r="AU139" s="16" t="s">
        <v>89</v>
      </c>
    </row>
    <row r="140" spans="2:65" s="13" customFormat="1">
      <c r="B140" s="216"/>
      <c r="C140" s="217"/>
      <c r="D140" s="203" t="s">
        <v>146</v>
      </c>
      <c r="E140" s="218" t="s">
        <v>1</v>
      </c>
      <c r="F140" s="219" t="s">
        <v>674</v>
      </c>
      <c r="G140" s="217"/>
      <c r="H140" s="220">
        <v>15000</v>
      </c>
      <c r="I140" s="221"/>
      <c r="J140" s="217"/>
      <c r="K140" s="217"/>
      <c r="L140" s="222"/>
      <c r="M140" s="223"/>
      <c r="N140" s="224"/>
      <c r="O140" s="224"/>
      <c r="P140" s="224"/>
      <c r="Q140" s="224"/>
      <c r="R140" s="224"/>
      <c r="S140" s="224"/>
      <c r="T140" s="225"/>
      <c r="AT140" s="226" t="s">
        <v>146</v>
      </c>
      <c r="AU140" s="226" t="s">
        <v>89</v>
      </c>
      <c r="AV140" s="13" t="s">
        <v>89</v>
      </c>
      <c r="AW140" s="13" t="s">
        <v>35</v>
      </c>
      <c r="AX140" s="13" t="s">
        <v>85</v>
      </c>
      <c r="AY140" s="226" t="s">
        <v>136</v>
      </c>
    </row>
    <row r="141" spans="2:65" s="11" customFormat="1" ht="25.9" customHeight="1">
      <c r="B141" s="174"/>
      <c r="C141" s="175"/>
      <c r="D141" s="176" t="s">
        <v>79</v>
      </c>
      <c r="E141" s="177" t="s">
        <v>675</v>
      </c>
      <c r="F141" s="177" t="s">
        <v>676</v>
      </c>
      <c r="G141" s="175"/>
      <c r="H141" s="175"/>
      <c r="I141" s="178"/>
      <c r="J141" s="179">
        <f>BK141</f>
        <v>0</v>
      </c>
      <c r="K141" s="175"/>
      <c r="L141" s="180"/>
      <c r="M141" s="181"/>
      <c r="N141" s="182"/>
      <c r="O141" s="182"/>
      <c r="P141" s="183">
        <f>P142+P161+P186+P199</f>
        <v>0</v>
      </c>
      <c r="Q141" s="182"/>
      <c r="R141" s="183">
        <f>R142+R161+R186+R199</f>
        <v>0</v>
      </c>
      <c r="S141" s="182"/>
      <c r="T141" s="184">
        <f>T142+T161+T186+T199</f>
        <v>0</v>
      </c>
      <c r="AR141" s="185" t="s">
        <v>98</v>
      </c>
      <c r="AT141" s="186" t="s">
        <v>79</v>
      </c>
      <c r="AU141" s="186" t="s">
        <v>80</v>
      </c>
      <c r="AY141" s="185" t="s">
        <v>136</v>
      </c>
      <c r="BK141" s="187">
        <f>BK142+BK161+BK186+BK199</f>
        <v>0</v>
      </c>
    </row>
    <row r="142" spans="2:65" s="11" customFormat="1" ht="22.9" customHeight="1">
      <c r="B142" s="174"/>
      <c r="C142" s="175"/>
      <c r="D142" s="176" t="s">
        <v>79</v>
      </c>
      <c r="E142" s="188" t="s">
        <v>677</v>
      </c>
      <c r="F142" s="188" t="s">
        <v>678</v>
      </c>
      <c r="G142" s="175"/>
      <c r="H142" s="175"/>
      <c r="I142" s="178"/>
      <c r="J142" s="189">
        <f>BK142</f>
        <v>0</v>
      </c>
      <c r="K142" s="175"/>
      <c r="L142" s="180"/>
      <c r="M142" s="181"/>
      <c r="N142" s="182"/>
      <c r="O142" s="182"/>
      <c r="P142" s="183">
        <f>SUM(P143:P160)</f>
        <v>0</v>
      </c>
      <c r="Q142" s="182"/>
      <c r="R142" s="183">
        <f>SUM(R143:R160)</f>
        <v>0</v>
      </c>
      <c r="S142" s="182"/>
      <c r="T142" s="184">
        <f>SUM(T143:T160)</f>
        <v>0</v>
      </c>
      <c r="AR142" s="185" t="s">
        <v>98</v>
      </c>
      <c r="AT142" s="186" t="s">
        <v>79</v>
      </c>
      <c r="AU142" s="186" t="s">
        <v>85</v>
      </c>
      <c r="AY142" s="185" t="s">
        <v>136</v>
      </c>
      <c r="BK142" s="187">
        <f>SUM(BK143:BK160)</f>
        <v>0</v>
      </c>
    </row>
    <row r="143" spans="2:65" s="1" customFormat="1" ht="36" customHeight="1">
      <c r="B143" s="33"/>
      <c r="C143" s="190" t="s">
        <v>95</v>
      </c>
      <c r="D143" s="190" t="s">
        <v>138</v>
      </c>
      <c r="E143" s="191" t="s">
        <v>679</v>
      </c>
      <c r="F143" s="192" t="s">
        <v>680</v>
      </c>
      <c r="G143" s="193" t="s">
        <v>681</v>
      </c>
      <c r="H143" s="194">
        <v>1</v>
      </c>
      <c r="I143" s="195"/>
      <c r="J143" s="196">
        <f>ROUND(I143*H143,2)</f>
        <v>0</v>
      </c>
      <c r="K143" s="192" t="s">
        <v>1</v>
      </c>
      <c r="L143" s="37"/>
      <c r="M143" s="197" t="s">
        <v>1</v>
      </c>
      <c r="N143" s="198" t="s">
        <v>45</v>
      </c>
      <c r="O143" s="65"/>
      <c r="P143" s="199">
        <f>O143*H143</f>
        <v>0</v>
      </c>
      <c r="Q143" s="199">
        <v>0</v>
      </c>
      <c r="R143" s="199">
        <f>Q143*H143</f>
        <v>0</v>
      </c>
      <c r="S143" s="199">
        <v>0</v>
      </c>
      <c r="T143" s="200">
        <f>S143*H143</f>
        <v>0</v>
      </c>
      <c r="AR143" s="201" t="s">
        <v>682</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682</v>
      </c>
      <c r="BM143" s="201" t="s">
        <v>683</v>
      </c>
    </row>
    <row r="144" spans="2:65" s="12" customFormat="1">
      <c r="B144" s="206"/>
      <c r="C144" s="207"/>
      <c r="D144" s="203" t="s">
        <v>146</v>
      </c>
      <c r="E144" s="208" t="s">
        <v>1</v>
      </c>
      <c r="F144" s="209" t="s">
        <v>684</v>
      </c>
      <c r="G144" s="207"/>
      <c r="H144" s="208" t="s">
        <v>1</v>
      </c>
      <c r="I144" s="210"/>
      <c r="J144" s="207"/>
      <c r="K144" s="207"/>
      <c r="L144" s="211"/>
      <c r="M144" s="212"/>
      <c r="N144" s="213"/>
      <c r="O144" s="213"/>
      <c r="P144" s="213"/>
      <c r="Q144" s="213"/>
      <c r="R144" s="213"/>
      <c r="S144" s="213"/>
      <c r="T144" s="214"/>
      <c r="AT144" s="215" t="s">
        <v>146</v>
      </c>
      <c r="AU144" s="215" t="s">
        <v>89</v>
      </c>
      <c r="AV144" s="12" t="s">
        <v>85</v>
      </c>
      <c r="AW144" s="12" t="s">
        <v>35</v>
      </c>
      <c r="AX144" s="12" t="s">
        <v>80</v>
      </c>
      <c r="AY144" s="215" t="s">
        <v>136</v>
      </c>
    </row>
    <row r="145" spans="2:65" s="13" customFormat="1">
      <c r="B145" s="216"/>
      <c r="C145" s="217"/>
      <c r="D145" s="203" t="s">
        <v>146</v>
      </c>
      <c r="E145" s="218" t="s">
        <v>1</v>
      </c>
      <c r="F145" s="219" t="s">
        <v>85</v>
      </c>
      <c r="G145" s="217"/>
      <c r="H145" s="220">
        <v>1</v>
      </c>
      <c r="I145" s="221"/>
      <c r="J145" s="217"/>
      <c r="K145" s="217"/>
      <c r="L145" s="222"/>
      <c r="M145" s="223"/>
      <c r="N145" s="224"/>
      <c r="O145" s="224"/>
      <c r="P145" s="224"/>
      <c r="Q145" s="224"/>
      <c r="R145" s="224"/>
      <c r="S145" s="224"/>
      <c r="T145" s="225"/>
      <c r="AT145" s="226" t="s">
        <v>146</v>
      </c>
      <c r="AU145" s="226" t="s">
        <v>89</v>
      </c>
      <c r="AV145" s="13" t="s">
        <v>89</v>
      </c>
      <c r="AW145" s="13" t="s">
        <v>35</v>
      </c>
      <c r="AX145" s="13" t="s">
        <v>85</v>
      </c>
      <c r="AY145" s="226" t="s">
        <v>136</v>
      </c>
    </row>
    <row r="146" spans="2:65" s="1" customFormat="1" ht="16.5" customHeight="1">
      <c r="B146" s="33"/>
      <c r="C146" s="190" t="s">
        <v>98</v>
      </c>
      <c r="D146" s="190" t="s">
        <v>138</v>
      </c>
      <c r="E146" s="191" t="s">
        <v>685</v>
      </c>
      <c r="F146" s="192" t="s">
        <v>686</v>
      </c>
      <c r="G146" s="193" t="s">
        <v>178</v>
      </c>
      <c r="H146" s="194">
        <v>1</v>
      </c>
      <c r="I146" s="195"/>
      <c r="J146" s="196">
        <f>ROUND(I146*H146,2)</f>
        <v>0</v>
      </c>
      <c r="K146" s="192" t="s">
        <v>1</v>
      </c>
      <c r="L146" s="37"/>
      <c r="M146" s="197" t="s">
        <v>1</v>
      </c>
      <c r="N146" s="198" t="s">
        <v>45</v>
      </c>
      <c r="O146" s="65"/>
      <c r="P146" s="199">
        <f>O146*H146</f>
        <v>0</v>
      </c>
      <c r="Q146" s="199">
        <v>0</v>
      </c>
      <c r="R146" s="199">
        <f>Q146*H146</f>
        <v>0</v>
      </c>
      <c r="S146" s="199">
        <v>0</v>
      </c>
      <c r="T146" s="200">
        <f>S146*H146</f>
        <v>0</v>
      </c>
      <c r="AR146" s="201" t="s">
        <v>682</v>
      </c>
      <c r="AT146" s="201" t="s">
        <v>138</v>
      </c>
      <c r="AU146" s="201" t="s">
        <v>89</v>
      </c>
      <c r="AY146" s="16" t="s">
        <v>136</v>
      </c>
      <c r="BE146" s="202">
        <f>IF(N146="základní",J146,0)</f>
        <v>0</v>
      </c>
      <c r="BF146" s="202">
        <f>IF(N146="snížená",J146,0)</f>
        <v>0</v>
      </c>
      <c r="BG146" s="202">
        <f>IF(N146="zákl. přenesená",J146,0)</f>
        <v>0</v>
      </c>
      <c r="BH146" s="202">
        <f>IF(N146="sníž. přenesená",J146,0)</f>
        <v>0</v>
      </c>
      <c r="BI146" s="202">
        <f>IF(N146="nulová",J146,0)</f>
        <v>0</v>
      </c>
      <c r="BJ146" s="16" t="s">
        <v>85</v>
      </c>
      <c r="BK146" s="202">
        <f>ROUND(I146*H146,2)</f>
        <v>0</v>
      </c>
      <c r="BL146" s="16" t="s">
        <v>682</v>
      </c>
      <c r="BM146" s="201" t="s">
        <v>687</v>
      </c>
    </row>
    <row r="147" spans="2:65" s="12" customFormat="1">
      <c r="B147" s="206"/>
      <c r="C147" s="207"/>
      <c r="D147" s="203" t="s">
        <v>146</v>
      </c>
      <c r="E147" s="208" t="s">
        <v>1</v>
      </c>
      <c r="F147" s="209" t="s">
        <v>688</v>
      </c>
      <c r="G147" s="207"/>
      <c r="H147" s="208" t="s">
        <v>1</v>
      </c>
      <c r="I147" s="210"/>
      <c r="J147" s="207"/>
      <c r="K147" s="207"/>
      <c r="L147" s="211"/>
      <c r="M147" s="212"/>
      <c r="N147" s="213"/>
      <c r="O147" s="213"/>
      <c r="P147" s="213"/>
      <c r="Q147" s="213"/>
      <c r="R147" s="213"/>
      <c r="S147" s="213"/>
      <c r="T147" s="214"/>
      <c r="AT147" s="215" t="s">
        <v>146</v>
      </c>
      <c r="AU147" s="215" t="s">
        <v>89</v>
      </c>
      <c r="AV147" s="12" t="s">
        <v>85</v>
      </c>
      <c r="AW147" s="12" t="s">
        <v>35</v>
      </c>
      <c r="AX147" s="12" t="s">
        <v>80</v>
      </c>
      <c r="AY147" s="215" t="s">
        <v>136</v>
      </c>
    </row>
    <row r="148" spans="2:65" s="12" customFormat="1">
      <c r="B148" s="206"/>
      <c r="C148" s="207"/>
      <c r="D148" s="203" t="s">
        <v>146</v>
      </c>
      <c r="E148" s="208" t="s">
        <v>1</v>
      </c>
      <c r="F148" s="209" t="s">
        <v>689</v>
      </c>
      <c r="G148" s="207"/>
      <c r="H148" s="208" t="s">
        <v>1</v>
      </c>
      <c r="I148" s="210"/>
      <c r="J148" s="207"/>
      <c r="K148" s="207"/>
      <c r="L148" s="211"/>
      <c r="M148" s="212"/>
      <c r="N148" s="213"/>
      <c r="O148" s="213"/>
      <c r="P148" s="213"/>
      <c r="Q148" s="213"/>
      <c r="R148" s="213"/>
      <c r="S148" s="213"/>
      <c r="T148" s="214"/>
      <c r="AT148" s="215" t="s">
        <v>146</v>
      </c>
      <c r="AU148" s="215" t="s">
        <v>89</v>
      </c>
      <c r="AV148" s="12" t="s">
        <v>85</v>
      </c>
      <c r="AW148" s="12" t="s">
        <v>35</v>
      </c>
      <c r="AX148" s="12" t="s">
        <v>80</v>
      </c>
      <c r="AY148" s="215" t="s">
        <v>136</v>
      </c>
    </row>
    <row r="149" spans="2:65" s="13" customFormat="1">
      <c r="B149" s="216"/>
      <c r="C149" s="217"/>
      <c r="D149" s="203" t="s">
        <v>146</v>
      </c>
      <c r="E149" s="218" t="s">
        <v>1</v>
      </c>
      <c r="F149" s="219" t="s">
        <v>85</v>
      </c>
      <c r="G149" s="217"/>
      <c r="H149" s="220">
        <v>1</v>
      </c>
      <c r="I149" s="221"/>
      <c r="J149" s="217"/>
      <c r="K149" s="217"/>
      <c r="L149" s="222"/>
      <c r="M149" s="223"/>
      <c r="N149" s="224"/>
      <c r="O149" s="224"/>
      <c r="P149" s="224"/>
      <c r="Q149" s="224"/>
      <c r="R149" s="224"/>
      <c r="S149" s="224"/>
      <c r="T149" s="225"/>
      <c r="AT149" s="226" t="s">
        <v>146</v>
      </c>
      <c r="AU149" s="226" t="s">
        <v>89</v>
      </c>
      <c r="AV149" s="13" t="s">
        <v>89</v>
      </c>
      <c r="AW149" s="13" t="s">
        <v>35</v>
      </c>
      <c r="AX149" s="13" t="s">
        <v>85</v>
      </c>
      <c r="AY149" s="226" t="s">
        <v>136</v>
      </c>
    </row>
    <row r="150" spans="2:65" s="1" customFormat="1" ht="16.5" customHeight="1">
      <c r="B150" s="33"/>
      <c r="C150" s="190" t="s">
        <v>101</v>
      </c>
      <c r="D150" s="190" t="s">
        <v>138</v>
      </c>
      <c r="E150" s="191" t="s">
        <v>690</v>
      </c>
      <c r="F150" s="192" t="s">
        <v>691</v>
      </c>
      <c r="G150" s="193" t="s">
        <v>681</v>
      </c>
      <c r="H150" s="194">
        <v>1</v>
      </c>
      <c r="I150" s="195"/>
      <c r="J150" s="196">
        <f>ROUND(I150*H150,2)</f>
        <v>0</v>
      </c>
      <c r="K150" s="192" t="s">
        <v>1</v>
      </c>
      <c r="L150" s="37"/>
      <c r="M150" s="197" t="s">
        <v>1</v>
      </c>
      <c r="N150" s="198" t="s">
        <v>45</v>
      </c>
      <c r="O150" s="65"/>
      <c r="P150" s="199">
        <f>O150*H150</f>
        <v>0</v>
      </c>
      <c r="Q150" s="199">
        <v>0</v>
      </c>
      <c r="R150" s="199">
        <f>Q150*H150</f>
        <v>0</v>
      </c>
      <c r="S150" s="199">
        <v>0</v>
      </c>
      <c r="T150" s="200">
        <f>S150*H150</f>
        <v>0</v>
      </c>
      <c r="AR150" s="201" t="s">
        <v>682</v>
      </c>
      <c r="AT150" s="201" t="s">
        <v>138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682</v>
      </c>
      <c r="BM150" s="201" t="s">
        <v>692</v>
      </c>
    </row>
    <row r="151" spans="2:65" s="12" customFormat="1">
      <c r="B151" s="206"/>
      <c r="C151" s="207"/>
      <c r="D151" s="203" t="s">
        <v>146</v>
      </c>
      <c r="E151" s="208" t="s">
        <v>1</v>
      </c>
      <c r="F151" s="209" t="s">
        <v>693</v>
      </c>
      <c r="G151" s="207"/>
      <c r="H151" s="208" t="s">
        <v>1</v>
      </c>
      <c r="I151" s="210"/>
      <c r="J151" s="207"/>
      <c r="K151" s="207"/>
      <c r="L151" s="211"/>
      <c r="M151" s="212"/>
      <c r="N151" s="213"/>
      <c r="O151" s="213"/>
      <c r="P151" s="213"/>
      <c r="Q151" s="213"/>
      <c r="R151" s="213"/>
      <c r="S151" s="213"/>
      <c r="T151" s="214"/>
      <c r="AT151" s="215" t="s">
        <v>146</v>
      </c>
      <c r="AU151" s="215" t="s">
        <v>89</v>
      </c>
      <c r="AV151" s="12" t="s">
        <v>85</v>
      </c>
      <c r="AW151" s="12" t="s">
        <v>35</v>
      </c>
      <c r="AX151" s="12" t="s">
        <v>80</v>
      </c>
      <c r="AY151" s="215" t="s">
        <v>136</v>
      </c>
    </row>
    <row r="152" spans="2:65" s="12" customFormat="1">
      <c r="B152" s="206"/>
      <c r="C152" s="207"/>
      <c r="D152" s="203" t="s">
        <v>146</v>
      </c>
      <c r="E152" s="208" t="s">
        <v>1</v>
      </c>
      <c r="F152" s="209" t="s">
        <v>694</v>
      </c>
      <c r="G152" s="207"/>
      <c r="H152" s="208" t="s">
        <v>1</v>
      </c>
      <c r="I152" s="210"/>
      <c r="J152" s="207"/>
      <c r="K152" s="207"/>
      <c r="L152" s="211"/>
      <c r="M152" s="212"/>
      <c r="N152" s="213"/>
      <c r="O152" s="213"/>
      <c r="P152" s="213"/>
      <c r="Q152" s="213"/>
      <c r="R152" s="213"/>
      <c r="S152" s="213"/>
      <c r="T152" s="214"/>
      <c r="AT152" s="215" t="s">
        <v>146</v>
      </c>
      <c r="AU152" s="215" t="s">
        <v>89</v>
      </c>
      <c r="AV152" s="12" t="s">
        <v>85</v>
      </c>
      <c r="AW152" s="12" t="s">
        <v>35</v>
      </c>
      <c r="AX152" s="12" t="s">
        <v>80</v>
      </c>
      <c r="AY152" s="215" t="s">
        <v>136</v>
      </c>
    </row>
    <row r="153" spans="2:65" s="13" customFormat="1">
      <c r="B153" s="216"/>
      <c r="C153" s="217"/>
      <c r="D153" s="203" t="s">
        <v>146</v>
      </c>
      <c r="E153" s="218" t="s">
        <v>1</v>
      </c>
      <c r="F153" s="219" t="s">
        <v>85</v>
      </c>
      <c r="G153" s="217"/>
      <c r="H153" s="220">
        <v>1</v>
      </c>
      <c r="I153" s="221"/>
      <c r="J153" s="217"/>
      <c r="K153" s="217"/>
      <c r="L153" s="222"/>
      <c r="M153" s="223"/>
      <c r="N153" s="224"/>
      <c r="O153" s="224"/>
      <c r="P153" s="224"/>
      <c r="Q153" s="224"/>
      <c r="R153" s="224"/>
      <c r="S153" s="224"/>
      <c r="T153" s="225"/>
      <c r="AT153" s="226" t="s">
        <v>146</v>
      </c>
      <c r="AU153" s="226" t="s">
        <v>89</v>
      </c>
      <c r="AV153" s="13" t="s">
        <v>89</v>
      </c>
      <c r="AW153" s="13" t="s">
        <v>35</v>
      </c>
      <c r="AX153" s="13" t="s">
        <v>85</v>
      </c>
      <c r="AY153" s="226" t="s">
        <v>136</v>
      </c>
    </row>
    <row r="154" spans="2:65" s="1" customFormat="1" ht="16.5" customHeight="1">
      <c r="B154" s="33"/>
      <c r="C154" s="190" t="s">
        <v>104</v>
      </c>
      <c r="D154" s="190" t="s">
        <v>138</v>
      </c>
      <c r="E154" s="191" t="s">
        <v>695</v>
      </c>
      <c r="F154" s="192" t="s">
        <v>696</v>
      </c>
      <c r="G154" s="193" t="s">
        <v>681</v>
      </c>
      <c r="H154" s="194">
        <v>1</v>
      </c>
      <c r="I154" s="195"/>
      <c r="J154" s="196">
        <f>ROUND(I154*H154,2)</f>
        <v>0</v>
      </c>
      <c r="K154" s="192" t="s">
        <v>1</v>
      </c>
      <c r="L154" s="37"/>
      <c r="M154" s="197" t="s">
        <v>1</v>
      </c>
      <c r="N154" s="198" t="s">
        <v>45</v>
      </c>
      <c r="O154" s="65"/>
      <c r="P154" s="199">
        <f>O154*H154</f>
        <v>0</v>
      </c>
      <c r="Q154" s="199">
        <v>0</v>
      </c>
      <c r="R154" s="199">
        <f>Q154*H154</f>
        <v>0</v>
      </c>
      <c r="S154" s="199">
        <v>0</v>
      </c>
      <c r="T154" s="200">
        <f>S154*H154</f>
        <v>0</v>
      </c>
      <c r="AR154" s="201" t="s">
        <v>682</v>
      </c>
      <c r="AT154" s="201" t="s">
        <v>138</v>
      </c>
      <c r="AU154" s="201" t="s">
        <v>89</v>
      </c>
      <c r="AY154" s="16" t="s">
        <v>136</v>
      </c>
      <c r="BE154" s="202">
        <f>IF(N154="základní",J154,0)</f>
        <v>0</v>
      </c>
      <c r="BF154" s="202">
        <f>IF(N154="snížená",J154,0)</f>
        <v>0</v>
      </c>
      <c r="BG154" s="202">
        <f>IF(N154="zákl. přenesená",J154,0)</f>
        <v>0</v>
      </c>
      <c r="BH154" s="202">
        <f>IF(N154="sníž. přenesená",J154,0)</f>
        <v>0</v>
      </c>
      <c r="BI154" s="202">
        <f>IF(N154="nulová",J154,0)</f>
        <v>0</v>
      </c>
      <c r="BJ154" s="16" t="s">
        <v>85</v>
      </c>
      <c r="BK154" s="202">
        <f>ROUND(I154*H154,2)</f>
        <v>0</v>
      </c>
      <c r="BL154" s="16" t="s">
        <v>682</v>
      </c>
      <c r="BM154" s="201" t="s">
        <v>697</v>
      </c>
    </row>
    <row r="155" spans="2:65" s="12" customFormat="1">
      <c r="B155" s="206"/>
      <c r="C155" s="207"/>
      <c r="D155" s="203" t="s">
        <v>146</v>
      </c>
      <c r="E155" s="208" t="s">
        <v>1</v>
      </c>
      <c r="F155" s="209" t="s">
        <v>698</v>
      </c>
      <c r="G155" s="207"/>
      <c r="H155" s="208" t="s">
        <v>1</v>
      </c>
      <c r="I155" s="210"/>
      <c r="J155" s="207"/>
      <c r="K155" s="207"/>
      <c r="L155" s="211"/>
      <c r="M155" s="212"/>
      <c r="N155" s="213"/>
      <c r="O155" s="213"/>
      <c r="P155" s="213"/>
      <c r="Q155" s="213"/>
      <c r="R155" s="213"/>
      <c r="S155" s="213"/>
      <c r="T155" s="214"/>
      <c r="AT155" s="215" t="s">
        <v>146</v>
      </c>
      <c r="AU155" s="215" t="s">
        <v>89</v>
      </c>
      <c r="AV155" s="12" t="s">
        <v>85</v>
      </c>
      <c r="AW155" s="12" t="s">
        <v>35</v>
      </c>
      <c r="AX155" s="12" t="s">
        <v>80</v>
      </c>
      <c r="AY155" s="215" t="s">
        <v>136</v>
      </c>
    </row>
    <row r="156" spans="2:65" s="12" customFormat="1">
      <c r="B156" s="206"/>
      <c r="C156" s="207"/>
      <c r="D156" s="203" t="s">
        <v>146</v>
      </c>
      <c r="E156" s="208" t="s">
        <v>1</v>
      </c>
      <c r="F156" s="209" t="s">
        <v>699</v>
      </c>
      <c r="G156" s="207"/>
      <c r="H156" s="208" t="s">
        <v>1</v>
      </c>
      <c r="I156" s="210"/>
      <c r="J156" s="207"/>
      <c r="K156" s="207"/>
      <c r="L156" s="211"/>
      <c r="M156" s="212"/>
      <c r="N156" s="213"/>
      <c r="O156" s="213"/>
      <c r="P156" s="213"/>
      <c r="Q156" s="213"/>
      <c r="R156" s="213"/>
      <c r="S156" s="213"/>
      <c r="T156" s="214"/>
      <c r="AT156" s="215" t="s">
        <v>146</v>
      </c>
      <c r="AU156" s="215" t="s">
        <v>89</v>
      </c>
      <c r="AV156" s="12" t="s">
        <v>85</v>
      </c>
      <c r="AW156" s="12" t="s">
        <v>35</v>
      </c>
      <c r="AX156" s="12" t="s">
        <v>80</v>
      </c>
      <c r="AY156" s="215" t="s">
        <v>136</v>
      </c>
    </row>
    <row r="157" spans="2:65" s="13" customFormat="1">
      <c r="B157" s="216"/>
      <c r="C157" s="217"/>
      <c r="D157" s="203" t="s">
        <v>146</v>
      </c>
      <c r="E157" s="218" t="s">
        <v>1</v>
      </c>
      <c r="F157" s="219" t="s">
        <v>85</v>
      </c>
      <c r="G157" s="217"/>
      <c r="H157" s="220">
        <v>1</v>
      </c>
      <c r="I157" s="221"/>
      <c r="J157" s="217"/>
      <c r="K157" s="217"/>
      <c r="L157" s="222"/>
      <c r="M157" s="223"/>
      <c r="N157" s="224"/>
      <c r="O157" s="224"/>
      <c r="P157" s="224"/>
      <c r="Q157" s="224"/>
      <c r="R157" s="224"/>
      <c r="S157" s="224"/>
      <c r="T157" s="225"/>
      <c r="AT157" s="226" t="s">
        <v>146</v>
      </c>
      <c r="AU157" s="226" t="s">
        <v>89</v>
      </c>
      <c r="AV157" s="13" t="s">
        <v>89</v>
      </c>
      <c r="AW157" s="13" t="s">
        <v>35</v>
      </c>
      <c r="AX157" s="13" t="s">
        <v>85</v>
      </c>
      <c r="AY157" s="226" t="s">
        <v>136</v>
      </c>
    </row>
    <row r="158" spans="2:65" s="1" customFormat="1" ht="16.5" customHeight="1">
      <c r="B158" s="33"/>
      <c r="C158" s="190" t="s">
        <v>182</v>
      </c>
      <c r="D158" s="190" t="s">
        <v>138</v>
      </c>
      <c r="E158" s="191" t="s">
        <v>700</v>
      </c>
      <c r="F158" s="192" t="s">
        <v>701</v>
      </c>
      <c r="G158" s="193" t="s">
        <v>681</v>
      </c>
      <c r="H158" s="194">
        <v>1</v>
      </c>
      <c r="I158" s="195"/>
      <c r="J158" s="196">
        <f>ROUND(I158*H158,2)</f>
        <v>0</v>
      </c>
      <c r="K158" s="192" t="s">
        <v>1</v>
      </c>
      <c r="L158" s="37"/>
      <c r="M158" s="197" t="s">
        <v>1</v>
      </c>
      <c r="N158" s="198" t="s">
        <v>45</v>
      </c>
      <c r="O158" s="65"/>
      <c r="P158" s="199">
        <f>O158*H158</f>
        <v>0</v>
      </c>
      <c r="Q158" s="199">
        <v>0</v>
      </c>
      <c r="R158" s="199">
        <f>Q158*H158</f>
        <v>0</v>
      </c>
      <c r="S158" s="199">
        <v>0</v>
      </c>
      <c r="T158" s="200">
        <f>S158*H158</f>
        <v>0</v>
      </c>
      <c r="AR158" s="201" t="s">
        <v>682</v>
      </c>
      <c r="AT158" s="201" t="s">
        <v>138</v>
      </c>
      <c r="AU158" s="201" t="s">
        <v>89</v>
      </c>
      <c r="AY158" s="16" t="s">
        <v>136</v>
      </c>
      <c r="BE158" s="202">
        <f>IF(N158="základní",J158,0)</f>
        <v>0</v>
      </c>
      <c r="BF158" s="202">
        <f>IF(N158="snížená",J158,0)</f>
        <v>0</v>
      </c>
      <c r="BG158" s="202">
        <f>IF(N158="zákl. přenesená",J158,0)</f>
        <v>0</v>
      </c>
      <c r="BH158" s="202">
        <f>IF(N158="sníž. přenesená",J158,0)</f>
        <v>0</v>
      </c>
      <c r="BI158" s="202">
        <f>IF(N158="nulová",J158,0)</f>
        <v>0</v>
      </c>
      <c r="BJ158" s="16" t="s">
        <v>85</v>
      </c>
      <c r="BK158" s="202">
        <f>ROUND(I158*H158,2)</f>
        <v>0</v>
      </c>
      <c r="BL158" s="16" t="s">
        <v>682</v>
      </c>
      <c r="BM158" s="201" t="s">
        <v>702</v>
      </c>
    </row>
    <row r="159" spans="2:65" s="12" customFormat="1">
      <c r="B159" s="206"/>
      <c r="C159" s="207"/>
      <c r="D159" s="203" t="s">
        <v>146</v>
      </c>
      <c r="E159" s="208" t="s">
        <v>1</v>
      </c>
      <c r="F159" s="209" t="s">
        <v>701</v>
      </c>
      <c r="G159" s="207"/>
      <c r="H159" s="208" t="s">
        <v>1</v>
      </c>
      <c r="I159" s="210"/>
      <c r="J159" s="207"/>
      <c r="K159" s="207"/>
      <c r="L159" s="211"/>
      <c r="M159" s="212"/>
      <c r="N159" s="213"/>
      <c r="O159" s="213"/>
      <c r="P159" s="213"/>
      <c r="Q159" s="213"/>
      <c r="R159" s="213"/>
      <c r="S159" s="213"/>
      <c r="T159" s="214"/>
      <c r="AT159" s="215" t="s">
        <v>146</v>
      </c>
      <c r="AU159" s="215" t="s">
        <v>89</v>
      </c>
      <c r="AV159" s="12" t="s">
        <v>85</v>
      </c>
      <c r="AW159" s="12" t="s">
        <v>35</v>
      </c>
      <c r="AX159" s="12" t="s">
        <v>80</v>
      </c>
      <c r="AY159" s="215" t="s">
        <v>136</v>
      </c>
    </row>
    <row r="160" spans="2:65" s="13" customFormat="1">
      <c r="B160" s="216"/>
      <c r="C160" s="217"/>
      <c r="D160" s="203" t="s">
        <v>146</v>
      </c>
      <c r="E160" s="218" t="s">
        <v>1</v>
      </c>
      <c r="F160" s="219" t="s">
        <v>85</v>
      </c>
      <c r="G160" s="217"/>
      <c r="H160" s="220">
        <v>1</v>
      </c>
      <c r="I160" s="221"/>
      <c r="J160" s="217"/>
      <c r="K160" s="217"/>
      <c r="L160" s="222"/>
      <c r="M160" s="223"/>
      <c r="N160" s="224"/>
      <c r="O160" s="224"/>
      <c r="P160" s="224"/>
      <c r="Q160" s="224"/>
      <c r="R160" s="224"/>
      <c r="S160" s="224"/>
      <c r="T160" s="225"/>
      <c r="AT160" s="226" t="s">
        <v>146</v>
      </c>
      <c r="AU160" s="226" t="s">
        <v>89</v>
      </c>
      <c r="AV160" s="13" t="s">
        <v>89</v>
      </c>
      <c r="AW160" s="13" t="s">
        <v>35</v>
      </c>
      <c r="AX160" s="13" t="s">
        <v>85</v>
      </c>
      <c r="AY160" s="226" t="s">
        <v>136</v>
      </c>
    </row>
    <row r="161" spans="2:65" s="11" customFormat="1" ht="22.9" customHeight="1">
      <c r="B161" s="174"/>
      <c r="C161" s="175"/>
      <c r="D161" s="176" t="s">
        <v>79</v>
      </c>
      <c r="E161" s="188" t="s">
        <v>703</v>
      </c>
      <c r="F161" s="188" t="s">
        <v>704</v>
      </c>
      <c r="G161" s="175"/>
      <c r="H161" s="175"/>
      <c r="I161" s="178"/>
      <c r="J161" s="189">
        <f>BK161</f>
        <v>0</v>
      </c>
      <c r="K161" s="175"/>
      <c r="L161" s="180"/>
      <c r="M161" s="181"/>
      <c r="N161" s="182"/>
      <c r="O161" s="182"/>
      <c r="P161" s="183">
        <f>SUM(P162:P185)</f>
        <v>0</v>
      </c>
      <c r="Q161" s="182"/>
      <c r="R161" s="183">
        <f>SUM(R162:R185)</f>
        <v>0</v>
      </c>
      <c r="S161" s="182"/>
      <c r="T161" s="184">
        <f>SUM(T162:T185)</f>
        <v>0</v>
      </c>
      <c r="AR161" s="185" t="s">
        <v>98</v>
      </c>
      <c r="AT161" s="186" t="s">
        <v>79</v>
      </c>
      <c r="AU161" s="186" t="s">
        <v>85</v>
      </c>
      <c r="AY161" s="185" t="s">
        <v>136</v>
      </c>
      <c r="BK161" s="187">
        <f>SUM(BK162:BK185)</f>
        <v>0</v>
      </c>
    </row>
    <row r="162" spans="2:65" s="1" customFormat="1" ht="16.5" customHeight="1">
      <c r="B162" s="33"/>
      <c r="C162" s="190" t="s">
        <v>187</v>
      </c>
      <c r="D162" s="190" t="s">
        <v>138</v>
      </c>
      <c r="E162" s="191" t="s">
        <v>705</v>
      </c>
      <c r="F162" s="192" t="s">
        <v>706</v>
      </c>
      <c r="G162" s="193" t="s">
        <v>681</v>
      </c>
      <c r="H162" s="194">
        <v>1</v>
      </c>
      <c r="I162" s="195"/>
      <c r="J162" s="196">
        <f>ROUND(I162*H162,2)</f>
        <v>0</v>
      </c>
      <c r="K162" s="192" t="s">
        <v>1</v>
      </c>
      <c r="L162" s="37"/>
      <c r="M162" s="197" t="s">
        <v>1</v>
      </c>
      <c r="N162" s="198" t="s">
        <v>45</v>
      </c>
      <c r="O162" s="65"/>
      <c r="P162" s="199">
        <f>O162*H162</f>
        <v>0</v>
      </c>
      <c r="Q162" s="199">
        <v>0</v>
      </c>
      <c r="R162" s="199">
        <f>Q162*H162</f>
        <v>0</v>
      </c>
      <c r="S162" s="199">
        <v>0</v>
      </c>
      <c r="T162" s="200">
        <f>S162*H162</f>
        <v>0</v>
      </c>
      <c r="AR162" s="201" t="s">
        <v>682</v>
      </c>
      <c r="AT162" s="201" t="s">
        <v>138</v>
      </c>
      <c r="AU162" s="201" t="s">
        <v>89</v>
      </c>
      <c r="AY162" s="16" t="s">
        <v>136</v>
      </c>
      <c r="BE162" s="202">
        <f>IF(N162="základní",J162,0)</f>
        <v>0</v>
      </c>
      <c r="BF162" s="202">
        <f>IF(N162="snížená",J162,0)</f>
        <v>0</v>
      </c>
      <c r="BG162" s="202">
        <f>IF(N162="zákl. přenesená",J162,0)</f>
        <v>0</v>
      </c>
      <c r="BH162" s="202">
        <f>IF(N162="sníž. přenesená",J162,0)</f>
        <v>0</v>
      </c>
      <c r="BI162" s="202">
        <f>IF(N162="nulová",J162,0)</f>
        <v>0</v>
      </c>
      <c r="BJ162" s="16" t="s">
        <v>85</v>
      </c>
      <c r="BK162" s="202">
        <f>ROUND(I162*H162,2)</f>
        <v>0</v>
      </c>
      <c r="BL162" s="16" t="s">
        <v>682</v>
      </c>
      <c r="BM162" s="201" t="s">
        <v>707</v>
      </c>
    </row>
    <row r="163" spans="2:65" s="12" customFormat="1">
      <c r="B163" s="206"/>
      <c r="C163" s="207"/>
      <c r="D163" s="203" t="s">
        <v>146</v>
      </c>
      <c r="E163" s="208" t="s">
        <v>1</v>
      </c>
      <c r="F163" s="209" t="s">
        <v>708</v>
      </c>
      <c r="G163" s="207"/>
      <c r="H163" s="208" t="s">
        <v>1</v>
      </c>
      <c r="I163" s="210"/>
      <c r="J163" s="207"/>
      <c r="K163" s="207"/>
      <c r="L163" s="211"/>
      <c r="M163" s="212"/>
      <c r="N163" s="213"/>
      <c r="O163" s="213"/>
      <c r="P163" s="213"/>
      <c r="Q163" s="213"/>
      <c r="R163" s="213"/>
      <c r="S163" s="213"/>
      <c r="T163" s="214"/>
      <c r="AT163" s="215" t="s">
        <v>146</v>
      </c>
      <c r="AU163" s="215" t="s">
        <v>89</v>
      </c>
      <c r="AV163" s="12" t="s">
        <v>85</v>
      </c>
      <c r="AW163" s="12" t="s">
        <v>35</v>
      </c>
      <c r="AX163" s="12" t="s">
        <v>80</v>
      </c>
      <c r="AY163" s="215" t="s">
        <v>136</v>
      </c>
    </row>
    <row r="164" spans="2:65" s="12" customFormat="1">
      <c r="B164" s="206"/>
      <c r="C164" s="207"/>
      <c r="D164" s="203" t="s">
        <v>146</v>
      </c>
      <c r="E164" s="208" t="s">
        <v>1</v>
      </c>
      <c r="F164" s="209" t="s">
        <v>709</v>
      </c>
      <c r="G164" s="207"/>
      <c r="H164" s="208" t="s">
        <v>1</v>
      </c>
      <c r="I164" s="210"/>
      <c r="J164" s="207"/>
      <c r="K164" s="207"/>
      <c r="L164" s="211"/>
      <c r="M164" s="212"/>
      <c r="N164" s="213"/>
      <c r="O164" s="213"/>
      <c r="P164" s="213"/>
      <c r="Q164" s="213"/>
      <c r="R164" s="213"/>
      <c r="S164" s="213"/>
      <c r="T164" s="214"/>
      <c r="AT164" s="215" t="s">
        <v>146</v>
      </c>
      <c r="AU164" s="215" t="s">
        <v>89</v>
      </c>
      <c r="AV164" s="12" t="s">
        <v>85</v>
      </c>
      <c r="AW164" s="12" t="s">
        <v>35</v>
      </c>
      <c r="AX164" s="12" t="s">
        <v>80</v>
      </c>
      <c r="AY164" s="215" t="s">
        <v>136</v>
      </c>
    </row>
    <row r="165" spans="2:65" s="12" customFormat="1">
      <c r="B165" s="206"/>
      <c r="C165" s="207"/>
      <c r="D165" s="203" t="s">
        <v>146</v>
      </c>
      <c r="E165" s="208" t="s">
        <v>1</v>
      </c>
      <c r="F165" s="209" t="s">
        <v>710</v>
      </c>
      <c r="G165" s="207"/>
      <c r="H165" s="208" t="s">
        <v>1</v>
      </c>
      <c r="I165" s="210"/>
      <c r="J165" s="207"/>
      <c r="K165" s="207"/>
      <c r="L165" s="211"/>
      <c r="M165" s="212"/>
      <c r="N165" s="213"/>
      <c r="O165" s="213"/>
      <c r="P165" s="213"/>
      <c r="Q165" s="213"/>
      <c r="R165" s="213"/>
      <c r="S165" s="213"/>
      <c r="T165" s="214"/>
      <c r="AT165" s="215" t="s">
        <v>146</v>
      </c>
      <c r="AU165" s="215" t="s">
        <v>89</v>
      </c>
      <c r="AV165" s="12" t="s">
        <v>85</v>
      </c>
      <c r="AW165" s="12" t="s">
        <v>35</v>
      </c>
      <c r="AX165" s="12" t="s">
        <v>80</v>
      </c>
      <c r="AY165" s="215" t="s">
        <v>136</v>
      </c>
    </row>
    <row r="166" spans="2:65" s="12" customFormat="1">
      <c r="B166" s="206"/>
      <c r="C166" s="207"/>
      <c r="D166" s="203" t="s">
        <v>146</v>
      </c>
      <c r="E166" s="208" t="s">
        <v>1</v>
      </c>
      <c r="F166" s="209" t="s">
        <v>711</v>
      </c>
      <c r="G166" s="207"/>
      <c r="H166" s="208" t="s">
        <v>1</v>
      </c>
      <c r="I166" s="210"/>
      <c r="J166" s="207"/>
      <c r="K166" s="207"/>
      <c r="L166" s="211"/>
      <c r="M166" s="212"/>
      <c r="N166" s="213"/>
      <c r="O166" s="213"/>
      <c r="P166" s="213"/>
      <c r="Q166" s="213"/>
      <c r="R166" s="213"/>
      <c r="S166" s="213"/>
      <c r="T166" s="214"/>
      <c r="AT166" s="215" t="s">
        <v>146</v>
      </c>
      <c r="AU166" s="215" t="s">
        <v>89</v>
      </c>
      <c r="AV166" s="12" t="s">
        <v>85</v>
      </c>
      <c r="AW166" s="12" t="s">
        <v>35</v>
      </c>
      <c r="AX166" s="12" t="s">
        <v>80</v>
      </c>
      <c r="AY166" s="215" t="s">
        <v>136</v>
      </c>
    </row>
    <row r="167" spans="2:65" s="12" customFormat="1">
      <c r="B167" s="206"/>
      <c r="C167" s="207"/>
      <c r="D167" s="203" t="s">
        <v>146</v>
      </c>
      <c r="E167" s="208" t="s">
        <v>1</v>
      </c>
      <c r="F167" s="209" t="s">
        <v>712</v>
      </c>
      <c r="G167" s="207"/>
      <c r="H167" s="208" t="s">
        <v>1</v>
      </c>
      <c r="I167" s="210"/>
      <c r="J167" s="207"/>
      <c r="K167" s="207"/>
      <c r="L167" s="211"/>
      <c r="M167" s="212"/>
      <c r="N167" s="213"/>
      <c r="O167" s="213"/>
      <c r="P167" s="213"/>
      <c r="Q167" s="213"/>
      <c r="R167" s="213"/>
      <c r="S167" s="213"/>
      <c r="T167" s="214"/>
      <c r="AT167" s="215" t="s">
        <v>146</v>
      </c>
      <c r="AU167" s="215" t="s">
        <v>89</v>
      </c>
      <c r="AV167" s="12" t="s">
        <v>85</v>
      </c>
      <c r="AW167" s="12" t="s">
        <v>35</v>
      </c>
      <c r="AX167" s="12" t="s">
        <v>80</v>
      </c>
      <c r="AY167" s="215" t="s">
        <v>136</v>
      </c>
    </row>
    <row r="168" spans="2:65" s="12" customFormat="1">
      <c r="B168" s="206"/>
      <c r="C168" s="207"/>
      <c r="D168" s="203" t="s">
        <v>146</v>
      </c>
      <c r="E168" s="208" t="s">
        <v>1</v>
      </c>
      <c r="F168" s="209" t="s">
        <v>713</v>
      </c>
      <c r="G168" s="207"/>
      <c r="H168" s="208" t="s">
        <v>1</v>
      </c>
      <c r="I168" s="210"/>
      <c r="J168" s="207"/>
      <c r="K168" s="207"/>
      <c r="L168" s="211"/>
      <c r="M168" s="212"/>
      <c r="N168" s="213"/>
      <c r="O168" s="213"/>
      <c r="P168" s="213"/>
      <c r="Q168" s="213"/>
      <c r="R168" s="213"/>
      <c r="S168" s="213"/>
      <c r="T168" s="214"/>
      <c r="AT168" s="215" t="s">
        <v>146</v>
      </c>
      <c r="AU168" s="215" t="s">
        <v>89</v>
      </c>
      <c r="AV168" s="12" t="s">
        <v>85</v>
      </c>
      <c r="AW168" s="12" t="s">
        <v>35</v>
      </c>
      <c r="AX168" s="12" t="s">
        <v>80</v>
      </c>
      <c r="AY168" s="215" t="s">
        <v>136</v>
      </c>
    </row>
    <row r="169" spans="2:65" s="12" customFormat="1">
      <c r="B169" s="206"/>
      <c r="C169" s="207"/>
      <c r="D169" s="203" t="s">
        <v>146</v>
      </c>
      <c r="E169" s="208" t="s">
        <v>1</v>
      </c>
      <c r="F169" s="209" t="s">
        <v>714</v>
      </c>
      <c r="G169" s="207"/>
      <c r="H169" s="208" t="s">
        <v>1</v>
      </c>
      <c r="I169" s="210"/>
      <c r="J169" s="207"/>
      <c r="K169" s="207"/>
      <c r="L169" s="211"/>
      <c r="M169" s="212"/>
      <c r="N169" s="213"/>
      <c r="O169" s="213"/>
      <c r="P169" s="213"/>
      <c r="Q169" s="213"/>
      <c r="R169" s="213"/>
      <c r="S169" s="213"/>
      <c r="T169" s="214"/>
      <c r="AT169" s="215" t="s">
        <v>146</v>
      </c>
      <c r="AU169" s="215" t="s">
        <v>89</v>
      </c>
      <c r="AV169" s="12" t="s">
        <v>85</v>
      </c>
      <c r="AW169" s="12" t="s">
        <v>35</v>
      </c>
      <c r="AX169" s="12" t="s">
        <v>80</v>
      </c>
      <c r="AY169" s="215" t="s">
        <v>136</v>
      </c>
    </row>
    <row r="170" spans="2:65" s="12" customFormat="1">
      <c r="B170" s="206"/>
      <c r="C170" s="207"/>
      <c r="D170" s="203" t="s">
        <v>146</v>
      </c>
      <c r="E170" s="208" t="s">
        <v>1</v>
      </c>
      <c r="F170" s="209" t="s">
        <v>715</v>
      </c>
      <c r="G170" s="207"/>
      <c r="H170" s="208" t="s">
        <v>1</v>
      </c>
      <c r="I170" s="210"/>
      <c r="J170" s="207"/>
      <c r="K170" s="207"/>
      <c r="L170" s="211"/>
      <c r="M170" s="212"/>
      <c r="N170" s="213"/>
      <c r="O170" s="213"/>
      <c r="P170" s="213"/>
      <c r="Q170" s="213"/>
      <c r="R170" s="213"/>
      <c r="S170" s="213"/>
      <c r="T170" s="214"/>
      <c r="AT170" s="215" t="s">
        <v>146</v>
      </c>
      <c r="AU170" s="215" t="s">
        <v>89</v>
      </c>
      <c r="AV170" s="12" t="s">
        <v>85</v>
      </c>
      <c r="AW170" s="12" t="s">
        <v>35</v>
      </c>
      <c r="AX170" s="12" t="s">
        <v>80</v>
      </c>
      <c r="AY170" s="215" t="s">
        <v>136</v>
      </c>
    </row>
    <row r="171" spans="2:65" s="12" customFormat="1">
      <c r="B171" s="206"/>
      <c r="C171" s="207"/>
      <c r="D171" s="203" t="s">
        <v>146</v>
      </c>
      <c r="E171" s="208" t="s">
        <v>1</v>
      </c>
      <c r="F171" s="209" t="s">
        <v>716</v>
      </c>
      <c r="G171" s="207"/>
      <c r="H171" s="208" t="s">
        <v>1</v>
      </c>
      <c r="I171" s="210"/>
      <c r="J171" s="207"/>
      <c r="K171" s="207"/>
      <c r="L171" s="211"/>
      <c r="M171" s="212"/>
      <c r="N171" s="213"/>
      <c r="O171" s="213"/>
      <c r="P171" s="213"/>
      <c r="Q171" s="213"/>
      <c r="R171" s="213"/>
      <c r="S171" s="213"/>
      <c r="T171" s="214"/>
      <c r="AT171" s="215" t="s">
        <v>146</v>
      </c>
      <c r="AU171" s="215" t="s">
        <v>89</v>
      </c>
      <c r="AV171" s="12" t="s">
        <v>85</v>
      </c>
      <c r="AW171" s="12" t="s">
        <v>35</v>
      </c>
      <c r="AX171" s="12" t="s">
        <v>80</v>
      </c>
      <c r="AY171" s="215" t="s">
        <v>136</v>
      </c>
    </row>
    <row r="172" spans="2:65" s="12" customFormat="1">
      <c r="B172" s="206"/>
      <c r="C172" s="207"/>
      <c r="D172" s="203" t="s">
        <v>146</v>
      </c>
      <c r="E172" s="208" t="s">
        <v>1</v>
      </c>
      <c r="F172" s="209" t="s">
        <v>717</v>
      </c>
      <c r="G172" s="207"/>
      <c r="H172" s="208" t="s">
        <v>1</v>
      </c>
      <c r="I172" s="210"/>
      <c r="J172" s="207"/>
      <c r="K172" s="207"/>
      <c r="L172" s="211"/>
      <c r="M172" s="212"/>
      <c r="N172" s="213"/>
      <c r="O172" s="213"/>
      <c r="P172" s="213"/>
      <c r="Q172" s="213"/>
      <c r="R172" s="213"/>
      <c r="S172" s="213"/>
      <c r="T172" s="214"/>
      <c r="AT172" s="215" t="s">
        <v>146</v>
      </c>
      <c r="AU172" s="215" t="s">
        <v>89</v>
      </c>
      <c r="AV172" s="12" t="s">
        <v>85</v>
      </c>
      <c r="AW172" s="12" t="s">
        <v>35</v>
      </c>
      <c r="AX172" s="12" t="s">
        <v>80</v>
      </c>
      <c r="AY172" s="215" t="s">
        <v>136</v>
      </c>
    </row>
    <row r="173" spans="2:65" s="12" customFormat="1">
      <c r="B173" s="206"/>
      <c r="C173" s="207"/>
      <c r="D173" s="203" t="s">
        <v>146</v>
      </c>
      <c r="E173" s="208" t="s">
        <v>1</v>
      </c>
      <c r="F173" s="209" t="s">
        <v>718</v>
      </c>
      <c r="G173" s="207"/>
      <c r="H173" s="208" t="s">
        <v>1</v>
      </c>
      <c r="I173" s="210"/>
      <c r="J173" s="207"/>
      <c r="K173" s="207"/>
      <c r="L173" s="211"/>
      <c r="M173" s="212"/>
      <c r="N173" s="213"/>
      <c r="O173" s="213"/>
      <c r="P173" s="213"/>
      <c r="Q173" s="213"/>
      <c r="R173" s="213"/>
      <c r="S173" s="213"/>
      <c r="T173" s="214"/>
      <c r="AT173" s="215" t="s">
        <v>146</v>
      </c>
      <c r="AU173" s="215" t="s">
        <v>89</v>
      </c>
      <c r="AV173" s="12" t="s">
        <v>85</v>
      </c>
      <c r="AW173" s="12" t="s">
        <v>35</v>
      </c>
      <c r="AX173" s="12" t="s">
        <v>80</v>
      </c>
      <c r="AY173" s="215" t="s">
        <v>136</v>
      </c>
    </row>
    <row r="174" spans="2:65" s="12" customFormat="1">
      <c r="B174" s="206"/>
      <c r="C174" s="207"/>
      <c r="D174" s="203" t="s">
        <v>146</v>
      </c>
      <c r="E174" s="208" t="s">
        <v>1</v>
      </c>
      <c r="F174" s="209" t="s">
        <v>719</v>
      </c>
      <c r="G174" s="207"/>
      <c r="H174" s="208" t="s">
        <v>1</v>
      </c>
      <c r="I174" s="210"/>
      <c r="J174" s="207"/>
      <c r="K174" s="207"/>
      <c r="L174" s="211"/>
      <c r="M174" s="212"/>
      <c r="N174" s="213"/>
      <c r="O174" s="213"/>
      <c r="P174" s="213"/>
      <c r="Q174" s="213"/>
      <c r="R174" s="213"/>
      <c r="S174" s="213"/>
      <c r="T174" s="214"/>
      <c r="AT174" s="215" t="s">
        <v>146</v>
      </c>
      <c r="AU174" s="215" t="s">
        <v>89</v>
      </c>
      <c r="AV174" s="12" t="s">
        <v>85</v>
      </c>
      <c r="AW174" s="12" t="s">
        <v>35</v>
      </c>
      <c r="AX174" s="12" t="s">
        <v>80</v>
      </c>
      <c r="AY174" s="215" t="s">
        <v>136</v>
      </c>
    </row>
    <row r="175" spans="2:65" s="12" customFormat="1">
      <c r="B175" s="206"/>
      <c r="C175" s="207"/>
      <c r="D175" s="203" t="s">
        <v>146</v>
      </c>
      <c r="E175" s="208" t="s">
        <v>1</v>
      </c>
      <c r="F175" s="209" t="s">
        <v>720</v>
      </c>
      <c r="G175" s="207"/>
      <c r="H175" s="208" t="s">
        <v>1</v>
      </c>
      <c r="I175" s="210"/>
      <c r="J175" s="207"/>
      <c r="K175" s="207"/>
      <c r="L175" s="211"/>
      <c r="M175" s="212"/>
      <c r="N175" s="213"/>
      <c r="O175" s="213"/>
      <c r="P175" s="213"/>
      <c r="Q175" s="213"/>
      <c r="R175" s="213"/>
      <c r="S175" s="213"/>
      <c r="T175" s="214"/>
      <c r="AT175" s="215" t="s">
        <v>146</v>
      </c>
      <c r="AU175" s="215" t="s">
        <v>89</v>
      </c>
      <c r="AV175" s="12" t="s">
        <v>85</v>
      </c>
      <c r="AW175" s="12" t="s">
        <v>35</v>
      </c>
      <c r="AX175" s="12" t="s">
        <v>80</v>
      </c>
      <c r="AY175" s="215" t="s">
        <v>136</v>
      </c>
    </row>
    <row r="176" spans="2:65" s="12" customFormat="1">
      <c r="B176" s="206"/>
      <c r="C176" s="207"/>
      <c r="D176" s="203" t="s">
        <v>146</v>
      </c>
      <c r="E176" s="208" t="s">
        <v>1</v>
      </c>
      <c r="F176" s="209" t="s">
        <v>721</v>
      </c>
      <c r="G176" s="207"/>
      <c r="H176" s="208" t="s">
        <v>1</v>
      </c>
      <c r="I176" s="210"/>
      <c r="J176" s="207"/>
      <c r="K176" s="207"/>
      <c r="L176" s="211"/>
      <c r="M176" s="212"/>
      <c r="N176" s="213"/>
      <c r="O176" s="213"/>
      <c r="P176" s="213"/>
      <c r="Q176" s="213"/>
      <c r="R176" s="213"/>
      <c r="S176" s="213"/>
      <c r="T176" s="214"/>
      <c r="AT176" s="215" t="s">
        <v>146</v>
      </c>
      <c r="AU176" s="215" t="s">
        <v>89</v>
      </c>
      <c r="AV176" s="12" t="s">
        <v>85</v>
      </c>
      <c r="AW176" s="12" t="s">
        <v>35</v>
      </c>
      <c r="AX176" s="12" t="s">
        <v>80</v>
      </c>
      <c r="AY176" s="215" t="s">
        <v>136</v>
      </c>
    </row>
    <row r="177" spans="2:65" s="12" customFormat="1">
      <c r="B177" s="206"/>
      <c r="C177" s="207"/>
      <c r="D177" s="203" t="s">
        <v>146</v>
      </c>
      <c r="E177" s="208" t="s">
        <v>1</v>
      </c>
      <c r="F177" s="209" t="s">
        <v>722</v>
      </c>
      <c r="G177" s="207"/>
      <c r="H177" s="208" t="s">
        <v>1</v>
      </c>
      <c r="I177" s="210"/>
      <c r="J177" s="207"/>
      <c r="K177" s="207"/>
      <c r="L177" s="211"/>
      <c r="M177" s="212"/>
      <c r="N177" s="213"/>
      <c r="O177" s="213"/>
      <c r="P177" s="213"/>
      <c r="Q177" s="213"/>
      <c r="R177" s="213"/>
      <c r="S177" s="213"/>
      <c r="T177" s="214"/>
      <c r="AT177" s="215" t="s">
        <v>146</v>
      </c>
      <c r="AU177" s="215" t="s">
        <v>89</v>
      </c>
      <c r="AV177" s="12" t="s">
        <v>85</v>
      </c>
      <c r="AW177" s="12" t="s">
        <v>35</v>
      </c>
      <c r="AX177" s="12" t="s">
        <v>80</v>
      </c>
      <c r="AY177" s="215" t="s">
        <v>136</v>
      </c>
    </row>
    <row r="178" spans="2:65" s="12" customFormat="1">
      <c r="B178" s="206"/>
      <c r="C178" s="207"/>
      <c r="D178" s="203" t="s">
        <v>146</v>
      </c>
      <c r="E178" s="208" t="s">
        <v>1</v>
      </c>
      <c r="F178" s="209" t="s">
        <v>723</v>
      </c>
      <c r="G178" s="207"/>
      <c r="H178" s="208" t="s">
        <v>1</v>
      </c>
      <c r="I178" s="210"/>
      <c r="J178" s="207"/>
      <c r="K178" s="207"/>
      <c r="L178" s="211"/>
      <c r="M178" s="212"/>
      <c r="N178" s="213"/>
      <c r="O178" s="213"/>
      <c r="P178" s="213"/>
      <c r="Q178" s="213"/>
      <c r="R178" s="213"/>
      <c r="S178" s="213"/>
      <c r="T178" s="214"/>
      <c r="AT178" s="215" t="s">
        <v>146</v>
      </c>
      <c r="AU178" s="215" t="s">
        <v>89</v>
      </c>
      <c r="AV178" s="12" t="s">
        <v>85</v>
      </c>
      <c r="AW178" s="12" t="s">
        <v>35</v>
      </c>
      <c r="AX178" s="12" t="s">
        <v>80</v>
      </c>
      <c r="AY178" s="215" t="s">
        <v>136</v>
      </c>
    </row>
    <row r="179" spans="2:65" s="13" customFormat="1">
      <c r="B179" s="216"/>
      <c r="C179" s="217"/>
      <c r="D179" s="203" t="s">
        <v>146</v>
      </c>
      <c r="E179" s="218" t="s">
        <v>1</v>
      </c>
      <c r="F179" s="219" t="s">
        <v>85</v>
      </c>
      <c r="G179" s="217"/>
      <c r="H179" s="220">
        <v>1</v>
      </c>
      <c r="I179" s="221"/>
      <c r="J179" s="217"/>
      <c r="K179" s="217"/>
      <c r="L179" s="222"/>
      <c r="M179" s="223"/>
      <c r="N179" s="224"/>
      <c r="O179" s="224"/>
      <c r="P179" s="224"/>
      <c r="Q179" s="224"/>
      <c r="R179" s="224"/>
      <c r="S179" s="224"/>
      <c r="T179" s="225"/>
      <c r="AT179" s="226" t="s">
        <v>146</v>
      </c>
      <c r="AU179" s="226" t="s">
        <v>89</v>
      </c>
      <c r="AV179" s="13" t="s">
        <v>89</v>
      </c>
      <c r="AW179" s="13" t="s">
        <v>35</v>
      </c>
      <c r="AX179" s="13" t="s">
        <v>85</v>
      </c>
      <c r="AY179" s="226" t="s">
        <v>136</v>
      </c>
    </row>
    <row r="180" spans="2:65" s="1" customFormat="1" ht="60" customHeight="1">
      <c r="B180" s="33"/>
      <c r="C180" s="190" t="s">
        <v>193</v>
      </c>
      <c r="D180" s="190" t="s">
        <v>138</v>
      </c>
      <c r="E180" s="191" t="s">
        <v>724</v>
      </c>
      <c r="F180" s="192" t="s">
        <v>725</v>
      </c>
      <c r="G180" s="193" t="s">
        <v>681</v>
      </c>
      <c r="H180" s="194">
        <v>1</v>
      </c>
      <c r="I180" s="195"/>
      <c r="J180" s="196">
        <f>ROUND(I180*H180,2)</f>
        <v>0</v>
      </c>
      <c r="K180" s="192" t="s">
        <v>1</v>
      </c>
      <c r="L180" s="37"/>
      <c r="M180" s="197" t="s">
        <v>1</v>
      </c>
      <c r="N180" s="198" t="s">
        <v>45</v>
      </c>
      <c r="O180" s="65"/>
      <c r="P180" s="199">
        <f>O180*H180</f>
        <v>0</v>
      </c>
      <c r="Q180" s="199">
        <v>0</v>
      </c>
      <c r="R180" s="199">
        <f>Q180*H180</f>
        <v>0</v>
      </c>
      <c r="S180" s="199">
        <v>0</v>
      </c>
      <c r="T180" s="200">
        <f>S180*H180</f>
        <v>0</v>
      </c>
      <c r="AR180" s="201" t="s">
        <v>682</v>
      </c>
      <c r="AT180" s="201" t="s">
        <v>138</v>
      </c>
      <c r="AU180" s="201" t="s">
        <v>89</v>
      </c>
      <c r="AY180" s="16" t="s">
        <v>136</v>
      </c>
      <c r="BE180" s="202">
        <f>IF(N180="základní",J180,0)</f>
        <v>0</v>
      </c>
      <c r="BF180" s="202">
        <f>IF(N180="snížená",J180,0)</f>
        <v>0</v>
      </c>
      <c r="BG180" s="202">
        <f>IF(N180="zákl. přenesená",J180,0)</f>
        <v>0</v>
      </c>
      <c r="BH180" s="202">
        <f>IF(N180="sníž. přenesená",J180,0)</f>
        <v>0</v>
      </c>
      <c r="BI180" s="202">
        <f>IF(N180="nulová",J180,0)</f>
        <v>0</v>
      </c>
      <c r="BJ180" s="16" t="s">
        <v>85</v>
      </c>
      <c r="BK180" s="202">
        <f>ROUND(I180*H180,2)</f>
        <v>0</v>
      </c>
      <c r="BL180" s="16" t="s">
        <v>682</v>
      </c>
      <c r="BM180" s="201" t="s">
        <v>726</v>
      </c>
    </row>
    <row r="181" spans="2:65" s="12" customFormat="1" ht="22.5">
      <c r="B181" s="206"/>
      <c r="C181" s="207"/>
      <c r="D181" s="203" t="s">
        <v>146</v>
      </c>
      <c r="E181" s="208" t="s">
        <v>1</v>
      </c>
      <c r="F181" s="209" t="s">
        <v>727</v>
      </c>
      <c r="G181" s="207"/>
      <c r="H181" s="208" t="s">
        <v>1</v>
      </c>
      <c r="I181" s="210"/>
      <c r="J181" s="207"/>
      <c r="K181" s="207"/>
      <c r="L181" s="211"/>
      <c r="M181" s="212"/>
      <c r="N181" s="213"/>
      <c r="O181" s="213"/>
      <c r="P181" s="213"/>
      <c r="Q181" s="213"/>
      <c r="R181" s="213"/>
      <c r="S181" s="213"/>
      <c r="T181" s="214"/>
      <c r="AT181" s="215" t="s">
        <v>146</v>
      </c>
      <c r="AU181" s="215" t="s">
        <v>89</v>
      </c>
      <c r="AV181" s="12" t="s">
        <v>85</v>
      </c>
      <c r="AW181" s="12" t="s">
        <v>35</v>
      </c>
      <c r="AX181" s="12" t="s">
        <v>80</v>
      </c>
      <c r="AY181" s="215" t="s">
        <v>136</v>
      </c>
    </row>
    <row r="182" spans="2:65" s="12" customFormat="1">
      <c r="B182" s="206"/>
      <c r="C182" s="207"/>
      <c r="D182" s="203" t="s">
        <v>146</v>
      </c>
      <c r="E182" s="208" t="s">
        <v>1</v>
      </c>
      <c r="F182" s="209" t="s">
        <v>728</v>
      </c>
      <c r="G182" s="207"/>
      <c r="H182" s="208" t="s">
        <v>1</v>
      </c>
      <c r="I182" s="210"/>
      <c r="J182" s="207"/>
      <c r="K182" s="207"/>
      <c r="L182" s="211"/>
      <c r="M182" s="212"/>
      <c r="N182" s="213"/>
      <c r="O182" s="213"/>
      <c r="P182" s="213"/>
      <c r="Q182" s="213"/>
      <c r="R182" s="213"/>
      <c r="S182" s="213"/>
      <c r="T182" s="214"/>
      <c r="AT182" s="215" t="s">
        <v>146</v>
      </c>
      <c r="AU182" s="215" t="s">
        <v>89</v>
      </c>
      <c r="AV182" s="12" t="s">
        <v>85</v>
      </c>
      <c r="AW182" s="12" t="s">
        <v>35</v>
      </c>
      <c r="AX182" s="12" t="s">
        <v>80</v>
      </c>
      <c r="AY182" s="215" t="s">
        <v>136</v>
      </c>
    </row>
    <row r="183" spans="2:65" s="13" customFormat="1">
      <c r="B183" s="216"/>
      <c r="C183" s="217"/>
      <c r="D183" s="203" t="s">
        <v>146</v>
      </c>
      <c r="E183" s="218" t="s">
        <v>1</v>
      </c>
      <c r="F183" s="219" t="s">
        <v>85</v>
      </c>
      <c r="G183" s="217"/>
      <c r="H183" s="220">
        <v>1</v>
      </c>
      <c r="I183" s="221"/>
      <c r="J183" s="217"/>
      <c r="K183" s="217"/>
      <c r="L183" s="222"/>
      <c r="M183" s="223"/>
      <c r="N183" s="224"/>
      <c r="O183" s="224"/>
      <c r="P183" s="224"/>
      <c r="Q183" s="224"/>
      <c r="R183" s="224"/>
      <c r="S183" s="224"/>
      <c r="T183" s="225"/>
      <c r="AT183" s="226" t="s">
        <v>146</v>
      </c>
      <c r="AU183" s="226" t="s">
        <v>89</v>
      </c>
      <c r="AV183" s="13" t="s">
        <v>89</v>
      </c>
      <c r="AW183" s="13" t="s">
        <v>35</v>
      </c>
      <c r="AX183" s="13" t="s">
        <v>85</v>
      </c>
      <c r="AY183" s="226" t="s">
        <v>136</v>
      </c>
    </row>
    <row r="184" spans="2:65" s="1" customFormat="1" ht="36" customHeight="1">
      <c r="B184" s="33"/>
      <c r="C184" s="190" t="s">
        <v>198</v>
      </c>
      <c r="D184" s="190" t="s">
        <v>138</v>
      </c>
      <c r="E184" s="191" t="s">
        <v>729</v>
      </c>
      <c r="F184" s="192" t="s">
        <v>730</v>
      </c>
      <c r="G184" s="193" t="s">
        <v>681</v>
      </c>
      <c r="H184" s="194">
        <v>1</v>
      </c>
      <c r="I184" s="195"/>
      <c r="J184" s="196">
        <f>ROUND(I184*H184,2)</f>
        <v>0</v>
      </c>
      <c r="K184" s="192" t="s">
        <v>1</v>
      </c>
      <c r="L184" s="37"/>
      <c r="M184" s="197" t="s">
        <v>1</v>
      </c>
      <c r="N184" s="198" t="s">
        <v>45</v>
      </c>
      <c r="O184" s="65"/>
      <c r="P184" s="199">
        <f>O184*H184</f>
        <v>0</v>
      </c>
      <c r="Q184" s="199">
        <v>0</v>
      </c>
      <c r="R184" s="199">
        <f>Q184*H184</f>
        <v>0</v>
      </c>
      <c r="S184" s="199">
        <v>0</v>
      </c>
      <c r="T184" s="200">
        <f>S184*H184</f>
        <v>0</v>
      </c>
      <c r="AR184" s="201" t="s">
        <v>682</v>
      </c>
      <c r="AT184" s="201" t="s">
        <v>138</v>
      </c>
      <c r="AU184" s="201" t="s">
        <v>89</v>
      </c>
      <c r="AY184" s="16" t="s">
        <v>136</v>
      </c>
      <c r="BE184" s="202">
        <f>IF(N184="základní",J184,0)</f>
        <v>0</v>
      </c>
      <c r="BF184" s="202">
        <f>IF(N184="snížená",J184,0)</f>
        <v>0</v>
      </c>
      <c r="BG184" s="202">
        <f>IF(N184="zákl. přenesená",J184,0)</f>
        <v>0</v>
      </c>
      <c r="BH184" s="202">
        <f>IF(N184="sníž. přenesená",J184,0)</f>
        <v>0</v>
      </c>
      <c r="BI184" s="202">
        <f>IF(N184="nulová",J184,0)</f>
        <v>0</v>
      </c>
      <c r="BJ184" s="16" t="s">
        <v>85</v>
      </c>
      <c r="BK184" s="202">
        <f>ROUND(I184*H184,2)</f>
        <v>0</v>
      </c>
      <c r="BL184" s="16" t="s">
        <v>682</v>
      </c>
      <c r="BM184" s="201" t="s">
        <v>731</v>
      </c>
    </row>
    <row r="185" spans="2:65" s="1" customFormat="1" ht="36" customHeight="1">
      <c r="B185" s="33"/>
      <c r="C185" s="190" t="s">
        <v>204</v>
      </c>
      <c r="D185" s="190" t="s">
        <v>138</v>
      </c>
      <c r="E185" s="191" t="s">
        <v>732</v>
      </c>
      <c r="F185" s="192" t="s">
        <v>733</v>
      </c>
      <c r="G185" s="193" t="s">
        <v>681</v>
      </c>
      <c r="H185" s="194">
        <v>1</v>
      </c>
      <c r="I185" s="195"/>
      <c r="J185" s="196">
        <f>ROUND(I185*H185,2)</f>
        <v>0</v>
      </c>
      <c r="K185" s="192" t="s">
        <v>1</v>
      </c>
      <c r="L185" s="37"/>
      <c r="M185" s="197" t="s">
        <v>1</v>
      </c>
      <c r="N185" s="198" t="s">
        <v>45</v>
      </c>
      <c r="O185" s="65"/>
      <c r="P185" s="199">
        <f>O185*H185</f>
        <v>0</v>
      </c>
      <c r="Q185" s="199">
        <v>0</v>
      </c>
      <c r="R185" s="199">
        <f>Q185*H185</f>
        <v>0</v>
      </c>
      <c r="S185" s="199">
        <v>0</v>
      </c>
      <c r="T185" s="200">
        <f>S185*H185</f>
        <v>0</v>
      </c>
      <c r="AR185" s="201" t="s">
        <v>682</v>
      </c>
      <c r="AT185" s="201" t="s">
        <v>138</v>
      </c>
      <c r="AU185" s="201" t="s">
        <v>89</v>
      </c>
      <c r="AY185" s="16" t="s">
        <v>136</v>
      </c>
      <c r="BE185" s="202">
        <f>IF(N185="základní",J185,0)</f>
        <v>0</v>
      </c>
      <c r="BF185" s="202">
        <f>IF(N185="snížená",J185,0)</f>
        <v>0</v>
      </c>
      <c r="BG185" s="202">
        <f>IF(N185="zákl. přenesená",J185,0)</f>
        <v>0</v>
      </c>
      <c r="BH185" s="202">
        <f>IF(N185="sníž. přenesená",J185,0)</f>
        <v>0</v>
      </c>
      <c r="BI185" s="202">
        <f>IF(N185="nulová",J185,0)</f>
        <v>0</v>
      </c>
      <c r="BJ185" s="16" t="s">
        <v>85</v>
      </c>
      <c r="BK185" s="202">
        <f>ROUND(I185*H185,2)</f>
        <v>0</v>
      </c>
      <c r="BL185" s="16" t="s">
        <v>682</v>
      </c>
      <c r="BM185" s="201" t="s">
        <v>734</v>
      </c>
    </row>
    <row r="186" spans="2:65" s="11" customFormat="1" ht="22.9" customHeight="1">
      <c r="B186" s="174"/>
      <c r="C186" s="175"/>
      <c r="D186" s="176" t="s">
        <v>79</v>
      </c>
      <c r="E186" s="188" t="s">
        <v>735</v>
      </c>
      <c r="F186" s="188" t="s">
        <v>736</v>
      </c>
      <c r="G186" s="175"/>
      <c r="H186" s="175"/>
      <c r="I186" s="178"/>
      <c r="J186" s="189">
        <f>BK186</f>
        <v>0</v>
      </c>
      <c r="K186" s="175"/>
      <c r="L186" s="180"/>
      <c r="M186" s="181"/>
      <c r="N186" s="182"/>
      <c r="O186" s="182"/>
      <c r="P186" s="183">
        <f>SUM(P187:P198)</f>
        <v>0</v>
      </c>
      <c r="Q186" s="182"/>
      <c r="R186" s="183">
        <f>SUM(R187:R198)</f>
        <v>0</v>
      </c>
      <c r="S186" s="182"/>
      <c r="T186" s="184">
        <f>SUM(T187:T198)</f>
        <v>0</v>
      </c>
      <c r="AR186" s="185" t="s">
        <v>98</v>
      </c>
      <c r="AT186" s="186" t="s">
        <v>79</v>
      </c>
      <c r="AU186" s="186" t="s">
        <v>85</v>
      </c>
      <c r="AY186" s="185" t="s">
        <v>136</v>
      </c>
      <c r="BK186" s="187">
        <f>SUM(BK187:BK198)</f>
        <v>0</v>
      </c>
    </row>
    <row r="187" spans="2:65" s="1" customFormat="1" ht="16.5" customHeight="1">
      <c r="B187" s="33"/>
      <c r="C187" s="190" t="s">
        <v>209</v>
      </c>
      <c r="D187" s="190" t="s">
        <v>138</v>
      </c>
      <c r="E187" s="191" t="s">
        <v>737</v>
      </c>
      <c r="F187" s="192" t="s">
        <v>779</v>
      </c>
      <c r="G187" s="193" t="s">
        <v>681</v>
      </c>
      <c r="H187" s="194">
        <v>1</v>
      </c>
      <c r="I187" s="195"/>
      <c r="J187" s="196">
        <f>ROUND(I187*H187,2)</f>
        <v>0</v>
      </c>
      <c r="K187" s="192" t="s">
        <v>1</v>
      </c>
      <c r="L187" s="37"/>
      <c r="M187" s="197" t="s">
        <v>1</v>
      </c>
      <c r="N187" s="198" t="s">
        <v>45</v>
      </c>
      <c r="O187" s="65"/>
      <c r="P187" s="199">
        <f>O187*H187</f>
        <v>0</v>
      </c>
      <c r="Q187" s="199">
        <v>0</v>
      </c>
      <c r="R187" s="199">
        <f>Q187*H187</f>
        <v>0</v>
      </c>
      <c r="S187" s="199">
        <v>0</v>
      </c>
      <c r="T187" s="200">
        <f>S187*H187</f>
        <v>0</v>
      </c>
      <c r="AR187" s="201" t="s">
        <v>682</v>
      </c>
      <c r="AT187" s="201" t="s">
        <v>138</v>
      </c>
      <c r="AU187" s="201" t="s">
        <v>89</v>
      </c>
      <c r="AY187" s="16" t="s">
        <v>136</v>
      </c>
      <c r="BE187" s="202">
        <f>IF(N187="základní",J187,0)</f>
        <v>0</v>
      </c>
      <c r="BF187" s="202">
        <f>IF(N187="snížená",J187,0)</f>
        <v>0</v>
      </c>
      <c r="BG187" s="202">
        <f>IF(N187="zákl. přenesená",J187,0)</f>
        <v>0</v>
      </c>
      <c r="BH187" s="202">
        <f>IF(N187="sníž. přenesená",J187,0)</f>
        <v>0</v>
      </c>
      <c r="BI187" s="202">
        <f>IF(N187="nulová",J187,0)</f>
        <v>0</v>
      </c>
      <c r="BJ187" s="16" t="s">
        <v>85</v>
      </c>
      <c r="BK187" s="202">
        <f>ROUND(I187*H187,2)</f>
        <v>0</v>
      </c>
      <c r="BL187" s="16" t="s">
        <v>682</v>
      </c>
      <c r="BM187" s="201" t="s">
        <v>738</v>
      </c>
    </row>
    <row r="188" spans="2:65" s="12" customFormat="1">
      <c r="B188" s="206"/>
      <c r="C188" s="207"/>
      <c r="D188" s="203" t="s">
        <v>146</v>
      </c>
      <c r="E188" s="208" t="s">
        <v>1</v>
      </c>
      <c r="F188" s="209" t="s">
        <v>780</v>
      </c>
      <c r="G188" s="207"/>
      <c r="H188" s="208" t="s">
        <v>1</v>
      </c>
      <c r="I188" s="210"/>
      <c r="J188" s="207"/>
      <c r="K188" s="207"/>
      <c r="L188" s="211"/>
      <c r="M188" s="212"/>
      <c r="N188" s="213"/>
      <c r="O188" s="213"/>
      <c r="P188" s="213"/>
      <c r="Q188" s="213"/>
      <c r="R188" s="213"/>
      <c r="S188" s="213"/>
      <c r="T188" s="214"/>
      <c r="AT188" s="215" t="s">
        <v>146</v>
      </c>
      <c r="AU188" s="215" t="s">
        <v>89</v>
      </c>
      <c r="AV188" s="12" t="s">
        <v>85</v>
      </c>
      <c r="AW188" s="12" t="s">
        <v>35</v>
      </c>
      <c r="AX188" s="12" t="s">
        <v>80</v>
      </c>
      <c r="AY188" s="215" t="s">
        <v>136</v>
      </c>
    </row>
    <row r="189" spans="2:65" s="12" customFormat="1">
      <c r="B189" s="206"/>
      <c r="C189" s="207"/>
      <c r="D189" s="203" t="s">
        <v>146</v>
      </c>
      <c r="E189" s="208" t="s">
        <v>1</v>
      </c>
      <c r="F189" s="209" t="s">
        <v>739</v>
      </c>
      <c r="G189" s="207"/>
      <c r="H189" s="208" t="s">
        <v>1</v>
      </c>
      <c r="I189" s="210"/>
      <c r="J189" s="207"/>
      <c r="K189" s="207"/>
      <c r="L189" s="211"/>
      <c r="M189" s="212"/>
      <c r="N189" s="213"/>
      <c r="O189" s="213"/>
      <c r="P189" s="213"/>
      <c r="Q189" s="213"/>
      <c r="R189" s="213"/>
      <c r="S189" s="213"/>
      <c r="T189" s="214"/>
      <c r="AT189" s="215" t="s">
        <v>146</v>
      </c>
      <c r="AU189" s="215" t="s">
        <v>89</v>
      </c>
      <c r="AV189" s="12" t="s">
        <v>85</v>
      </c>
      <c r="AW189" s="12" t="s">
        <v>35</v>
      </c>
      <c r="AX189" s="12" t="s">
        <v>80</v>
      </c>
      <c r="AY189" s="215" t="s">
        <v>136</v>
      </c>
    </row>
    <row r="190" spans="2:65" s="13" customFormat="1">
      <c r="B190" s="216"/>
      <c r="C190" s="217"/>
      <c r="D190" s="203" t="s">
        <v>146</v>
      </c>
      <c r="E190" s="218" t="s">
        <v>1</v>
      </c>
      <c r="F190" s="219" t="s">
        <v>85</v>
      </c>
      <c r="G190" s="217"/>
      <c r="H190" s="220">
        <v>1</v>
      </c>
      <c r="I190" s="221"/>
      <c r="J190" s="217"/>
      <c r="K190" s="217"/>
      <c r="L190" s="222"/>
      <c r="M190" s="223"/>
      <c r="N190" s="224"/>
      <c r="O190" s="224"/>
      <c r="P190" s="224"/>
      <c r="Q190" s="224"/>
      <c r="R190" s="224"/>
      <c r="S190" s="224"/>
      <c r="T190" s="225"/>
      <c r="AT190" s="226" t="s">
        <v>146</v>
      </c>
      <c r="AU190" s="226" t="s">
        <v>89</v>
      </c>
      <c r="AV190" s="13" t="s">
        <v>89</v>
      </c>
      <c r="AW190" s="13" t="s">
        <v>35</v>
      </c>
      <c r="AX190" s="13" t="s">
        <v>85</v>
      </c>
      <c r="AY190" s="226" t="s">
        <v>136</v>
      </c>
    </row>
    <row r="191" spans="2:65" s="1" customFormat="1" ht="16.5" customHeight="1">
      <c r="B191" s="33"/>
      <c r="C191" s="190" t="s">
        <v>215</v>
      </c>
      <c r="D191" s="190" t="s">
        <v>138</v>
      </c>
      <c r="E191" s="191" t="s">
        <v>740</v>
      </c>
      <c r="F191" s="192" t="s">
        <v>741</v>
      </c>
      <c r="G191" s="193" t="s">
        <v>681</v>
      </c>
      <c r="H191" s="194">
        <v>1</v>
      </c>
      <c r="I191" s="195"/>
      <c r="J191" s="196">
        <f>ROUND(I191*H191,2)</f>
        <v>0</v>
      </c>
      <c r="K191" s="192" t="s">
        <v>1</v>
      </c>
      <c r="L191" s="37"/>
      <c r="M191" s="197" t="s">
        <v>1</v>
      </c>
      <c r="N191" s="198" t="s">
        <v>45</v>
      </c>
      <c r="O191" s="65"/>
      <c r="P191" s="199">
        <f>O191*H191</f>
        <v>0</v>
      </c>
      <c r="Q191" s="199">
        <v>0</v>
      </c>
      <c r="R191" s="199">
        <f>Q191*H191</f>
        <v>0</v>
      </c>
      <c r="S191" s="199">
        <v>0</v>
      </c>
      <c r="T191" s="200">
        <f>S191*H191</f>
        <v>0</v>
      </c>
      <c r="AR191" s="201" t="s">
        <v>682</v>
      </c>
      <c r="AT191" s="201" t="s">
        <v>138</v>
      </c>
      <c r="AU191" s="201" t="s">
        <v>89</v>
      </c>
      <c r="AY191" s="16" t="s">
        <v>136</v>
      </c>
      <c r="BE191" s="202">
        <f>IF(N191="základní",J191,0)</f>
        <v>0</v>
      </c>
      <c r="BF191" s="202">
        <f>IF(N191="snížená",J191,0)</f>
        <v>0</v>
      </c>
      <c r="BG191" s="202">
        <f>IF(N191="zákl. přenesená",J191,0)</f>
        <v>0</v>
      </c>
      <c r="BH191" s="202">
        <f>IF(N191="sníž. přenesená",J191,0)</f>
        <v>0</v>
      </c>
      <c r="BI191" s="202">
        <f>IF(N191="nulová",J191,0)</f>
        <v>0</v>
      </c>
      <c r="BJ191" s="16" t="s">
        <v>85</v>
      </c>
      <c r="BK191" s="202">
        <f>ROUND(I191*H191,2)</f>
        <v>0</v>
      </c>
      <c r="BL191" s="16" t="s">
        <v>682</v>
      </c>
      <c r="BM191" s="201" t="s">
        <v>742</v>
      </c>
    </row>
    <row r="192" spans="2:65" s="12" customFormat="1">
      <c r="B192" s="206"/>
      <c r="C192" s="207"/>
      <c r="D192" s="203" t="s">
        <v>146</v>
      </c>
      <c r="E192" s="208" t="s">
        <v>1</v>
      </c>
      <c r="F192" s="209" t="s">
        <v>741</v>
      </c>
      <c r="G192" s="207"/>
      <c r="H192" s="208" t="s">
        <v>1</v>
      </c>
      <c r="I192" s="210"/>
      <c r="J192" s="207"/>
      <c r="K192" s="207"/>
      <c r="L192" s="211"/>
      <c r="M192" s="212"/>
      <c r="N192" s="213"/>
      <c r="O192" s="213"/>
      <c r="P192" s="213"/>
      <c r="Q192" s="213"/>
      <c r="R192" s="213"/>
      <c r="S192" s="213"/>
      <c r="T192" s="214"/>
      <c r="AT192" s="215" t="s">
        <v>146</v>
      </c>
      <c r="AU192" s="215" t="s">
        <v>89</v>
      </c>
      <c r="AV192" s="12" t="s">
        <v>85</v>
      </c>
      <c r="AW192" s="12" t="s">
        <v>35</v>
      </c>
      <c r="AX192" s="12" t="s">
        <v>80</v>
      </c>
      <c r="AY192" s="215" t="s">
        <v>136</v>
      </c>
    </row>
    <row r="193" spans="2:65" s="12" customFormat="1">
      <c r="B193" s="206"/>
      <c r="C193" s="207"/>
      <c r="D193" s="203" t="s">
        <v>146</v>
      </c>
      <c r="E193" s="208" t="s">
        <v>1</v>
      </c>
      <c r="F193" s="209" t="s">
        <v>743</v>
      </c>
      <c r="G193" s="207"/>
      <c r="H193" s="208" t="s">
        <v>1</v>
      </c>
      <c r="I193" s="210"/>
      <c r="J193" s="207"/>
      <c r="K193" s="207"/>
      <c r="L193" s="211"/>
      <c r="M193" s="212"/>
      <c r="N193" s="213"/>
      <c r="O193" s="213"/>
      <c r="P193" s="213"/>
      <c r="Q193" s="213"/>
      <c r="R193" s="213"/>
      <c r="S193" s="213"/>
      <c r="T193" s="214"/>
      <c r="AT193" s="215" t="s">
        <v>146</v>
      </c>
      <c r="AU193" s="215" t="s">
        <v>89</v>
      </c>
      <c r="AV193" s="12" t="s">
        <v>85</v>
      </c>
      <c r="AW193" s="12" t="s">
        <v>35</v>
      </c>
      <c r="AX193" s="12" t="s">
        <v>80</v>
      </c>
      <c r="AY193" s="215" t="s">
        <v>136</v>
      </c>
    </row>
    <row r="194" spans="2:65" s="12" customFormat="1">
      <c r="B194" s="206"/>
      <c r="C194" s="207"/>
      <c r="D194" s="203" t="s">
        <v>146</v>
      </c>
      <c r="E194" s="208" t="s">
        <v>1</v>
      </c>
      <c r="F194" s="209" t="s">
        <v>744</v>
      </c>
      <c r="G194" s="207"/>
      <c r="H194" s="208" t="s">
        <v>1</v>
      </c>
      <c r="I194" s="210"/>
      <c r="J194" s="207"/>
      <c r="K194" s="207"/>
      <c r="L194" s="211"/>
      <c r="M194" s="212"/>
      <c r="N194" s="213"/>
      <c r="O194" s="213"/>
      <c r="P194" s="213"/>
      <c r="Q194" s="213"/>
      <c r="R194" s="213"/>
      <c r="S194" s="213"/>
      <c r="T194" s="214"/>
      <c r="AT194" s="215" t="s">
        <v>146</v>
      </c>
      <c r="AU194" s="215" t="s">
        <v>89</v>
      </c>
      <c r="AV194" s="12" t="s">
        <v>85</v>
      </c>
      <c r="AW194" s="12" t="s">
        <v>35</v>
      </c>
      <c r="AX194" s="12" t="s">
        <v>80</v>
      </c>
      <c r="AY194" s="215" t="s">
        <v>136</v>
      </c>
    </row>
    <row r="195" spans="2:65" s="13" customFormat="1">
      <c r="B195" s="216"/>
      <c r="C195" s="217"/>
      <c r="D195" s="203" t="s">
        <v>146</v>
      </c>
      <c r="E195" s="218" t="s">
        <v>1</v>
      </c>
      <c r="F195" s="219" t="s">
        <v>85</v>
      </c>
      <c r="G195" s="217"/>
      <c r="H195" s="220">
        <v>1</v>
      </c>
      <c r="I195" s="221"/>
      <c r="J195" s="217"/>
      <c r="K195" s="217"/>
      <c r="L195" s="222"/>
      <c r="M195" s="223"/>
      <c r="N195" s="224"/>
      <c r="O195" s="224"/>
      <c r="P195" s="224"/>
      <c r="Q195" s="224"/>
      <c r="R195" s="224"/>
      <c r="S195" s="224"/>
      <c r="T195" s="225"/>
      <c r="AT195" s="226" t="s">
        <v>146</v>
      </c>
      <c r="AU195" s="226" t="s">
        <v>89</v>
      </c>
      <c r="AV195" s="13" t="s">
        <v>89</v>
      </c>
      <c r="AW195" s="13" t="s">
        <v>35</v>
      </c>
      <c r="AX195" s="13" t="s">
        <v>85</v>
      </c>
      <c r="AY195" s="226" t="s">
        <v>136</v>
      </c>
    </row>
    <row r="196" spans="2:65" s="1" customFormat="1" ht="16.5" customHeight="1">
      <c r="B196" s="33"/>
      <c r="C196" s="190" t="s">
        <v>8</v>
      </c>
      <c r="D196" s="190" t="s">
        <v>138</v>
      </c>
      <c r="E196" s="191" t="s">
        <v>745</v>
      </c>
      <c r="F196" s="192" t="s">
        <v>746</v>
      </c>
      <c r="G196" s="193" t="s">
        <v>681</v>
      </c>
      <c r="H196" s="194">
        <v>1</v>
      </c>
      <c r="I196" s="195"/>
      <c r="J196" s="196">
        <f>ROUND(I196*H196,2)</f>
        <v>0</v>
      </c>
      <c r="K196" s="192" t="s">
        <v>1</v>
      </c>
      <c r="L196" s="37"/>
      <c r="M196" s="197" t="s">
        <v>1</v>
      </c>
      <c r="N196" s="198" t="s">
        <v>45</v>
      </c>
      <c r="O196" s="65"/>
      <c r="P196" s="199">
        <f>O196*H196</f>
        <v>0</v>
      </c>
      <c r="Q196" s="199">
        <v>0</v>
      </c>
      <c r="R196" s="199">
        <f>Q196*H196</f>
        <v>0</v>
      </c>
      <c r="S196" s="199">
        <v>0</v>
      </c>
      <c r="T196" s="200">
        <f>S196*H196</f>
        <v>0</v>
      </c>
      <c r="AR196" s="201" t="s">
        <v>682</v>
      </c>
      <c r="AT196" s="201" t="s">
        <v>138</v>
      </c>
      <c r="AU196" s="201" t="s">
        <v>89</v>
      </c>
      <c r="AY196" s="16" t="s">
        <v>136</v>
      </c>
      <c r="BE196" s="202">
        <f>IF(N196="základní",J196,0)</f>
        <v>0</v>
      </c>
      <c r="BF196" s="202">
        <f>IF(N196="snížená",J196,0)</f>
        <v>0</v>
      </c>
      <c r="BG196" s="202">
        <f>IF(N196="zákl. přenesená",J196,0)</f>
        <v>0</v>
      </c>
      <c r="BH196" s="202">
        <f>IF(N196="sníž. přenesená",J196,0)</f>
        <v>0</v>
      </c>
      <c r="BI196" s="202">
        <f>IF(N196="nulová",J196,0)</f>
        <v>0</v>
      </c>
      <c r="BJ196" s="16" t="s">
        <v>85</v>
      </c>
      <c r="BK196" s="202">
        <f>ROUND(I196*H196,2)</f>
        <v>0</v>
      </c>
      <c r="BL196" s="16" t="s">
        <v>682</v>
      </c>
      <c r="BM196" s="201" t="s">
        <v>747</v>
      </c>
    </row>
    <row r="197" spans="2:65" s="12" customFormat="1">
      <c r="B197" s="206"/>
      <c r="C197" s="207"/>
      <c r="D197" s="203" t="s">
        <v>146</v>
      </c>
      <c r="E197" s="208" t="s">
        <v>1</v>
      </c>
      <c r="F197" s="209" t="s">
        <v>748</v>
      </c>
      <c r="G197" s="207"/>
      <c r="H197" s="208" t="s">
        <v>1</v>
      </c>
      <c r="I197" s="210"/>
      <c r="J197" s="207"/>
      <c r="K197" s="207"/>
      <c r="L197" s="211"/>
      <c r="M197" s="212"/>
      <c r="N197" s="213"/>
      <c r="O197" s="213"/>
      <c r="P197" s="213"/>
      <c r="Q197" s="213"/>
      <c r="R197" s="213"/>
      <c r="S197" s="213"/>
      <c r="T197" s="214"/>
      <c r="AT197" s="215" t="s">
        <v>146</v>
      </c>
      <c r="AU197" s="215" t="s">
        <v>89</v>
      </c>
      <c r="AV197" s="12" t="s">
        <v>85</v>
      </c>
      <c r="AW197" s="12" t="s">
        <v>35</v>
      </c>
      <c r="AX197" s="12" t="s">
        <v>80</v>
      </c>
      <c r="AY197" s="215" t="s">
        <v>136</v>
      </c>
    </row>
    <row r="198" spans="2:65" s="13" customFormat="1">
      <c r="B198" s="216"/>
      <c r="C198" s="217"/>
      <c r="D198" s="203" t="s">
        <v>146</v>
      </c>
      <c r="E198" s="218" t="s">
        <v>1</v>
      </c>
      <c r="F198" s="219" t="s">
        <v>85</v>
      </c>
      <c r="G198" s="217"/>
      <c r="H198" s="220">
        <v>1</v>
      </c>
      <c r="I198" s="221"/>
      <c r="J198" s="217"/>
      <c r="K198" s="217"/>
      <c r="L198" s="222"/>
      <c r="M198" s="223"/>
      <c r="N198" s="224"/>
      <c r="O198" s="224"/>
      <c r="P198" s="224"/>
      <c r="Q198" s="224"/>
      <c r="R198" s="224"/>
      <c r="S198" s="224"/>
      <c r="T198" s="225"/>
      <c r="AT198" s="226" t="s">
        <v>146</v>
      </c>
      <c r="AU198" s="226" t="s">
        <v>89</v>
      </c>
      <c r="AV198" s="13" t="s">
        <v>89</v>
      </c>
      <c r="AW198" s="13" t="s">
        <v>35</v>
      </c>
      <c r="AX198" s="13" t="s">
        <v>85</v>
      </c>
      <c r="AY198" s="226" t="s">
        <v>136</v>
      </c>
    </row>
    <row r="199" spans="2:65" s="11" customFormat="1" ht="22.9" customHeight="1">
      <c r="B199" s="174"/>
      <c r="C199" s="175"/>
      <c r="D199" s="176" t="s">
        <v>79</v>
      </c>
      <c r="E199" s="188" t="s">
        <v>749</v>
      </c>
      <c r="F199" s="188" t="s">
        <v>750</v>
      </c>
      <c r="G199" s="175"/>
      <c r="H199" s="175"/>
      <c r="I199" s="178"/>
      <c r="J199" s="189">
        <f>BK199</f>
        <v>0</v>
      </c>
      <c r="K199" s="175"/>
      <c r="L199" s="180"/>
      <c r="M199" s="181"/>
      <c r="N199" s="182"/>
      <c r="O199" s="182"/>
      <c r="P199" s="183">
        <f>SUM(P200:P213)</f>
        <v>0</v>
      </c>
      <c r="Q199" s="182"/>
      <c r="R199" s="183">
        <f>SUM(R200:R213)</f>
        <v>0</v>
      </c>
      <c r="S199" s="182"/>
      <c r="T199" s="184">
        <f>SUM(T200:T213)</f>
        <v>0</v>
      </c>
      <c r="AR199" s="185" t="s">
        <v>98</v>
      </c>
      <c r="AT199" s="186" t="s">
        <v>79</v>
      </c>
      <c r="AU199" s="186" t="s">
        <v>85</v>
      </c>
      <c r="AY199" s="185" t="s">
        <v>136</v>
      </c>
      <c r="BK199" s="187">
        <f>SUM(BK200:BK213)</f>
        <v>0</v>
      </c>
    </row>
    <row r="200" spans="2:65" s="1" customFormat="1" ht="16.5" customHeight="1">
      <c r="B200" s="33"/>
      <c r="C200" s="190" t="s">
        <v>227</v>
      </c>
      <c r="D200" s="190" t="s">
        <v>138</v>
      </c>
      <c r="E200" s="191" t="s">
        <v>751</v>
      </c>
      <c r="F200" s="192" t="s">
        <v>752</v>
      </c>
      <c r="G200" s="193" t="s">
        <v>681</v>
      </c>
      <c r="H200" s="194">
        <v>1</v>
      </c>
      <c r="I200" s="195"/>
      <c r="J200" s="196">
        <f>ROUND(I200*H200,2)</f>
        <v>0</v>
      </c>
      <c r="K200" s="192" t="s">
        <v>1</v>
      </c>
      <c r="L200" s="37"/>
      <c r="M200" s="197" t="s">
        <v>1</v>
      </c>
      <c r="N200" s="198" t="s">
        <v>45</v>
      </c>
      <c r="O200" s="65"/>
      <c r="P200" s="199">
        <f>O200*H200</f>
        <v>0</v>
      </c>
      <c r="Q200" s="199">
        <v>0</v>
      </c>
      <c r="R200" s="199">
        <f>Q200*H200</f>
        <v>0</v>
      </c>
      <c r="S200" s="199">
        <v>0</v>
      </c>
      <c r="T200" s="200">
        <f>S200*H200</f>
        <v>0</v>
      </c>
      <c r="AR200" s="201" t="s">
        <v>682</v>
      </c>
      <c r="AT200" s="201" t="s">
        <v>138</v>
      </c>
      <c r="AU200" s="201" t="s">
        <v>89</v>
      </c>
      <c r="AY200" s="16" t="s">
        <v>136</v>
      </c>
      <c r="BE200" s="202">
        <f>IF(N200="základní",J200,0)</f>
        <v>0</v>
      </c>
      <c r="BF200" s="202">
        <f>IF(N200="snížená",J200,0)</f>
        <v>0</v>
      </c>
      <c r="BG200" s="202">
        <f>IF(N200="zákl. přenesená",J200,0)</f>
        <v>0</v>
      </c>
      <c r="BH200" s="202">
        <f>IF(N200="sníž. přenesená",J200,0)</f>
        <v>0</v>
      </c>
      <c r="BI200" s="202">
        <f>IF(N200="nulová",J200,0)</f>
        <v>0</v>
      </c>
      <c r="BJ200" s="16" t="s">
        <v>85</v>
      </c>
      <c r="BK200" s="202">
        <f>ROUND(I200*H200,2)</f>
        <v>0</v>
      </c>
      <c r="BL200" s="16" t="s">
        <v>682</v>
      </c>
      <c r="BM200" s="201" t="s">
        <v>753</v>
      </c>
    </row>
    <row r="201" spans="2:65" s="12" customFormat="1">
      <c r="B201" s="206"/>
      <c r="C201" s="207"/>
      <c r="D201" s="203" t="s">
        <v>146</v>
      </c>
      <c r="E201" s="208" t="s">
        <v>1</v>
      </c>
      <c r="F201" s="209" t="s">
        <v>754</v>
      </c>
      <c r="G201" s="207"/>
      <c r="H201" s="208" t="s">
        <v>1</v>
      </c>
      <c r="I201" s="210"/>
      <c r="J201" s="207"/>
      <c r="K201" s="207"/>
      <c r="L201" s="211"/>
      <c r="M201" s="212"/>
      <c r="N201" s="213"/>
      <c r="O201" s="213"/>
      <c r="P201" s="213"/>
      <c r="Q201" s="213"/>
      <c r="R201" s="213"/>
      <c r="S201" s="213"/>
      <c r="T201" s="214"/>
      <c r="AT201" s="215" t="s">
        <v>146</v>
      </c>
      <c r="AU201" s="215" t="s">
        <v>89</v>
      </c>
      <c r="AV201" s="12" t="s">
        <v>85</v>
      </c>
      <c r="AW201" s="12" t="s">
        <v>35</v>
      </c>
      <c r="AX201" s="12" t="s">
        <v>80</v>
      </c>
      <c r="AY201" s="215" t="s">
        <v>136</v>
      </c>
    </row>
    <row r="202" spans="2:65" s="12" customFormat="1">
      <c r="B202" s="206"/>
      <c r="C202" s="207"/>
      <c r="D202" s="203" t="s">
        <v>146</v>
      </c>
      <c r="E202" s="208" t="s">
        <v>1</v>
      </c>
      <c r="F202" s="209" t="s">
        <v>755</v>
      </c>
      <c r="G202" s="207"/>
      <c r="H202" s="208" t="s">
        <v>1</v>
      </c>
      <c r="I202" s="210"/>
      <c r="J202" s="207"/>
      <c r="K202" s="207"/>
      <c r="L202" s="211"/>
      <c r="M202" s="212"/>
      <c r="N202" s="213"/>
      <c r="O202" s="213"/>
      <c r="P202" s="213"/>
      <c r="Q202" s="213"/>
      <c r="R202" s="213"/>
      <c r="S202" s="213"/>
      <c r="T202" s="214"/>
      <c r="AT202" s="215" t="s">
        <v>146</v>
      </c>
      <c r="AU202" s="215" t="s">
        <v>89</v>
      </c>
      <c r="AV202" s="12" t="s">
        <v>85</v>
      </c>
      <c r="AW202" s="12" t="s">
        <v>35</v>
      </c>
      <c r="AX202" s="12" t="s">
        <v>80</v>
      </c>
      <c r="AY202" s="215" t="s">
        <v>136</v>
      </c>
    </row>
    <row r="203" spans="2:65" s="12" customFormat="1">
      <c r="B203" s="206"/>
      <c r="C203" s="207"/>
      <c r="D203" s="203" t="s">
        <v>146</v>
      </c>
      <c r="E203" s="208" t="s">
        <v>1</v>
      </c>
      <c r="F203" s="209" t="s">
        <v>756</v>
      </c>
      <c r="G203" s="207"/>
      <c r="H203" s="208" t="s">
        <v>1</v>
      </c>
      <c r="I203" s="210"/>
      <c r="J203" s="207"/>
      <c r="K203" s="207"/>
      <c r="L203" s="211"/>
      <c r="M203" s="212"/>
      <c r="N203" s="213"/>
      <c r="O203" s="213"/>
      <c r="P203" s="213"/>
      <c r="Q203" s="213"/>
      <c r="R203" s="213"/>
      <c r="S203" s="213"/>
      <c r="T203" s="214"/>
      <c r="AT203" s="215" t="s">
        <v>146</v>
      </c>
      <c r="AU203" s="215" t="s">
        <v>89</v>
      </c>
      <c r="AV203" s="12" t="s">
        <v>85</v>
      </c>
      <c r="AW203" s="12" t="s">
        <v>35</v>
      </c>
      <c r="AX203" s="12" t="s">
        <v>80</v>
      </c>
      <c r="AY203" s="215" t="s">
        <v>136</v>
      </c>
    </row>
    <row r="204" spans="2:65" s="13" customFormat="1">
      <c r="B204" s="216"/>
      <c r="C204" s="217"/>
      <c r="D204" s="203" t="s">
        <v>146</v>
      </c>
      <c r="E204" s="218" t="s">
        <v>1</v>
      </c>
      <c r="F204" s="219" t="s">
        <v>85</v>
      </c>
      <c r="G204" s="217"/>
      <c r="H204" s="220">
        <v>1</v>
      </c>
      <c r="I204" s="221"/>
      <c r="J204" s="217"/>
      <c r="K204" s="217"/>
      <c r="L204" s="222"/>
      <c r="M204" s="223"/>
      <c r="N204" s="224"/>
      <c r="O204" s="224"/>
      <c r="P204" s="224"/>
      <c r="Q204" s="224"/>
      <c r="R204" s="224"/>
      <c r="S204" s="224"/>
      <c r="T204" s="225"/>
      <c r="AT204" s="226" t="s">
        <v>146</v>
      </c>
      <c r="AU204" s="226" t="s">
        <v>89</v>
      </c>
      <c r="AV204" s="13" t="s">
        <v>89</v>
      </c>
      <c r="AW204" s="13" t="s">
        <v>35</v>
      </c>
      <c r="AX204" s="13" t="s">
        <v>85</v>
      </c>
      <c r="AY204" s="226" t="s">
        <v>136</v>
      </c>
    </row>
    <row r="205" spans="2:65" s="1" customFormat="1" ht="16.5" customHeight="1">
      <c r="B205" s="33"/>
      <c r="C205" s="190" t="s">
        <v>234</v>
      </c>
      <c r="D205" s="190" t="s">
        <v>138</v>
      </c>
      <c r="E205" s="191" t="s">
        <v>757</v>
      </c>
      <c r="F205" s="192" t="s">
        <v>758</v>
      </c>
      <c r="G205" s="193" t="s">
        <v>681</v>
      </c>
      <c r="H205" s="194">
        <v>1</v>
      </c>
      <c r="I205" s="195"/>
      <c r="J205" s="196">
        <f>ROUND(I205*H205,2)</f>
        <v>0</v>
      </c>
      <c r="K205" s="192" t="s">
        <v>1</v>
      </c>
      <c r="L205" s="37"/>
      <c r="M205" s="197" t="s">
        <v>1</v>
      </c>
      <c r="N205" s="198" t="s">
        <v>45</v>
      </c>
      <c r="O205" s="65"/>
      <c r="P205" s="199">
        <f>O205*H205</f>
        <v>0</v>
      </c>
      <c r="Q205" s="199">
        <v>0</v>
      </c>
      <c r="R205" s="199">
        <f>Q205*H205</f>
        <v>0</v>
      </c>
      <c r="S205" s="199">
        <v>0</v>
      </c>
      <c r="T205" s="200">
        <f>S205*H205</f>
        <v>0</v>
      </c>
      <c r="AR205" s="201" t="s">
        <v>682</v>
      </c>
      <c r="AT205" s="201" t="s">
        <v>138</v>
      </c>
      <c r="AU205" s="201" t="s">
        <v>89</v>
      </c>
      <c r="AY205" s="16" t="s">
        <v>136</v>
      </c>
      <c r="BE205" s="202">
        <f>IF(N205="základní",J205,0)</f>
        <v>0</v>
      </c>
      <c r="BF205" s="202">
        <f>IF(N205="snížená",J205,0)</f>
        <v>0</v>
      </c>
      <c r="BG205" s="202">
        <f>IF(N205="zákl. přenesená",J205,0)</f>
        <v>0</v>
      </c>
      <c r="BH205" s="202">
        <f>IF(N205="sníž. přenesená",J205,0)</f>
        <v>0</v>
      </c>
      <c r="BI205" s="202">
        <f>IF(N205="nulová",J205,0)</f>
        <v>0</v>
      </c>
      <c r="BJ205" s="16" t="s">
        <v>85</v>
      </c>
      <c r="BK205" s="202">
        <f>ROUND(I205*H205,2)</f>
        <v>0</v>
      </c>
      <c r="BL205" s="16" t="s">
        <v>682</v>
      </c>
      <c r="BM205" s="201" t="s">
        <v>759</v>
      </c>
    </row>
    <row r="206" spans="2:65" s="12" customFormat="1">
      <c r="B206" s="206"/>
      <c r="C206" s="207"/>
      <c r="D206" s="203" t="s">
        <v>146</v>
      </c>
      <c r="E206" s="208" t="s">
        <v>1</v>
      </c>
      <c r="F206" s="209" t="s">
        <v>758</v>
      </c>
      <c r="G206" s="207"/>
      <c r="H206" s="208" t="s">
        <v>1</v>
      </c>
      <c r="I206" s="210"/>
      <c r="J206" s="207"/>
      <c r="K206" s="207"/>
      <c r="L206" s="211"/>
      <c r="M206" s="212"/>
      <c r="N206" s="213"/>
      <c r="O206" s="213"/>
      <c r="P206" s="213"/>
      <c r="Q206" s="213"/>
      <c r="R206" s="213"/>
      <c r="S206" s="213"/>
      <c r="T206" s="214"/>
      <c r="AT206" s="215" t="s">
        <v>146</v>
      </c>
      <c r="AU206" s="215" t="s">
        <v>89</v>
      </c>
      <c r="AV206" s="12" t="s">
        <v>85</v>
      </c>
      <c r="AW206" s="12" t="s">
        <v>35</v>
      </c>
      <c r="AX206" s="12" t="s">
        <v>80</v>
      </c>
      <c r="AY206" s="215" t="s">
        <v>136</v>
      </c>
    </row>
    <row r="207" spans="2:65" s="13" customFormat="1">
      <c r="B207" s="216"/>
      <c r="C207" s="217"/>
      <c r="D207" s="203" t="s">
        <v>146</v>
      </c>
      <c r="E207" s="218" t="s">
        <v>1</v>
      </c>
      <c r="F207" s="219" t="s">
        <v>85</v>
      </c>
      <c r="G207" s="217"/>
      <c r="H207" s="220">
        <v>1</v>
      </c>
      <c r="I207" s="221"/>
      <c r="J207" s="217"/>
      <c r="K207" s="217"/>
      <c r="L207" s="222"/>
      <c r="M207" s="223"/>
      <c r="N207" s="224"/>
      <c r="O207" s="224"/>
      <c r="P207" s="224"/>
      <c r="Q207" s="224"/>
      <c r="R207" s="224"/>
      <c r="S207" s="224"/>
      <c r="T207" s="225"/>
      <c r="AT207" s="226" t="s">
        <v>146</v>
      </c>
      <c r="AU207" s="226" t="s">
        <v>89</v>
      </c>
      <c r="AV207" s="13" t="s">
        <v>89</v>
      </c>
      <c r="AW207" s="13" t="s">
        <v>35</v>
      </c>
      <c r="AX207" s="13" t="s">
        <v>85</v>
      </c>
      <c r="AY207" s="226" t="s">
        <v>136</v>
      </c>
    </row>
    <row r="208" spans="2:65" s="1" customFormat="1" ht="16.5" customHeight="1">
      <c r="B208" s="33"/>
      <c r="C208" s="190" t="s">
        <v>239</v>
      </c>
      <c r="D208" s="190" t="s">
        <v>138</v>
      </c>
      <c r="E208" s="191" t="s">
        <v>760</v>
      </c>
      <c r="F208" s="192" t="s">
        <v>761</v>
      </c>
      <c r="G208" s="193" t="s">
        <v>681</v>
      </c>
      <c r="H208" s="194">
        <v>1</v>
      </c>
      <c r="I208" s="195"/>
      <c r="J208" s="196">
        <f>ROUND(I208*H208,2)</f>
        <v>0</v>
      </c>
      <c r="K208" s="192" t="s">
        <v>1</v>
      </c>
      <c r="L208" s="37"/>
      <c r="M208" s="197" t="s">
        <v>1</v>
      </c>
      <c r="N208" s="198" t="s">
        <v>45</v>
      </c>
      <c r="O208" s="65"/>
      <c r="P208" s="199">
        <f>O208*H208</f>
        <v>0</v>
      </c>
      <c r="Q208" s="199">
        <v>0</v>
      </c>
      <c r="R208" s="199">
        <f>Q208*H208</f>
        <v>0</v>
      </c>
      <c r="S208" s="199">
        <v>0</v>
      </c>
      <c r="T208" s="200">
        <f>S208*H208</f>
        <v>0</v>
      </c>
      <c r="AR208" s="201" t="s">
        <v>682</v>
      </c>
      <c r="AT208" s="201" t="s">
        <v>138</v>
      </c>
      <c r="AU208" s="201" t="s">
        <v>89</v>
      </c>
      <c r="AY208" s="16" t="s">
        <v>136</v>
      </c>
      <c r="BE208" s="202">
        <f>IF(N208="základní",J208,0)</f>
        <v>0</v>
      </c>
      <c r="BF208" s="202">
        <f>IF(N208="snížená",J208,0)</f>
        <v>0</v>
      </c>
      <c r="BG208" s="202">
        <f>IF(N208="zákl. přenesená",J208,0)</f>
        <v>0</v>
      </c>
      <c r="BH208" s="202">
        <f>IF(N208="sníž. přenesená",J208,0)</f>
        <v>0</v>
      </c>
      <c r="BI208" s="202">
        <f>IF(N208="nulová",J208,0)</f>
        <v>0</v>
      </c>
      <c r="BJ208" s="16" t="s">
        <v>85</v>
      </c>
      <c r="BK208" s="202">
        <f>ROUND(I208*H208,2)</f>
        <v>0</v>
      </c>
      <c r="BL208" s="16" t="s">
        <v>682</v>
      </c>
      <c r="BM208" s="201" t="s">
        <v>762</v>
      </c>
    </row>
    <row r="209" spans="2:65" s="12" customFormat="1">
      <c r="B209" s="206"/>
      <c r="C209" s="207"/>
      <c r="D209" s="203" t="s">
        <v>146</v>
      </c>
      <c r="E209" s="208" t="s">
        <v>1</v>
      </c>
      <c r="F209" s="209" t="s">
        <v>763</v>
      </c>
      <c r="G209" s="207"/>
      <c r="H209" s="208" t="s">
        <v>1</v>
      </c>
      <c r="I209" s="210"/>
      <c r="J209" s="207"/>
      <c r="K209" s="207"/>
      <c r="L209" s="211"/>
      <c r="M209" s="212"/>
      <c r="N209" s="213"/>
      <c r="O209" s="213"/>
      <c r="P209" s="213"/>
      <c r="Q209" s="213"/>
      <c r="R209" s="213"/>
      <c r="S209" s="213"/>
      <c r="T209" s="214"/>
      <c r="AT209" s="215" t="s">
        <v>146</v>
      </c>
      <c r="AU209" s="215" t="s">
        <v>89</v>
      </c>
      <c r="AV209" s="12" t="s">
        <v>85</v>
      </c>
      <c r="AW209" s="12" t="s">
        <v>35</v>
      </c>
      <c r="AX209" s="12" t="s">
        <v>80</v>
      </c>
      <c r="AY209" s="215" t="s">
        <v>136</v>
      </c>
    </row>
    <row r="210" spans="2:65" s="12" customFormat="1">
      <c r="B210" s="206"/>
      <c r="C210" s="207"/>
      <c r="D210" s="203" t="s">
        <v>146</v>
      </c>
      <c r="E210" s="208" t="s">
        <v>1</v>
      </c>
      <c r="F210" s="209" t="s">
        <v>764</v>
      </c>
      <c r="G210" s="207"/>
      <c r="H210" s="208" t="s">
        <v>1</v>
      </c>
      <c r="I210" s="210"/>
      <c r="J210" s="207"/>
      <c r="K210" s="207"/>
      <c r="L210" s="211"/>
      <c r="M210" s="212"/>
      <c r="N210" s="213"/>
      <c r="O210" s="213"/>
      <c r="P210" s="213"/>
      <c r="Q210" s="213"/>
      <c r="R210" s="213"/>
      <c r="S210" s="213"/>
      <c r="T210" s="214"/>
      <c r="AT210" s="215" t="s">
        <v>146</v>
      </c>
      <c r="AU210" s="215" t="s">
        <v>89</v>
      </c>
      <c r="AV210" s="12" t="s">
        <v>85</v>
      </c>
      <c r="AW210" s="12" t="s">
        <v>35</v>
      </c>
      <c r="AX210" s="12" t="s">
        <v>80</v>
      </c>
      <c r="AY210" s="215" t="s">
        <v>136</v>
      </c>
    </row>
    <row r="211" spans="2:65" s="13" customFormat="1">
      <c r="B211" s="216"/>
      <c r="C211" s="217"/>
      <c r="D211" s="203" t="s">
        <v>146</v>
      </c>
      <c r="E211" s="218" t="s">
        <v>1</v>
      </c>
      <c r="F211" s="219" t="s">
        <v>85</v>
      </c>
      <c r="G211" s="217"/>
      <c r="H211" s="220">
        <v>1</v>
      </c>
      <c r="I211" s="221"/>
      <c r="J211" s="217"/>
      <c r="K211" s="217"/>
      <c r="L211" s="222"/>
      <c r="M211" s="223"/>
      <c r="N211" s="224"/>
      <c r="O211" s="224"/>
      <c r="P211" s="224"/>
      <c r="Q211" s="224"/>
      <c r="R211" s="224"/>
      <c r="S211" s="224"/>
      <c r="T211" s="225"/>
      <c r="AT211" s="226" t="s">
        <v>146</v>
      </c>
      <c r="AU211" s="226" t="s">
        <v>89</v>
      </c>
      <c r="AV211" s="13" t="s">
        <v>89</v>
      </c>
      <c r="AW211" s="13" t="s">
        <v>35</v>
      </c>
      <c r="AX211" s="13" t="s">
        <v>85</v>
      </c>
      <c r="AY211" s="226" t="s">
        <v>136</v>
      </c>
    </row>
    <row r="212" spans="2:65" s="1" customFormat="1" ht="48" customHeight="1">
      <c r="B212" s="33"/>
      <c r="C212" s="190" t="s">
        <v>242</v>
      </c>
      <c r="D212" s="190" t="s">
        <v>138</v>
      </c>
      <c r="E212" s="191" t="s">
        <v>765</v>
      </c>
      <c r="F212" s="192" t="s">
        <v>766</v>
      </c>
      <c r="G212" s="193" t="s">
        <v>767</v>
      </c>
      <c r="H212" s="194">
        <v>1</v>
      </c>
      <c r="I212" s="195"/>
      <c r="J212" s="196">
        <f>ROUND(I212*H212,2)</f>
        <v>0</v>
      </c>
      <c r="K212" s="192" t="s">
        <v>1</v>
      </c>
      <c r="L212" s="37"/>
      <c r="M212" s="197" t="s">
        <v>1</v>
      </c>
      <c r="N212" s="198" t="s">
        <v>45</v>
      </c>
      <c r="O212" s="65"/>
      <c r="P212" s="199">
        <f>O212*H212</f>
        <v>0</v>
      </c>
      <c r="Q212" s="199">
        <v>0</v>
      </c>
      <c r="R212" s="199">
        <f>Q212*H212</f>
        <v>0</v>
      </c>
      <c r="S212" s="199">
        <v>0</v>
      </c>
      <c r="T212" s="200">
        <f>S212*H212</f>
        <v>0</v>
      </c>
      <c r="AR212" s="201" t="s">
        <v>682</v>
      </c>
      <c r="AT212" s="201" t="s">
        <v>138</v>
      </c>
      <c r="AU212" s="201" t="s">
        <v>89</v>
      </c>
      <c r="AY212" s="16" t="s">
        <v>136</v>
      </c>
      <c r="BE212" s="202">
        <f>IF(N212="základní",J212,0)</f>
        <v>0</v>
      </c>
      <c r="BF212" s="202">
        <f>IF(N212="snížená",J212,0)</f>
        <v>0</v>
      </c>
      <c r="BG212" s="202">
        <f>IF(N212="zákl. přenesená",J212,0)</f>
        <v>0</v>
      </c>
      <c r="BH212" s="202">
        <f>IF(N212="sníž. přenesená",J212,0)</f>
        <v>0</v>
      </c>
      <c r="BI212" s="202">
        <f>IF(N212="nulová",J212,0)</f>
        <v>0</v>
      </c>
      <c r="BJ212" s="16" t="s">
        <v>85</v>
      </c>
      <c r="BK212" s="202">
        <f>ROUND(I212*H212,2)</f>
        <v>0</v>
      </c>
      <c r="BL212" s="16" t="s">
        <v>682</v>
      </c>
      <c r="BM212" s="201" t="s">
        <v>768</v>
      </c>
    </row>
    <row r="213" spans="2:65" s="1" customFormat="1" ht="36" customHeight="1">
      <c r="B213" s="33"/>
      <c r="C213" s="190" t="s">
        <v>248</v>
      </c>
      <c r="D213" s="190" t="s">
        <v>138</v>
      </c>
      <c r="E213" s="191" t="s">
        <v>769</v>
      </c>
      <c r="F213" s="192" t="s">
        <v>770</v>
      </c>
      <c r="G213" s="193" t="s">
        <v>767</v>
      </c>
      <c r="H213" s="194">
        <v>1</v>
      </c>
      <c r="I213" s="195"/>
      <c r="J213" s="196">
        <f>ROUND(I213*H213,2)</f>
        <v>0</v>
      </c>
      <c r="K213" s="192" t="s">
        <v>1</v>
      </c>
      <c r="L213" s="37"/>
      <c r="M213" s="255" t="s">
        <v>1</v>
      </c>
      <c r="N213" s="256" t="s">
        <v>45</v>
      </c>
      <c r="O213" s="250"/>
      <c r="P213" s="257">
        <f>O213*H213</f>
        <v>0</v>
      </c>
      <c r="Q213" s="257">
        <v>0</v>
      </c>
      <c r="R213" s="257">
        <f>Q213*H213</f>
        <v>0</v>
      </c>
      <c r="S213" s="257">
        <v>0</v>
      </c>
      <c r="T213" s="258">
        <f>S213*H213</f>
        <v>0</v>
      </c>
      <c r="AR213" s="201" t="s">
        <v>682</v>
      </c>
      <c r="AT213" s="201" t="s">
        <v>138</v>
      </c>
      <c r="AU213" s="201" t="s">
        <v>89</v>
      </c>
      <c r="AY213" s="16" t="s">
        <v>136</v>
      </c>
      <c r="BE213" s="202">
        <f>IF(N213="základní",J213,0)</f>
        <v>0</v>
      </c>
      <c r="BF213" s="202">
        <f>IF(N213="snížená",J213,0)</f>
        <v>0</v>
      </c>
      <c r="BG213" s="202">
        <f>IF(N213="zákl. přenesená",J213,0)</f>
        <v>0</v>
      </c>
      <c r="BH213" s="202">
        <f>IF(N213="sníž. přenesená",J213,0)</f>
        <v>0</v>
      </c>
      <c r="BI213" s="202">
        <f>IF(N213="nulová",J213,0)</f>
        <v>0</v>
      </c>
      <c r="BJ213" s="16" t="s">
        <v>85</v>
      </c>
      <c r="BK213" s="202">
        <f>ROUND(I213*H213,2)</f>
        <v>0</v>
      </c>
      <c r="BL213" s="16" t="s">
        <v>682</v>
      </c>
      <c r="BM213" s="201" t="s">
        <v>771</v>
      </c>
    </row>
    <row r="214" spans="2:65" s="1" customFormat="1" ht="6.95" customHeight="1">
      <c r="B214" s="48"/>
      <c r="C214" s="49"/>
      <c r="D214" s="49"/>
      <c r="E214" s="49"/>
      <c r="F214" s="49"/>
      <c r="G214" s="49"/>
      <c r="H214" s="49"/>
      <c r="I214" s="141"/>
      <c r="J214" s="49"/>
      <c r="K214" s="49"/>
      <c r="L214" s="37"/>
    </row>
  </sheetData>
  <sheetProtection sheet="1" objects="1" scenarios="1"/>
  <autoFilter ref="C124:K213"/>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16</vt:i4>
      </vt:variant>
    </vt:vector>
  </HeadingPairs>
  <TitlesOfParts>
    <vt:vector size="24" baseType="lpstr">
      <vt:lpstr>Rekapitulace stavby</vt:lpstr>
      <vt:lpstr>1 - SO 01 Stabilizační ob...</vt:lpstr>
      <vt:lpstr>2 - SO 02 Revitalizace ra...</vt:lpstr>
      <vt:lpstr>3 - SO 03 Napojení ramene...</vt:lpstr>
      <vt:lpstr>4 - SO 04 Sanace koryta p...</vt:lpstr>
      <vt:lpstr>5 - SO 05 Vegetační úprav...</vt:lpstr>
      <vt:lpstr>6 - SO 06 Dočasné konstru...</vt:lpstr>
      <vt:lpstr>7 - VON Vedlejší a ostatn...</vt:lpstr>
      <vt:lpstr>'1 - SO 01 Stabilizační ob...'!Názvy_tisku</vt:lpstr>
      <vt:lpstr>'2 - SO 02 Revitalizace ra...'!Názvy_tisku</vt:lpstr>
      <vt:lpstr>'3 - SO 03 Napojení ramene...'!Názvy_tisku</vt:lpstr>
      <vt:lpstr>'4 - SO 04 Sanace koryta p...'!Názvy_tisku</vt:lpstr>
      <vt:lpstr>'5 - SO 05 Vegetační úprav...'!Názvy_tisku</vt:lpstr>
      <vt:lpstr>'6 - SO 06 Dočasné konstru...'!Názvy_tisku</vt:lpstr>
      <vt:lpstr>'7 - VON Vedlejší a ostatn...'!Názvy_tisku</vt:lpstr>
      <vt:lpstr>'Rekapitulace stavby'!Názvy_tisku</vt:lpstr>
      <vt:lpstr>'1 - SO 01 Stabilizační ob...'!Oblast_tisku</vt:lpstr>
      <vt:lpstr>'2 - SO 02 Revitalizace ra...'!Oblast_tisku</vt:lpstr>
      <vt:lpstr>'3 - SO 03 Napojení ramene...'!Oblast_tisku</vt:lpstr>
      <vt:lpstr>'4 - SO 04 Sanace koryta p...'!Oblast_tisku</vt:lpstr>
      <vt:lpstr>'5 - SO 05 Vegetační úprav...'!Oblast_tisku</vt:lpstr>
      <vt:lpstr>'6 - SO 06 Dočasné konstru...'!Oblast_tisku</vt:lpstr>
      <vt:lpstr>'7 - VON Vedlejší a ostatn...'!Oblast_tisku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Jankova</dc:creator>
  <cp:lastModifiedBy>Ing. Petr Kočí</cp:lastModifiedBy>
  <dcterms:created xsi:type="dcterms:W3CDTF">2019-07-02T14:11:08Z</dcterms:created>
  <dcterms:modified xsi:type="dcterms:W3CDTF">2019-07-04T08:33:03Z</dcterms:modified>
</cp:coreProperties>
</file>