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wF4OaHN8WH+Vo5MvCW45AN+PyvpkvJhMPn+Q0Wfp3tn0Tl0mBE+dqr8xnKZd6ziZtqZNnEnVzSHCW8fCOsETDg==" workbookSpinCount="100000" workbookSaltValue="McqlC5qUv5ehuI22RoQpqg==" lockStructure="1"/>
  <bookViews>
    <workbookView xWindow="0" yWindow="0" windowWidth="28800" windowHeight="14385" activeTab="0"/>
  </bookViews>
  <sheets>
    <sheet name="Rekapitulace stavby" sheetId="1" r:id="rId1"/>
    <sheet name="SO.01 - Odtěžení sedimentu" sheetId="2" r:id="rId2"/>
    <sheet name="SO.02.1 - Zprůtočnění ods..." sheetId="3" r:id="rId3"/>
    <sheet name="SO.02.2 - Zprůtočnění ods..." sheetId="4" r:id="rId4"/>
    <sheet name="SO.03.1 - Vegetační úprav..." sheetId="5" r:id="rId5"/>
    <sheet name="SO.03.2 - Vegetační úprav..." sheetId="6" r:id="rId6"/>
    <sheet name="VON - Vedlejší a ostatní ..." sheetId="7" r:id="rId7"/>
  </sheets>
  <definedNames>
    <definedName name="_xlnm._FilterDatabase" localSheetId="1" hidden="1">'SO.01 - Odtěžení sedimentu'!$C$117:$K$141</definedName>
    <definedName name="_xlnm._FilterDatabase" localSheetId="2" hidden="1">'SO.02.1 - Zprůtočnění ods...'!$C$120:$K$194</definedName>
    <definedName name="_xlnm._FilterDatabase" localSheetId="3" hidden="1">'SO.02.2 - Zprůtočnění ods...'!$C$120:$K$195</definedName>
    <definedName name="_xlnm._FilterDatabase" localSheetId="4" hidden="1">'SO.03.1 - Vegetační úprav...'!$C$117:$K$128</definedName>
    <definedName name="_xlnm._FilterDatabase" localSheetId="5" hidden="1">'SO.03.2 - Vegetační úprav...'!$C$117:$K$123</definedName>
    <definedName name="_xlnm._FilterDatabase" localSheetId="6" hidden="1">'VON - Vedlejší a ostatní ...'!$C$117:$K$154</definedName>
    <definedName name="_xlnm.Print_Area" localSheetId="0">'Rekapitulace stavby'!$D$4:$AO$76,'Rekapitulace stavby'!$C$82:$AQ$101</definedName>
    <definedName name="_xlnm.Print_Area" localSheetId="1">'SO.01 - Odtěžení sedimentu'!$C$4:$J$39,'SO.01 - Odtěžení sedimentu'!$C$50:$J$76,'SO.01 - Odtěžení sedimentu'!$C$82:$J$99,'SO.01 - Odtěžení sedimentu'!$C$105:$K$141</definedName>
    <definedName name="_xlnm.Print_Area" localSheetId="2">'SO.02.1 - Zprůtočnění ods...'!$C$4:$J$39,'SO.02.1 - Zprůtočnění ods...'!$C$50:$J$76,'SO.02.1 - Zprůtočnění ods...'!$C$82:$J$102,'SO.02.1 - Zprůtočnění ods...'!$C$108:$K$194</definedName>
    <definedName name="_xlnm.Print_Area" localSheetId="3">'SO.02.2 - Zprůtočnění ods...'!$C$4:$J$39,'SO.02.2 - Zprůtočnění ods...'!$C$50:$J$76,'SO.02.2 - Zprůtočnění ods...'!$C$82:$J$102,'SO.02.2 - Zprůtočnění ods...'!$C$108:$K$195</definedName>
    <definedName name="_xlnm.Print_Area" localSheetId="4">'SO.03.1 - Vegetační úprav...'!$C$4:$J$39,'SO.03.1 - Vegetační úprav...'!$C$50:$J$76,'SO.03.1 - Vegetační úprav...'!$C$82:$J$99,'SO.03.1 - Vegetační úprav...'!$C$105:$K$128</definedName>
    <definedName name="_xlnm.Print_Area" localSheetId="5">'SO.03.2 - Vegetační úprav...'!$C$4:$J$39,'SO.03.2 - Vegetační úprav...'!$C$50:$J$76,'SO.03.2 - Vegetační úprav...'!$C$82:$J$99,'SO.03.2 - Vegetační úprav...'!$C$105:$K$123</definedName>
    <definedName name="_xlnm.Print_Area" localSheetId="6">'VON - Vedlejší a ostatní ...'!$C$4:$J$39,'VON - Vedlejší a ostatní ...'!$C$50:$J$76,'VON - Vedlejší a ostatní ...'!$C$82:$J$99,'VON - Vedlejší a ostatní ...'!$C$105:$K$154</definedName>
    <definedName name="_xlnm.Print_Titles" localSheetId="0">'Rekapitulace stavby'!$92:$92</definedName>
    <definedName name="_xlnm.Print_Titles" localSheetId="1">'SO.01 - Odtěžení sedimentu'!$117:$117</definedName>
    <definedName name="_xlnm.Print_Titles" localSheetId="2">'SO.02.1 - Zprůtočnění ods...'!$120:$120</definedName>
    <definedName name="_xlnm.Print_Titles" localSheetId="3">'SO.02.2 - Zprůtočnění ods...'!$120:$120</definedName>
    <definedName name="_xlnm.Print_Titles" localSheetId="4">'SO.03.1 - Vegetační úprav...'!$117:$117</definedName>
    <definedName name="_xlnm.Print_Titles" localSheetId="5">'SO.03.2 - Vegetační úprav...'!$117:$117</definedName>
    <definedName name="_xlnm.Print_Titles" localSheetId="6">'VON - Vedlejší a ostatní ...'!$117:$117</definedName>
  </definedNames>
  <calcPr calcId="162913"/>
</workbook>
</file>

<file path=xl/sharedStrings.xml><?xml version="1.0" encoding="utf-8"?>
<sst xmlns="http://schemas.openxmlformats.org/spreadsheetml/2006/main" count="2646" uniqueCount="380">
  <si>
    <t>Export Komplet</t>
  </si>
  <si>
    <t/>
  </si>
  <si>
    <t>2.0</t>
  </si>
  <si>
    <t>ZAMOK</t>
  </si>
  <si>
    <t>False</t>
  </si>
  <si>
    <t>{54d1d57f-e0d1-47a6-948e-d2fdf7120b48}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</si>
  <si>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</si>
  <si>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</si>
  <si>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</si>
  <si>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</si>
  <si>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</si>
  <si>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</si>
  <si>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</si>
  <si>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</si>
  <si>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512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</si>
  <si>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</si>
  <si>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</si>
  <si>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Labe, Labiště pod Opočínkem, revitalizace slepého ramene</t>
  </si>
  <si>
    <t>KSO:</t>
  </si>
  <si>
    <t>CC-CZ:</t>
  </si>
  <si>
    <t>Místo:</t>
  </si>
  <si>
    <t>Labiště pod Opočínkem</t>
  </si>
  <si>
    <t>Datum:</t>
  </si>
  <si>
    <t>Zadavatel:</t>
  </si>
  <si>
    <t>IČ:</t>
  </si>
  <si>
    <t>Povodí Labe, s.p.</t>
  </si>
  <si>
    <t>DIČ:</t>
  </si>
  <si>
    <t>Uchazeč:</t>
  </si>
  <si>
    <t>Vyplň údaj</t>
  </si>
  <si>
    <t>Projektant:</t>
  </si>
  <si>
    <t>NDCon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</si>
  <si>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</si>
  <si>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</si>
  <si>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</si>
  <si>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</si>
  <si>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</si>
  <si>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</si>
  <si>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</si>
  <si>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</si>
  <si>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</si>
  <si>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</si>
  <si>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</si>
  <si>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</si>
  <si>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</si>
  <si>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</si>
  <si>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</si>
  <si>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</si>
  <si>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</si>
  <si>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</si>
  <si>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</si>
  <si>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</si>
  <si>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</si>
  <si>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</si>
  <si>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</si>
  <si>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</si>
  <si>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</si>
  <si>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</si>
  <si>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</si>
  <si>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</si>
  <si>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</si>
  <si>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</si>
  <si>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</si>
  <si>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</si>
  <si>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</si>
  <si>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</si>
  <si>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</si>
  <si>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</si>
  <si>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</si>
  <si>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</si>
  <si>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</si>
  <si>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</si>
  <si>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</si>
  <si>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</si>
  <si>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</si>
  <si>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</si>
  <si>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</si>
  <si>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</si>
  <si>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</si>
  <si>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</si>
  <si>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</si>
  <si>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Odtěžení sedimentu</t>
  </si>
  <si>
    <t>STA</t>
  </si>
  <si>
    <t>1</t>
  </si>
  <si>
    <t>{93f7673d-4a55-41ea-9ae5-c7e536cfd968}</t>
  </si>
  <si>
    <t>2</t>
  </si>
  <si>
    <t>SO.02.1</t>
  </si>
  <si>
    <t>Zprůtočnění odstaveného ramene - nátok</t>
  </si>
  <si>
    <t>{5eab1940-9b4c-44dd-af1b-28aa27bdd73d}</t>
  </si>
  <si>
    <t>SO.02.2</t>
  </si>
  <si>
    <t>Zprůtočnění odstaveného ramene - odtok</t>
  </si>
  <si>
    <t>{d7fbe81a-e757-4779-88b3-534754ca6839}</t>
  </si>
  <si>
    <t>SO.03.1</t>
  </si>
  <si>
    <t>Vegetační úpravy - kácení před stavbou</t>
  </si>
  <si>
    <t>{c7dc245b-a83f-4ccb-93b9-8e195368937b}</t>
  </si>
  <si>
    <t>SO.03.2</t>
  </si>
  <si>
    <t>Vegetační úpravy - Kácení po stavbě</t>
  </si>
  <si>
    <t>{9dee9e1d-9847-499c-880d-ba9ae963dce0}</t>
  </si>
  <si>
    <t>VON</t>
  </si>
  <si>
    <t>Vedlejší a ostatní náklady</t>
  </si>
  <si>
    <t>{7302afab-3448-461a-ae67-5f6420d4ed36}</t>
  </si>
  <si>
    <t>KRYCÍ LIST SOUPISU PRACÍ</t>
  </si>
  <si>
    <t>Objekt:</t>
  </si>
  <si>
    <t>SO.01 - Odtěžení sedimentu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</si>
  <si>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</si>
  <si>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</si>
  <si>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</si>
  <si>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</si>
  <si>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</si>
  <si>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</si>
  <si>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</si>
  <si>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</si>
  <si>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</si>
  <si>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</si>
  <si>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</si>
  <si>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</si>
  <si>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</si>
  <si>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</si>
  <si>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</si>
  <si>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</si>
  <si>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</si>
  <si>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</si>
  <si>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</si>
  <si>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</si>
  <si>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</si>
  <si>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</si>
  <si>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</si>
  <si>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</si>
  <si>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</si>
  <si>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129103201R</t>
  </si>
  <si>
    <t>Čištění otevřených koryt vodotečí š dna přes 5 m hl do 5 m v hornině tř. 1 a 2 pod vodou i nad vodou včetně odvodnění</t>
  </si>
  <si>
    <t>m3</t>
  </si>
  <si>
    <t>4</t>
  </si>
  <si>
    <t>-473460364</t>
  </si>
  <si>
    <t>PP</t>
  </si>
  <si>
    <t>Čištění otevřených koryt vodotečí s přehozením rozpojeného nánosu do 50 m a s naložením na dopravní prostředek při šířce původního dna přes 5 m a hloubce koryta do 5 m v horninách tř. 1 a 2 pod vodu i nad vodou</t>
  </si>
  <si>
    <t>P</t>
  </si>
  <si>
    <t>Poznámka k položce:
Součástí položky je 
1) těžba sedimentu jakýmikoli prostředky (sací bagry, pásová mechanizace, dozery, přihrnování lanovým bagrem, ...) pod vodou nebo částečně pod vodou v případě snížení hladiny. Odbahnění bude prováděno v období od 15.8. do 31.10. běžného roku
2) Zpracování a odvodnění sedimentu do podoby soudržné (netekoucí) zeminy včetně všech souvisejícíh technologií a veškerých nákladů na ně.
3) Veškerých přesunů mezi místěm těžby a místem zpracování
4) Naložení na dopravní prostředek
5) Odstranění napadaných kmenů a dřevní hmoty z vodní plochy, přesun dřevní hmoty na revitalizační skládku u výtoku ramene.
6) Zajištění respektování bezzásahových zón v určených místech podél břehů
7) V případě, že se zhotovitel rozhodne čištění realizovat za snižené hladiny bude nutné projednání s dispečinkem Povodí Labe (investorem)
8) V případě že se bude čištění realizovat za nesnížené hladiny bude vešekerý sediment pod vodní hladinou. V případě, že se bude čištění realizovat za snížené hladiny, bude část sedimentu nad vodní hladinou.</t>
  </si>
  <si>
    <t>VV</t>
  </si>
  <si>
    <t>8420+980</t>
  </si>
  <si>
    <t>162701105R</t>
  </si>
  <si>
    <t>Vodorovné přemístění výkopku z horniny tř. 1 až 4 na jakoukoli vzdálenost</t>
  </si>
  <si>
    <t>-1675727179</t>
  </si>
  <si>
    <t>Vodorovné přemístění výkopku, bez naložení výkopku, avšak se složením bez rozhrnutí z horniny tř. 1 až 4 na jakoukoli vzdálenost dle místa uložení sedimentu.</t>
  </si>
  <si>
    <t>Poznámka k položce:
Předpokládá se odvoz na skládku Zdechovice vzdálenou 18 km. Zhotovitel stavby provede ověření kapacity skládky v době přípravy projektu.
Pro dopravu materiálu se předpokládá doprava běžnými dopravními prostředky. Avšak vzhledem k blízkosti plavební dráhy je i možný způsob dopravy po vodě. Doprava po vodě je omezena nesplavněným úsekem Labe v Přelouči.</t>
  </si>
  <si>
    <t>3</t>
  </si>
  <si>
    <t>171201211</t>
  </si>
  <si>
    <t>Poplatek za uložení odpadu ze sypaniny na skládce (skládkovné)</t>
  </si>
  <si>
    <t>t</t>
  </si>
  <si>
    <t>CS ÚRS 2019 01</t>
  </si>
  <si>
    <t>1467753016</t>
  </si>
  <si>
    <t>Uložení sypaniny poplatek za uložení sypaniny na skládce (skládkovné)</t>
  </si>
  <si>
    <t>PSC</t>
  </si>
  <si>
    <t xml:space="preserve">Poznámka k souboru cen:
1. Ceny uvedené v souboru cen lze po dohodě upravit podle místních podmínek. </t>
  </si>
  <si>
    <t>9400*1.8 'Přepočtené koeficientem množství</t>
  </si>
  <si>
    <t>181202301</t>
  </si>
  <si>
    <t>Úprava pláně na násypech bez zhutnění</t>
  </si>
  <si>
    <t>m2</t>
  </si>
  <si>
    <t>484515115</t>
  </si>
  <si>
    <t>Úprava pláně na stavbách dálnic na násypech bez zhutnění</t>
  </si>
  <si>
    <t xml:space="preserve">Poznámka k souboru cen:
1. Ceny se zhutněním jsou určeny pro všechny míry zhutnění. 2. Ceny 10-2301, 10-2302, 20-2301 a 20-2305 jsou určeny pro urovnání nově zřizovaných ploch vodorovných nebo ve sklonu do 1:5 pod zpevnění ploch jakéhokoliv druhu, pod humusování, drnování a dále předepíše-li projekt urovnání pláně z jiného důvodu. 3. Cena 10-2303 je určena pro vyplnění sypaninou prohlubní zářezů v horninách třídy II a III. 4. Ceny neplatí pro zhutnění podloží pod násypy; toto zhutnění se oceňuje cenou 215 90-1101 Zhutnění podloží pod násypy. 5. Ceny neplatí pro urovnání lavic (berem) šířky do 3 m přerušujících svahy, pro urovnání dna příkopů pro jakoukoliv jejich šířku; toto urovnání se oceňuje cenami souboru cen 182 . 0-11 Svahování trvalých svahů do projektovaných profilů A 01 tohoto katalogu. 6. Urovnání ploch ve sklonu přes 1:5 (svahování) se oceňuje cenou 182 20-1101 Svahování trvalých svahů do projektovaných profilů, části A 01 tohoto katalogu. 7. Vyplnění prohlubní v horninách třídy II a III betonem nebo stabilizací se oceňuje cenami části A 01 Zřízení konstrukcí katalogu 822-1 Komunikace pozemní a letiště. </t>
  </si>
  <si>
    <t>Poznámka k položce:
Předmětem činnosti je úprava sedimentu do tvaru litorálního pásma dle příčných řezů D.1.4.</t>
  </si>
  <si>
    <t>5</t>
  </si>
  <si>
    <t>R001</t>
  </si>
  <si>
    <t>Zřízení dočasných přístupových tras, sjezdů a pomocných konstrukcí, včetně uvedení do původního stavu</t>
  </si>
  <si>
    <t>soubor</t>
  </si>
  <si>
    <t>-1049364164</t>
  </si>
  <si>
    <t>Poznámka k položce:
Do ramene labe se počítá se zřízením 4 ks pomocných sjezdů z čehož dva budou v místě nátoku a výtoku, kde budou realizovány brody, které jsou součástí SO.02.</t>
  </si>
  <si>
    <t>6</t>
  </si>
  <si>
    <t>R002</t>
  </si>
  <si>
    <t>Oprava příjezdové cesty po dobu stavby a po stavbě do původního stavu (sjízdného osobním automobilem)</t>
  </si>
  <si>
    <t>-358580573</t>
  </si>
  <si>
    <t>Poznámka k položce:
Příjezdová cesta šířky 2,5 m bude opravena v délce 1400 m (od místa stavby až k místní komunikaci) tak, aby po dobu stavby i po stavbě byla zjízdná osobním automobilem. Předpokládá se nutná oprava z 50 % plochy. Oprava bude provedena tak, aby esteticky nenarušovala místní ráz - tj. nebudou pro povrchové plochy použity materiály různorodé barevnosti (např. stavební recykláty). Využití materálů znečištěných odpadem je nepřípustné do všech vrstev (např. stavební recyklát s kousky dlaždic, plastů apod.). Předpokládaná plocha oprav je tedy 1750 m2.</t>
  </si>
  <si>
    <t>RovnNatokPlocha</t>
  </si>
  <si>
    <t>337.315</t>
  </si>
  <si>
    <t>vykopekObj</t>
  </si>
  <si>
    <t>1064</t>
  </si>
  <si>
    <t>SO.02.1 - Zprůtočnění odstaveného ramene - nátok</t>
  </si>
  <si>
    <t>HSV -  Práce a dodávky HSV</t>
  </si>
  <si>
    <t xml:space="preserve">    4 - Vodorovné konstrukce</t>
  </si>
  <si>
    <t xml:space="preserve">    9 - Ostatní konstrukce a práce</t>
  </si>
  <si>
    <t xml:space="preserve">    99 - Přesun hmot</t>
  </si>
  <si>
    <t xml:space="preserve"> Práce a dodávky HSV</t>
  </si>
  <si>
    <t>131201102</t>
  </si>
  <si>
    <t>Hloubení jam nezapažených v hornině tř. 3 objemu do 1000 m3</t>
  </si>
  <si>
    <t>132469656</t>
  </si>
  <si>
    <t>Hloubení nezapažených jam a zářezů s urovnáním dna do předepsaného profilu a spádu v hornině tř. 3 přes 100 do 1 000 m3</t>
  </si>
  <si>
    <t xml:space="preserve">Poznámka k souboru cen: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 2. Ceny lze použít i pro hloubení nezapažených jam a zářezů pro podzemní vedení, jsou-li tyto práce prováděny z povrchu území. 3. Předepisuje-li projekt hloubit jámy popsané v pozn. č. 1 v hornině 5 až 7 bez použití trhavin, oceňuje se toto hloubení a) v suchu nebo v mokru cenami 138 40-1101, 138 50-1101 a 138 60-1101 Dolamování zapažených nebo nezapažených hloubených vykopávek; b) v tekoucí vodě při jakékoliv její rychlosti individuálně. 4. Hloubení nezapažených jam hloubky přes 16 m se oceňuje individuálně. 5. V cenách jsou započteny i náklady na případné nutné přemístění výkopku ve výkopišti a na přehození výkopku na přilehlém terénu na vzdálenost do 3 m od okraje jámy nebo naložení na dopravní prostředek. 6. Náklady na svislé přemístění výkopku nad 1 m hloubky se určí dle ustanovení článku č. 3161 všeobecných podmínek katalogu. </t>
  </si>
  <si>
    <t>objem výkopku</t>
  </si>
  <si>
    <t>Z toho 50% v třídě 4</t>
  </si>
  <si>
    <t>vykopekObj*0,5</t>
  </si>
  <si>
    <t>131301102</t>
  </si>
  <si>
    <t>Hloubení jam nezapažených v hornině tř. 4 objemu do 1000 m3</t>
  </si>
  <si>
    <t>1746292602</t>
  </si>
  <si>
    <t>Poznámka k položce:
Výpočet objemu v přiloženém výkazu</t>
  </si>
  <si>
    <t>Z toho 50% v třídě 3</t>
  </si>
  <si>
    <t>131301191</t>
  </si>
  <si>
    <t>Příplatek za hloubení jam v tekoucí vodě při LTM v hornině tř. 4</t>
  </si>
  <si>
    <t>-129067590</t>
  </si>
  <si>
    <t>Hloubení nezapažených jam a zářezů Příplatek k cenám za hloubení jam v tekoucí vodě při lesnicko-technických melioracích (LTM) pro jakékoliv množství vykopávky v hornině tř. 4</t>
  </si>
  <si>
    <t xml:space="preserve">Poznámka k položce:
Předpokládá se realizace za snížené hladiny Labe. V případě realizace za nesnížené hladiny nese zvýšené náklady za větší objem prací realizovaných v tekoucí vodě zhotovitel.
</t>
  </si>
  <si>
    <t>10% výkopku bude pod hladinou Labe</t>
  </si>
  <si>
    <t>vykopekObj*0,10</t>
  </si>
  <si>
    <t>Vodorovné konstrukce</t>
  </si>
  <si>
    <t>457531111</t>
  </si>
  <si>
    <t>Filtrační vrstvy z hrubého drceného kameniva bez zhutnění frakce od 4 až 8 do 22 až 32 mm</t>
  </si>
  <si>
    <t>-1832494603</t>
  </si>
  <si>
    <t xml:space="preserve">Poznámka k souboru cen:
1. Ceny jsou určeny při jakémkoliv množství filtračních vrstev. 2. Ceny neplatí, je-li předepsáno mísení více frakcí kameniva v jedné vrstvě; tyto práce se oceňují individuálně. 3. V cenách jsou započteny i náklady na: a) průměrné množství kameniva zatlačeného do podloží, b) urovnání líce vrstvy. 4. Objem se stanoví v m3 filtrační vrstvy. 5. Příplatek k cenám je určen pro položky -1111 až -2111. </t>
  </si>
  <si>
    <t>Poznámka k položce:
filtrační vrstva pod rovnaninou frakce 8/16</t>
  </si>
  <si>
    <t>Plocha rovnaniny = délka * šířka</t>
  </si>
  <si>
    <t>61,33*5,5</t>
  </si>
  <si>
    <t>Objem = tl. filtrační vrstvy * plocha rovnaniny</t>
  </si>
  <si>
    <t>RovnNatokPlocha*0,2</t>
  </si>
  <si>
    <t>457531112</t>
  </si>
  <si>
    <t>Filtrační vrstvy z hrubého drceného kameniva bez zhutnění frakce od 16 až 63 do 32 až 63 mm</t>
  </si>
  <si>
    <t>1296350762</t>
  </si>
  <si>
    <t>Filtrační vrstvy jakékoliv tloušťky a sklonu z hrubého drceného kameniva bez zhutnění, frakce od 16-63 do 32-63 mm</t>
  </si>
  <si>
    <t>Poznámka k položce:
filtrační vrstva pod rovnaninou frakce 32/63</t>
  </si>
  <si>
    <t>462511161R</t>
  </si>
  <si>
    <t>Zához z lomového kamene tříděného hmotnost kamenů 30 až 80 kg s proštěrkováním</t>
  </si>
  <si>
    <t>106888237</t>
  </si>
  <si>
    <t>Zához z lomového kamene tříděného hmotnost kamenů 30 až 80 kg s proštěrkováním.</t>
  </si>
  <si>
    <t>Poznámka k položce:
Podíl kamene pod 30 kg bude 0 %.</t>
  </si>
  <si>
    <t>Plochá záhozů v okolí brodů * tl.</t>
  </si>
  <si>
    <t>255*0,1</t>
  </si>
  <si>
    <t>7</t>
  </si>
  <si>
    <t>463212111R-1</t>
  </si>
  <si>
    <t>Rovnanina z lomového kamene upraveného s vyklínováním spár úlomky kamene a proštěrkováním s vyrovnáním líce s nerovnostmi povrchu do 5 cm na vzálenost 2 m</t>
  </si>
  <si>
    <t>1241264228</t>
  </si>
  <si>
    <t xml:space="preserve">Poznámka k položce:
Rovnanina z kamenů nad 500 kg tl. min 0,4 m na sucho do štěrkové lože tříděné frakce 8/16 tl. 0,2 m. Pod konstrukcí bude podkladní vrstva tl. 0,2 m ze štěrkodrti 32/63. Maximální výška nerovností pojízdné plochy brodu 5 cm na délku 2 m. Spáry budou po osazení celé plochy vyklínovány. Maximální šířka spár před vyklínováním 15 cm. Maximální šířka spár po vyklínování 5 cm. Plocha bude nakonec proštěrkována netříděnou frakcí 0/32. Spáry mezi kameny ve vozovce budou ve směru proudění vody provedeny jako neprůběžné. </t>
  </si>
  <si>
    <t>plocha rovnaniny * tl.</t>
  </si>
  <si>
    <t>RovnNatokPlocha*0,4</t>
  </si>
  <si>
    <t>8</t>
  </si>
  <si>
    <t>463212191</t>
  </si>
  <si>
    <t>Příplatek za vypracováni líce rovnaniny</t>
  </si>
  <si>
    <t>-378479051</t>
  </si>
  <si>
    <t>Rovnanina z lomového kamene upraveného, tříděného Příplatek k cenám za vypracování líce</t>
  </si>
  <si>
    <t xml:space="preserve">Poznámka k souboru cen:
1. Ceny lze použít i pro rovnaniny za opěrami a křídly pro jakýkoliv jejich sklon. 2. Ceny neplatí s výjimkou rovnanin za opěrami a křídly pro rovnaninu o sklonu přes 1:1; tyto se oceňují cenami 321 21-4511 Zdivo nadzákladové z lomového kamene na sucho s tím, že vyplnění spár a dutin těženým kamenivem se oceňuje cenou 469 57-1112 Vyplnění otvorů kamenivem těženým v množství 0,25 m3 kameniva na 1 m3 rovnaniny. 3. Množství měrných jednotek a) rovnaniny se stanoví v m3 konstrukce rovnaniny, b) příplatků se stanoví v m2 vypracovaných líců. </t>
  </si>
  <si>
    <t>9</t>
  </si>
  <si>
    <t>457532111</t>
  </si>
  <si>
    <t>Filtrační vrstvy z hrubého drceného kameniva se zhutněním frakce od 4 až 8 do 22 až 32 mm</t>
  </si>
  <si>
    <t>1306465583</t>
  </si>
  <si>
    <t>Filtrační vrstvy jakékoliv tloušťky a sklonu z hrubého drceného kameniva se zhutněním do 10 pojezdů/m3, frakce od 4-8 do 22-32 mm</t>
  </si>
  <si>
    <t>Poznámka k položce:
Pohoz cesty před a za brodem frakcí 16/32</t>
  </si>
  <si>
    <t>Délka pohozu * šířka * tl.</t>
  </si>
  <si>
    <t>(26+11)*4,5*0,1</t>
  </si>
  <si>
    <t>Ostatní konstrukce a práce</t>
  </si>
  <si>
    <t>10</t>
  </si>
  <si>
    <t>R003</t>
  </si>
  <si>
    <t>Příplatek za kladení filtračních vrstev a rovnaniny ve vodě</t>
  </si>
  <si>
    <t>433140750</t>
  </si>
  <si>
    <t>99</t>
  </si>
  <si>
    <t>Přesun hmot</t>
  </si>
  <si>
    <t>11</t>
  </si>
  <si>
    <t>998332011</t>
  </si>
  <si>
    <t>Přesun hmot pro úpravy vodních toků a kanály</t>
  </si>
  <si>
    <t>-1616189904</t>
  </si>
  <si>
    <t>Přesun hmot pro úpravy vodních toků a kanály, hráze rybníků apod. dopravní vzdálenost do 500 m</t>
  </si>
  <si>
    <t xml:space="preserve">Poznámka k souboru cen:
1. Ceny jsou určeny pro jakoukoliv konstrukčně-materiálovou charakteristiku. </t>
  </si>
  <si>
    <t>12</t>
  </si>
  <si>
    <t>1386738373</t>
  </si>
  <si>
    <t>Poznámka k položce:
Předpokládá se odvoz na skládku Zdechovice vzdálenou 18 km. Zhotovitel stavby provede ověření kapacity skládky v době přípravy projektu.
Pro dopravu materiálu se předpokládá doprava běžnými dopravními prostředky. Avšak vzhledem k blízkosti plavební dráhy je i možný způsob dopravy po vodě. Doprava po vodě je omezena nesplavným úsekem Labe v Přelouči.
V položce je zahrnutý i přesun odstraňovaného stávajícího nátokovoého potrubí.</t>
  </si>
  <si>
    <t>13</t>
  </si>
  <si>
    <t>415557616</t>
  </si>
  <si>
    <t>1064*1.8 'Přepočtené koeficientem množství</t>
  </si>
  <si>
    <t>328.35</t>
  </si>
  <si>
    <t>781</t>
  </si>
  <si>
    <t>SO.02.2 - Zprůtočnění odstaveného ramene - odtok</t>
  </si>
  <si>
    <t>457351168</t>
  </si>
  <si>
    <t>1344233070</t>
  </si>
  <si>
    <t>1821256190</t>
  </si>
  <si>
    <t>15% výkopku bude pod hladinou Labe</t>
  </si>
  <si>
    <t>vykopekObj*0,15</t>
  </si>
  <si>
    <t>193471130</t>
  </si>
  <si>
    <t>59,7*5,5</t>
  </si>
  <si>
    <t>714894949</t>
  </si>
  <si>
    <t>1773092015</t>
  </si>
  <si>
    <t>252*0,1</t>
  </si>
  <si>
    <t>-1519471975</t>
  </si>
  <si>
    <t>Rovnanina z lomového kamene nad  upraveného s vyklínováním spár úlomky kamene a proštěrkováním s vyrovnáním líce s nerovnostmi povrchu do 8 cm</t>
  </si>
  <si>
    <t>-975915026</t>
  </si>
  <si>
    <t>608545953</t>
  </si>
  <si>
    <t>(3,5+19)*4,5*0,1</t>
  </si>
  <si>
    <t>305202878</t>
  </si>
  <si>
    <t>-869889107</t>
  </si>
  <si>
    <t>Poznámka k položce:
Předpokládá se odvoz na skládku Zdechovice vzdálenou 18 km. Zhotovitel stavby provede ověření kapacity skládky v době přípravy projektu.
Pro dopravu materiálu se předpokládá doprava běžnými dopravními prostředky. Avšak vzhledem k blízkosti plavební dráhy je i možný způsob dopravy po vodě.
V položce je zahrnutý i přesun odstraňovaného stávajícího odtokového potrubí.</t>
  </si>
  <si>
    <t>-1456743225</t>
  </si>
  <si>
    <t>781*1.8 'Přepočtené koeficientem množství</t>
  </si>
  <si>
    <t>-167725995</t>
  </si>
  <si>
    <t>SO.03.1 - Vegetační úpravy - kácení před stavbou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</si>
  <si>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</si>
  <si>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</si>
  <si>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</si>
  <si>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</si>
  <si>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</si>
  <si>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</si>
  <si>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R004</t>
  </si>
  <si>
    <t>Kácení dřevin</t>
  </si>
  <si>
    <t>-1130780045</t>
  </si>
  <si>
    <t>Kácení dřevin dle tabulky v popisu. Předpokládá se vzhledem k okolním porostům nutnost směrového kácení.</t>
  </si>
  <si>
    <t>162201413R</t>
  </si>
  <si>
    <t>Vodorovné přemístění kmenů a větví stromů listnatých do 1 km jakéhokoli průměru na revitalizační skládku včetně úpravy kmenů</t>
  </si>
  <si>
    <t>976726754</t>
  </si>
  <si>
    <t>Vodorovné přemístění kmenů a větví stromů listnatých do 1 km jakéhokoli průměru na revitalizační skládky včetně úpravy kmenů na manipulovatelné rozměry vhodné pro uložení na revitalizační skládky.</t>
  </si>
  <si>
    <t>Poznámka k položce:
Součástí položky je přesun kmenů od místa pokácení na revitalizační skládky po suchu nebo po vodě, rozřezání, odvětvení a uložení na hromady dle požadavků orgánu ochrany přírody. Přesun stromů na skládku proběhne hned po pokácení stromů. Součástí položky jsou drobné zemní práce v okolí skládek.</t>
  </si>
  <si>
    <t>R201</t>
  </si>
  <si>
    <t>Zajištění pěstebních zásahů na vytipovaných dřevinách</t>
  </si>
  <si>
    <t>1940776748</t>
  </si>
  <si>
    <t>Zajištění pěstebních zásahů na vytipovaných dřevinách. Před stavbou bude v lokalitě AOPK a OŽP KÚ vytipováno cca 5 ks dřevin (náletových dřevin), které budou vhodné pro jejich další cohranu v lokalitě. Tyto dřeviny budou obsekány, opatřeny chráničkou a stabilizační konstrukcí ze 3 ks kůlů výšky 1,8 m nad terénem.</t>
  </si>
  <si>
    <t>SO.03.2 - Vegetační úpravy - Kácení po stavbě</t>
  </si>
  <si>
    <t>R006</t>
  </si>
  <si>
    <t>Kácení dřevin po stavbě</t>
  </si>
  <si>
    <t>2071561973</t>
  </si>
  <si>
    <t>Kácení dřevin do vody dle tabulky v popisu. Předpokládá se vzhledem k okolním porostům nutnost směrového kácení.</t>
  </si>
  <si>
    <t xml:space="preserve">Poznámka k položce:
Vzhledem k požadavkům AOPK a OŽP ORP v závislosti na výskytu chráněných živočichů se může výběr stromů  změnit.
číslo stromu druh stromu průměr pařezu [cm] průměr kmene ve 130 cm [cm]
V1  Olše  62  47
V2  Olše  63  51
V3  Olše  100  65
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</si>
  <si>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</si>
  <si>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</si>
  <si>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</si>
  <si>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</si>
  <si>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</si>
  <si>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</si>
  <si>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</si>
  <si>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Vyhotovení fotodokumentace a videozáznamu dotčených pozemků, komunikací a staveb na těchto pozemcích ležících před započetím stavby a po jejím dokončení.</t>
  </si>
  <si>
    <t>1747105788</t>
  </si>
  <si>
    <t>Vyhotovení fotodokumentace a videozáznamu dotčených pozemků, komunikací a staveb na těchto pozemcích ležících. Fotodokumentace a videozáznam budou předány objednateli před zahájením stavebních prací v elektronické podobě (1x CD/DVD).</t>
  </si>
  <si>
    <t>Vytýčení inženýrských sítí a zařízení, včetně zajištění případné aktualizace vyjádření správců sítí, která pozbudou platnosti v období mezi předáním staveniště a vytyčením sítí.</t>
  </si>
  <si>
    <t>-107914369</t>
  </si>
  <si>
    <t>Vytýčení inženýrských sítí a zařízení, včetně zajištění případné aktualizace vyjádření správců sítí, která pozbudou platnosti v období mezi předáním staveniště a vytyčením sítí. Součástí položky je vyznačení ochranných a bezpečnostních pásem sítí a jejich vyznačení v terénu dle požadavků správců sítě a zákona (uvedeno v příslušném vyjádření)</t>
  </si>
  <si>
    <t xml:space="preserve">Botanický a zoologický průzkum a dohled
</t>
  </si>
  <si>
    <t>-1123759135</t>
  </si>
  <si>
    <t>Průzkum a dohled prováděný během stavby zaměřený na výskyt zvláště chráněných druhů rostlin a živočichů</t>
  </si>
  <si>
    <t>R04</t>
  </si>
  <si>
    <t>Vytyčení stavby, hranic pozemků, bezzásahových zón a provedení geodetických prací nutných k posouzení shody realizované stavby se schválenou projektovou dokumentací odborně způsobilou osobou v oboru zeměměřictví.</t>
  </si>
  <si>
    <t>-1881373053</t>
  </si>
  <si>
    <t>Vytyčení stavby, hranic pozemků, bezzásahových zón a provedení geodetických prací nutných k posouzení shody realizované stavby se schválenou projektovou dokumentací odborně způsobilou osobou v oboru zeměměřictví. Vytyčované hranice budou vyznačeny v terénu a udržovány po dobu stavby.</t>
  </si>
  <si>
    <t>R005</t>
  </si>
  <si>
    <t>Dočasný billboard vyhotovený dle podmínek "Grafického manuálu povinné publicity, operační program Životního prostředí  2014-2020"</t>
  </si>
  <si>
    <t>-2023505100</t>
  </si>
  <si>
    <t xml:space="preserve">Výroba, instalace a demontáž </t>
  </si>
  <si>
    <t>Vyhotovení povodňového plánu, včetně ověření souladu příslušným povodňovým orgánem obce.</t>
  </si>
  <si>
    <t>-863348739</t>
  </si>
  <si>
    <t>Aktualizace a doplnění povodňového plánu, včetně ověření souladu příslušným povodňovým orgánem obce.</t>
  </si>
  <si>
    <t>R007</t>
  </si>
  <si>
    <t>Vyhotovení plánu opatření pro případ havárie, včetně potvrzení vodoprávním úřadem, popř. i správcem povodí.</t>
  </si>
  <si>
    <t>-311867114</t>
  </si>
  <si>
    <t>R008</t>
  </si>
  <si>
    <t>Stálá pamětní deska vyhotovená dle podmínek "Grafického manuálu povinné publicity, operační program Životní prostředí 2014-2020"</t>
  </si>
  <si>
    <t>1270851517</t>
  </si>
  <si>
    <t>Poznámka k položce:
 Výroba a instalace</t>
  </si>
  <si>
    <t>R014</t>
  </si>
  <si>
    <t>Zajištění a zabezpečení staveniště, zřízení a likvidace zařízení staveniště, včetně oplocení, případných přípojek, přístupů, skládek, deponií, technologií apod.</t>
  </si>
  <si>
    <t>-1671057956</t>
  </si>
  <si>
    <t>Zajištění a zabezpečení staveniště, zřízení a likvidace zařízení staveniště, včetně oplocení, případných přípojek, přístupů, sjezdů, skládek, deponií, míchacích center apod.</t>
  </si>
  <si>
    <t>R017</t>
  </si>
  <si>
    <t>Uvedení dotčených pozemků a komunikací do původního (popř. zasmluvněného) stavu a ochrana ZPF</t>
  </si>
  <si>
    <t>-306511188</t>
  </si>
  <si>
    <t xml:space="preserve">Uvedení dotčených pozemků a komunikací do původního (popř. zasmluvněného) stavu. Včetně zajištění požadavku na ochranu ZPF dle technické zprávy. </t>
  </si>
  <si>
    <t>Poznámka k položce:
V položce je zahrnuto i urovnání a osetí dotčených pozemků a ploch využitých pro uložení nánosů. Povrchy s narušenýcm travním drnem pohybem mechanizace budou urovnány a osety travní luční směsí. Při osevání budou dodrženy agrotechnické postupy. Zejména se jedná o nakypření uhutněné vrstvy a zapracování semen pod povrch zeminy.</t>
  </si>
  <si>
    <t>R018</t>
  </si>
  <si>
    <t xml:space="preserve">Informování vlastníků stavbou dotčených pozemků o vstupu na pozemky, včetně protokolárního předání dotčených pozemků uvedených do původního stavu, zpět jejich vlastníkům. 
</t>
  </si>
  <si>
    <t>-1416096406</t>
  </si>
  <si>
    <t xml:space="preserve">Informování vlastníků stavbou dotčených pozemků a komunikací o vstupu na pozemky, včetně protokolárního předání dotčených pozemků a komunikací uvedených do původního stavu, zpět jejich vlastníkům. Součástí je i informování dotčených orgánů, které dle svého vyjádření vyžadují oznámit započetí prací v předstihu.
</t>
  </si>
  <si>
    <t>184818235R</t>
  </si>
  <si>
    <t>Ochrana kmene bedněním výšky do 2 m a ochrana kořenového systému</t>
  </si>
  <si>
    <t>-1327893320</t>
  </si>
  <si>
    <t xml:space="preserve">Ochrana kmene bedněním před poškozením stavebním provozem zřízení včetně odstranění výšky bednění do 2 m jakéhokoli průměru kmene. Součástí položky je i ochrana kořenového systému stromu v místě pojížděných ploch. </t>
  </si>
  <si>
    <t>Poznámka k položce:
Vzrostlá zeleň ponechaná vzrostlá v obvodu staveniště, kde by mohlo hrozit riziko poškození stavební mechanizací, bude před zahájením stavebních prací ošetřena v souladu s požadavky ČSN 83 9061. Jedná se především o zakrytí kmenů vzrostlých dřevin bedněním. Zhotovitel stavby musí provádět veškeré práce v blízkosti vzrostlé zeleně tak, aby nedošlo k jejímu poškození či poškození kořenového systému.
Předpokládá se nutná ochrana cca 25 stromů podél přístupové cesty.</t>
  </si>
  <si>
    <t>R12</t>
  </si>
  <si>
    <t>Zajištění slovení rybí obsádky a vodních živočichů, k tomu oprávněnou osobou, včetně pořízení protokolu a zajištění oznámení zahájení prací příslušnému uživateli rybářského revíru, transfer živočichů</t>
  </si>
  <si>
    <t>-148398925</t>
  </si>
  <si>
    <t>Zajištění slovení rybí obsádky a vodních živočichů, k tomu oprávněnou osobou, včetně pořízení protokolu a zajištění oznámení zahájení prací příslušnému uživateli rybářského revíru. Součástí položky je transfer živočichů do vhodného nádradního biotopu, který určí ČRS v koordinaci s orgánem ograny přírody. Zpětný transfer ani výsadba živočichů není navrhována.</t>
  </si>
  <si>
    <t>14</t>
  </si>
  <si>
    <t>R19</t>
  </si>
  <si>
    <t>Zaměření sedimentu před stavbou a zaměření skutečného provedení stavby</t>
  </si>
  <si>
    <t>439203854</t>
  </si>
  <si>
    <t>Zpracování zaměření sedimentu před stavbou a zpracování a předání dokumentace skutečného provedení stavby (2 paré + 1 v elektronické formě) objednateli a zaměření skutečného provedení stavby – geodetická část dokumentace (2 paré + 1 v elektronické formě) v rozsahu odpovídajícím příslušným právním předpisům. Součástí zaměření bude zpráva s vyčíslením množství odtěženého sedimentu. Pořízení fotodokumentace stavby.</t>
  </si>
  <si>
    <t>Poznámka k položce:
součástí geodetické části bude polohové a výškové geodetické zaměření základových spár (např. prahy, stupně, přehrážka, hráz) - zaměření bude provedeno maximálně se střední souřadnicovou chybou Uxy=0,14 m, Uh=0,12 m dle ČSN 01 3410</t>
  </si>
  <si>
    <t>R20</t>
  </si>
  <si>
    <t>Demontáž a zpětné osazení tabulek označující kilometráž toku, chráněné území, rybářské revíry apod.</t>
  </si>
  <si>
    <t>2010440791</t>
  </si>
  <si>
    <t xml:space="preserve">Vzhledem k požadavkům AOPK a OŽP ORP v závislosti na výskytu chráněných živočichů se může výběr stromů  změnit. Součástí položky je odstranění křovin na ploše 156 m2.
číslo stromu druh stromu průměr pařezu [cm] průměr kmene ve 130 cm [cm]
1  jasan  100  100
2  javor  55  60
3  Jasan  71  62
4  Javor  30  27
5  Jasan  57  45
6  Javor  55  20/17/12
7  Javor  37  32
8  Bez černý  35  10/12/12
9  Topol  100  55/45/25/10/10/14
10  Topol  55  41
11  Olše  58  48
12  Jasan  70  53
13  Javor  120  76
14  Javor  80  35/14/23/31/33
15  bříza  40  36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</si>
</sst>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6">
      <selection activeCell="BE35" sqref="BE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0"/>
      <c r="AQ5" s="20"/>
      <c r="AR5" s="18"/>
      <c r="BE5" s="258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5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0"/>
      <c r="AQ6" s="20"/>
      <c r="AR6" s="18"/>
      <c r="BE6" s="259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59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/>
      <c r="AO8" s="20"/>
      <c r="AP8" s="20"/>
      <c r="AQ8" s="20"/>
      <c r="AR8" s="18"/>
      <c r="BE8" s="259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59"/>
      <c r="BS9" s="15" t="s">
        <v>6</v>
      </c>
    </row>
    <row r="10" spans="2:71" ht="12" customHeight="1">
      <c r="B10" s="19"/>
      <c r="C10" s="20"/>
      <c r="D10" s="27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59"/>
      <c r="BS10" s="15" t="s">
        <v>6</v>
      </c>
    </row>
    <row r="11" spans="2:71" ht="18.4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5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59"/>
      <c r="BS12" s="15" t="s">
        <v>6</v>
      </c>
    </row>
    <row r="13" spans="2:7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28</v>
      </c>
      <c r="AO13" s="20"/>
      <c r="AP13" s="20"/>
      <c r="AQ13" s="20"/>
      <c r="AR13" s="18"/>
      <c r="BE13" s="259"/>
      <c r="BS13" s="15" t="s">
        <v>6</v>
      </c>
    </row>
    <row r="14" spans="2:71" ht="12.75">
      <c r="B14" s="19"/>
      <c r="C14" s="20"/>
      <c r="D14" s="20"/>
      <c r="E14" s="253" t="s">
        <v>28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7" t="s">
        <v>26</v>
      </c>
      <c r="AL14" s="20"/>
      <c r="AM14" s="20"/>
      <c r="AN14" s="29" t="s">
        <v>28</v>
      </c>
      <c r="AO14" s="20"/>
      <c r="AP14" s="20"/>
      <c r="AQ14" s="20"/>
      <c r="AR14" s="18"/>
      <c r="BE14" s="25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59"/>
      <c r="BS15" s="15" t="s">
        <v>4</v>
      </c>
    </row>
    <row r="16" spans="2:7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59"/>
      <c r="BS16" s="15" t="s">
        <v>4</v>
      </c>
    </row>
    <row r="17" spans="2:71" ht="18.4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59"/>
      <c r="BS17" s="15" t="s">
        <v>31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59"/>
      <c r="BS18" s="15" t="s">
        <v>6</v>
      </c>
    </row>
    <row r="19" spans="2:7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59"/>
      <c r="BS19" s="15" t="s">
        <v>6</v>
      </c>
    </row>
    <row r="20" spans="2:71" ht="18.4" customHeight="1">
      <c r="B20" s="19"/>
      <c r="C20" s="20"/>
      <c r="D20" s="20"/>
      <c r="E20" s="25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59"/>
      <c r="BS20" s="15" t="s">
        <v>31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59"/>
    </row>
    <row r="22" spans="2:57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59"/>
    </row>
    <row r="23" spans="2:57" ht="16.5" customHeight="1">
      <c r="B23" s="19"/>
      <c r="C23" s="20"/>
      <c r="D23" s="20"/>
      <c r="E23" s="255" t="s">
        <v>1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0"/>
      <c r="AP23" s="20"/>
      <c r="AQ23" s="20"/>
      <c r="AR23" s="18"/>
      <c r="BE23" s="25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59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59"/>
    </row>
    <row r="26" spans="2:57" s="1" customFormat="1" ht="25.9" customHeight="1"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3"/>
      <c r="AQ26" s="33"/>
      <c r="AR26" s="36"/>
      <c r="BE26" s="259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9"/>
    </row>
    <row r="28" spans="2:57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6" t="s">
        <v>35</v>
      </c>
      <c r="M28" s="256"/>
      <c r="N28" s="256"/>
      <c r="O28" s="256"/>
      <c r="P28" s="256"/>
      <c r="Q28" s="33"/>
      <c r="R28" s="33"/>
      <c r="S28" s="33"/>
      <c r="T28" s="33"/>
      <c r="U28" s="33"/>
      <c r="V28" s="33"/>
      <c r="W28" s="256" t="s">
        <v>36</v>
      </c>
      <c r="X28" s="256"/>
      <c r="Y28" s="256"/>
      <c r="Z28" s="256"/>
      <c r="AA28" s="256"/>
      <c r="AB28" s="256"/>
      <c r="AC28" s="256"/>
      <c r="AD28" s="256"/>
      <c r="AE28" s="256"/>
      <c r="AF28" s="33"/>
      <c r="AG28" s="33"/>
      <c r="AH28" s="33"/>
      <c r="AI28" s="33"/>
      <c r="AJ28" s="33"/>
      <c r="AK28" s="256" t="s">
        <v>37</v>
      </c>
      <c r="AL28" s="256"/>
      <c r="AM28" s="256"/>
      <c r="AN28" s="256"/>
      <c r="AO28" s="256"/>
      <c r="AP28" s="33"/>
      <c r="AQ28" s="33"/>
      <c r="AR28" s="36"/>
      <c r="BE28" s="259"/>
    </row>
    <row r="29" spans="2:57" s="2" customFormat="1" ht="14.45" customHeight="1">
      <c r="B29" s="37"/>
      <c r="C29" s="38"/>
      <c r="D29" s="27" t="s">
        <v>38</v>
      </c>
      <c r="E29" s="38"/>
      <c r="F29" s="27" t="s">
        <v>39</v>
      </c>
      <c r="G29" s="38"/>
      <c r="H29" s="38"/>
      <c r="I29" s="38"/>
      <c r="J29" s="38"/>
      <c r="K29" s="38"/>
      <c r="L29" s="257">
        <v>0.21</v>
      </c>
      <c r="M29" s="235"/>
      <c r="N29" s="235"/>
      <c r="O29" s="235"/>
      <c r="P29" s="235"/>
      <c r="Q29" s="38"/>
      <c r="R29" s="38"/>
      <c r="S29" s="38"/>
      <c r="T29" s="38"/>
      <c r="U29" s="38"/>
      <c r="V29" s="38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F29" s="38"/>
      <c r="AG29" s="38"/>
      <c r="AH29" s="38"/>
      <c r="AI29" s="38"/>
      <c r="AJ29" s="38"/>
      <c r="AK29" s="234">
        <f>ROUND(AV94,2)</f>
        <v>0</v>
      </c>
      <c r="AL29" s="235"/>
      <c r="AM29" s="235"/>
      <c r="AN29" s="235"/>
      <c r="AO29" s="235"/>
      <c r="AP29" s="38"/>
      <c r="AQ29" s="38"/>
      <c r="AR29" s="39"/>
      <c r="BE29" s="260"/>
    </row>
    <row r="30" spans="2:57" s="2" customFormat="1" ht="14.45" customHeight="1">
      <c r="B30" s="37"/>
      <c r="C30" s="38"/>
      <c r="D30" s="38"/>
      <c r="E30" s="38"/>
      <c r="F30" s="27" t="s">
        <v>40</v>
      </c>
      <c r="G30" s="38"/>
      <c r="H30" s="38"/>
      <c r="I30" s="38"/>
      <c r="J30" s="38"/>
      <c r="K30" s="38"/>
      <c r="L30" s="257">
        <v>0.15</v>
      </c>
      <c r="M30" s="235"/>
      <c r="N30" s="235"/>
      <c r="O30" s="235"/>
      <c r="P30" s="235"/>
      <c r="Q30" s="38"/>
      <c r="R30" s="38"/>
      <c r="S30" s="38"/>
      <c r="T30" s="38"/>
      <c r="U30" s="38"/>
      <c r="V30" s="38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F30" s="38"/>
      <c r="AG30" s="38"/>
      <c r="AH30" s="38"/>
      <c r="AI30" s="38"/>
      <c r="AJ30" s="38"/>
      <c r="AK30" s="234">
        <f>ROUND(AW94,2)</f>
        <v>0</v>
      </c>
      <c r="AL30" s="235"/>
      <c r="AM30" s="235"/>
      <c r="AN30" s="235"/>
      <c r="AO30" s="235"/>
      <c r="AP30" s="38"/>
      <c r="AQ30" s="38"/>
      <c r="AR30" s="39"/>
      <c r="BE30" s="260"/>
    </row>
    <row r="31" spans="2:57" s="2" customFormat="1" ht="14.45" customHeight="1" hidden="1">
      <c r="B31" s="37"/>
      <c r="C31" s="38"/>
      <c r="D31" s="38"/>
      <c r="E31" s="38"/>
      <c r="F31" s="27" t="s">
        <v>41</v>
      </c>
      <c r="G31" s="38"/>
      <c r="H31" s="38"/>
      <c r="I31" s="38"/>
      <c r="J31" s="38"/>
      <c r="K31" s="38"/>
      <c r="L31" s="257">
        <v>0.21</v>
      </c>
      <c r="M31" s="235"/>
      <c r="N31" s="235"/>
      <c r="O31" s="235"/>
      <c r="P31" s="235"/>
      <c r="Q31" s="38"/>
      <c r="R31" s="38"/>
      <c r="S31" s="38"/>
      <c r="T31" s="38"/>
      <c r="U31" s="38"/>
      <c r="V31" s="38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F31" s="38"/>
      <c r="AG31" s="38"/>
      <c r="AH31" s="38"/>
      <c r="AI31" s="38"/>
      <c r="AJ31" s="38"/>
      <c r="AK31" s="234">
        <v>0</v>
      </c>
      <c r="AL31" s="235"/>
      <c r="AM31" s="235"/>
      <c r="AN31" s="235"/>
      <c r="AO31" s="235"/>
      <c r="AP31" s="38"/>
      <c r="AQ31" s="38"/>
      <c r="AR31" s="39"/>
      <c r="BE31" s="260"/>
    </row>
    <row r="32" spans="2:57" s="2" customFormat="1" ht="14.45" customHeight="1" hidden="1">
      <c r="B32" s="37"/>
      <c r="C32" s="38"/>
      <c r="D32" s="38"/>
      <c r="E32" s="38"/>
      <c r="F32" s="27" t="s">
        <v>42</v>
      </c>
      <c r="G32" s="38"/>
      <c r="H32" s="38"/>
      <c r="I32" s="38"/>
      <c r="J32" s="38"/>
      <c r="K32" s="38"/>
      <c r="L32" s="257">
        <v>0.15</v>
      </c>
      <c r="M32" s="235"/>
      <c r="N32" s="235"/>
      <c r="O32" s="235"/>
      <c r="P32" s="235"/>
      <c r="Q32" s="38"/>
      <c r="R32" s="38"/>
      <c r="S32" s="38"/>
      <c r="T32" s="38"/>
      <c r="U32" s="38"/>
      <c r="V32" s="38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F32" s="38"/>
      <c r="AG32" s="38"/>
      <c r="AH32" s="38"/>
      <c r="AI32" s="38"/>
      <c r="AJ32" s="38"/>
      <c r="AK32" s="234">
        <v>0</v>
      </c>
      <c r="AL32" s="235"/>
      <c r="AM32" s="235"/>
      <c r="AN32" s="235"/>
      <c r="AO32" s="235"/>
      <c r="AP32" s="38"/>
      <c r="AQ32" s="38"/>
      <c r="AR32" s="39"/>
      <c r="BE32" s="260"/>
    </row>
    <row r="33" spans="2:57" s="2" customFormat="1" ht="14.45" customHeight="1" hidden="1">
      <c r="B33" s="37"/>
      <c r="C33" s="38"/>
      <c r="D33" s="38"/>
      <c r="E33" s="38"/>
      <c r="F33" s="27" t="s">
        <v>43</v>
      </c>
      <c r="G33" s="38"/>
      <c r="H33" s="38"/>
      <c r="I33" s="38"/>
      <c r="J33" s="38"/>
      <c r="K33" s="38"/>
      <c r="L33" s="257">
        <v>0</v>
      </c>
      <c r="M33" s="235"/>
      <c r="N33" s="235"/>
      <c r="O33" s="235"/>
      <c r="P33" s="235"/>
      <c r="Q33" s="38"/>
      <c r="R33" s="38"/>
      <c r="S33" s="38"/>
      <c r="T33" s="38"/>
      <c r="U33" s="38"/>
      <c r="V33" s="38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F33" s="38"/>
      <c r="AG33" s="38"/>
      <c r="AH33" s="38"/>
      <c r="AI33" s="38"/>
      <c r="AJ33" s="38"/>
      <c r="AK33" s="234">
        <v>0</v>
      </c>
      <c r="AL33" s="235"/>
      <c r="AM33" s="235"/>
      <c r="AN33" s="235"/>
      <c r="AO33" s="235"/>
      <c r="AP33" s="38"/>
      <c r="AQ33" s="38"/>
      <c r="AR33" s="39"/>
      <c r="BE33" s="260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9"/>
    </row>
    <row r="35" spans="2:44" s="1" customFormat="1" ht="25.9" customHeight="1"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67" t="s">
        <v>46</v>
      </c>
      <c r="Y35" s="268"/>
      <c r="Z35" s="268"/>
      <c r="AA35" s="268"/>
      <c r="AB35" s="268"/>
      <c r="AC35" s="42"/>
      <c r="AD35" s="42"/>
      <c r="AE35" s="42"/>
      <c r="AF35" s="42"/>
      <c r="AG35" s="42"/>
      <c r="AH35" s="42"/>
      <c r="AI35" s="42"/>
      <c r="AJ35" s="42"/>
      <c r="AK35" s="269">
        <f>SUM(AK26:AK33)</f>
        <v>0</v>
      </c>
      <c r="AL35" s="268"/>
      <c r="AM35" s="268"/>
      <c r="AN35" s="268"/>
      <c r="AO35" s="270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44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49</v>
      </c>
      <c r="AI60" s="35"/>
      <c r="AJ60" s="35"/>
      <c r="AK60" s="35"/>
      <c r="AL60" s="35"/>
      <c r="AM60" s="46" t="s">
        <v>50</v>
      </c>
      <c r="AN60" s="35"/>
      <c r="AO60" s="35"/>
      <c r="AP60" s="33"/>
      <c r="AQ60" s="33"/>
      <c r="AR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52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49</v>
      </c>
      <c r="AI75" s="35"/>
      <c r="AJ75" s="35"/>
      <c r="AK75" s="35"/>
      <c r="AL75" s="35"/>
      <c r="AM75" s="46" t="s">
        <v>50</v>
      </c>
      <c r="AN75" s="35"/>
      <c r="AO75" s="35"/>
      <c r="AP75" s="33"/>
      <c r="AQ75" s="33"/>
      <c r="AR75" s="36"/>
    </row>
    <row r="76" spans="2:44" s="1" customFormat="1" ht="1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2:44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2:44" s="1" customFormat="1" ht="24.95" customHeight="1">
      <c r="B82" s="32"/>
      <c r="C82" s="21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2:44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2:44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512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4" customFormat="1" ht="36.95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47" t="str">
        <f>K6</f>
        <v>Labe, Labiště pod Opočínkem, revitalizace slepého ramene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56"/>
      <c r="AQ85" s="56"/>
      <c r="AR85" s="57"/>
    </row>
    <row r="86" spans="2:44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2:44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Labiště pod Opočínkem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49" t="str">
        <f>IF(AN8="","",AN8)</f>
        <v/>
      </c>
      <c r="AN87" s="249"/>
      <c r="AO87" s="33"/>
      <c r="AP87" s="33"/>
      <c r="AQ87" s="33"/>
      <c r="AR87" s="36"/>
    </row>
    <row r="88" spans="2:44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2:56" s="1" customFormat="1" ht="15.2" customHeight="1">
      <c r="B89" s="32"/>
      <c r="C89" s="27" t="s">
        <v>23</v>
      </c>
      <c r="D89" s="33"/>
      <c r="E89" s="33"/>
      <c r="F89" s="33"/>
      <c r="G89" s="33"/>
      <c r="H89" s="33"/>
      <c r="I89" s="33"/>
      <c r="J89" s="33"/>
      <c r="K89" s="33"/>
      <c r="L89" s="52" t="str">
        <f>IF(E11="","",E11)</f>
        <v>Povodí Labe, s.p.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29</v>
      </c>
      <c r="AJ89" s="33"/>
      <c r="AK89" s="33"/>
      <c r="AL89" s="33"/>
      <c r="AM89" s="245" t="str">
        <f>IF(E17="","",E17)</f>
        <v>NDCon s.r.o.</v>
      </c>
      <c r="AN89" s="246"/>
      <c r="AO89" s="246"/>
      <c r="AP89" s="246"/>
      <c r="AQ89" s="33"/>
      <c r="AR89" s="36"/>
      <c r="AS89" s="239" t="s">
        <v>54</v>
      </c>
      <c r="AT89" s="240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2:56" s="1" customFormat="1" ht="15.2" customHeight="1">
      <c r="B90" s="32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52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32</v>
      </c>
      <c r="AJ90" s="33"/>
      <c r="AK90" s="33"/>
      <c r="AL90" s="33"/>
      <c r="AM90" s="245" t="str">
        <f>IF(E20="","",E20)</f>
        <v>NDCon s.r.o.</v>
      </c>
      <c r="AN90" s="246"/>
      <c r="AO90" s="246"/>
      <c r="AP90" s="246"/>
      <c r="AQ90" s="33"/>
      <c r="AR90" s="36"/>
      <c r="AS90" s="241"/>
      <c r="AT90" s="242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2:56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3"/>
      <c r="AT91" s="244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2:56" s="1" customFormat="1" ht="29.25" customHeight="1">
      <c r="B92" s="32"/>
      <c r="C92" s="273" t="s">
        <v>55</v>
      </c>
      <c r="D92" s="264"/>
      <c r="E92" s="264"/>
      <c r="F92" s="264"/>
      <c r="G92" s="264"/>
      <c r="H92" s="66"/>
      <c r="I92" s="263" t="s">
        <v>56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6" t="s">
        <v>57</v>
      </c>
      <c r="AH92" s="264"/>
      <c r="AI92" s="264"/>
      <c r="AJ92" s="264"/>
      <c r="AK92" s="264"/>
      <c r="AL92" s="264"/>
      <c r="AM92" s="264"/>
      <c r="AN92" s="263" t="s">
        <v>58</v>
      </c>
      <c r="AO92" s="264"/>
      <c r="AP92" s="265"/>
      <c r="AQ92" s="67" t="s">
        <v>59</v>
      </c>
      <c r="AR92" s="36"/>
      <c r="AS92" s="68" t="s">
        <v>60</v>
      </c>
      <c r="AT92" s="69" t="s">
        <v>61</v>
      </c>
      <c r="AU92" s="69" t="s">
        <v>62</v>
      </c>
      <c r="AV92" s="69" t="s">
        <v>63</v>
      </c>
      <c r="AW92" s="69" t="s">
        <v>64</v>
      </c>
      <c r="AX92" s="69" t="s">
        <v>65</v>
      </c>
      <c r="AY92" s="69" t="s">
        <v>66</v>
      </c>
      <c r="AZ92" s="69" t="s">
        <v>67</v>
      </c>
      <c r="BA92" s="69" t="s">
        <v>68</v>
      </c>
      <c r="BB92" s="69" t="s">
        <v>69</v>
      </c>
      <c r="BC92" s="69" t="s">
        <v>70</v>
      </c>
      <c r="BD92" s="70" t="s">
        <v>71</v>
      </c>
    </row>
    <row r="93" spans="2:56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2:90" s="5" customFormat="1" ht="32.45" customHeight="1">
      <c r="B94" s="74"/>
      <c r="C94" s="75" t="s">
        <v>72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71">
        <f>ROUND(SUM(AG95:AG100),2)</f>
        <v>0</v>
      </c>
      <c r="AH94" s="271"/>
      <c r="AI94" s="271"/>
      <c r="AJ94" s="271"/>
      <c r="AK94" s="271"/>
      <c r="AL94" s="271"/>
      <c r="AM94" s="271"/>
      <c r="AN94" s="272">
        <f aca="true" t="shared" si="0" ref="AN94:AN100">SUM(AG94,AT94)</f>
        <v>0</v>
      </c>
      <c r="AO94" s="272"/>
      <c r="AP94" s="272"/>
      <c r="AQ94" s="78" t="s">
        <v>1</v>
      </c>
      <c r="AR94" s="79"/>
      <c r="AS94" s="80">
        <f>ROUND(SUM(AS95:AS100),2)</f>
        <v>0</v>
      </c>
      <c r="AT94" s="81">
        <f aca="true" t="shared" si="1" ref="AT94:AT100">ROUND(SUM(AV94:AW94),2)</f>
        <v>0</v>
      </c>
      <c r="AU94" s="82">
        <f>ROUND(SUM(AU95:AU100),5)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ROUND(SUM(AZ95:AZ100),2)</f>
        <v>0</v>
      </c>
      <c r="BA94" s="81">
        <f>ROUND(SUM(BA95:BA100),2)</f>
        <v>0</v>
      </c>
      <c r="BB94" s="81">
        <f>ROUND(SUM(BB95:BB100),2)</f>
        <v>0</v>
      </c>
      <c r="BC94" s="81">
        <f>ROUND(SUM(BC95:BC100),2)</f>
        <v>0</v>
      </c>
      <c r="BD94" s="83">
        <f>ROUND(SUM(BD95:BD100),2)</f>
        <v>0</v>
      </c>
      <c r="BS94" s="84" t="s">
        <v>73</v>
      </c>
      <c r="BT94" s="84" t="s">
        <v>74</v>
      </c>
      <c r="BU94" s="85" t="s">
        <v>75</v>
      </c>
      <c r="BV94" s="84" t="s">
        <v>76</v>
      </c>
      <c r="BW94" s="84" t="s">
        <v>5</v>
      </c>
      <c r="BX94" s="84" t="s">
        <v>77</v>
      </c>
      <c r="CL94" s="84" t="s">
        <v>1</v>
      </c>
    </row>
    <row r="95" spans="1:91" s="6" customFormat="1" ht="16.5" customHeight="1">
      <c r="A95" s="86" t="s">
        <v>78</v>
      </c>
      <c r="B95" s="87"/>
      <c r="C95" s="88"/>
      <c r="D95" s="274" t="s">
        <v>79</v>
      </c>
      <c r="E95" s="274"/>
      <c r="F95" s="274"/>
      <c r="G95" s="274"/>
      <c r="H95" s="274"/>
      <c r="I95" s="89"/>
      <c r="J95" s="274" t="s">
        <v>80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61">
        <f>'SO.01 - Odtěžení sedimentu'!J30</f>
        <v>0</v>
      </c>
      <c r="AH95" s="262"/>
      <c r="AI95" s="262"/>
      <c r="AJ95" s="262"/>
      <c r="AK95" s="262"/>
      <c r="AL95" s="262"/>
      <c r="AM95" s="262"/>
      <c r="AN95" s="261">
        <f t="shared" si="0"/>
        <v>0</v>
      </c>
      <c r="AO95" s="262"/>
      <c r="AP95" s="262"/>
      <c r="AQ95" s="90" t="s">
        <v>81</v>
      </c>
      <c r="AR95" s="91"/>
      <c r="AS95" s="92">
        <v>0</v>
      </c>
      <c r="AT95" s="93">
        <f t="shared" si="1"/>
        <v>0</v>
      </c>
      <c r="AU95" s="94">
        <f>'SO.01 - Odtěžení sedimentu'!P118</f>
        <v>0</v>
      </c>
      <c r="AV95" s="93">
        <f>'SO.01 - Odtěžení sedimentu'!J33</f>
        <v>0</v>
      </c>
      <c r="AW95" s="93">
        <f>'SO.01 - Odtěžení sedimentu'!J34</f>
        <v>0</v>
      </c>
      <c r="AX95" s="93">
        <f>'SO.01 - Odtěžení sedimentu'!J35</f>
        <v>0</v>
      </c>
      <c r="AY95" s="93">
        <f>'SO.01 - Odtěžení sedimentu'!J36</f>
        <v>0</v>
      </c>
      <c r="AZ95" s="93">
        <f>'SO.01 - Odtěžení sedimentu'!F33</f>
        <v>0</v>
      </c>
      <c r="BA95" s="93">
        <f>'SO.01 - Odtěžení sedimentu'!F34</f>
        <v>0</v>
      </c>
      <c r="BB95" s="93">
        <f>'SO.01 - Odtěžení sedimentu'!F35</f>
        <v>0</v>
      </c>
      <c r="BC95" s="93">
        <f>'SO.01 - Odtěžení sedimentu'!F36</f>
        <v>0</v>
      </c>
      <c r="BD95" s="95">
        <f>'SO.01 - Odtěžení sedimentu'!F37</f>
        <v>0</v>
      </c>
      <c r="BT95" s="96" t="s">
        <v>82</v>
      </c>
      <c r="BV95" s="96" t="s">
        <v>76</v>
      </c>
      <c r="BW95" s="96" t="s">
        <v>83</v>
      </c>
      <c r="BX95" s="96" t="s">
        <v>5</v>
      </c>
      <c r="CL95" s="96" t="s">
        <v>1</v>
      </c>
      <c r="CM95" s="96" t="s">
        <v>84</v>
      </c>
    </row>
    <row r="96" spans="1:91" s="6" customFormat="1" ht="16.5" customHeight="1">
      <c r="A96" s="86" t="s">
        <v>78</v>
      </c>
      <c r="B96" s="87"/>
      <c r="C96" s="88"/>
      <c r="D96" s="274" t="s">
        <v>85</v>
      </c>
      <c r="E96" s="274"/>
      <c r="F96" s="274"/>
      <c r="G96" s="274"/>
      <c r="H96" s="274"/>
      <c r="I96" s="89"/>
      <c r="J96" s="274" t="s">
        <v>86</v>
      </c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61">
        <f>'SO.02.1 - Zprůtočnění ods...'!J30</f>
        <v>0</v>
      </c>
      <c r="AH96" s="262"/>
      <c r="AI96" s="262"/>
      <c r="AJ96" s="262"/>
      <c r="AK96" s="262"/>
      <c r="AL96" s="262"/>
      <c r="AM96" s="262"/>
      <c r="AN96" s="261">
        <f t="shared" si="0"/>
        <v>0</v>
      </c>
      <c r="AO96" s="262"/>
      <c r="AP96" s="262"/>
      <c r="AQ96" s="90" t="s">
        <v>81</v>
      </c>
      <c r="AR96" s="91"/>
      <c r="AS96" s="92">
        <v>0</v>
      </c>
      <c r="AT96" s="93">
        <f t="shared" si="1"/>
        <v>0</v>
      </c>
      <c r="AU96" s="94">
        <f>'SO.02.1 - Zprůtočnění ods...'!P121</f>
        <v>0</v>
      </c>
      <c r="AV96" s="93">
        <f>'SO.02.1 - Zprůtočnění ods...'!J33</f>
        <v>0</v>
      </c>
      <c r="AW96" s="93">
        <f>'SO.02.1 - Zprůtočnění ods...'!J34</f>
        <v>0</v>
      </c>
      <c r="AX96" s="93">
        <f>'SO.02.1 - Zprůtočnění ods...'!J35</f>
        <v>0</v>
      </c>
      <c r="AY96" s="93">
        <f>'SO.02.1 - Zprůtočnění ods...'!J36</f>
        <v>0</v>
      </c>
      <c r="AZ96" s="93">
        <f>'SO.02.1 - Zprůtočnění ods...'!F33</f>
        <v>0</v>
      </c>
      <c r="BA96" s="93">
        <f>'SO.02.1 - Zprůtočnění ods...'!F34</f>
        <v>0</v>
      </c>
      <c r="BB96" s="93">
        <f>'SO.02.1 - Zprůtočnění ods...'!F35</f>
        <v>0</v>
      </c>
      <c r="BC96" s="93">
        <f>'SO.02.1 - Zprůtočnění ods...'!F36</f>
        <v>0</v>
      </c>
      <c r="BD96" s="95">
        <f>'SO.02.1 - Zprůtočnění ods...'!F37</f>
        <v>0</v>
      </c>
      <c r="BT96" s="96" t="s">
        <v>82</v>
      </c>
      <c r="BV96" s="96" t="s">
        <v>76</v>
      </c>
      <c r="BW96" s="96" t="s">
        <v>87</v>
      </c>
      <c r="BX96" s="96" t="s">
        <v>5</v>
      </c>
      <c r="CL96" s="96" t="s">
        <v>1</v>
      </c>
      <c r="CM96" s="96" t="s">
        <v>84</v>
      </c>
    </row>
    <row r="97" spans="1:91" s="6" customFormat="1" ht="16.5" customHeight="1">
      <c r="A97" s="86" t="s">
        <v>78</v>
      </c>
      <c r="B97" s="87"/>
      <c r="C97" s="88"/>
      <c r="D97" s="274" t="s">
        <v>88</v>
      </c>
      <c r="E97" s="274"/>
      <c r="F97" s="274"/>
      <c r="G97" s="274"/>
      <c r="H97" s="274"/>
      <c r="I97" s="89"/>
      <c r="J97" s="274" t="s">
        <v>89</v>
      </c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61">
        <f>'SO.02.2 - Zprůtočnění ods...'!J30</f>
        <v>0</v>
      </c>
      <c r="AH97" s="262"/>
      <c r="AI97" s="262"/>
      <c r="AJ97" s="262"/>
      <c r="AK97" s="262"/>
      <c r="AL97" s="262"/>
      <c r="AM97" s="262"/>
      <c r="AN97" s="261">
        <f t="shared" si="0"/>
        <v>0</v>
      </c>
      <c r="AO97" s="262"/>
      <c r="AP97" s="262"/>
      <c r="AQ97" s="90" t="s">
        <v>81</v>
      </c>
      <c r="AR97" s="91"/>
      <c r="AS97" s="92">
        <v>0</v>
      </c>
      <c r="AT97" s="93">
        <f t="shared" si="1"/>
        <v>0</v>
      </c>
      <c r="AU97" s="94">
        <f>'SO.02.2 - Zprůtočnění ods...'!P121</f>
        <v>0</v>
      </c>
      <c r="AV97" s="93">
        <f>'SO.02.2 - Zprůtočnění ods...'!J33</f>
        <v>0</v>
      </c>
      <c r="AW97" s="93">
        <f>'SO.02.2 - Zprůtočnění ods...'!J34</f>
        <v>0</v>
      </c>
      <c r="AX97" s="93">
        <f>'SO.02.2 - Zprůtočnění ods...'!J35</f>
        <v>0</v>
      </c>
      <c r="AY97" s="93">
        <f>'SO.02.2 - Zprůtočnění ods...'!J36</f>
        <v>0</v>
      </c>
      <c r="AZ97" s="93">
        <f>'SO.02.2 - Zprůtočnění ods...'!F33</f>
        <v>0</v>
      </c>
      <c r="BA97" s="93">
        <f>'SO.02.2 - Zprůtočnění ods...'!F34</f>
        <v>0</v>
      </c>
      <c r="BB97" s="93">
        <f>'SO.02.2 - Zprůtočnění ods...'!F35</f>
        <v>0</v>
      </c>
      <c r="BC97" s="93">
        <f>'SO.02.2 - Zprůtočnění ods...'!F36</f>
        <v>0</v>
      </c>
      <c r="BD97" s="95">
        <f>'SO.02.2 - Zprůtočnění ods...'!F37</f>
        <v>0</v>
      </c>
      <c r="BT97" s="96" t="s">
        <v>82</v>
      </c>
      <c r="BV97" s="96" t="s">
        <v>76</v>
      </c>
      <c r="BW97" s="96" t="s">
        <v>90</v>
      </c>
      <c r="BX97" s="96" t="s">
        <v>5</v>
      </c>
      <c r="CL97" s="96" t="s">
        <v>1</v>
      </c>
      <c r="CM97" s="96" t="s">
        <v>84</v>
      </c>
    </row>
    <row r="98" spans="1:91" s="6" customFormat="1" ht="16.5" customHeight="1">
      <c r="A98" s="86" t="s">
        <v>78</v>
      </c>
      <c r="B98" s="87"/>
      <c r="C98" s="88"/>
      <c r="D98" s="274" t="s">
        <v>91</v>
      </c>
      <c r="E98" s="274"/>
      <c r="F98" s="274"/>
      <c r="G98" s="274"/>
      <c r="H98" s="274"/>
      <c r="I98" s="89"/>
      <c r="J98" s="274" t="s">
        <v>92</v>
      </c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61">
        <f>'SO.03.1 - Vegetační úprav...'!J30</f>
        <v>0</v>
      </c>
      <c r="AH98" s="262"/>
      <c r="AI98" s="262"/>
      <c r="AJ98" s="262"/>
      <c r="AK98" s="262"/>
      <c r="AL98" s="262"/>
      <c r="AM98" s="262"/>
      <c r="AN98" s="261">
        <f t="shared" si="0"/>
        <v>0</v>
      </c>
      <c r="AO98" s="262"/>
      <c r="AP98" s="262"/>
      <c r="AQ98" s="90" t="s">
        <v>81</v>
      </c>
      <c r="AR98" s="91"/>
      <c r="AS98" s="92">
        <v>0</v>
      </c>
      <c r="AT98" s="93">
        <f t="shared" si="1"/>
        <v>0</v>
      </c>
      <c r="AU98" s="94">
        <f>'SO.03.1 - Vegetační úprav...'!P118</f>
        <v>0</v>
      </c>
      <c r="AV98" s="93">
        <f>'SO.03.1 - Vegetační úprav...'!J33</f>
        <v>0</v>
      </c>
      <c r="AW98" s="93">
        <f>'SO.03.1 - Vegetační úprav...'!J34</f>
        <v>0</v>
      </c>
      <c r="AX98" s="93">
        <f>'SO.03.1 - Vegetační úprav...'!J35</f>
        <v>0</v>
      </c>
      <c r="AY98" s="93">
        <f>'SO.03.1 - Vegetační úprav...'!J36</f>
        <v>0</v>
      </c>
      <c r="AZ98" s="93">
        <f>'SO.03.1 - Vegetační úprav...'!F33</f>
        <v>0</v>
      </c>
      <c r="BA98" s="93">
        <f>'SO.03.1 - Vegetační úprav...'!F34</f>
        <v>0</v>
      </c>
      <c r="BB98" s="93">
        <f>'SO.03.1 - Vegetační úprav...'!F35</f>
        <v>0</v>
      </c>
      <c r="BC98" s="93">
        <f>'SO.03.1 - Vegetační úprav...'!F36</f>
        <v>0</v>
      </c>
      <c r="BD98" s="95">
        <f>'SO.03.1 - Vegetační úprav...'!F37</f>
        <v>0</v>
      </c>
      <c r="BT98" s="96" t="s">
        <v>82</v>
      </c>
      <c r="BV98" s="96" t="s">
        <v>76</v>
      </c>
      <c r="BW98" s="96" t="s">
        <v>93</v>
      </c>
      <c r="BX98" s="96" t="s">
        <v>5</v>
      </c>
      <c r="CL98" s="96" t="s">
        <v>1</v>
      </c>
      <c r="CM98" s="96" t="s">
        <v>84</v>
      </c>
    </row>
    <row r="99" spans="1:91" s="6" customFormat="1" ht="16.5" customHeight="1">
      <c r="A99" s="86" t="s">
        <v>78</v>
      </c>
      <c r="B99" s="87"/>
      <c r="C99" s="88"/>
      <c r="D99" s="274" t="s">
        <v>94</v>
      </c>
      <c r="E99" s="274"/>
      <c r="F99" s="274"/>
      <c r="G99" s="274"/>
      <c r="H99" s="274"/>
      <c r="I99" s="89"/>
      <c r="J99" s="274" t="s">
        <v>95</v>
      </c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61">
        <f>'SO.03.2 - Vegetační úprav...'!J30</f>
        <v>0</v>
      </c>
      <c r="AH99" s="262"/>
      <c r="AI99" s="262"/>
      <c r="AJ99" s="262"/>
      <c r="AK99" s="262"/>
      <c r="AL99" s="262"/>
      <c r="AM99" s="262"/>
      <c r="AN99" s="261">
        <f t="shared" si="0"/>
        <v>0</v>
      </c>
      <c r="AO99" s="262"/>
      <c r="AP99" s="262"/>
      <c r="AQ99" s="90" t="s">
        <v>81</v>
      </c>
      <c r="AR99" s="91"/>
      <c r="AS99" s="92">
        <v>0</v>
      </c>
      <c r="AT99" s="93">
        <f t="shared" si="1"/>
        <v>0</v>
      </c>
      <c r="AU99" s="94">
        <f>'SO.03.2 - Vegetační úprav...'!P118</f>
        <v>0</v>
      </c>
      <c r="AV99" s="93">
        <f>'SO.03.2 - Vegetační úprav...'!J33</f>
        <v>0</v>
      </c>
      <c r="AW99" s="93">
        <f>'SO.03.2 - Vegetační úprav...'!J34</f>
        <v>0</v>
      </c>
      <c r="AX99" s="93">
        <f>'SO.03.2 - Vegetační úprav...'!J35</f>
        <v>0</v>
      </c>
      <c r="AY99" s="93">
        <f>'SO.03.2 - Vegetační úprav...'!J36</f>
        <v>0</v>
      </c>
      <c r="AZ99" s="93">
        <f>'SO.03.2 - Vegetační úprav...'!F33</f>
        <v>0</v>
      </c>
      <c r="BA99" s="93">
        <f>'SO.03.2 - Vegetační úprav...'!F34</f>
        <v>0</v>
      </c>
      <c r="BB99" s="93">
        <f>'SO.03.2 - Vegetační úprav...'!F35</f>
        <v>0</v>
      </c>
      <c r="BC99" s="93">
        <f>'SO.03.2 - Vegetační úprav...'!F36</f>
        <v>0</v>
      </c>
      <c r="BD99" s="95">
        <f>'SO.03.2 - Vegetační úprav...'!F37</f>
        <v>0</v>
      </c>
      <c r="BT99" s="96" t="s">
        <v>82</v>
      </c>
      <c r="BV99" s="96" t="s">
        <v>76</v>
      </c>
      <c r="BW99" s="96" t="s">
        <v>96</v>
      </c>
      <c r="BX99" s="96" t="s">
        <v>5</v>
      </c>
      <c r="CL99" s="96" t="s">
        <v>1</v>
      </c>
      <c r="CM99" s="96" t="s">
        <v>84</v>
      </c>
    </row>
    <row r="100" spans="1:91" s="6" customFormat="1" ht="16.5" customHeight="1">
      <c r="A100" s="86" t="s">
        <v>78</v>
      </c>
      <c r="B100" s="87"/>
      <c r="C100" s="88"/>
      <c r="D100" s="274" t="s">
        <v>97</v>
      </c>
      <c r="E100" s="274"/>
      <c r="F100" s="274"/>
      <c r="G100" s="274"/>
      <c r="H100" s="274"/>
      <c r="I100" s="89"/>
      <c r="J100" s="274" t="s">
        <v>98</v>
      </c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61">
        <f>'VON - Vedlejší a ostatní ...'!J30</f>
        <v>0</v>
      </c>
      <c r="AH100" s="262"/>
      <c r="AI100" s="262"/>
      <c r="AJ100" s="262"/>
      <c r="AK100" s="262"/>
      <c r="AL100" s="262"/>
      <c r="AM100" s="262"/>
      <c r="AN100" s="261">
        <f t="shared" si="0"/>
        <v>0</v>
      </c>
      <c r="AO100" s="262"/>
      <c r="AP100" s="262"/>
      <c r="AQ100" s="90" t="s">
        <v>81</v>
      </c>
      <c r="AR100" s="91"/>
      <c r="AS100" s="97">
        <v>0</v>
      </c>
      <c r="AT100" s="98">
        <f t="shared" si="1"/>
        <v>0</v>
      </c>
      <c r="AU100" s="99">
        <f>'VON - Vedlejší a ostatní ...'!P118</f>
        <v>0</v>
      </c>
      <c r="AV100" s="98">
        <f>'VON - Vedlejší a ostatní ...'!J33</f>
        <v>0</v>
      </c>
      <c r="AW100" s="98">
        <f>'VON - Vedlejší a ostatní ...'!J34</f>
        <v>0</v>
      </c>
      <c r="AX100" s="98">
        <f>'VON - Vedlejší a ostatní ...'!J35</f>
        <v>0</v>
      </c>
      <c r="AY100" s="98">
        <f>'VON - Vedlejší a ostatní ...'!J36</f>
        <v>0</v>
      </c>
      <c r="AZ100" s="98">
        <f>'VON - Vedlejší a ostatní ...'!F33</f>
        <v>0</v>
      </c>
      <c r="BA100" s="98">
        <f>'VON - Vedlejší a ostatní ...'!F34</f>
        <v>0</v>
      </c>
      <c r="BB100" s="98">
        <f>'VON - Vedlejší a ostatní ...'!F35</f>
        <v>0</v>
      </c>
      <c r="BC100" s="98">
        <f>'VON - Vedlejší a ostatní ...'!F36</f>
        <v>0</v>
      </c>
      <c r="BD100" s="100">
        <f>'VON - Vedlejší a ostatní ...'!F37</f>
        <v>0</v>
      </c>
      <c r="BT100" s="96" t="s">
        <v>82</v>
      </c>
      <c r="BV100" s="96" t="s">
        <v>76</v>
      </c>
      <c r="BW100" s="96" t="s">
        <v>99</v>
      </c>
      <c r="BX100" s="96" t="s">
        <v>5</v>
      </c>
      <c r="CL100" s="96" t="s">
        <v>1</v>
      </c>
      <c r="CM100" s="96" t="s">
        <v>84</v>
      </c>
    </row>
    <row r="101" spans="2:44" s="1" customFormat="1" ht="30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6"/>
    </row>
    <row r="102" spans="2:44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6"/>
    </row>
  </sheetData>
  <sheetProtection algorithmName="SHA-512" hashValue="oBpbMHqAr6dO+8a3lMwXDmcP69A53Pavd+XpqgwZ7mAoDoPuBF3MgxQl2okdytEODzf0gNqBrjtjK3qWy4kmzg==" saltValue="Xlb+RZyyxE0lLoTMuY1Lrx06IbUrYFGsXxjvnJCdoZyjgteN64+RiDsn8d+b9cbEXvfFS0NMElrgOxjba/J0MQ==" spinCount="100000" sheet="1" objects="1" scenarios="1" formatColumns="0" formatRows="0"/>
  <mergeCells count="62"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8:AP98"/>
    <mergeCell ref="AG98:AM98"/>
    <mergeCell ref="AN99:AP99"/>
    <mergeCell ref="AG99:AM99"/>
    <mergeCell ref="AN100:AP100"/>
    <mergeCell ref="AG100:AM100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SO.01 - Odtěžení sedimentu'!C2" display="/"/>
    <hyperlink ref="A96" location="'SO.02.1 - Zprůtočnění ods...'!C2" display="/"/>
    <hyperlink ref="A97" location="'SO.02.2 - Zprůtočnění ods...'!C2" display="/"/>
    <hyperlink ref="A98" location="'SO.03.1 - Vegetační úprav...'!C2" display="/"/>
    <hyperlink ref="A99" location="'SO.03.2 - Vegetační úprav...'!C2" display="/"/>
    <hyperlink ref="A10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42"/>
  <sheetViews>
    <sheetView showGridLines="0" workbookViewId="0" topLeftCell="A1">
      <selection activeCell="O46" sqref="O4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1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83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</row>
    <row r="4" spans="2:46" ht="24.95" customHeight="1">
      <c r="B4" s="18"/>
      <c r="D4" s="105" t="s">
        <v>100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78" t="str">
        <f>'Rekapitulace stavby'!K6</f>
        <v>Labe, Labiště pod Opočínkem, revitalizace slepého ramene</v>
      </c>
      <c r="F7" s="279"/>
      <c r="G7" s="279"/>
      <c r="H7" s="279"/>
      <c r="L7" s="18"/>
    </row>
    <row r="8" spans="2:12" s="1" customFormat="1" ht="12" customHeight="1">
      <c r="B8" s="36"/>
      <c r="D8" s="107" t="s">
        <v>101</v>
      </c>
      <c r="I8" s="108"/>
      <c r="L8" s="36"/>
    </row>
    <row r="9" spans="2:12" s="1" customFormat="1" ht="36.95" customHeight="1">
      <c r="B9" s="36"/>
      <c r="E9" s="280" t="s">
        <v>102</v>
      </c>
      <c r="F9" s="281"/>
      <c r="G9" s="281"/>
      <c r="H9" s="281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>
        <f>'Rekapitulace stavby'!AN8</f>
        <v>0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10" t="s">
        <v>26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30</v>
      </c>
      <c r="I24" s="110" t="s">
        <v>26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33</v>
      </c>
      <c r="I26" s="108"/>
      <c r="L26" s="36"/>
    </row>
    <row r="27" spans="2:12" s="7" customFormat="1" ht="16.5" customHeight="1">
      <c r="B27" s="112"/>
      <c r="E27" s="284" t="s">
        <v>1</v>
      </c>
      <c r="F27" s="284"/>
      <c r="G27" s="284"/>
      <c r="H27" s="284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34</v>
      </c>
      <c r="I30" s="108"/>
      <c r="J30" s="116">
        <f>ROUND(J118,2)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36</v>
      </c>
      <c r="I32" s="118" t="s">
        <v>35</v>
      </c>
      <c r="J32" s="117" t="s">
        <v>37</v>
      </c>
      <c r="L32" s="36"/>
    </row>
    <row r="33" spans="2:12" s="1" customFormat="1" ht="14.45" customHeight="1">
      <c r="B33" s="36"/>
      <c r="D33" s="119" t="s">
        <v>38</v>
      </c>
      <c r="E33" s="107" t="s">
        <v>39</v>
      </c>
      <c r="F33" s="120">
        <f>ROUND((SUM(BE118:BE141)),2)</f>
        <v>0</v>
      </c>
      <c r="I33" s="121">
        <v>0.21</v>
      </c>
      <c r="J33" s="120">
        <f>ROUND(((SUM(BE118:BE141))*I33),2)</f>
        <v>0</v>
      </c>
      <c r="L33" s="36"/>
    </row>
    <row r="34" spans="2:12" s="1" customFormat="1" ht="14.45" customHeight="1">
      <c r="B34" s="36"/>
      <c r="E34" s="107" t="s">
        <v>40</v>
      </c>
      <c r="F34" s="120">
        <f>ROUND((SUM(BF118:BF141)),2)</f>
        <v>0</v>
      </c>
      <c r="I34" s="121">
        <v>0.15</v>
      </c>
      <c r="J34" s="120">
        <f>ROUND(((SUM(BF118:BF141))*I34),2)</f>
        <v>0</v>
      </c>
      <c r="L34" s="36"/>
    </row>
    <row r="35" spans="2:12" s="1" customFormat="1" ht="14.45" customHeight="1" hidden="1">
      <c r="B35" s="36"/>
      <c r="E35" s="107" t="s">
        <v>41</v>
      </c>
      <c r="F35" s="120">
        <f>ROUND((SUM(BG118:BG141)),2)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42</v>
      </c>
      <c r="F36" s="120">
        <f>ROUND((SUM(BH118:BH141)),2)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43</v>
      </c>
      <c r="F37" s="120">
        <f>ROUND((SUM(BI118:BI141)),2)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47</v>
      </c>
      <c r="E50" s="131"/>
      <c r="F50" s="131"/>
      <c r="G50" s="130" t="s">
        <v>48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49</v>
      </c>
      <c r="E61" s="134"/>
      <c r="F61" s="135" t="s">
        <v>50</v>
      </c>
      <c r="G61" s="133" t="s">
        <v>49</v>
      </c>
      <c r="H61" s="134"/>
      <c r="I61" s="136"/>
      <c r="J61" s="137" t="s">
        <v>50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51</v>
      </c>
      <c r="E65" s="131"/>
      <c r="F65" s="131"/>
      <c r="G65" s="130" t="s">
        <v>52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49</v>
      </c>
      <c r="E76" s="134"/>
      <c r="F76" s="135" t="s">
        <v>50</v>
      </c>
      <c r="G76" s="133" t="s">
        <v>49</v>
      </c>
      <c r="H76" s="134"/>
      <c r="I76" s="136"/>
      <c r="J76" s="137" t="s">
        <v>50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103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76" t="str">
        <f>E7</f>
        <v>Labe, Labiště pod Opočínkem, revitalizace slepého ramene</v>
      </c>
      <c r="F85" s="277"/>
      <c r="G85" s="277"/>
      <c r="H85" s="277"/>
      <c r="I85" s="108"/>
      <c r="J85" s="33"/>
      <c r="K85" s="33"/>
      <c r="L85" s="36"/>
    </row>
    <row r="86" spans="2:12" s="1" customFormat="1" ht="12" customHeight="1">
      <c r="B86" s="32"/>
      <c r="C86" s="27" t="s">
        <v>101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47" t="str">
        <f>E9</f>
        <v>SO.01 - Odtěžení sedimentu</v>
      </c>
      <c r="F87" s="275"/>
      <c r="G87" s="275"/>
      <c r="H87" s="275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Labiště pod Opočínkem</v>
      </c>
      <c r="G89" s="33"/>
      <c r="H89" s="33"/>
      <c r="I89" s="110" t="s">
        <v>22</v>
      </c>
      <c r="J89" s="59">
        <f>IF(J12="","",J12)</f>
        <v>0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23</v>
      </c>
      <c r="D91" s="33"/>
      <c r="E91" s="33"/>
      <c r="F91" s="25" t="str">
        <f>E15</f>
        <v>Povodí Labe, s.p.</v>
      </c>
      <c r="G91" s="33"/>
      <c r="H91" s="33"/>
      <c r="I91" s="110" t="s">
        <v>29</v>
      </c>
      <c r="J91" s="30" t="str">
        <f>E21</f>
        <v>NDCon s.r.o.</v>
      </c>
      <c r="K91" s="33"/>
      <c r="L91" s="36"/>
    </row>
    <row r="92" spans="2:12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NDCon s.r.o.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104</v>
      </c>
      <c r="D94" s="145"/>
      <c r="E94" s="145"/>
      <c r="F94" s="145"/>
      <c r="G94" s="145"/>
      <c r="H94" s="145"/>
      <c r="I94" s="146"/>
      <c r="J94" s="147" t="s">
        <v>105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106</v>
      </c>
      <c r="D96" s="33"/>
      <c r="E96" s="33"/>
      <c r="F96" s="33"/>
      <c r="G96" s="33"/>
      <c r="H96" s="33"/>
      <c r="I96" s="108"/>
      <c r="J96" s="77">
        <f>J118</f>
        <v>0</v>
      </c>
      <c r="K96" s="33"/>
      <c r="L96" s="36"/>
      <c r="AU96" s="15" t="s">
        <v>107</v>
      </c>
    </row>
    <row r="97" spans="2:12" s="8" customFormat="1" ht="24.95" customHeight="1">
      <c r="B97" s="149"/>
      <c r="C97" s="150"/>
      <c r="D97" s="151" t="s">
        <v>108</v>
      </c>
      <c r="E97" s="152"/>
      <c r="F97" s="152"/>
      <c r="G97" s="152"/>
      <c r="H97" s="152"/>
      <c r="I97" s="153"/>
      <c r="J97" s="154">
        <f>J119</f>
        <v>0</v>
      </c>
      <c r="K97" s="150"/>
      <c r="L97" s="155"/>
    </row>
    <row r="98" spans="2:12" s="9" customFormat="1" ht="19.9" customHeight="1">
      <c r="B98" s="156"/>
      <c r="C98" s="157"/>
      <c r="D98" s="158" t="s">
        <v>109</v>
      </c>
      <c r="E98" s="159"/>
      <c r="F98" s="159"/>
      <c r="G98" s="159"/>
      <c r="H98" s="159"/>
      <c r="I98" s="160"/>
      <c r="J98" s="161">
        <f>J120</f>
        <v>0</v>
      </c>
      <c r="K98" s="157"/>
      <c r="L98" s="162"/>
    </row>
    <row r="99" spans="2:12" s="1" customFormat="1" ht="21.75" customHeight="1">
      <c r="B99" s="32"/>
      <c r="C99" s="33"/>
      <c r="D99" s="33"/>
      <c r="E99" s="33"/>
      <c r="F99" s="33"/>
      <c r="G99" s="33"/>
      <c r="H99" s="33"/>
      <c r="I99" s="108"/>
      <c r="J99" s="33"/>
      <c r="K99" s="33"/>
      <c r="L99" s="36"/>
    </row>
    <row r="100" spans="2:12" s="1" customFormat="1" ht="6.95" customHeight="1">
      <c r="B100" s="47"/>
      <c r="C100" s="48"/>
      <c r="D100" s="48"/>
      <c r="E100" s="48"/>
      <c r="F100" s="48"/>
      <c r="G100" s="48"/>
      <c r="H100" s="48"/>
      <c r="I100" s="140"/>
      <c r="J100" s="48"/>
      <c r="K100" s="48"/>
      <c r="L100" s="36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3"/>
      <c r="J104" s="50"/>
      <c r="K104" s="50"/>
      <c r="L104" s="36"/>
    </row>
    <row r="105" spans="2:12" s="1" customFormat="1" ht="24.95" customHeight="1">
      <c r="B105" s="32"/>
      <c r="C105" s="21" t="s">
        <v>110</v>
      </c>
      <c r="D105" s="33"/>
      <c r="E105" s="33"/>
      <c r="F105" s="33"/>
      <c r="G105" s="33"/>
      <c r="H105" s="33"/>
      <c r="I105" s="108"/>
      <c r="J105" s="33"/>
      <c r="K105" s="33"/>
      <c r="L105" s="36"/>
    </row>
    <row r="106" spans="2:12" s="1" customFormat="1" ht="6.95" customHeight="1">
      <c r="B106" s="32"/>
      <c r="C106" s="33"/>
      <c r="D106" s="33"/>
      <c r="E106" s="33"/>
      <c r="F106" s="33"/>
      <c r="G106" s="33"/>
      <c r="H106" s="33"/>
      <c r="I106" s="108"/>
      <c r="J106" s="33"/>
      <c r="K106" s="33"/>
      <c r="L106" s="36"/>
    </row>
    <row r="107" spans="2:12" s="1" customFormat="1" ht="12" customHeight="1">
      <c r="B107" s="32"/>
      <c r="C107" s="27" t="s">
        <v>16</v>
      </c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16.5" customHeight="1">
      <c r="B108" s="32"/>
      <c r="C108" s="33"/>
      <c r="D108" s="33"/>
      <c r="E108" s="276" t="str">
        <f>E7</f>
        <v>Labe, Labiště pod Opočínkem, revitalizace slepého ramene</v>
      </c>
      <c r="F108" s="277"/>
      <c r="G108" s="277"/>
      <c r="H108" s="277"/>
      <c r="I108" s="108"/>
      <c r="J108" s="33"/>
      <c r="K108" s="33"/>
      <c r="L108" s="36"/>
    </row>
    <row r="109" spans="2:12" s="1" customFormat="1" ht="12" customHeight="1">
      <c r="B109" s="32"/>
      <c r="C109" s="27" t="s">
        <v>101</v>
      </c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6.5" customHeight="1">
      <c r="B110" s="32"/>
      <c r="C110" s="33"/>
      <c r="D110" s="33"/>
      <c r="E110" s="247" t="str">
        <f>E9</f>
        <v>SO.01 - Odtěžení sedimentu</v>
      </c>
      <c r="F110" s="275"/>
      <c r="G110" s="275"/>
      <c r="H110" s="275"/>
      <c r="I110" s="108"/>
      <c r="J110" s="33"/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2" customHeight="1">
      <c r="B112" s="32"/>
      <c r="C112" s="27" t="s">
        <v>20</v>
      </c>
      <c r="D112" s="33"/>
      <c r="E112" s="33"/>
      <c r="F112" s="25" t="str">
        <f>F12</f>
        <v>Labiště pod Opočínkem</v>
      </c>
      <c r="G112" s="33"/>
      <c r="H112" s="33"/>
      <c r="I112" s="110" t="s">
        <v>22</v>
      </c>
      <c r="J112" s="59">
        <f>IF(J12="","",J12)</f>
        <v>0</v>
      </c>
      <c r="K112" s="33"/>
      <c r="L112" s="36"/>
    </row>
    <row r="113" spans="2:12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15.2" customHeight="1">
      <c r="B114" s="32"/>
      <c r="C114" s="27" t="s">
        <v>23</v>
      </c>
      <c r="D114" s="33"/>
      <c r="E114" s="33"/>
      <c r="F114" s="25" t="str">
        <f>E15</f>
        <v>Povodí Labe, s.p.</v>
      </c>
      <c r="G114" s="33"/>
      <c r="H114" s="33"/>
      <c r="I114" s="110" t="s">
        <v>29</v>
      </c>
      <c r="J114" s="30" t="str">
        <f>E21</f>
        <v>NDCon s.r.o.</v>
      </c>
      <c r="K114" s="33"/>
      <c r="L114" s="36"/>
    </row>
    <row r="115" spans="2:12" s="1" customFormat="1" ht="15.2" customHeight="1">
      <c r="B115" s="32"/>
      <c r="C115" s="27" t="s">
        <v>27</v>
      </c>
      <c r="D115" s="33"/>
      <c r="E115" s="33"/>
      <c r="F115" s="25" t="str">
        <f>IF(E18="","",E18)</f>
        <v>Vyplň údaj</v>
      </c>
      <c r="G115" s="33"/>
      <c r="H115" s="33"/>
      <c r="I115" s="110" t="s">
        <v>32</v>
      </c>
      <c r="J115" s="30" t="str">
        <f>E24</f>
        <v>NDCon s.r.o.</v>
      </c>
      <c r="K115" s="33"/>
      <c r="L115" s="36"/>
    </row>
    <row r="116" spans="2:12" s="1" customFormat="1" ht="10.3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20" s="10" customFormat="1" ht="29.25" customHeight="1">
      <c r="B117" s="163"/>
      <c r="C117" s="164" t="s">
        <v>111</v>
      </c>
      <c r="D117" s="165" t="s">
        <v>59</v>
      </c>
      <c r="E117" s="165" t="s">
        <v>55</v>
      </c>
      <c r="F117" s="165" t="s">
        <v>56</v>
      </c>
      <c r="G117" s="165" t="s">
        <v>112</v>
      </c>
      <c r="H117" s="165" t="s">
        <v>113</v>
      </c>
      <c r="I117" s="166" t="s">
        <v>114</v>
      </c>
      <c r="J117" s="165" t="s">
        <v>105</v>
      </c>
      <c r="K117" s="167" t="s">
        <v>115</v>
      </c>
      <c r="L117" s="168"/>
      <c r="M117" s="68" t="s">
        <v>1</v>
      </c>
      <c r="N117" s="69" t="s">
        <v>38</v>
      </c>
      <c r="O117" s="69" t="s">
        <v>116</v>
      </c>
      <c r="P117" s="69" t="s">
        <v>117</v>
      </c>
      <c r="Q117" s="69" t="s">
        <v>118</v>
      </c>
      <c r="R117" s="69" t="s">
        <v>119</v>
      </c>
      <c r="S117" s="69" t="s">
        <v>120</v>
      </c>
      <c r="T117" s="70" t="s">
        <v>121</v>
      </c>
    </row>
    <row r="118" spans="2:63" s="1" customFormat="1" ht="22.9" customHeight="1">
      <c r="B118" s="32"/>
      <c r="C118" s="75" t="s">
        <v>122</v>
      </c>
      <c r="D118" s="33"/>
      <c r="E118" s="33"/>
      <c r="F118" s="33"/>
      <c r="G118" s="33"/>
      <c r="H118" s="33"/>
      <c r="I118" s="108"/>
      <c r="J118" s="169">
        <f>BK118</f>
        <v>0</v>
      </c>
      <c r="K118" s="33"/>
      <c r="L118" s="36"/>
      <c r="M118" s="71"/>
      <c r="N118" s="72"/>
      <c r="O118" s="72"/>
      <c r="P118" s="170">
        <f>P119</f>
        <v>0</v>
      </c>
      <c r="Q118" s="72"/>
      <c r="R118" s="170">
        <f>R119</f>
        <v>0</v>
      </c>
      <c r="S118" s="72"/>
      <c r="T118" s="171">
        <f>T119</f>
        <v>0</v>
      </c>
      <c r="AT118" s="15" t="s">
        <v>73</v>
      </c>
      <c r="AU118" s="15" t="s">
        <v>107</v>
      </c>
      <c r="BK118" s="172">
        <f>BK119</f>
        <v>0</v>
      </c>
    </row>
    <row r="119" spans="2:63" s="11" customFormat="1" ht="25.9" customHeight="1">
      <c r="B119" s="173"/>
      <c r="C119" s="174"/>
      <c r="D119" s="175" t="s">
        <v>73</v>
      </c>
      <c r="E119" s="176" t="s">
        <v>123</v>
      </c>
      <c r="F119" s="176" t="s">
        <v>124</v>
      </c>
      <c r="G119" s="174"/>
      <c r="H119" s="174"/>
      <c r="I119" s="177"/>
      <c r="J119" s="178">
        <f>BK119</f>
        <v>0</v>
      </c>
      <c r="K119" s="174"/>
      <c r="L119" s="179"/>
      <c r="M119" s="180"/>
      <c r="N119" s="181"/>
      <c r="O119" s="181"/>
      <c r="P119" s="182">
        <f>P120</f>
        <v>0</v>
      </c>
      <c r="Q119" s="181"/>
      <c r="R119" s="182">
        <f>R120</f>
        <v>0</v>
      </c>
      <c r="S119" s="181"/>
      <c r="T119" s="183">
        <f>T120</f>
        <v>0</v>
      </c>
      <c r="AR119" s="184" t="s">
        <v>82</v>
      </c>
      <c r="AT119" s="185" t="s">
        <v>73</v>
      </c>
      <c r="AU119" s="185" t="s">
        <v>74</v>
      </c>
      <c r="AY119" s="184" t="s">
        <v>125</v>
      </c>
      <c r="BK119" s="186">
        <f>BK120</f>
        <v>0</v>
      </c>
    </row>
    <row r="120" spans="2:63" s="11" customFormat="1" ht="22.9" customHeight="1">
      <c r="B120" s="173"/>
      <c r="C120" s="174"/>
      <c r="D120" s="175" t="s">
        <v>73</v>
      </c>
      <c r="E120" s="187" t="s">
        <v>82</v>
      </c>
      <c r="F120" s="187" t="s">
        <v>126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SUM(P121:P141)</f>
        <v>0</v>
      </c>
      <c r="Q120" s="181"/>
      <c r="R120" s="182">
        <f>SUM(R121:R141)</f>
        <v>0</v>
      </c>
      <c r="S120" s="181"/>
      <c r="T120" s="183">
        <f>SUM(T121:T141)</f>
        <v>0</v>
      </c>
      <c r="AR120" s="184" t="s">
        <v>82</v>
      </c>
      <c r="AT120" s="185" t="s">
        <v>73</v>
      </c>
      <c r="AU120" s="185" t="s">
        <v>82</v>
      </c>
      <c r="AY120" s="184" t="s">
        <v>125</v>
      </c>
      <c r="BK120" s="186">
        <f>SUM(BK121:BK141)</f>
        <v>0</v>
      </c>
    </row>
    <row r="121" spans="2:65" s="1" customFormat="1" ht="24" customHeight="1">
      <c r="B121" s="32"/>
      <c r="C121" s="189" t="s">
        <v>82</v>
      </c>
      <c r="D121" s="189" t="s">
        <v>127</v>
      </c>
      <c r="E121" s="190" t="s">
        <v>128</v>
      </c>
      <c r="F121" s="191" t="s">
        <v>129</v>
      </c>
      <c r="G121" s="192" t="s">
        <v>130</v>
      </c>
      <c r="H121" s="193">
        <v>9400</v>
      </c>
      <c r="I121" s="194"/>
      <c r="J121" s="195">
        <f>ROUND(I121*H121,2)</f>
        <v>0</v>
      </c>
      <c r="K121" s="191" t="s">
        <v>1</v>
      </c>
      <c r="L121" s="36"/>
      <c r="M121" s="196" t="s">
        <v>1</v>
      </c>
      <c r="N121" s="197" t="s">
        <v>39</v>
      </c>
      <c r="O121" s="64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00" t="s">
        <v>131</v>
      </c>
      <c r="AT121" s="200" t="s">
        <v>127</v>
      </c>
      <c r="AU121" s="200" t="s">
        <v>84</v>
      </c>
      <c r="AY121" s="15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5" t="s">
        <v>82</v>
      </c>
      <c r="BK121" s="201">
        <f>ROUND(I121*H121,2)</f>
        <v>0</v>
      </c>
      <c r="BL121" s="15" t="s">
        <v>131</v>
      </c>
      <c r="BM121" s="200" t="s">
        <v>132</v>
      </c>
    </row>
    <row r="122" spans="2:47" s="1" customFormat="1" ht="19.5">
      <c r="B122" s="32"/>
      <c r="C122" s="33"/>
      <c r="D122" s="202" t="s">
        <v>133</v>
      </c>
      <c r="E122" s="33"/>
      <c r="F122" s="203" t="s">
        <v>134</v>
      </c>
      <c r="G122" s="33"/>
      <c r="H122" s="33"/>
      <c r="I122" s="108"/>
      <c r="J122" s="33"/>
      <c r="K122" s="33"/>
      <c r="L122" s="36"/>
      <c r="M122" s="204"/>
      <c r="N122" s="64"/>
      <c r="O122" s="64"/>
      <c r="P122" s="64"/>
      <c r="Q122" s="64"/>
      <c r="R122" s="64"/>
      <c r="S122" s="64"/>
      <c r="T122" s="65"/>
      <c r="AT122" s="15" t="s">
        <v>133</v>
      </c>
      <c r="AU122" s="15" t="s">
        <v>84</v>
      </c>
    </row>
    <row r="123" spans="2:47" s="1" customFormat="1" ht="136.5">
      <c r="B123" s="32"/>
      <c r="C123" s="33"/>
      <c r="D123" s="202" t="s">
        <v>135</v>
      </c>
      <c r="E123" s="33"/>
      <c r="F123" s="205" t="s">
        <v>136</v>
      </c>
      <c r="G123" s="33"/>
      <c r="H123" s="33"/>
      <c r="I123" s="108"/>
      <c r="J123" s="33"/>
      <c r="K123" s="33"/>
      <c r="L123" s="36"/>
      <c r="M123" s="204"/>
      <c r="N123" s="64"/>
      <c r="O123" s="64"/>
      <c r="P123" s="64"/>
      <c r="Q123" s="64"/>
      <c r="R123" s="64"/>
      <c r="S123" s="64"/>
      <c r="T123" s="65"/>
      <c r="AT123" s="15" t="s">
        <v>135</v>
      </c>
      <c r="AU123" s="15" t="s">
        <v>84</v>
      </c>
    </row>
    <row r="124" spans="2:51" s="12" customFormat="1" ht="12">
      <c r="B124" s="206"/>
      <c r="C124" s="207"/>
      <c r="D124" s="202" t="s">
        <v>137</v>
      </c>
      <c r="E124" s="208" t="s">
        <v>1</v>
      </c>
      <c r="F124" s="209" t="s">
        <v>138</v>
      </c>
      <c r="G124" s="207"/>
      <c r="H124" s="210">
        <v>9400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137</v>
      </c>
      <c r="AU124" s="216" t="s">
        <v>84</v>
      </c>
      <c r="AV124" s="12" t="s">
        <v>84</v>
      </c>
      <c r="AW124" s="12" t="s">
        <v>31</v>
      </c>
      <c r="AX124" s="12" t="s">
        <v>82</v>
      </c>
      <c r="AY124" s="216" t="s">
        <v>125</v>
      </c>
    </row>
    <row r="125" spans="2:65" s="1" customFormat="1" ht="16.5" customHeight="1">
      <c r="B125" s="32"/>
      <c r="C125" s="189" t="s">
        <v>84</v>
      </c>
      <c r="D125" s="189" t="s">
        <v>127</v>
      </c>
      <c r="E125" s="190" t="s">
        <v>139</v>
      </c>
      <c r="F125" s="191" t="s">
        <v>140</v>
      </c>
      <c r="G125" s="192" t="s">
        <v>130</v>
      </c>
      <c r="H125" s="193">
        <v>9400</v>
      </c>
      <c r="I125" s="194"/>
      <c r="J125" s="195">
        <f>ROUND(I125*H125,2)</f>
        <v>0</v>
      </c>
      <c r="K125" s="191" t="s">
        <v>1</v>
      </c>
      <c r="L125" s="36"/>
      <c r="M125" s="196" t="s">
        <v>1</v>
      </c>
      <c r="N125" s="197" t="s">
        <v>39</v>
      </c>
      <c r="O125" s="64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00" t="s">
        <v>131</v>
      </c>
      <c r="AT125" s="200" t="s">
        <v>127</v>
      </c>
      <c r="AU125" s="200" t="s">
        <v>84</v>
      </c>
      <c r="AY125" s="15" t="s">
        <v>125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5" t="s">
        <v>82</v>
      </c>
      <c r="BK125" s="201">
        <f>ROUND(I125*H125,2)</f>
        <v>0</v>
      </c>
      <c r="BL125" s="15" t="s">
        <v>131</v>
      </c>
      <c r="BM125" s="200" t="s">
        <v>141</v>
      </c>
    </row>
    <row r="126" spans="2:47" s="1" customFormat="1" ht="19.5">
      <c r="B126" s="32"/>
      <c r="C126" s="33"/>
      <c r="D126" s="202" t="s">
        <v>133</v>
      </c>
      <c r="E126" s="33"/>
      <c r="F126" s="203" t="s">
        <v>142</v>
      </c>
      <c r="G126" s="33"/>
      <c r="H126" s="33"/>
      <c r="I126" s="108"/>
      <c r="J126" s="33"/>
      <c r="K126" s="33"/>
      <c r="L126" s="36"/>
      <c r="M126" s="204"/>
      <c r="N126" s="64"/>
      <c r="O126" s="64"/>
      <c r="P126" s="64"/>
      <c r="Q126" s="64"/>
      <c r="R126" s="64"/>
      <c r="S126" s="64"/>
      <c r="T126" s="65"/>
      <c r="AT126" s="15" t="s">
        <v>133</v>
      </c>
      <c r="AU126" s="15" t="s">
        <v>84</v>
      </c>
    </row>
    <row r="127" spans="2:47" s="1" customFormat="1" ht="58.5">
      <c r="B127" s="32"/>
      <c r="C127" s="33"/>
      <c r="D127" s="202" t="s">
        <v>135</v>
      </c>
      <c r="E127" s="33"/>
      <c r="F127" s="205" t="s">
        <v>143</v>
      </c>
      <c r="G127" s="33"/>
      <c r="H127" s="33"/>
      <c r="I127" s="108"/>
      <c r="J127" s="33"/>
      <c r="K127" s="33"/>
      <c r="L127" s="36"/>
      <c r="M127" s="204"/>
      <c r="N127" s="64"/>
      <c r="O127" s="64"/>
      <c r="P127" s="64"/>
      <c r="Q127" s="64"/>
      <c r="R127" s="64"/>
      <c r="S127" s="64"/>
      <c r="T127" s="65"/>
      <c r="AT127" s="15" t="s">
        <v>135</v>
      </c>
      <c r="AU127" s="15" t="s">
        <v>84</v>
      </c>
    </row>
    <row r="128" spans="2:65" s="1" customFormat="1" ht="16.5" customHeight="1">
      <c r="B128" s="32"/>
      <c r="C128" s="189" t="s">
        <v>144</v>
      </c>
      <c r="D128" s="189" t="s">
        <v>127</v>
      </c>
      <c r="E128" s="190" t="s">
        <v>145</v>
      </c>
      <c r="F128" s="191" t="s">
        <v>146</v>
      </c>
      <c r="G128" s="192" t="s">
        <v>147</v>
      </c>
      <c r="H128" s="193">
        <v>16920</v>
      </c>
      <c r="I128" s="194"/>
      <c r="J128" s="195">
        <f>ROUND(I128*H128,2)</f>
        <v>0</v>
      </c>
      <c r="K128" s="191" t="s">
        <v>148</v>
      </c>
      <c r="L128" s="36"/>
      <c r="M128" s="196" t="s">
        <v>1</v>
      </c>
      <c r="N128" s="197" t="s">
        <v>39</v>
      </c>
      <c r="O128" s="64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200" t="s">
        <v>131</v>
      </c>
      <c r="AT128" s="200" t="s">
        <v>127</v>
      </c>
      <c r="AU128" s="200" t="s">
        <v>84</v>
      </c>
      <c r="AY128" s="15" t="s">
        <v>125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15" t="s">
        <v>82</v>
      </c>
      <c r="BK128" s="201">
        <f>ROUND(I128*H128,2)</f>
        <v>0</v>
      </c>
      <c r="BL128" s="15" t="s">
        <v>131</v>
      </c>
      <c r="BM128" s="200" t="s">
        <v>149</v>
      </c>
    </row>
    <row r="129" spans="2:47" s="1" customFormat="1" ht="12">
      <c r="B129" s="32"/>
      <c r="C129" s="33"/>
      <c r="D129" s="202" t="s">
        <v>133</v>
      </c>
      <c r="E129" s="33"/>
      <c r="F129" s="203" t="s">
        <v>150</v>
      </c>
      <c r="G129" s="33"/>
      <c r="H129" s="33"/>
      <c r="I129" s="108"/>
      <c r="J129" s="33"/>
      <c r="K129" s="33"/>
      <c r="L129" s="36"/>
      <c r="M129" s="204"/>
      <c r="N129" s="64"/>
      <c r="O129" s="64"/>
      <c r="P129" s="64"/>
      <c r="Q129" s="64"/>
      <c r="R129" s="64"/>
      <c r="S129" s="64"/>
      <c r="T129" s="65"/>
      <c r="AT129" s="15" t="s">
        <v>133</v>
      </c>
      <c r="AU129" s="15" t="s">
        <v>84</v>
      </c>
    </row>
    <row r="130" spans="2:47" s="1" customFormat="1" ht="19.5">
      <c r="B130" s="32"/>
      <c r="C130" s="33"/>
      <c r="D130" s="202" t="s">
        <v>151</v>
      </c>
      <c r="E130" s="33"/>
      <c r="F130" s="205" t="s">
        <v>152</v>
      </c>
      <c r="G130" s="33"/>
      <c r="H130" s="33"/>
      <c r="I130" s="108"/>
      <c r="J130" s="33"/>
      <c r="K130" s="33"/>
      <c r="L130" s="36"/>
      <c r="M130" s="204"/>
      <c r="N130" s="64"/>
      <c r="O130" s="64"/>
      <c r="P130" s="64"/>
      <c r="Q130" s="64"/>
      <c r="R130" s="64"/>
      <c r="S130" s="64"/>
      <c r="T130" s="65"/>
      <c r="AT130" s="15" t="s">
        <v>151</v>
      </c>
      <c r="AU130" s="15" t="s">
        <v>84</v>
      </c>
    </row>
    <row r="131" spans="2:51" s="12" customFormat="1" ht="12">
      <c r="B131" s="206"/>
      <c r="C131" s="207"/>
      <c r="D131" s="202" t="s">
        <v>137</v>
      </c>
      <c r="E131" s="207"/>
      <c r="F131" s="209" t="s">
        <v>153</v>
      </c>
      <c r="G131" s="207"/>
      <c r="H131" s="210">
        <v>16920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137</v>
      </c>
      <c r="AU131" s="216" t="s">
        <v>84</v>
      </c>
      <c r="AV131" s="12" t="s">
        <v>84</v>
      </c>
      <c r="AW131" s="12" t="s">
        <v>4</v>
      </c>
      <c r="AX131" s="12" t="s">
        <v>82</v>
      </c>
      <c r="AY131" s="216" t="s">
        <v>125</v>
      </c>
    </row>
    <row r="132" spans="2:65" s="1" customFormat="1" ht="16.5" customHeight="1">
      <c r="B132" s="32"/>
      <c r="C132" s="189" t="s">
        <v>131</v>
      </c>
      <c r="D132" s="189" t="s">
        <v>127</v>
      </c>
      <c r="E132" s="190" t="s">
        <v>154</v>
      </c>
      <c r="F132" s="191" t="s">
        <v>155</v>
      </c>
      <c r="G132" s="192" t="s">
        <v>156</v>
      </c>
      <c r="H132" s="193">
        <v>2358</v>
      </c>
      <c r="I132" s="194"/>
      <c r="J132" s="195">
        <f>ROUND(I132*H132,2)</f>
        <v>0</v>
      </c>
      <c r="K132" s="191" t="s">
        <v>148</v>
      </c>
      <c r="L132" s="36"/>
      <c r="M132" s="196" t="s">
        <v>1</v>
      </c>
      <c r="N132" s="197" t="s">
        <v>39</v>
      </c>
      <c r="O132" s="64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200" t="s">
        <v>131</v>
      </c>
      <c r="AT132" s="200" t="s">
        <v>127</v>
      </c>
      <c r="AU132" s="200" t="s">
        <v>84</v>
      </c>
      <c r="AY132" s="15" t="s">
        <v>125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5" t="s">
        <v>82</v>
      </c>
      <c r="BK132" s="201">
        <f>ROUND(I132*H132,2)</f>
        <v>0</v>
      </c>
      <c r="BL132" s="15" t="s">
        <v>131</v>
      </c>
      <c r="BM132" s="200" t="s">
        <v>157</v>
      </c>
    </row>
    <row r="133" spans="2:47" s="1" customFormat="1" ht="12">
      <c r="B133" s="32"/>
      <c r="C133" s="33"/>
      <c r="D133" s="202" t="s">
        <v>133</v>
      </c>
      <c r="E133" s="33"/>
      <c r="F133" s="203" t="s">
        <v>158</v>
      </c>
      <c r="G133" s="33"/>
      <c r="H133" s="33"/>
      <c r="I133" s="108"/>
      <c r="J133" s="33"/>
      <c r="K133" s="33"/>
      <c r="L133" s="36"/>
      <c r="M133" s="204"/>
      <c r="N133" s="64"/>
      <c r="O133" s="64"/>
      <c r="P133" s="64"/>
      <c r="Q133" s="64"/>
      <c r="R133" s="64"/>
      <c r="S133" s="64"/>
      <c r="T133" s="65"/>
      <c r="AT133" s="15" t="s">
        <v>133</v>
      </c>
      <c r="AU133" s="15" t="s">
        <v>84</v>
      </c>
    </row>
    <row r="134" spans="2:47" s="1" customFormat="1" ht="97.5">
      <c r="B134" s="32"/>
      <c r="C134" s="33"/>
      <c r="D134" s="202" t="s">
        <v>151</v>
      </c>
      <c r="E134" s="33"/>
      <c r="F134" s="205" t="s">
        <v>159</v>
      </c>
      <c r="G134" s="33"/>
      <c r="H134" s="33"/>
      <c r="I134" s="108"/>
      <c r="J134" s="33"/>
      <c r="K134" s="33"/>
      <c r="L134" s="36"/>
      <c r="M134" s="204"/>
      <c r="N134" s="64"/>
      <c r="O134" s="64"/>
      <c r="P134" s="64"/>
      <c r="Q134" s="64"/>
      <c r="R134" s="64"/>
      <c r="S134" s="64"/>
      <c r="T134" s="65"/>
      <c r="AT134" s="15" t="s">
        <v>151</v>
      </c>
      <c r="AU134" s="15" t="s">
        <v>84</v>
      </c>
    </row>
    <row r="135" spans="2:47" s="1" customFormat="1" ht="19.5">
      <c r="B135" s="32"/>
      <c r="C135" s="33"/>
      <c r="D135" s="202" t="s">
        <v>135</v>
      </c>
      <c r="E135" s="33"/>
      <c r="F135" s="205" t="s">
        <v>160</v>
      </c>
      <c r="G135" s="33"/>
      <c r="H135" s="33"/>
      <c r="I135" s="108"/>
      <c r="J135" s="33"/>
      <c r="K135" s="33"/>
      <c r="L135" s="36"/>
      <c r="M135" s="204"/>
      <c r="N135" s="64"/>
      <c r="O135" s="64"/>
      <c r="P135" s="64"/>
      <c r="Q135" s="64"/>
      <c r="R135" s="64"/>
      <c r="S135" s="64"/>
      <c r="T135" s="65"/>
      <c r="AT135" s="15" t="s">
        <v>135</v>
      </c>
      <c r="AU135" s="15" t="s">
        <v>84</v>
      </c>
    </row>
    <row r="136" spans="2:65" s="1" customFormat="1" ht="16.5" customHeight="1">
      <c r="B136" s="32"/>
      <c r="C136" s="189" t="s">
        <v>161</v>
      </c>
      <c r="D136" s="189" t="s">
        <v>127</v>
      </c>
      <c r="E136" s="190" t="s">
        <v>162</v>
      </c>
      <c r="F136" s="191" t="s">
        <v>163</v>
      </c>
      <c r="G136" s="192" t="s">
        <v>164</v>
      </c>
      <c r="H136" s="193">
        <v>1</v>
      </c>
      <c r="I136" s="194"/>
      <c r="J136" s="195">
        <f>ROUND(I136*H136,2)</f>
        <v>0</v>
      </c>
      <c r="K136" s="191" t="s">
        <v>1</v>
      </c>
      <c r="L136" s="36"/>
      <c r="M136" s="196" t="s">
        <v>1</v>
      </c>
      <c r="N136" s="197" t="s">
        <v>39</v>
      </c>
      <c r="O136" s="64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AR136" s="200" t="s">
        <v>131</v>
      </c>
      <c r="AT136" s="200" t="s">
        <v>127</v>
      </c>
      <c r="AU136" s="200" t="s">
        <v>84</v>
      </c>
      <c r="AY136" s="15" t="s">
        <v>125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82</v>
      </c>
      <c r="BK136" s="201">
        <f>ROUND(I136*H136,2)</f>
        <v>0</v>
      </c>
      <c r="BL136" s="15" t="s">
        <v>131</v>
      </c>
      <c r="BM136" s="200" t="s">
        <v>165</v>
      </c>
    </row>
    <row r="137" spans="2:47" s="1" customFormat="1" ht="12">
      <c r="B137" s="32"/>
      <c r="C137" s="33"/>
      <c r="D137" s="202" t="s">
        <v>133</v>
      </c>
      <c r="E137" s="33"/>
      <c r="F137" s="203" t="s">
        <v>163</v>
      </c>
      <c r="G137" s="33"/>
      <c r="H137" s="33"/>
      <c r="I137" s="108"/>
      <c r="J137" s="33"/>
      <c r="K137" s="33"/>
      <c r="L137" s="36"/>
      <c r="M137" s="204"/>
      <c r="N137" s="64"/>
      <c r="O137" s="64"/>
      <c r="P137" s="64"/>
      <c r="Q137" s="64"/>
      <c r="R137" s="64"/>
      <c r="S137" s="64"/>
      <c r="T137" s="65"/>
      <c r="AT137" s="15" t="s">
        <v>133</v>
      </c>
      <c r="AU137" s="15" t="s">
        <v>84</v>
      </c>
    </row>
    <row r="138" spans="2:47" s="1" customFormat="1" ht="29.25">
      <c r="B138" s="32"/>
      <c r="C138" s="33"/>
      <c r="D138" s="202" t="s">
        <v>135</v>
      </c>
      <c r="E138" s="33"/>
      <c r="F138" s="205" t="s">
        <v>166</v>
      </c>
      <c r="G138" s="33"/>
      <c r="H138" s="33"/>
      <c r="I138" s="108"/>
      <c r="J138" s="33"/>
      <c r="K138" s="33"/>
      <c r="L138" s="36"/>
      <c r="M138" s="204"/>
      <c r="N138" s="64"/>
      <c r="O138" s="64"/>
      <c r="P138" s="64"/>
      <c r="Q138" s="64"/>
      <c r="R138" s="64"/>
      <c r="S138" s="64"/>
      <c r="T138" s="65"/>
      <c r="AT138" s="15" t="s">
        <v>135</v>
      </c>
      <c r="AU138" s="15" t="s">
        <v>84</v>
      </c>
    </row>
    <row r="139" spans="2:65" s="1" customFormat="1" ht="16.5" customHeight="1">
      <c r="B139" s="32"/>
      <c r="C139" s="189" t="s">
        <v>167</v>
      </c>
      <c r="D139" s="189" t="s">
        <v>127</v>
      </c>
      <c r="E139" s="190" t="s">
        <v>168</v>
      </c>
      <c r="F139" s="191" t="s">
        <v>169</v>
      </c>
      <c r="G139" s="192" t="s">
        <v>164</v>
      </c>
      <c r="H139" s="193">
        <v>1</v>
      </c>
      <c r="I139" s="194"/>
      <c r="J139" s="195">
        <f>ROUND(I139*H139,2)</f>
        <v>0</v>
      </c>
      <c r="K139" s="191" t="s">
        <v>1</v>
      </c>
      <c r="L139" s="36"/>
      <c r="M139" s="196" t="s">
        <v>1</v>
      </c>
      <c r="N139" s="197" t="s">
        <v>39</v>
      </c>
      <c r="O139" s="64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AR139" s="200" t="s">
        <v>131</v>
      </c>
      <c r="AT139" s="200" t="s">
        <v>127</v>
      </c>
      <c r="AU139" s="200" t="s">
        <v>84</v>
      </c>
      <c r="AY139" s="15" t="s">
        <v>125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82</v>
      </c>
      <c r="BK139" s="201">
        <f>ROUND(I139*H139,2)</f>
        <v>0</v>
      </c>
      <c r="BL139" s="15" t="s">
        <v>131</v>
      </c>
      <c r="BM139" s="200" t="s">
        <v>170</v>
      </c>
    </row>
    <row r="140" spans="2:47" s="1" customFormat="1" ht="12">
      <c r="B140" s="32"/>
      <c r="C140" s="33"/>
      <c r="D140" s="202" t="s">
        <v>133</v>
      </c>
      <c r="E140" s="33"/>
      <c r="F140" s="203" t="s">
        <v>169</v>
      </c>
      <c r="G140" s="33"/>
      <c r="H140" s="33"/>
      <c r="I140" s="108"/>
      <c r="J140" s="33"/>
      <c r="K140" s="33"/>
      <c r="L140" s="36"/>
      <c r="M140" s="204"/>
      <c r="N140" s="64"/>
      <c r="O140" s="64"/>
      <c r="P140" s="64"/>
      <c r="Q140" s="64"/>
      <c r="R140" s="64"/>
      <c r="S140" s="64"/>
      <c r="T140" s="65"/>
      <c r="AT140" s="15" t="s">
        <v>133</v>
      </c>
      <c r="AU140" s="15" t="s">
        <v>84</v>
      </c>
    </row>
    <row r="141" spans="2:47" s="1" customFormat="1" ht="58.5">
      <c r="B141" s="32"/>
      <c r="C141" s="33"/>
      <c r="D141" s="202" t="s">
        <v>135</v>
      </c>
      <c r="E141" s="33"/>
      <c r="F141" s="205" t="s">
        <v>171</v>
      </c>
      <c r="G141" s="33"/>
      <c r="H141" s="33"/>
      <c r="I141" s="108"/>
      <c r="J141" s="33"/>
      <c r="K141" s="33"/>
      <c r="L141" s="36"/>
      <c r="M141" s="217"/>
      <c r="N141" s="218"/>
      <c r="O141" s="218"/>
      <c r="P141" s="218"/>
      <c r="Q141" s="218"/>
      <c r="R141" s="218"/>
      <c r="S141" s="218"/>
      <c r="T141" s="219"/>
      <c r="AT141" s="15" t="s">
        <v>135</v>
      </c>
      <c r="AU141" s="15" t="s">
        <v>84</v>
      </c>
    </row>
    <row r="142" spans="2:12" s="1" customFormat="1" ht="6.95" customHeight="1">
      <c r="B142" s="47"/>
      <c r="C142" s="48"/>
      <c r="D142" s="48"/>
      <c r="E142" s="48"/>
      <c r="F142" s="48"/>
      <c r="G142" s="48"/>
      <c r="H142" s="48"/>
      <c r="I142" s="140"/>
      <c r="J142" s="48"/>
      <c r="K142" s="48"/>
      <c r="L142" s="36"/>
    </row>
  </sheetData>
  <sheetProtection algorithmName="SHA-512" hashValue="HQOrZ08w40A4bs9hfGQaYC9oYXEyc3spaK9mJWguNeGL8DR8jqyLR1bx1Rc4XXz4JkHK9Y/zSRtuO1tYss07PA==" saltValue="iV4tUvDJ+tWwDCsRDHNhjpnZifB/f7zd0V21SWK2gIMasfo3Xi85Kt3cSTvv6Y8Hpc8FeyyNSBJelY7waQ3/Aw==" spinCount="100000" sheet="1" objects="1" scenarios="1" formatColumns="0" formatRows="0" autoFilter="0"/>
  <autoFilter ref="C117:K14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landscape" paperSize="9" scale="85" r:id="rId2"/>
  <headerFooter>
    <oddFooter>&amp;CStrana &amp;P z &amp;N</oddFooter>
  </headerFooter>
  <rowBreaks count="1" manualBreakCount="1">
    <brk id="131" min="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95"/>
  <sheetViews>
    <sheetView showGridLines="0" workbookViewId="0" topLeftCell="A125">
      <selection activeCell="AI110" sqref="AI1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1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87</v>
      </c>
      <c r="AZ2" s="220" t="s">
        <v>172</v>
      </c>
      <c r="BA2" s="220" t="s">
        <v>1</v>
      </c>
      <c r="BB2" s="220" t="s">
        <v>156</v>
      </c>
      <c r="BC2" s="220" t="s">
        <v>173</v>
      </c>
      <c r="BD2" s="220" t="s">
        <v>84</v>
      </c>
    </row>
    <row r="3" spans="2:5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  <c r="AZ3" s="220" t="s">
        <v>174</v>
      </c>
      <c r="BA3" s="220" t="s">
        <v>1</v>
      </c>
      <c r="BB3" s="220" t="s">
        <v>1</v>
      </c>
      <c r="BC3" s="220" t="s">
        <v>175</v>
      </c>
      <c r="BD3" s="220" t="s">
        <v>84</v>
      </c>
    </row>
    <row r="4" spans="2:46" ht="24.95" customHeight="1">
      <c r="B4" s="18"/>
      <c r="D4" s="105" t="s">
        <v>100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78" t="str">
        <f>'Rekapitulace stavby'!K6</f>
        <v>Labe, Labiště pod Opočínkem, revitalizace slepého ramene</v>
      </c>
      <c r="F7" s="279"/>
      <c r="G7" s="279"/>
      <c r="H7" s="279"/>
      <c r="L7" s="18"/>
    </row>
    <row r="8" spans="2:12" s="1" customFormat="1" ht="12" customHeight="1">
      <c r="B8" s="36"/>
      <c r="D8" s="107" t="s">
        <v>101</v>
      </c>
      <c r="I8" s="108"/>
      <c r="L8" s="36"/>
    </row>
    <row r="9" spans="2:12" s="1" customFormat="1" ht="36.95" customHeight="1">
      <c r="B9" s="36"/>
      <c r="E9" s="280" t="s">
        <v>176</v>
      </c>
      <c r="F9" s="281"/>
      <c r="G9" s="281"/>
      <c r="H9" s="281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>
        <f>'Rekapitulace stavby'!AN8</f>
        <v>0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10" t="s">
        <v>26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30</v>
      </c>
      <c r="I24" s="110" t="s">
        <v>26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33</v>
      </c>
      <c r="I26" s="108"/>
      <c r="L26" s="36"/>
    </row>
    <row r="27" spans="2:12" s="7" customFormat="1" ht="16.5" customHeight="1">
      <c r="B27" s="112"/>
      <c r="E27" s="284" t="s">
        <v>1</v>
      </c>
      <c r="F27" s="284"/>
      <c r="G27" s="284"/>
      <c r="H27" s="284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34</v>
      </c>
      <c r="I30" s="108"/>
      <c r="J30" s="116">
        <f>ROUND(J121,2)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36</v>
      </c>
      <c r="I32" s="118" t="s">
        <v>35</v>
      </c>
      <c r="J32" s="117" t="s">
        <v>37</v>
      </c>
      <c r="L32" s="36"/>
    </row>
    <row r="33" spans="2:12" s="1" customFormat="1" ht="14.45" customHeight="1">
      <c r="B33" s="36"/>
      <c r="D33" s="119" t="s">
        <v>38</v>
      </c>
      <c r="E33" s="107" t="s">
        <v>39</v>
      </c>
      <c r="F33" s="120">
        <f>ROUND((SUM(BE121:BE194)),2)</f>
        <v>0</v>
      </c>
      <c r="I33" s="121">
        <v>0.21</v>
      </c>
      <c r="J33" s="120">
        <f>ROUND(((SUM(BE121:BE194))*I33),2)</f>
        <v>0</v>
      </c>
      <c r="L33" s="36"/>
    </row>
    <row r="34" spans="2:12" s="1" customFormat="1" ht="14.45" customHeight="1">
      <c r="B34" s="36"/>
      <c r="E34" s="107" t="s">
        <v>40</v>
      </c>
      <c r="F34" s="120">
        <f>ROUND((SUM(BF121:BF194)),2)</f>
        <v>0</v>
      </c>
      <c r="I34" s="121">
        <v>0.15</v>
      </c>
      <c r="J34" s="120">
        <f>ROUND(((SUM(BF121:BF194))*I34),2)</f>
        <v>0</v>
      </c>
      <c r="L34" s="36"/>
    </row>
    <row r="35" spans="2:12" s="1" customFormat="1" ht="14.45" customHeight="1" hidden="1">
      <c r="B35" s="36"/>
      <c r="E35" s="107" t="s">
        <v>41</v>
      </c>
      <c r="F35" s="120">
        <f>ROUND((SUM(BG121:BG194)),2)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42</v>
      </c>
      <c r="F36" s="120">
        <f>ROUND((SUM(BH121:BH194)),2)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43</v>
      </c>
      <c r="F37" s="120">
        <f>ROUND((SUM(BI121:BI194)),2)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47</v>
      </c>
      <c r="E50" s="131"/>
      <c r="F50" s="131"/>
      <c r="G50" s="130" t="s">
        <v>48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49</v>
      </c>
      <c r="E61" s="134"/>
      <c r="F61" s="135" t="s">
        <v>50</v>
      </c>
      <c r="G61" s="133" t="s">
        <v>49</v>
      </c>
      <c r="H61" s="134"/>
      <c r="I61" s="136"/>
      <c r="J61" s="137" t="s">
        <v>50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51</v>
      </c>
      <c r="E65" s="131"/>
      <c r="F65" s="131"/>
      <c r="G65" s="130" t="s">
        <v>52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49</v>
      </c>
      <c r="E76" s="134"/>
      <c r="F76" s="135" t="s">
        <v>50</v>
      </c>
      <c r="G76" s="133" t="s">
        <v>49</v>
      </c>
      <c r="H76" s="134"/>
      <c r="I76" s="136"/>
      <c r="J76" s="137" t="s">
        <v>50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103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76" t="str">
        <f>E7</f>
        <v>Labe, Labiště pod Opočínkem, revitalizace slepého ramene</v>
      </c>
      <c r="F85" s="277"/>
      <c r="G85" s="277"/>
      <c r="H85" s="277"/>
      <c r="I85" s="108"/>
      <c r="J85" s="33"/>
      <c r="K85" s="33"/>
      <c r="L85" s="36"/>
    </row>
    <row r="86" spans="2:12" s="1" customFormat="1" ht="12" customHeight="1">
      <c r="B86" s="32"/>
      <c r="C86" s="27" t="s">
        <v>101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47" t="str">
        <f>E9</f>
        <v>SO.02.1 - Zprůtočnění odstaveného ramene - nátok</v>
      </c>
      <c r="F87" s="275"/>
      <c r="G87" s="275"/>
      <c r="H87" s="275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Labiště pod Opočínkem</v>
      </c>
      <c r="G89" s="33"/>
      <c r="H89" s="33"/>
      <c r="I89" s="110" t="s">
        <v>22</v>
      </c>
      <c r="J89" s="59">
        <f>IF(J12="","",J12)</f>
        <v>0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23</v>
      </c>
      <c r="D91" s="33"/>
      <c r="E91" s="33"/>
      <c r="F91" s="25" t="str">
        <f>E15</f>
        <v>Povodí Labe, s.p.</v>
      </c>
      <c r="G91" s="33"/>
      <c r="H91" s="33"/>
      <c r="I91" s="110" t="s">
        <v>29</v>
      </c>
      <c r="J91" s="30" t="str">
        <f>E21</f>
        <v>NDCon s.r.o.</v>
      </c>
      <c r="K91" s="33"/>
      <c r="L91" s="36"/>
    </row>
    <row r="92" spans="2:12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NDCon s.r.o.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104</v>
      </c>
      <c r="D94" s="145"/>
      <c r="E94" s="145"/>
      <c r="F94" s="145"/>
      <c r="G94" s="145"/>
      <c r="H94" s="145"/>
      <c r="I94" s="146"/>
      <c r="J94" s="147" t="s">
        <v>105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106</v>
      </c>
      <c r="D96" s="33"/>
      <c r="E96" s="33"/>
      <c r="F96" s="33"/>
      <c r="G96" s="33"/>
      <c r="H96" s="33"/>
      <c r="I96" s="108"/>
      <c r="J96" s="77">
        <f>J121</f>
        <v>0</v>
      </c>
      <c r="K96" s="33"/>
      <c r="L96" s="36"/>
      <c r="AU96" s="15" t="s">
        <v>107</v>
      </c>
    </row>
    <row r="97" spans="2:12" s="8" customFormat="1" ht="24.95" customHeight="1">
      <c r="B97" s="149"/>
      <c r="C97" s="150"/>
      <c r="D97" s="151" t="s">
        <v>177</v>
      </c>
      <c r="E97" s="152"/>
      <c r="F97" s="152"/>
      <c r="G97" s="152"/>
      <c r="H97" s="152"/>
      <c r="I97" s="153"/>
      <c r="J97" s="154">
        <f>J122</f>
        <v>0</v>
      </c>
      <c r="K97" s="150"/>
      <c r="L97" s="155"/>
    </row>
    <row r="98" spans="2:12" s="9" customFormat="1" ht="19.9" customHeight="1">
      <c r="B98" s="156"/>
      <c r="C98" s="157"/>
      <c r="D98" s="158" t="s">
        <v>109</v>
      </c>
      <c r="E98" s="159"/>
      <c r="F98" s="159"/>
      <c r="G98" s="159"/>
      <c r="H98" s="159"/>
      <c r="I98" s="160"/>
      <c r="J98" s="161">
        <f>J123</f>
        <v>0</v>
      </c>
      <c r="K98" s="157"/>
      <c r="L98" s="162"/>
    </row>
    <row r="99" spans="2:12" s="9" customFormat="1" ht="19.9" customHeight="1">
      <c r="B99" s="156"/>
      <c r="C99" s="157"/>
      <c r="D99" s="158" t="s">
        <v>178</v>
      </c>
      <c r="E99" s="159"/>
      <c r="F99" s="159"/>
      <c r="G99" s="159"/>
      <c r="H99" s="159"/>
      <c r="I99" s="160"/>
      <c r="J99" s="161">
        <f>J145</f>
        <v>0</v>
      </c>
      <c r="K99" s="157"/>
      <c r="L99" s="162"/>
    </row>
    <row r="100" spans="2:12" s="9" customFormat="1" ht="19.9" customHeight="1">
      <c r="B100" s="156"/>
      <c r="C100" s="157"/>
      <c r="D100" s="158" t="s">
        <v>179</v>
      </c>
      <c r="E100" s="159"/>
      <c r="F100" s="159"/>
      <c r="G100" s="159"/>
      <c r="H100" s="159"/>
      <c r="I100" s="160"/>
      <c r="J100" s="161">
        <f>J180</f>
        <v>0</v>
      </c>
      <c r="K100" s="157"/>
      <c r="L100" s="162"/>
    </row>
    <row r="101" spans="2:12" s="9" customFormat="1" ht="19.9" customHeight="1">
      <c r="B101" s="156"/>
      <c r="C101" s="157"/>
      <c r="D101" s="158" t="s">
        <v>180</v>
      </c>
      <c r="E101" s="159"/>
      <c r="F101" s="159"/>
      <c r="G101" s="159"/>
      <c r="H101" s="159"/>
      <c r="I101" s="160"/>
      <c r="J101" s="161">
        <f>J182</f>
        <v>0</v>
      </c>
      <c r="K101" s="157"/>
      <c r="L101" s="162"/>
    </row>
    <row r="102" spans="2:12" s="1" customFormat="1" ht="21.75" customHeight="1">
      <c r="B102" s="32"/>
      <c r="C102" s="33"/>
      <c r="D102" s="33"/>
      <c r="E102" s="33"/>
      <c r="F102" s="33"/>
      <c r="G102" s="33"/>
      <c r="H102" s="33"/>
      <c r="I102" s="108"/>
      <c r="J102" s="33"/>
      <c r="K102" s="33"/>
      <c r="L102" s="36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140"/>
      <c r="J103" s="48"/>
      <c r="K103" s="48"/>
      <c r="L103" s="36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3"/>
      <c r="J107" s="50"/>
      <c r="K107" s="50"/>
      <c r="L107" s="36"/>
    </row>
    <row r="108" spans="2:12" s="1" customFormat="1" ht="24.95" customHeight="1">
      <c r="B108" s="32"/>
      <c r="C108" s="21" t="s">
        <v>110</v>
      </c>
      <c r="D108" s="33"/>
      <c r="E108" s="33"/>
      <c r="F108" s="33"/>
      <c r="G108" s="33"/>
      <c r="H108" s="33"/>
      <c r="I108" s="108"/>
      <c r="J108" s="33"/>
      <c r="K108" s="33"/>
      <c r="L108" s="36"/>
    </row>
    <row r="109" spans="2:12" s="1" customFormat="1" ht="6.95" customHeight="1">
      <c r="B109" s="32"/>
      <c r="C109" s="33"/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2" customHeight="1">
      <c r="B110" s="32"/>
      <c r="C110" s="27" t="s">
        <v>16</v>
      </c>
      <c r="D110" s="33"/>
      <c r="E110" s="33"/>
      <c r="F110" s="33"/>
      <c r="G110" s="33"/>
      <c r="H110" s="33"/>
      <c r="I110" s="108"/>
      <c r="J110" s="33"/>
      <c r="K110" s="33"/>
      <c r="L110" s="36"/>
    </row>
    <row r="111" spans="2:12" s="1" customFormat="1" ht="16.5" customHeight="1">
      <c r="B111" s="32"/>
      <c r="C111" s="33"/>
      <c r="D111" s="33"/>
      <c r="E111" s="276" t="str">
        <f>E7</f>
        <v>Labe, Labiště pod Opočínkem, revitalizace slepého ramene</v>
      </c>
      <c r="F111" s="277"/>
      <c r="G111" s="277"/>
      <c r="H111" s="277"/>
      <c r="I111" s="108"/>
      <c r="J111" s="33"/>
      <c r="K111" s="33"/>
      <c r="L111" s="36"/>
    </row>
    <row r="112" spans="2:12" s="1" customFormat="1" ht="12" customHeight="1">
      <c r="B112" s="32"/>
      <c r="C112" s="27" t="s">
        <v>101</v>
      </c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12" s="1" customFormat="1" ht="16.5" customHeight="1">
      <c r="B113" s="32"/>
      <c r="C113" s="33"/>
      <c r="D113" s="33"/>
      <c r="E113" s="247" t="str">
        <f>E9</f>
        <v>SO.02.1 - Zprůtočnění odstaveného ramene - nátok</v>
      </c>
      <c r="F113" s="275"/>
      <c r="G113" s="275"/>
      <c r="H113" s="275"/>
      <c r="I113" s="108"/>
      <c r="J113" s="33"/>
      <c r="K113" s="33"/>
      <c r="L113" s="36"/>
    </row>
    <row r="114" spans="2:12" s="1" customFormat="1" ht="6.95" customHeight="1"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12" s="1" customFormat="1" ht="12" customHeight="1">
      <c r="B115" s="32"/>
      <c r="C115" s="27" t="s">
        <v>20</v>
      </c>
      <c r="D115" s="33"/>
      <c r="E115" s="33"/>
      <c r="F115" s="25" t="str">
        <f>F12</f>
        <v>Labiště pod Opočínkem</v>
      </c>
      <c r="G115" s="33"/>
      <c r="H115" s="33"/>
      <c r="I115" s="110" t="s">
        <v>22</v>
      </c>
      <c r="J115" s="59">
        <f>IF(J12="","",J12)</f>
        <v>0</v>
      </c>
      <c r="K115" s="33"/>
      <c r="L115" s="36"/>
    </row>
    <row r="116" spans="2:12" s="1" customFormat="1" ht="6.9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12" s="1" customFormat="1" ht="15.2" customHeight="1">
      <c r="B117" s="32"/>
      <c r="C117" s="27" t="s">
        <v>23</v>
      </c>
      <c r="D117" s="33"/>
      <c r="E117" s="33"/>
      <c r="F117" s="25" t="str">
        <f>E15</f>
        <v>Povodí Labe, s.p.</v>
      </c>
      <c r="G117" s="33"/>
      <c r="H117" s="33"/>
      <c r="I117" s="110" t="s">
        <v>29</v>
      </c>
      <c r="J117" s="30" t="str">
        <f>E21</f>
        <v>NDCon s.r.o.</v>
      </c>
      <c r="K117" s="33"/>
      <c r="L117" s="36"/>
    </row>
    <row r="118" spans="2:12" s="1" customFormat="1" ht="15.2" customHeight="1">
      <c r="B118" s="32"/>
      <c r="C118" s="27" t="s">
        <v>27</v>
      </c>
      <c r="D118" s="33"/>
      <c r="E118" s="33"/>
      <c r="F118" s="25" t="str">
        <f>IF(E18="","",E18)</f>
        <v>Vyplň údaj</v>
      </c>
      <c r="G118" s="33"/>
      <c r="H118" s="33"/>
      <c r="I118" s="110" t="s">
        <v>32</v>
      </c>
      <c r="J118" s="30" t="str">
        <f>E24</f>
        <v>NDCon s.r.o.</v>
      </c>
      <c r="K118" s="33"/>
      <c r="L118" s="36"/>
    </row>
    <row r="119" spans="2:12" s="1" customFormat="1" ht="10.35" customHeight="1">
      <c r="B119" s="32"/>
      <c r="C119" s="33"/>
      <c r="D119" s="33"/>
      <c r="E119" s="33"/>
      <c r="F119" s="33"/>
      <c r="G119" s="33"/>
      <c r="H119" s="33"/>
      <c r="I119" s="108"/>
      <c r="J119" s="33"/>
      <c r="K119" s="33"/>
      <c r="L119" s="36"/>
    </row>
    <row r="120" spans="2:20" s="10" customFormat="1" ht="29.25" customHeight="1">
      <c r="B120" s="163"/>
      <c r="C120" s="164" t="s">
        <v>111</v>
      </c>
      <c r="D120" s="165" t="s">
        <v>59</v>
      </c>
      <c r="E120" s="165" t="s">
        <v>55</v>
      </c>
      <c r="F120" s="165" t="s">
        <v>56</v>
      </c>
      <c r="G120" s="165" t="s">
        <v>112</v>
      </c>
      <c r="H120" s="165" t="s">
        <v>113</v>
      </c>
      <c r="I120" s="166" t="s">
        <v>114</v>
      </c>
      <c r="J120" s="165" t="s">
        <v>105</v>
      </c>
      <c r="K120" s="167" t="s">
        <v>115</v>
      </c>
      <c r="L120" s="168"/>
      <c r="M120" s="68" t="s">
        <v>1</v>
      </c>
      <c r="N120" s="69" t="s">
        <v>38</v>
      </c>
      <c r="O120" s="69" t="s">
        <v>116</v>
      </c>
      <c r="P120" s="69" t="s">
        <v>117</v>
      </c>
      <c r="Q120" s="69" t="s">
        <v>118</v>
      </c>
      <c r="R120" s="69" t="s">
        <v>119</v>
      </c>
      <c r="S120" s="69" t="s">
        <v>120</v>
      </c>
      <c r="T120" s="70" t="s">
        <v>121</v>
      </c>
    </row>
    <row r="121" spans="2:63" s="1" customFormat="1" ht="22.9" customHeight="1">
      <c r="B121" s="32"/>
      <c r="C121" s="75" t="s">
        <v>122</v>
      </c>
      <c r="D121" s="33"/>
      <c r="E121" s="33"/>
      <c r="F121" s="33"/>
      <c r="G121" s="33"/>
      <c r="H121" s="33"/>
      <c r="I121" s="108"/>
      <c r="J121" s="169">
        <f>BK121</f>
        <v>0</v>
      </c>
      <c r="K121" s="33"/>
      <c r="L121" s="36"/>
      <c r="M121" s="71"/>
      <c r="N121" s="72"/>
      <c r="O121" s="72"/>
      <c r="P121" s="170">
        <f>P122</f>
        <v>0</v>
      </c>
      <c r="Q121" s="72"/>
      <c r="R121" s="170">
        <f>R122</f>
        <v>608.8286267999999</v>
      </c>
      <c r="S121" s="72"/>
      <c r="T121" s="171">
        <f>T122</f>
        <v>0</v>
      </c>
      <c r="AT121" s="15" t="s">
        <v>73</v>
      </c>
      <c r="AU121" s="15" t="s">
        <v>107</v>
      </c>
      <c r="BK121" s="172">
        <f>BK122</f>
        <v>0</v>
      </c>
    </row>
    <row r="122" spans="2:63" s="11" customFormat="1" ht="25.9" customHeight="1">
      <c r="B122" s="173"/>
      <c r="C122" s="174"/>
      <c r="D122" s="175" t="s">
        <v>73</v>
      </c>
      <c r="E122" s="176" t="s">
        <v>123</v>
      </c>
      <c r="F122" s="176" t="s">
        <v>181</v>
      </c>
      <c r="G122" s="174"/>
      <c r="H122" s="174"/>
      <c r="I122" s="177"/>
      <c r="J122" s="178">
        <f>BK122</f>
        <v>0</v>
      </c>
      <c r="K122" s="174"/>
      <c r="L122" s="179"/>
      <c r="M122" s="180"/>
      <c r="N122" s="181"/>
      <c r="O122" s="181"/>
      <c r="P122" s="182">
        <f>P123+P145+P180+P182</f>
        <v>0</v>
      </c>
      <c r="Q122" s="181"/>
      <c r="R122" s="182">
        <f>R123+R145+R180+R182</f>
        <v>608.8286267999999</v>
      </c>
      <c r="S122" s="181"/>
      <c r="T122" s="183">
        <f>T123+T145+T180+T182</f>
        <v>0</v>
      </c>
      <c r="AR122" s="184" t="s">
        <v>82</v>
      </c>
      <c r="AT122" s="185" t="s">
        <v>73</v>
      </c>
      <c r="AU122" s="185" t="s">
        <v>74</v>
      </c>
      <c r="AY122" s="184" t="s">
        <v>125</v>
      </c>
      <c r="BK122" s="186">
        <f>BK123+BK145+BK180+BK182</f>
        <v>0</v>
      </c>
    </row>
    <row r="123" spans="2:63" s="11" customFormat="1" ht="22.9" customHeight="1">
      <c r="B123" s="173"/>
      <c r="C123" s="174"/>
      <c r="D123" s="175" t="s">
        <v>73</v>
      </c>
      <c r="E123" s="187" t="s">
        <v>82</v>
      </c>
      <c r="F123" s="187" t="s">
        <v>126</v>
      </c>
      <c r="G123" s="174"/>
      <c r="H123" s="174"/>
      <c r="I123" s="177"/>
      <c r="J123" s="188">
        <f>BK123</f>
        <v>0</v>
      </c>
      <c r="K123" s="174"/>
      <c r="L123" s="179"/>
      <c r="M123" s="180"/>
      <c r="N123" s="181"/>
      <c r="O123" s="181"/>
      <c r="P123" s="182">
        <f>SUM(P124:P144)</f>
        <v>0</v>
      </c>
      <c r="Q123" s="181"/>
      <c r="R123" s="182">
        <f>SUM(R124:R144)</f>
        <v>0</v>
      </c>
      <c r="S123" s="181"/>
      <c r="T123" s="183">
        <f>SUM(T124:T144)</f>
        <v>0</v>
      </c>
      <c r="AR123" s="184" t="s">
        <v>82</v>
      </c>
      <c r="AT123" s="185" t="s">
        <v>73</v>
      </c>
      <c r="AU123" s="185" t="s">
        <v>82</v>
      </c>
      <c r="AY123" s="184" t="s">
        <v>125</v>
      </c>
      <c r="BK123" s="186">
        <f>SUM(BK124:BK144)</f>
        <v>0</v>
      </c>
    </row>
    <row r="124" spans="2:65" s="1" customFormat="1" ht="16.5" customHeight="1">
      <c r="B124" s="32"/>
      <c r="C124" s="189" t="s">
        <v>82</v>
      </c>
      <c r="D124" s="189" t="s">
        <v>127</v>
      </c>
      <c r="E124" s="190" t="s">
        <v>182</v>
      </c>
      <c r="F124" s="191" t="s">
        <v>183</v>
      </c>
      <c r="G124" s="192" t="s">
        <v>130</v>
      </c>
      <c r="H124" s="193">
        <v>532</v>
      </c>
      <c r="I124" s="194"/>
      <c r="J124" s="195">
        <f>ROUND(I124*H124,2)</f>
        <v>0</v>
      </c>
      <c r="K124" s="191" t="s">
        <v>148</v>
      </c>
      <c r="L124" s="36"/>
      <c r="M124" s="196" t="s">
        <v>1</v>
      </c>
      <c r="N124" s="197" t="s">
        <v>39</v>
      </c>
      <c r="O124" s="64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200" t="s">
        <v>131</v>
      </c>
      <c r="AT124" s="200" t="s">
        <v>127</v>
      </c>
      <c r="AU124" s="200" t="s">
        <v>84</v>
      </c>
      <c r="AY124" s="15" t="s">
        <v>125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15" t="s">
        <v>82</v>
      </c>
      <c r="BK124" s="201">
        <f>ROUND(I124*H124,2)</f>
        <v>0</v>
      </c>
      <c r="BL124" s="15" t="s">
        <v>131</v>
      </c>
      <c r="BM124" s="200" t="s">
        <v>184</v>
      </c>
    </row>
    <row r="125" spans="2:47" s="1" customFormat="1" ht="12">
      <c r="B125" s="32"/>
      <c r="C125" s="33"/>
      <c r="D125" s="202" t="s">
        <v>133</v>
      </c>
      <c r="E125" s="33"/>
      <c r="F125" s="203" t="s">
        <v>185</v>
      </c>
      <c r="G125" s="33"/>
      <c r="H125" s="33"/>
      <c r="I125" s="108"/>
      <c r="J125" s="33"/>
      <c r="K125" s="33"/>
      <c r="L125" s="36"/>
      <c r="M125" s="204"/>
      <c r="N125" s="64"/>
      <c r="O125" s="64"/>
      <c r="P125" s="64"/>
      <c r="Q125" s="64"/>
      <c r="R125" s="64"/>
      <c r="S125" s="64"/>
      <c r="T125" s="65"/>
      <c r="AT125" s="15" t="s">
        <v>133</v>
      </c>
      <c r="AU125" s="15" t="s">
        <v>84</v>
      </c>
    </row>
    <row r="126" spans="2:47" s="1" customFormat="1" ht="107.25">
      <c r="B126" s="32"/>
      <c r="C126" s="33"/>
      <c r="D126" s="202" t="s">
        <v>151</v>
      </c>
      <c r="E126" s="33"/>
      <c r="F126" s="205" t="s">
        <v>186</v>
      </c>
      <c r="G126" s="33"/>
      <c r="H126" s="33"/>
      <c r="I126" s="108"/>
      <c r="J126" s="33"/>
      <c r="K126" s="33"/>
      <c r="L126" s="36"/>
      <c r="M126" s="204"/>
      <c r="N126" s="64"/>
      <c r="O126" s="64"/>
      <c r="P126" s="64"/>
      <c r="Q126" s="64"/>
      <c r="R126" s="64"/>
      <c r="S126" s="64"/>
      <c r="T126" s="65"/>
      <c r="AT126" s="15" t="s">
        <v>151</v>
      </c>
      <c r="AU126" s="15" t="s">
        <v>84</v>
      </c>
    </row>
    <row r="127" spans="2:51" s="13" customFormat="1" ht="12">
      <c r="B127" s="221"/>
      <c r="C127" s="222"/>
      <c r="D127" s="202" t="s">
        <v>137</v>
      </c>
      <c r="E127" s="223" t="s">
        <v>1</v>
      </c>
      <c r="F127" s="224" t="s">
        <v>187</v>
      </c>
      <c r="G127" s="222"/>
      <c r="H127" s="223" t="s">
        <v>1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137</v>
      </c>
      <c r="AU127" s="230" t="s">
        <v>84</v>
      </c>
      <c r="AV127" s="13" t="s">
        <v>82</v>
      </c>
      <c r="AW127" s="13" t="s">
        <v>31</v>
      </c>
      <c r="AX127" s="13" t="s">
        <v>74</v>
      </c>
      <c r="AY127" s="230" t="s">
        <v>125</v>
      </c>
    </row>
    <row r="128" spans="2:51" s="12" customFormat="1" ht="12">
      <c r="B128" s="206"/>
      <c r="C128" s="207"/>
      <c r="D128" s="202" t="s">
        <v>137</v>
      </c>
      <c r="E128" s="208" t="s">
        <v>1</v>
      </c>
      <c r="F128" s="209" t="s">
        <v>175</v>
      </c>
      <c r="G128" s="207"/>
      <c r="H128" s="210">
        <v>1064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137</v>
      </c>
      <c r="AU128" s="216" t="s">
        <v>84</v>
      </c>
      <c r="AV128" s="12" t="s">
        <v>84</v>
      </c>
      <c r="AW128" s="12" t="s">
        <v>31</v>
      </c>
      <c r="AX128" s="12" t="s">
        <v>74</v>
      </c>
      <c r="AY128" s="216" t="s">
        <v>125</v>
      </c>
    </row>
    <row r="129" spans="2:51" s="13" customFormat="1" ht="12">
      <c r="B129" s="221"/>
      <c r="C129" s="222"/>
      <c r="D129" s="202" t="s">
        <v>137</v>
      </c>
      <c r="E129" s="223" t="s">
        <v>1</v>
      </c>
      <c r="F129" s="224" t="s">
        <v>188</v>
      </c>
      <c r="G129" s="222"/>
      <c r="H129" s="223" t="s">
        <v>1</v>
      </c>
      <c r="I129" s="225"/>
      <c r="J129" s="222"/>
      <c r="K129" s="222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137</v>
      </c>
      <c r="AU129" s="230" t="s">
        <v>84</v>
      </c>
      <c r="AV129" s="13" t="s">
        <v>82</v>
      </c>
      <c r="AW129" s="13" t="s">
        <v>31</v>
      </c>
      <c r="AX129" s="13" t="s">
        <v>74</v>
      </c>
      <c r="AY129" s="230" t="s">
        <v>125</v>
      </c>
    </row>
    <row r="130" spans="2:51" s="12" customFormat="1" ht="12">
      <c r="B130" s="206"/>
      <c r="C130" s="207"/>
      <c r="D130" s="202" t="s">
        <v>137</v>
      </c>
      <c r="E130" s="208" t="s">
        <v>1</v>
      </c>
      <c r="F130" s="209" t="s">
        <v>189</v>
      </c>
      <c r="G130" s="207"/>
      <c r="H130" s="210">
        <v>532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137</v>
      </c>
      <c r="AU130" s="216" t="s">
        <v>84</v>
      </c>
      <c r="AV130" s="12" t="s">
        <v>84</v>
      </c>
      <c r="AW130" s="12" t="s">
        <v>31</v>
      </c>
      <c r="AX130" s="12" t="s">
        <v>82</v>
      </c>
      <c r="AY130" s="216" t="s">
        <v>125</v>
      </c>
    </row>
    <row r="131" spans="2:65" s="1" customFormat="1" ht="16.5" customHeight="1">
      <c r="B131" s="32"/>
      <c r="C131" s="189" t="s">
        <v>84</v>
      </c>
      <c r="D131" s="189" t="s">
        <v>127</v>
      </c>
      <c r="E131" s="190" t="s">
        <v>190</v>
      </c>
      <c r="F131" s="191" t="s">
        <v>191</v>
      </c>
      <c r="G131" s="192" t="s">
        <v>130</v>
      </c>
      <c r="H131" s="193">
        <v>532</v>
      </c>
      <c r="I131" s="194"/>
      <c r="J131" s="195">
        <f>ROUND(I131*H131,2)</f>
        <v>0</v>
      </c>
      <c r="K131" s="191" t="s">
        <v>148</v>
      </c>
      <c r="L131" s="36"/>
      <c r="M131" s="196" t="s">
        <v>1</v>
      </c>
      <c r="N131" s="197" t="s">
        <v>39</v>
      </c>
      <c r="O131" s="64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00" t="s">
        <v>131</v>
      </c>
      <c r="AT131" s="200" t="s">
        <v>127</v>
      </c>
      <c r="AU131" s="200" t="s">
        <v>84</v>
      </c>
      <c r="AY131" s="15" t="s">
        <v>125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82</v>
      </c>
      <c r="BK131" s="201">
        <f>ROUND(I131*H131,2)</f>
        <v>0</v>
      </c>
      <c r="BL131" s="15" t="s">
        <v>131</v>
      </c>
      <c r="BM131" s="200" t="s">
        <v>192</v>
      </c>
    </row>
    <row r="132" spans="2:47" s="1" customFormat="1" ht="12">
      <c r="B132" s="32"/>
      <c r="C132" s="33"/>
      <c r="D132" s="202" t="s">
        <v>133</v>
      </c>
      <c r="E132" s="33"/>
      <c r="F132" s="203" t="s">
        <v>191</v>
      </c>
      <c r="G132" s="33"/>
      <c r="H132" s="33"/>
      <c r="I132" s="108"/>
      <c r="J132" s="33"/>
      <c r="K132" s="33"/>
      <c r="L132" s="36"/>
      <c r="M132" s="204"/>
      <c r="N132" s="64"/>
      <c r="O132" s="64"/>
      <c r="P132" s="64"/>
      <c r="Q132" s="64"/>
      <c r="R132" s="64"/>
      <c r="S132" s="64"/>
      <c r="T132" s="65"/>
      <c r="AT132" s="15" t="s">
        <v>133</v>
      </c>
      <c r="AU132" s="15" t="s">
        <v>84</v>
      </c>
    </row>
    <row r="133" spans="2:47" s="1" customFormat="1" ht="107.25">
      <c r="B133" s="32"/>
      <c r="C133" s="33"/>
      <c r="D133" s="202" t="s">
        <v>151</v>
      </c>
      <c r="E133" s="33"/>
      <c r="F133" s="205" t="s">
        <v>186</v>
      </c>
      <c r="G133" s="33"/>
      <c r="H133" s="33"/>
      <c r="I133" s="108"/>
      <c r="J133" s="33"/>
      <c r="K133" s="33"/>
      <c r="L133" s="36"/>
      <c r="M133" s="204"/>
      <c r="N133" s="64"/>
      <c r="O133" s="64"/>
      <c r="P133" s="64"/>
      <c r="Q133" s="64"/>
      <c r="R133" s="64"/>
      <c r="S133" s="64"/>
      <c r="T133" s="65"/>
      <c r="AT133" s="15" t="s">
        <v>151</v>
      </c>
      <c r="AU133" s="15" t="s">
        <v>84</v>
      </c>
    </row>
    <row r="134" spans="2:47" s="1" customFormat="1" ht="19.5">
      <c r="B134" s="32"/>
      <c r="C134" s="33"/>
      <c r="D134" s="202" t="s">
        <v>135</v>
      </c>
      <c r="E134" s="33"/>
      <c r="F134" s="205" t="s">
        <v>193</v>
      </c>
      <c r="G134" s="33"/>
      <c r="H134" s="33"/>
      <c r="I134" s="108"/>
      <c r="J134" s="33"/>
      <c r="K134" s="33"/>
      <c r="L134" s="36"/>
      <c r="M134" s="204"/>
      <c r="N134" s="64"/>
      <c r="O134" s="64"/>
      <c r="P134" s="64"/>
      <c r="Q134" s="64"/>
      <c r="R134" s="64"/>
      <c r="S134" s="64"/>
      <c r="T134" s="65"/>
      <c r="AT134" s="15" t="s">
        <v>135</v>
      </c>
      <c r="AU134" s="15" t="s">
        <v>84</v>
      </c>
    </row>
    <row r="135" spans="2:51" s="13" customFormat="1" ht="12">
      <c r="B135" s="221"/>
      <c r="C135" s="222"/>
      <c r="D135" s="202" t="s">
        <v>137</v>
      </c>
      <c r="E135" s="223" t="s">
        <v>1</v>
      </c>
      <c r="F135" s="224" t="s">
        <v>187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137</v>
      </c>
      <c r="AU135" s="230" t="s">
        <v>84</v>
      </c>
      <c r="AV135" s="13" t="s">
        <v>82</v>
      </c>
      <c r="AW135" s="13" t="s">
        <v>31</v>
      </c>
      <c r="AX135" s="13" t="s">
        <v>74</v>
      </c>
      <c r="AY135" s="230" t="s">
        <v>125</v>
      </c>
    </row>
    <row r="136" spans="2:51" s="12" customFormat="1" ht="12">
      <c r="B136" s="206"/>
      <c r="C136" s="207"/>
      <c r="D136" s="202" t="s">
        <v>137</v>
      </c>
      <c r="E136" s="208" t="s">
        <v>174</v>
      </c>
      <c r="F136" s="209" t="s">
        <v>175</v>
      </c>
      <c r="G136" s="207"/>
      <c r="H136" s="210">
        <v>1064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137</v>
      </c>
      <c r="AU136" s="216" t="s">
        <v>84</v>
      </c>
      <c r="AV136" s="12" t="s">
        <v>84</v>
      </c>
      <c r="AW136" s="12" t="s">
        <v>31</v>
      </c>
      <c r="AX136" s="12" t="s">
        <v>74</v>
      </c>
      <c r="AY136" s="216" t="s">
        <v>125</v>
      </c>
    </row>
    <row r="137" spans="2:51" s="13" customFormat="1" ht="12">
      <c r="B137" s="221"/>
      <c r="C137" s="222"/>
      <c r="D137" s="202" t="s">
        <v>137</v>
      </c>
      <c r="E137" s="223" t="s">
        <v>1</v>
      </c>
      <c r="F137" s="224" t="s">
        <v>194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137</v>
      </c>
      <c r="AU137" s="230" t="s">
        <v>84</v>
      </c>
      <c r="AV137" s="13" t="s">
        <v>82</v>
      </c>
      <c r="AW137" s="13" t="s">
        <v>31</v>
      </c>
      <c r="AX137" s="13" t="s">
        <v>74</v>
      </c>
      <c r="AY137" s="230" t="s">
        <v>125</v>
      </c>
    </row>
    <row r="138" spans="2:51" s="12" customFormat="1" ht="12">
      <c r="B138" s="206"/>
      <c r="C138" s="207"/>
      <c r="D138" s="202" t="s">
        <v>137</v>
      </c>
      <c r="E138" s="208" t="s">
        <v>1</v>
      </c>
      <c r="F138" s="209" t="s">
        <v>189</v>
      </c>
      <c r="G138" s="207"/>
      <c r="H138" s="210">
        <v>532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137</v>
      </c>
      <c r="AU138" s="216" t="s">
        <v>84</v>
      </c>
      <c r="AV138" s="12" t="s">
        <v>84</v>
      </c>
      <c r="AW138" s="12" t="s">
        <v>31</v>
      </c>
      <c r="AX138" s="12" t="s">
        <v>82</v>
      </c>
      <c r="AY138" s="216" t="s">
        <v>125</v>
      </c>
    </row>
    <row r="139" spans="2:65" s="1" customFormat="1" ht="16.5" customHeight="1">
      <c r="B139" s="32"/>
      <c r="C139" s="189" t="s">
        <v>144</v>
      </c>
      <c r="D139" s="189" t="s">
        <v>127</v>
      </c>
      <c r="E139" s="190" t="s">
        <v>195</v>
      </c>
      <c r="F139" s="191" t="s">
        <v>196</v>
      </c>
      <c r="G139" s="192" t="s">
        <v>130</v>
      </c>
      <c r="H139" s="193">
        <v>106.4</v>
      </c>
      <c r="I139" s="194"/>
      <c r="J139" s="195">
        <f>ROUND(I139*H139,2)</f>
        <v>0</v>
      </c>
      <c r="K139" s="191" t="s">
        <v>148</v>
      </c>
      <c r="L139" s="36"/>
      <c r="M139" s="196" t="s">
        <v>1</v>
      </c>
      <c r="N139" s="197" t="s">
        <v>39</v>
      </c>
      <c r="O139" s="64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AR139" s="200" t="s">
        <v>131</v>
      </c>
      <c r="AT139" s="200" t="s">
        <v>127</v>
      </c>
      <c r="AU139" s="200" t="s">
        <v>84</v>
      </c>
      <c r="AY139" s="15" t="s">
        <v>125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82</v>
      </c>
      <c r="BK139" s="201">
        <f>ROUND(I139*H139,2)</f>
        <v>0</v>
      </c>
      <c r="BL139" s="15" t="s">
        <v>131</v>
      </c>
      <c r="BM139" s="200" t="s">
        <v>197</v>
      </c>
    </row>
    <row r="140" spans="2:47" s="1" customFormat="1" ht="19.5">
      <c r="B140" s="32"/>
      <c r="C140" s="33"/>
      <c r="D140" s="202" t="s">
        <v>133</v>
      </c>
      <c r="E140" s="33"/>
      <c r="F140" s="203" t="s">
        <v>198</v>
      </c>
      <c r="G140" s="33"/>
      <c r="H140" s="33"/>
      <c r="I140" s="108"/>
      <c r="J140" s="33"/>
      <c r="K140" s="33"/>
      <c r="L140" s="36"/>
      <c r="M140" s="204"/>
      <c r="N140" s="64"/>
      <c r="O140" s="64"/>
      <c r="P140" s="64"/>
      <c r="Q140" s="64"/>
      <c r="R140" s="64"/>
      <c r="S140" s="64"/>
      <c r="T140" s="65"/>
      <c r="AT140" s="15" t="s">
        <v>133</v>
      </c>
      <c r="AU140" s="15" t="s">
        <v>84</v>
      </c>
    </row>
    <row r="141" spans="2:47" s="1" customFormat="1" ht="107.25">
      <c r="B141" s="32"/>
      <c r="C141" s="33"/>
      <c r="D141" s="202" t="s">
        <v>151</v>
      </c>
      <c r="E141" s="33"/>
      <c r="F141" s="205" t="s">
        <v>186</v>
      </c>
      <c r="G141" s="33"/>
      <c r="H141" s="33"/>
      <c r="I141" s="108"/>
      <c r="J141" s="33"/>
      <c r="K141" s="33"/>
      <c r="L141" s="36"/>
      <c r="M141" s="204"/>
      <c r="N141" s="64"/>
      <c r="O141" s="64"/>
      <c r="P141" s="64"/>
      <c r="Q141" s="64"/>
      <c r="R141" s="64"/>
      <c r="S141" s="64"/>
      <c r="T141" s="65"/>
      <c r="AT141" s="15" t="s">
        <v>151</v>
      </c>
      <c r="AU141" s="15" t="s">
        <v>84</v>
      </c>
    </row>
    <row r="142" spans="2:47" s="1" customFormat="1" ht="39">
      <c r="B142" s="32"/>
      <c r="C142" s="33"/>
      <c r="D142" s="202" t="s">
        <v>135</v>
      </c>
      <c r="E142" s="33"/>
      <c r="F142" s="205" t="s">
        <v>199</v>
      </c>
      <c r="G142" s="33"/>
      <c r="H142" s="33"/>
      <c r="I142" s="108"/>
      <c r="J142" s="33"/>
      <c r="K142" s="33"/>
      <c r="L142" s="36"/>
      <c r="M142" s="204"/>
      <c r="N142" s="64"/>
      <c r="O142" s="64"/>
      <c r="P142" s="64"/>
      <c r="Q142" s="64"/>
      <c r="R142" s="64"/>
      <c r="S142" s="64"/>
      <c r="T142" s="65"/>
      <c r="AT142" s="15" t="s">
        <v>135</v>
      </c>
      <c r="AU142" s="15" t="s">
        <v>84</v>
      </c>
    </row>
    <row r="143" spans="2:51" s="13" customFormat="1" ht="12">
      <c r="B143" s="221"/>
      <c r="C143" s="222"/>
      <c r="D143" s="202" t="s">
        <v>137</v>
      </c>
      <c r="E143" s="223" t="s">
        <v>1</v>
      </c>
      <c r="F143" s="224" t="s">
        <v>200</v>
      </c>
      <c r="G143" s="222"/>
      <c r="H143" s="223" t="s">
        <v>1</v>
      </c>
      <c r="I143" s="225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137</v>
      </c>
      <c r="AU143" s="230" t="s">
        <v>84</v>
      </c>
      <c r="AV143" s="13" t="s">
        <v>82</v>
      </c>
      <c r="AW143" s="13" t="s">
        <v>31</v>
      </c>
      <c r="AX143" s="13" t="s">
        <v>74</v>
      </c>
      <c r="AY143" s="230" t="s">
        <v>125</v>
      </c>
    </row>
    <row r="144" spans="2:51" s="12" customFormat="1" ht="12">
      <c r="B144" s="206"/>
      <c r="C144" s="207"/>
      <c r="D144" s="202" t="s">
        <v>137</v>
      </c>
      <c r="E144" s="208" t="s">
        <v>1</v>
      </c>
      <c r="F144" s="209" t="s">
        <v>201</v>
      </c>
      <c r="G144" s="207"/>
      <c r="H144" s="210">
        <v>106.4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137</v>
      </c>
      <c r="AU144" s="216" t="s">
        <v>84</v>
      </c>
      <c r="AV144" s="12" t="s">
        <v>84</v>
      </c>
      <c r="AW144" s="12" t="s">
        <v>31</v>
      </c>
      <c r="AX144" s="12" t="s">
        <v>82</v>
      </c>
      <c r="AY144" s="216" t="s">
        <v>125</v>
      </c>
    </row>
    <row r="145" spans="2:63" s="11" customFormat="1" ht="22.9" customHeight="1">
      <c r="B145" s="173"/>
      <c r="C145" s="174"/>
      <c r="D145" s="175" t="s">
        <v>73</v>
      </c>
      <c r="E145" s="187" t="s">
        <v>131</v>
      </c>
      <c r="F145" s="187" t="s">
        <v>202</v>
      </c>
      <c r="G145" s="174"/>
      <c r="H145" s="174"/>
      <c r="I145" s="177"/>
      <c r="J145" s="188">
        <f>BK145</f>
        <v>0</v>
      </c>
      <c r="K145" s="174"/>
      <c r="L145" s="179"/>
      <c r="M145" s="180"/>
      <c r="N145" s="181"/>
      <c r="O145" s="181"/>
      <c r="P145" s="182">
        <f>SUM(P146:P179)</f>
        <v>0</v>
      </c>
      <c r="Q145" s="181"/>
      <c r="R145" s="182">
        <f>SUM(R146:R179)</f>
        <v>608.8286267999999</v>
      </c>
      <c r="S145" s="181"/>
      <c r="T145" s="183">
        <f>SUM(T146:T179)</f>
        <v>0</v>
      </c>
      <c r="AR145" s="184" t="s">
        <v>82</v>
      </c>
      <c r="AT145" s="185" t="s">
        <v>73</v>
      </c>
      <c r="AU145" s="185" t="s">
        <v>82</v>
      </c>
      <c r="AY145" s="184" t="s">
        <v>125</v>
      </c>
      <c r="BK145" s="186">
        <f>SUM(BK146:BK179)</f>
        <v>0</v>
      </c>
    </row>
    <row r="146" spans="2:65" s="1" customFormat="1" ht="16.5" customHeight="1">
      <c r="B146" s="32"/>
      <c r="C146" s="189" t="s">
        <v>131</v>
      </c>
      <c r="D146" s="189" t="s">
        <v>127</v>
      </c>
      <c r="E146" s="190" t="s">
        <v>203</v>
      </c>
      <c r="F146" s="191" t="s">
        <v>204</v>
      </c>
      <c r="G146" s="192" t="s">
        <v>130</v>
      </c>
      <c r="H146" s="193">
        <v>67.463</v>
      </c>
      <c r="I146" s="194"/>
      <c r="J146" s="195">
        <f>ROUND(I146*H146,2)</f>
        <v>0</v>
      </c>
      <c r="K146" s="191" t="s">
        <v>148</v>
      </c>
      <c r="L146" s="36"/>
      <c r="M146" s="196" t="s">
        <v>1</v>
      </c>
      <c r="N146" s="197" t="s">
        <v>39</v>
      </c>
      <c r="O146" s="64"/>
      <c r="P146" s="198">
        <f>O146*H146</f>
        <v>0</v>
      </c>
      <c r="Q146" s="198">
        <v>1.89</v>
      </c>
      <c r="R146" s="198">
        <f>Q146*H146</f>
        <v>127.50506999999998</v>
      </c>
      <c r="S146" s="198">
        <v>0</v>
      </c>
      <c r="T146" s="199">
        <f>S146*H146</f>
        <v>0</v>
      </c>
      <c r="AR146" s="200" t="s">
        <v>131</v>
      </c>
      <c r="AT146" s="200" t="s">
        <v>127</v>
      </c>
      <c r="AU146" s="200" t="s">
        <v>84</v>
      </c>
      <c r="AY146" s="15" t="s">
        <v>125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5" t="s">
        <v>82</v>
      </c>
      <c r="BK146" s="201">
        <f>ROUND(I146*H146,2)</f>
        <v>0</v>
      </c>
      <c r="BL146" s="15" t="s">
        <v>131</v>
      </c>
      <c r="BM146" s="200" t="s">
        <v>205</v>
      </c>
    </row>
    <row r="147" spans="2:47" s="1" customFormat="1" ht="12">
      <c r="B147" s="32"/>
      <c r="C147" s="33"/>
      <c r="D147" s="202" t="s">
        <v>133</v>
      </c>
      <c r="E147" s="33"/>
      <c r="F147" s="203" t="s">
        <v>204</v>
      </c>
      <c r="G147" s="33"/>
      <c r="H147" s="33"/>
      <c r="I147" s="108"/>
      <c r="J147" s="33"/>
      <c r="K147" s="33"/>
      <c r="L147" s="36"/>
      <c r="M147" s="204"/>
      <c r="N147" s="64"/>
      <c r="O147" s="64"/>
      <c r="P147" s="64"/>
      <c r="Q147" s="64"/>
      <c r="R147" s="64"/>
      <c r="S147" s="64"/>
      <c r="T147" s="65"/>
      <c r="AT147" s="15" t="s">
        <v>133</v>
      </c>
      <c r="AU147" s="15" t="s">
        <v>84</v>
      </c>
    </row>
    <row r="148" spans="2:47" s="1" customFormat="1" ht="39">
      <c r="B148" s="32"/>
      <c r="C148" s="33"/>
      <c r="D148" s="202" t="s">
        <v>151</v>
      </c>
      <c r="E148" s="33"/>
      <c r="F148" s="205" t="s">
        <v>206</v>
      </c>
      <c r="G148" s="33"/>
      <c r="H148" s="33"/>
      <c r="I148" s="108"/>
      <c r="J148" s="33"/>
      <c r="K148" s="33"/>
      <c r="L148" s="36"/>
      <c r="M148" s="204"/>
      <c r="N148" s="64"/>
      <c r="O148" s="64"/>
      <c r="P148" s="64"/>
      <c r="Q148" s="64"/>
      <c r="R148" s="64"/>
      <c r="S148" s="64"/>
      <c r="T148" s="65"/>
      <c r="AT148" s="15" t="s">
        <v>151</v>
      </c>
      <c r="AU148" s="15" t="s">
        <v>84</v>
      </c>
    </row>
    <row r="149" spans="2:47" s="1" customFormat="1" ht="19.5">
      <c r="B149" s="32"/>
      <c r="C149" s="33"/>
      <c r="D149" s="202" t="s">
        <v>135</v>
      </c>
      <c r="E149" s="33"/>
      <c r="F149" s="205" t="s">
        <v>207</v>
      </c>
      <c r="G149" s="33"/>
      <c r="H149" s="33"/>
      <c r="I149" s="108"/>
      <c r="J149" s="33"/>
      <c r="K149" s="33"/>
      <c r="L149" s="36"/>
      <c r="M149" s="204"/>
      <c r="N149" s="64"/>
      <c r="O149" s="64"/>
      <c r="P149" s="64"/>
      <c r="Q149" s="64"/>
      <c r="R149" s="64"/>
      <c r="S149" s="64"/>
      <c r="T149" s="65"/>
      <c r="AT149" s="15" t="s">
        <v>135</v>
      </c>
      <c r="AU149" s="15" t="s">
        <v>84</v>
      </c>
    </row>
    <row r="150" spans="2:51" s="13" customFormat="1" ht="12">
      <c r="B150" s="221"/>
      <c r="C150" s="222"/>
      <c r="D150" s="202" t="s">
        <v>137</v>
      </c>
      <c r="E150" s="223" t="s">
        <v>1</v>
      </c>
      <c r="F150" s="224" t="s">
        <v>208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137</v>
      </c>
      <c r="AU150" s="230" t="s">
        <v>84</v>
      </c>
      <c r="AV150" s="13" t="s">
        <v>82</v>
      </c>
      <c r="AW150" s="13" t="s">
        <v>31</v>
      </c>
      <c r="AX150" s="13" t="s">
        <v>74</v>
      </c>
      <c r="AY150" s="230" t="s">
        <v>125</v>
      </c>
    </row>
    <row r="151" spans="2:51" s="12" customFormat="1" ht="12">
      <c r="B151" s="206"/>
      <c r="C151" s="207"/>
      <c r="D151" s="202" t="s">
        <v>137</v>
      </c>
      <c r="E151" s="208" t="s">
        <v>172</v>
      </c>
      <c r="F151" s="209" t="s">
        <v>209</v>
      </c>
      <c r="G151" s="207"/>
      <c r="H151" s="210">
        <v>337.315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137</v>
      </c>
      <c r="AU151" s="216" t="s">
        <v>84</v>
      </c>
      <c r="AV151" s="12" t="s">
        <v>84</v>
      </c>
      <c r="AW151" s="12" t="s">
        <v>31</v>
      </c>
      <c r="AX151" s="12" t="s">
        <v>74</v>
      </c>
      <c r="AY151" s="216" t="s">
        <v>125</v>
      </c>
    </row>
    <row r="152" spans="2:51" s="13" customFormat="1" ht="12">
      <c r="B152" s="221"/>
      <c r="C152" s="222"/>
      <c r="D152" s="202" t="s">
        <v>137</v>
      </c>
      <c r="E152" s="223" t="s">
        <v>1</v>
      </c>
      <c r="F152" s="224" t="s">
        <v>210</v>
      </c>
      <c r="G152" s="222"/>
      <c r="H152" s="223" t="s">
        <v>1</v>
      </c>
      <c r="I152" s="225"/>
      <c r="J152" s="222"/>
      <c r="K152" s="222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137</v>
      </c>
      <c r="AU152" s="230" t="s">
        <v>84</v>
      </c>
      <c r="AV152" s="13" t="s">
        <v>82</v>
      </c>
      <c r="AW152" s="13" t="s">
        <v>31</v>
      </c>
      <c r="AX152" s="13" t="s">
        <v>74</v>
      </c>
      <c r="AY152" s="230" t="s">
        <v>125</v>
      </c>
    </row>
    <row r="153" spans="2:51" s="12" customFormat="1" ht="12">
      <c r="B153" s="206"/>
      <c r="C153" s="207"/>
      <c r="D153" s="202" t="s">
        <v>137</v>
      </c>
      <c r="E153" s="208" t="s">
        <v>1</v>
      </c>
      <c r="F153" s="209" t="s">
        <v>211</v>
      </c>
      <c r="G153" s="207"/>
      <c r="H153" s="210">
        <v>67.463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137</v>
      </c>
      <c r="AU153" s="216" t="s">
        <v>84</v>
      </c>
      <c r="AV153" s="12" t="s">
        <v>84</v>
      </c>
      <c r="AW153" s="12" t="s">
        <v>31</v>
      </c>
      <c r="AX153" s="12" t="s">
        <v>82</v>
      </c>
      <c r="AY153" s="216" t="s">
        <v>125</v>
      </c>
    </row>
    <row r="154" spans="2:65" s="1" customFormat="1" ht="16.5" customHeight="1">
      <c r="B154" s="32"/>
      <c r="C154" s="189" t="s">
        <v>161</v>
      </c>
      <c r="D154" s="189" t="s">
        <v>127</v>
      </c>
      <c r="E154" s="190" t="s">
        <v>212</v>
      </c>
      <c r="F154" s="191" t="s">
        <v>213</v>
      </c>
      <c r="G154" s="192" t="s">
        <v>130</v>
      </c>
      <c r="H154" s="193">
        <v>67.463</v>
      </c>
      <c r="I154" s="194"/>
      <c r="J154" s="195">
        <f>ROUND(I154*H154,2)</f>
        <v>0</v>
      </c>
      <c r="K154" s="191" t="s">
        <v>148</v>
      </c>
      <c r="L154" s="36"/>
      <c r="M154" s="196" t="s">
        <v>1</v>
      </c>
      <c r="N154" s="197" t="s">
        <v>39</v>
      </c>
      <c r="O154" s="64"/>
      <c r="P154" s="198">
        <f>O154*H154</f>
        <v>0</v>
      </c>
      <c r="Q154" s="198">
        <v>1.89</v>
      </c>
      <c r="R154" s="198">
        <f>Q154*H154</f>
        <v>127.50506999999998</v>
      </c>
      <c r="S154" s="198">
        <v>0</v>
      </c>
      <c r="T154" s="199">
        <f>S154*H154</f>
        <v>0</v>
      </c>
      <c r="AR154" s="200" t="s">
        <v>131</v>
      </c>
      <c r="AT154" s="200" t="s">
        <v>127</v>
      </c>
      <c r="AU154" s="200" t="s">
        <v>84</v>
      </c>
      <c r="AY154" s="15" t="s">
        <v>125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82</v>
      </c>
      <c r="BK154" s="201">
        <f>ROUND(I154*H154,2)</f>
        <v>0</v>
      </c>
      <c r="BL154" s="15" t="s">
        <v>131</v>
      </c>
      <c r="BM154" s="200" t="s">
        <v>214</v>
      </c>
    </row>
    <row r="155" spans="2:47" s="1" customFormat="1" ht="12">
      <c r="B155" s="32"/>
      <c r="C155" s="33"/>
      <c r="D155" s="202" t="s">
        <v>133</v>
      </c>
      <c r="E155" s="33"/>
      <c r="F155" s="203" t="s">
        <v>215</v>
      </c>
      <c r="G155" s="33"/>
      <c r="H155" s="33"/>
      <c r="I155" s="108"/>
      <c r="J155" s="33"/>
      <c r="K155" s="33"/>
      <c r="L155" s="36"/>
      <c r="M155" s="204"/>
      <c r="N155" s="64"/>
      <c r="O155" s="64"/>
      <c r="P155" s="64"/>
      <c r="Q155" s="64"/>
      <c r="R155" s="64"/>
      <c r="S155" s="64"/>
      <c r="T155" s="65"/>
      <c r="AT155" s="15" t="s">
        <v>133</v>
      </c>
      <c r="AU155" s="15" t="s">
        <v>84</v>
      </c>
    </row>
    <row r="156" spans="2:47" s="1" customFormat="1" ht="39">
      <c r="B156" s="32"/>
      <c r="C156" s="33"/>
      <c r="D156" s="202" t="s">
        <v>151</v>
      </c>
      <c r="E156" s="33"/>
      <c r="F156" s="205" t="s">
        <v>206</v>
      </c>
      <c r="G156" s="33"/>
      <c r="H156" s="33"/>
      <c r="I156" s="108"/>
      <c r="J156" s="33"/>
      <c r="K156" s="33"/>
      <c r="L156" s="36"/>
      <c r="M156" s="204"/>
      <c r="N156" s="64"/>
      <c r="O156" s="64"/>
      <c r="P156" s="64"/>
      <c r="Q156" s="64"/>
      <c r="R156" s="64"/>
      <c r="S156" s="64"/>
      <c r="T156" s="65"/>
      <c r="AT156" s="15" t="s">
        <v>151</v>
      </c>
      <c r="AU156" s="15" t="s">
        <v>84</v>
      </c>
    </row>
    <row r="157" spans="2:47" s="1" customFormat="1" ht="19.5">
      <c r="B157" s="32"/>
      <c r="C157" s="33"/>
      <c r="D157" s="202" t="s">
        <v>135</v>
      </c>
      <c r="E157" s="33"/>
      <c r="F157" s="205" t="s">
        <v>216</v>
      </c>
      <c r="G157" s="33"/>
      <c r="H157" s="33"/>
      <c r="I157" s="108"/>
      <c r="J157" s="33"/>
      <c r="K157" s="33"/>
      <c r="L157" s="36"/>
      <c r="M157" s="204"/>
      <c r="N157" s="64"/>
      <c r="O157" s="64"/>
      <c r="P157" s="64"/>
      <c r="Q157" s="64"/>
      <c r="R157" s="64"/>
      <c r="S157" s="64"/>
      <c r="T157" s="65"/>
      <c r="AT157" s="15" t="s">
        <v>135</v>
      </c>
      <c r="AU157" s="15" t="s">
        <v>84</v>
      </c>
    </row>
    <row r="158" spans="2:51" s="13" customFormat="1" ht="12">
      <c r="B158" s="221"/>
      <c r="C158" s="222"/>
      <c r="D158" s="202" t="s">
        <v>137</v>
      </c>
      <c r="E158" s="223" t="s">
        <v>1</v>
      </c>
      <c r="F158" s="224" t="s">
        <v>210</v>
      </c>
      <c r="G158" s="222"/>
      <c r="H158" s="223" t="s">
        <v>1</v>
      </c>
      <c r="I158" s="225"/>
      <c r="J158" s="222"/>
      <c r="K158" s="222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137</v>
      </c>
      <c r="AU158" s="230" t="s">
        <v>84</v>
      </c>
      <c r="AV158" s="13" t="s">
        <v>82</v>
      </c>
      <c r="AW158" s="13" t="s">
        <v>31</v>
      </c>
      <c r="AX158" s="13" t="s">
        <v>74</v>
      </c>
      <c r="AY158" s="230" t="s">
        <v>125</v>
      </c>
    </row>
    <row r="159" spans="2:51" s="12" customFormat="1" ht="12">
      <c r="B159" s="206"/>
      <c r="C159" s="207"/>
      <c r="D159" s="202" t="s">
        <v>137</v>
      </c>
      <c r="E159" s="208" t="s">
        <v>1</v>
      </c>
      <c r="F159" s="209" t="s">
        <v>211</v>
      </c>
      <c r="G159" s="207"/>
      <c r="H159" s="210">
        <v>67.463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137</v>
      </c>
      <c r="AU159" s="216" t="s">
        <v>84</v>
      </c>
      <c r="AV159" s="12" t="s">
        <v>84</v>
      </c>
      <c r="AW159" s="12" t="s">
        <v>31</v>
      </c>
      <c r="AX159" s="12" t="s">
        <v>82</v>
      </c>
      <c r="AY159" s="216" t="s">
        <v>125</v>
      </c>
    </row>
    <row r="160" spans="2:65" s="1" customFormat="1" ht="16.5" customHeight="1">
      <c r="B160" s="32"/>
      <c r="C160" s="189" t="s">
        <v>167</v>
      </c>
      <c r="D160" s="189" t="s">
        <v>127</v>
      </c>
      <c r="E160" s="190" t="s">
        <v>217</v>
      </c>
      <c r="F160" s="191" t="s">
        <v>218</v>
      </c>
      <c r="G160" s="192" t="s">
        <v>130</v>
      </c>
      <c r="H160" s="193">
        <v>25.5</v>
      </c>
      <c r="I160" s="194"/>
      <c r="J160" s="195">
        <f>ROUND(I160*H160,2)</f>
        <v>0</v>
      </c>
      <c r="K160" s="191" t="s">
        <v>1</v>
      </c>
      <c r="L160" s="36"/>
      <c r="M160" s="196" t="s">
        <v>1</v>
      </c>
      <c r="N160" s="197" t="s">
        <v>39</v>
      </c>
      <c r="O160" s="64"/>
      <c r="P160" s="198">
        <f>O160*H160</f>
        <v>0</v>
      </c>
      <c r="Q160" s="198">
        <v>1.87</v>
      </c>
      <c r="R160" s="198">
        <f>Q160*H160</f>
        <v>47.685</v>
      </c>
      <c r="S160" s="198">
        <v>0</v>
      </c>
      <c r="T160" s="199">
        <f>S160*H160</f>
        <v>0</v>
      </c>
      <c r="AR160" s="200" t="s">
        <v>131</v>
      </c>
      <c r="AT160" s="200" t="s">
        <v>127</v>
      </c>
      <c r="AU160" s="200" t="s">
        <v>84</v>
      </c>
      <c r="AY160" s="15" t="s">
        <v>125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82</v>
      </c>
      <c r="BK160" s="201">
        <f>ROUND(I160*H160,2)</f>
        <v>0</v>
      </c>
      <c r="BL160" s="15" t="s">
        <v>131</v>
      </c>
      <c r="BM160" s="200" t="s">
        <v>219</v>
      </c>
    </row>
    <row r="161" spans="2:47" s="1" customFormat="1" ht="12">
      <c r="B161" s="32"/>
      <c r="C161" s="33"/>
      <c r="D161" s="202" t="s">
        <v>133</v>
      </c>
      <c r="E161" s="33"/>
      <c r="F161" s="203" t="s">
        <v>220</v>
      </c>
      <c r="G161" s="33"/>
      <c r="H161" s="33"/>
      <c r="I161" s="108"/>
      <c r="J161" s="33"/>
      <c r="K161" s="33"/>
      <c r="L161" s="36"/>
      <c r="M161" s="204"/>
      <c r="N161" s="64"/>
      <c r="O161" s="64"/>
      <c r="P161" s="64"/>
      <c r="Q161" s="64"/>
      <c r="R161" s="64"/>
      <c r="S161" s="64"/>
      <c r="T161" s="65"/>
      <c r="AT161" s="15" t="s">
        <v>133</v>
      </c>
      <c r="AU161" s="15" t="s">
        <v>84</v>
      </c>
    </row>
    <row r="162" spans="2:47" s="1" customFormat="1" ht="19.5">
      <c r="B162" s="32"/>
      <c r="C162" s="33"/>
      <c r="D162" s="202" t="s">
        <v>135</v>
      </c>
      <c r="E162" s="33"/>
      <c r="F162" s="205" t="s">
        <v>221</v>
      </c>
      <c r="G162" s="33"/>
      <c r="H162" s="33"/>
      <c r="I162" s="108"/>
      <c r="J162" s="33"/>
      <c r="K162" s="33"/>
      <c r="L162" s="36"/>
      <c r="M162" s="204"/>
      <c r="N162" s="64"/>
      <c r="O162" s="64"/>
      <c r="P162" s="64"/>
      <c r="Q162" s="64"/>
      <c r="R162" s="64"/>
      <c r="S162" s="64"/>
      <c r="T162" s="65"/>
      <c r="AT162" s="15" t="s">
        <v>135</v>
      </c>
      <c r="AU162" s="15" t="s">
        <v>84</v>
      </c>
    </row>
    <row r="163" spans="2:51" s="13" customFormat="1" ht="12">
      <c r="B163" s="221"/>
      <c r="C163" s="222"/>
      <c r="D163" s="202" t="s">
        <v>137</v>
      </c>
      <c r="E163" s="223" t="s">
        <v>1</v>
      </c>
      <c r="F163" s="224" t="s">
        <v>222</v>
      </c>
      <c r="G163" s="222"/>
      <c r="H163" s="223" t="s">
        <v>1</v>
      </c>
      <c r="I163" s="225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137</v>
      </c>
      <c r="AU163" s="230" t="s">
        <v>84</v>
      </c>
      <c r="AV163" s="13" t="s">
        <v>82</v>
      </c>
      <c r="AW163" s="13" t="s">
        <v>31</v>
      </c>
      <c r="AX163" s="13" t="s">
        <v>74</v>
      </c>
      <c r="AY163" s="230" t="s">
        <v>125</v>
      </c>
    </row>
    <row r="164" spans="2:51" s="12" customFormat="1" ht="12">
      <c r="B164" s="206"/>
      <c r="C164" s="207"/>
      <c r="D164" s="202" t="s">
        <v>137</v>
      </c>
      <c r="E164" s="208" t="s">
        <v>1</v>
      </c>
      <c r="F164" s="209" t="s">
        <v>223</v>
      </c>
      <c r="G164" s="207"/>
      <c r="H164" s="210">
        <v>25.5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137</v>
      </c>
      <c r="AU164" s="216" t="s">
        <v>84</v>
      </c>
      <c r="AV164" s="12" t="s">
        <v>84</v>
      </c>
      <c r="AW164" s="12" t="s">
        <v>31</v>
      </c>
      <c r="AX164" s="12" t="s">
        <v>82</v>
      </c>
      <c r="AY164" s="216" t="s">
        <v>125</v>
      </c>
    </row>
    <row r="165" spans="2:65" s="1" customFormat="1" ht="24" customHeight="1">
      <c r="B165" s="32"/>
      <c r="C165" s="189" t="s">
        <v>224</v>
      </c>
      <c r="D165" s="189" t="s">
        <v>127</v>
      </c>
      <c r="E165" s="190" t="s">
        <v>225</v>
      </c>
      <c r="F165" s="191" t="s">
        <v>226</v>
      </c>
      <c r="G165" s="192" t="s">
        <v>130</v>
      </c>
      <c r="H165" s="193">
        <v>134.926</v>
      </c>
      <c r="I165" s="194"/>
      <c r="J165" s="195">
        <f>ROUND(I165*H165,2)</f>
        <v>0</v>
      </c>
      <c r="K165" s="191" t="s">
        <v>1</v>
      </c>
      <c r="L165" s="36"/>
      <c r="M165" s="196" t="s">
        <v>1</v>
      </c>
      <c r="N165" s="197" t="s">
        <v>39</v>
      </c>
      <c r="O165" s="64"/>
      <c r="P165" s="198">
        <f>O165*H165</f>
        <v>0</v>
      </c>
      <c r="Q165" s="198">
        <v>1.9968</v>
      </c>
      <c r="R165" s="198">
        <f>Q165*H165</f>
        <v>269.42023679999994</v>
      </c>
      <c r="S165" s="198">
        <v>0</v>
      </c>
      <c r="T165" s="199">
        <f>S165*H165</f>
        <v>0</v>
      </c>
      <c r="AR165" s="200" t="s">
        <v>131</v>
      </c>
      <c r="AT165" s="200" t="s">
        <v>127</v>
      </c>
      <c r="AU165" s="200" t="s">
        <v>84</v>
      </c>
      <c r="AY165" s="15" t="s">
        <v>125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82</v>
      </c>
      <c r="BK165" s="201">
        <f>ROUND(I165*H165,2)</f>
        <v>0</v>
      </c>
      <c r="BL165" s="15" t="s">
        <v>131</v>
      </c>
      <c r="BM165" s="200" t="s">
        <v>227</v>
      </c>
    </row>
    <row r="166" spans="2:47" s="1" customFormat="1" ht="19.5">
      <c r="B166" s="32"/>
      <c r="C166" s="33"/>
      <c r="D166" s="202" t="s">
        <v>133</v>
      </c>
      <c r="E166" s="33"/>
      <c r="F166" s="203" t="s">
        <v>226</v>
      </c>
      <c r="G166" s="33"/>
      <c r="H166" s="33"/>
      <c r="I166" s="108"/>
      <c r="J166" s="33"/>
      <c r="K166" s="33"/>
      <c r="L166" s="36"/>
      <c r="M166" s="204"/>
      <c r="N166" s="64"/>
      <c r="O166" s="64"/>
      <c r="P166" s="64"/>
      <c r="Q166" s="64"/>
      <c r="R166" s="64"/>
      <c r="S166" s="64"/>
      <c r="T166" s="65"/>
      <c r="AT166" s="15" t="s">
        <v>133</v>
      </c>
      <c r="AU166" s="15" t="s">
        <v>84</v>
      </c>
    </row>
    <row r="167" spans="2:47" s="1" customFormat="1" ht="48.75">
      <c r="B167" s="32"/>
      <c r="C167" s="33"/>
      <c r="D167" s="202" t="s">
        <v>135</v>
      </c>
      <c r="E167" s="33"/>
      <c r="F167" s="205" t="s">
        <v>228</v>
      </c>
      <c r="G167" s="33"/>
      <c r="H167" s="33"/>
      <c r="I167" s="108"/>
      <c r="J167" s="33"/>
      <c r="K167" s="33"/>
      <c r="L167" s="36"/>
      <c r="M167" s="204"/>
      <c r="N167" s="64"/>
      <c r="O167" s="64"/>
      <c r="P167" s="64"/>
      <c r="Q167" s="64"/>
      <c r="R167" s="64"/>
      <c r="S167" s="64"/>
      <c r="T167" s="65"/>
      <c r="AT167" s="15" t="s">
        <v>135</v>
      </c>
      <c r="AU167" s="15" t="s">
        <v>84</v>
      </c>
    </row>
    <row r="168" spans="2:51" s="13" customFormat="1" ht="12">
      <c r="B168" s="221"/>
      <c r="C168" s="222"/>
      <c r="D168" s="202" t="s">
        <v>137</v>
      </c>
      <c r="E168" s="223" t="s">
        <v>1</v>
      </c>
      <c r="F168" s="224" t="s">
        <v>229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137</v>
      </c>
      <c r="AU168" s="230" t="s">
        <v>84</v>
      </c>
      <c r="AV168" s="13" t="s">
        <v>82</v>
      </c>
      <c r="AW168" s="13" t="s">
        <v>31</v>
      </c>
      <c r="AX168" s="13" t="s">
        <v>74</v>
      </c>
      <c r="AY168" s="230" t="s">
        <v>125</v>
      </c>
    </row>
    <row r="169" spans="2:51" s="12" customFormat="1" ht="12">
      <c r="B169" s="206"/>
      <c r="C169" s="207"/>
      <c r="D169" s="202" t="s">
        <v>137</v>
      </c>
      <c r="E169" s="208" t="s">
        <v>1</v>
      </c>
      <c r="F169" s="209" t="s">
        <v>230</v>
      </c>
      <c r="G169" s="207"/>
      <c r="H169" s="210">
        <v>134.926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137</v>
      </c>
      <c r="AU169" s="216" t="s">
        <v>84</v>
      </c>
      <c r="AV169" s="12" t="s">
        <v>84</v>
      </c>
      <c r="AW169" s="12" t="s">
        <v>31</v>
      </c>
      <c r="AX169" s="12" t="s">
        <v>74</v>
      </c>
      <c r="AY169" s="216" t="s">
        <v>125</v>
      </c>
    </row>
    <row r="170" spans="2:65" s="1" customFormat="1" ht="16.5" customHeight="1">
      <c r="B170" s="32"/>
      <c r="C170" s="189" t="s">
        <v>231</v>
      </c>
      <c r="D170" s="189" t="s">
        <v>127</v>
      </c>
      <c r="E170" s="190" t="s">
        <v>232</v>
      </c>
      <c r="F170" s="191" t="s">
        <v>233</v>
      </c>
      <c r="G170" s="192" t="s">
        <v>156</v>
      </c>
      <c r="H170" s="193">
        <v>337.315</v>
      </c>
      <c r="I170" s="194"/>
      <c r="J170" s="195">
        <f>ROUND(I170*H170,2)</f>
        <v>0</v>
      </c>
      <c r="K170" s="191" t="s">
        <v>148</v>
      </c>
      <c r="L170" s="36"/>
      <c r="M170" s="196" t="s">
        <v>1</v>
      </c>
      <c r="N170" s="197" t="s">
        <v>39</v>
      </c>
      <c r="O170" s="64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200" t="s">
        <v>131</v>
      </c>
      <c r="AT170" s="200" t="s">
        <v>127</v>
      </c>
      <c r="AU170" s="200" t="s">
        <v>84</v>
      </c>
      <c r="AY170" s="15" t="s">
        <v>125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5" t="s">
        <v>82</v>
      </c>
      <c r="BK170" s="201">
        <f>ROUND(I170*H170,2)</f>
        <v>0</v>
      </c>
      <c r="BL170" s="15" t="s">
        <v>131</v>
      </c>
      <c r="BM170" s="200" t="s">
        <v>234</v>
      </c>
    </row>
    <row r="171" spans="2:47" s="1" customFormat="1" ht="12">
      <c r="B171" s="32"/>
      <c r="C171" s="33"/>
      <c r="D171" s="202" t="s">
        <v>133</v>
      </c>
      <c r="E171" s="33"/>
      <c r="F171" s="203" t="s">
        <v>235</v>
      </c>
      <c r="G171" s="33"/>
      <c r="H171" s="33"/>
      <c r="I171" s="108"/>
      <c r="J171" s="33"/>
      <c r="K171" s="33"/>
      <c r="L171" s="36"/>
      <c r="M171" s="204"/>
      <c r="N171" s="64"/>
      <c r="O171" s="64"/>
      <c r="P171" s="64"/>
      <c r="Q171" s="64"/>
      <c r="R171" s="64"/>
      <c r="S171" s="64"/>
      <c r="T171" s="65"/>
      <c r="AT171" s="15" t="s">
        <v>133</v>
      </c>
      <c r="AU171" s="15" t="s">
        <v>84</v>
      </c>
    </row>
    <row r="172" spans="2:47" s="1" customFormat="1" ht="58.5">
      <c r="B172" s="32"/>
      <c r="C172" s="33"/>
      <c r="D172" s="202" t="s">
        <v>151</v>
      </c>
      <c r="E172" s="33"/>
      <c r="F172" s="205" t="s">
        <v>236</v>
      </c>
      <c r="G172" s="33"/>
      <c r="H172" s="33"/>
      <c r="I172" s="108"/>
      <c r="J172" s="33"/>
      <c r="K172" s="33"/>
      <c r="L172" s="36"/>
      <c r="M172" s="204"/>
      <c r="N172" s="64"/>
      <c r="O172" s="64"/>
      <c r="P172" s="64"/>
      <c r="Q172" s="64"/>
      <c r="R172" s="64"/>
      <c r="S172" s="64"/>
      <c r="T172" s="65"/>
      <c r="AT172" s="15" t="s">
        <v>151</v>
      </c>
      <c r="AU172" s="15" t="s">
        <v>84</v>
      </c>
    </row>
    <row r="173" spans="2:51" s="12" customFormat="1" ht="12">
      <c r="B173" s="206"/>
      <c r="C173" s="207"/>
      <c r="D173" s="202" t="s">
        <v>137</v>
      </c>
      <c r="E173" s="208" t="s">
        <v>1</v>
      </c>
      <c r="F173" s="209" t="s">
        <v>172</v>
      </c>
      <c r="G173" s="207"/>
      <c r="H173" s="210">
        <v>337.315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137</v>
      </c>
      <c r="AU173" s="216" t="s">
        <v>84</v>
      </c>
      <c r="AV173" s="12" t="s">
        <v>84</v>
      </c>
      <c r="AW173" s="12" t="s">
        <v>31</v>
      </c>
      <c r="AX173" s="12" t="s">
        <v>82</v>
      </c>
      <c r="AY173" s="216" t="s">
        <v>125</v>
      </c>
    </row>
    <row r="174" spans="2:65" s="1" customFormat="1" ht="16.5" customHeight="1">
      <c r="B174" s="32"/>
      <c r="C174" s="189" t="s">
        <v>237</v>
      </c>
      <c r="D174" s="189" t="s">
        <v>127</v>
      </c>
      <c r="E174" s="190" t="s">
        <v>238</v>
      </c>
      <c r="F174" s="191" t="s">
        <v>239</v>
      </c>
      <c r="G174" s="192" t="s">
        <v>130</v>
      </c>
      <c r="H174" s="193">
        <v>16.65</v>
      </c>
      <c r="I174" s="194"/>
      <c r="J174" s="195">
        <f>ROUND(I174*H174,2)</f>
        <v>0</v>
      </c>
      <c r="K174" s="191" t="s">
        <v>148</v>
      </c>
      <c r="L174" s="36"/>
      <c r="M174" s="196" t="s">
        <v>1</v>
      </c>
      <c r="N174" s="197" t="s">
        <v>39</v>
      </c>
      <c r="O174" s="64"/>
      <c r="P174" s="198">
        <f>O174*H174</f>
        <v>0</v>
      </c>
      <c r="Q174" s="198">
        <v>2.205</v>
      </c>
      <c r="R174" s="198">
        <f>Q174*H174</f>
        <v>36.713249999999995</v>
      </c>
      <c r="S174" s="198">
        <v>0</v>
      </c>
      <c r="T174" s="199">
        <f>S174*H174</f>
        <v>0</v>
      </c>
      <c r="AR174" s="200" t="s">
        <v>131</v>
      </c>
      <c r="AT174" s="200" t="s">
        <v>127</v>
      </c>
      <c r="AU174" s="200" t="s">
        <v>84</v>
      </c>
      <c r="AY174" s="15" t="s">
        <v>125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5" t="s">
        <v>82</v>
      </c>
      <c r="BK174" s="201">
        <f>ROUND(I174*H174,2)</f>
        <v>0</v>
      </c>
      <c r="BL174" s="15" t="s">
        <v>131</v>
      </c>
      <c r="BM174" s="200" t="s">
        <v>240</v>
      </c>
    </row>
    <row r="175" spans="2:47" s="1" customFormat="1" ht="12">
      <c r="B175" s="32"/>
      <c r="C175" s="33"/>
      <c r="D175" s="202" t="s">
        <v>133</v>
      </c>
      <c r="E175" s="33"/>
      <c r="F175" s="203" t="s">
        <v>241</v>
      </c>
      <c r="G175" s="33"/>
      <c r="H175" s="33"/>
      <c r="I175" s="108"/>
      <c r="J175" s="33"/>
      <c r="K175" s="33"/>
      <c r="L175" s="36"/>
      <c r="M175" s="204"/>
      <c r="N175" s="64"/>
      <c r="O175" s="64"/>
      <c r="P175" s="64"/>
      <c r="Q175" s="64"/>
      <c r="R175" s="64"/>
      <c r="S175" s="64"/>
      <c r="T175" s="65"/>
      <c r="AT175" s="15" t="s">
        <v>133</v>
      </c>
      <c r="AU175" s="15" t="s">
        <v>84</v>
      </c>
    </row>
    <row r="176" spans="2:47" s="1" customFormat="1" ht="39">
      <c r="B176" s="32"/>
      <c r="C176" s="33"/>
      <c r="D176" s="202" t="s">
        <v>151</v>
      </c>
      <c r="E176" s="33"/>
      <c r="F176" s="205" t="s">
        <v>206</v>
      </c>
      <c r="G176" s="33"/>
      <c r="H176" s="33"/>
      <c r="I176" s="108"/>
      <c r="J176" s="33"/>
      <c r="K176" s="33"/>
      <c r="L176" s="36"/>
      <c r="M176" s="204"/>
      <c r="N176" s="64"/>
      <c r="O176" s="64"/>
      <c r="P176" s="64"/>
      <c r="Q176" s="64"/>
      <c r="R176" s="64"/>
      <c r="S176" s="64"/>
      <c r="T176" s="65"/>
      <c r="AT176" s="15" t="s">
        <v>151</v>
      </c>
      <c r="AU176" s="15" t="s">
        <v>84</v>
      </c>
    </row>
    <row r="177" spans="2:47" s="1" customFormat="1" ht="19.5">
      <c r="B177" s="32"/>
      <c r="C177" s="33"/>
      <c r="D177" s="202" t="s">
        <v>135</v>
      </c>
      <c r="E177" s="33"/>
      <c r="F177" s="205" t="s">
        <v>242</v>
      </c>
      <c r="G177" s="33"/>
      <c r="H177" s="33"/>
      <c r="I177" s="108"/>
      <c r="J177" s="33"/>
      <c r="K177" s="33"/>
      <c r="L177" s="36"/>
      <c r="M177" s="204"/>
      <c r="N177" s="64"/>
      <c r="O177" s="64"/>
      <c r="P177" s="64"/>
      <c r="Q177" s="64"/>
      <c r="R177" s="64"/>
      <c r="S177" s="64"/>
      <c r="T177" s="65"/>
      <c r="AT177" s="15" t="s">
        <v>135</v>
      </c>
      <c r="AU177" s="15" t="s">
        <v>84</v>
      </c>
    </row>
    <row r="178" spans="2:51" s="13" customFormat="1" ht="12">
      <c r="B178" s="221"/>
      <c r="C178" s="222"/>
      <c r="D178" s="202" t="s">
        <v>137</v>
      </c>
      <c r="E178" s="223" t="s">
        <v>1</v>
      </c>
      <c r="F178" s="224" t="s">
        <v>243</v>
      </c>
      <c r="G178" s="222"/>
      <c r="H178" s="223" t="s">
        <v>1</v>
      </c>
      <c r="I178" s="225"/>
      <c r="J178" s="222"/>
      <c r="K178" s="222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137</v>
      </c>
      <c r="AU178" s="230" t="s">
        <v>84</v>
      </c>
      <c r="AV178" s="13" t="s">
        <v>82</v>
      </c>
      <c r="AW178" s="13" t="s">
        <v>31</v>
      </c>
      <c r="AX178" s="13" t="s">
        <v>74</v>
      </c>
      <c r="AY178" s="230" t="s">
        <v>125</v>
      </c>
    </row>
    <row r="179" spans="2:51" s="12" customFormat="1" ht="12">
      <c r="B179" s="206"/>
      <c r="C179" s="207"/>
      <c r="D179" s="202" t="s">
        <v>137</v>
      </c>
      <c r="E179" s="208" t="s">
        <v>1</v>
      </c>
      <c r="F179" s="209" t="s">
        <v>244</v>
      </c>
      <c r="G179" s="207"/>
      <c r="H179" s="210">
        <v>16.65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137</v>
      </c>
      <c r="AU179" s="216" t="s">
        <v>84</v>
      </c>
      <c r="AV179" s="12" t="s">
        <v>84</v>
      </c>
      <c r="AW179" s="12" t="s">
        <v>31</v>
      </c>
      <c r="AX179" s="12" t="s">
        <v>82</v>
      </c>
      <c r="AY179" s="216" t="s">
        <v>125</v>
      </c>
    </row>
    <row r="180" spans="2:63" s="11" customFormat="1" ht="22.9" customHeight="1">
      <c r="B180" s="173"/>
      <c r="C180" s="174"/>
      <c r="D180" s="175" t="s">
        <v>73</v>
      </c>
      <c r="E180" s="187" t="s">
        <v>237</v>
      </c>
      <c r="F180" s="187" t="s">
        <v>245</v>
      </c>
      <c r="G180" s="174"/>
      <c r="H180" s="174"/>
      <c r="I180" s="177"/>
      <c r="J180" s="188">
        <f>BK180</f>
        <v>0</v>
      </c>
      <c r="K180" s="174"/>
      <c r="L180" s="179"/>
      <c r="M180" s="180"/>
      <c r="N180" s="181"/>
      <c r="O180" s="181"/>
      <c r="P180" s="182">
        <f>P181</f>
        <v>0</v>
      </c>
      <c r="Q180" s="181"/>
      <c r="R180" s="182">
        <f>R181</f>
        <v>0</v>
      </c>
      <c r="S180" s="181"/>
      <c r="T180" s="183">
        <f>T181</f>
        <v>0</v>
      </c>
      <c r="AR180" s="184" t="s">
        <v>82</v>
      </c>
      <c r="AT180" s="185" t="s">
        <v>73</v>
      </c>
      <c r="AU180" s="185" t="s">
        <v>82</v>
      </c>
      <c r="AY180" s="184" t="s">
        <v>125</v>
      </c>
      <c r="BK180" s="186">
        <f>BK181</f>
        <v>0</v>
      </c>
    </row>
    <row r="181" spans="2:65" s="1" customFormat="1" ht="16.5" customHeight="1">
      <c r="B181" s="32"/>
      <c r="C181" s="189" t="s">
        <v>246</v>
      </c>
      <c r="D181" s="189" t="s">
        <v>127</v>
      </c>
      <c r="E181" s="190" t="s">
        <v>247</v>
      </c>
      <c r="F181" s="191" t="s">
        <v>248</v>
      </c>
      <c r="G181" s="192" t="s">
        <v>164</v>
      </c>
      <c r="H181" s="193">
        <v>1</v>
      </c>
      <c r="I181" s="194"/>
      <c r="J181" s="195">
        <f>ROUND(I181*H181,2)</f>
        <v>0</v>
      </c>
      <c r="K181" s="191" t="s">
        <v>1</v>
      </c>
      <c r="L181" s="36"/>
      <c r="M181" s="196" t="s">
        <v>1</v>
      </c>
      <c r="N181" s="197" t="s">
        <v>39</v>
      </c>
      <c r="O181" s="64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00" t="s">
        <v>131</v>
      </c>
      <c r="AT181" s="200" t="s">
        <v>127</v>
      </c>
      <c r="AU181" s="200" t="s">
        <v>84</v>
      </c>
      <c r="AY181" s="15" t="s">
        <v>125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5" t="s">
        <v>82</v>
      </c>
      <c r="BK181" s="201">
        <f>ROUND(I181*H181,2)</f>
        <v>0</v>
      </c>
      <c r="BL181" s="15" t="s">
        <v>131</v>
      </c>
      <c r="BM181" s="200" t="s">
        <v>249</v>
      </c>
    </row>
    <row r="182" spans="2:63" s="11" customFormat="1" ht="22.9" customHeight="1">
      <c r="B182" s="173"/>
      <c r="C182" s="174"/>
      <c r="D182" s="175" t="s">
        <v>73</v>
      </c>
      <c r="E182" s="187" t="s">
        <v>250</v>
      </c>
      <c r="F182" s="187" t="s">
        <v>251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SUM(P183:P194)</f>
        <v>0</v>
      </c>
      <c r="Q182" s="181"/>
      <c r="R182" s="182">
        <f>SUM(R183:R194)</f>
        <v>0</v>
      </c>
      <c r="S182" s="181"/>
      <c r="T182" s="183">
        <f>SUM(T183:T194)</f>
        <v>0</v>
      </c>
      <c r="AR182" s="184" t="s">
        <v>82</v>
      </c>
      <c r="AT182" s="185" t="s">
        <v>73</v>
      </c>
      <c r="AU182" s="185" t="s">
        <v>82</v>
      </c>
      <c r="AY182" s="184" t="s">
        <v>125</v>
      </c>
      <c r="BK182" s="186">
        <f>SUM(BK183:BK194)</f>
        <v>0</v>
      </c>
    </row>
    <row r="183" spans="2:65" s="1" customFormat="1" ht="16.5" customHeight="1">
      <c r="B183" s="32"/>
      <c r="C183" s="189" t="s">
        <v>252</v>
      </c>
      <c r="D183" s="189" t="s">
        <v>127</v>
      </c>
      <c r="E183" s="190" t="s">
        <v>253</v>
      </c>
      <c r="F183" s="191" t="s">
        <v>254</v>
      </c>
      <c r="G183" s="192" t="s">
        <v>147</v>
      </c>
      <c r="H183" s="193">
        <v>608.829</v>
      </c>
      <c r="I183" s="194"/>
      <c r="J183" s="195">
        <f>ROUND(I183*H183,2)</f>
        <v>0</v>
      </c>
      <c r="K183" s="191" t="s">
        <v>148</v>
      </c>
      <c r="L183" s="36"/>
      <c r="M183" s="196" t="s">
        <v>1</v>
      </c>
      <c r="N183" s="197" t="s">
        <v>39</v>
      </c>
      <c r="O183" s="64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AR183" s="200" t="s">
        <v>131</v>
      </c>
      <c r="AT183" s="200" t="s">
        <v>127</v>
      </c>
      <c r="AU183" s="200" t="s">
        <v>84</v>
      </c>
      <c r="AY183" s="15" t="s">
        <v>125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82</v>
      </c>
      <c r="BK183" s="201">
        <f>ROUND(I183*H183,2)</f>
        <v>0</v>
      </c>
      <c r="BL183" s="15" t="s">
        <v>131</v>
      </c>
      <c r="BM183" s="200" t="s">
        <v>255</v>
      </c>
    </row>
    <row r="184" spans="2:47" s="1" customFormat="1" ht="12">
      <c r="B184" s="32"/>
      <c r="C184" s="33"/>
      <c r="D184" s="202" t="s">
        <v>133</v>
      </c>
      <c r="E184" s="33"/>
      <c r="F184" s="203" t="s">
        <v>256</v>
      </c>
      <c r="G184" s="33"/>
      <c r="H184" s="33"/>
      <c r="I184" s="108"/>
      <c r="J184" s="33"/>
      <c r="K184" s="33"/>
      <c r="L184" s="36"/>
      <c r="M184" s="204"/>
      <c r="N184" s="64"/>
      <c r="O184" s="64"/>
      <c r="P184" s="64"/>
      <c r="Q184" s="64"/>
      <c r="R184" s="64"/>
      <c r="S184" s="64"/>
      <c r="T184" s="65"/>
      <c r="AT184" s="15" t="s">
        <v>133</v>
      </c>
      <c r="AU184" s="15" t="s">
        <v>84</v>
      </c>
    </row>
    <row r="185" spans="2:47" s="1" customFormat="1" ht="19.5">
      <c r="B185" s="32"/>
      <c r="C185" s="33"/>
      <c r="D185" s="202" t="s">
        <v>151</v>
      </c>
      <c r="E185" s="33"/>
      <c r="F185" s="205" t="s">
        <v>257</v>
      </c>
      <c r="G185" s="33"/>
      <c r="H185" s="33"/>
      <c r="I185" s="108"/>
      <c r="J185" s="33"/>
      <c r="K185" s="33"/>
      <c r="L185" s="36"/>
      <c r="M185" s="204"/>
      <c r="N185" s="64"/>
      <c r="O185" s="64"/>
      <c r="P185" s="64"/>
      <c r="Q185" s="64"/>
      <c r="R185" s="64"/>
      <c r="S185" s="64"/>
      <c r="T185" s="65"/>
      <c r="AT185" s="15" t="s">
        <v>151</v>
      </c>
      <c r="AU185" s="15" t="s">
        <v>84</v>
      </c>
    </row>
    <row r="186" spans="2:65" s="1" customFormat="1" ht="16.5" customHeight="1">
      <c r="B186" s="32"/>
      <c r="C186" s="189" t="s">
        <v>258</v>
      </c>
      <c r="D186" s="189" t="s">
        <v>127</v>
      </c>
      <c r="E186" s="190" t="s">
        <v>139</v>
      </c>
      <c r="F186" s="191" t="s">
        <v>140</v>
      </c>
      <c r="G186" s="192" t="s">
        <v>130</v>
      </c>
      <c r="H186" s="193">
        <v>1064</v>
      </c>
      <c r="I186" s="194"/>
      <c r="J186" s="195">
        <f>ROUND(I186*H186,2)</f>
        <v>0</v>
      </c>
      <c r="K186" s="191" t="s">
        <v>1</v>
      </c>
      <c r="L186" s="36"/>
      <c r="M186" s="196" t="s">
        <v>1</v>
      </c>
      <c r="N186" s="197" t="s">
        <v>39</v>
      </c>
      <c r="O186" s="64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AR186" s="200" t="s">
        <v>131</v>
      </c>
      <c r="AT186" s="200" t="s">
        <v>127</v>
      </c>
      <c r="AU186" s="200" t="s">
        <v>84</v>
      </c>
      <c r="AY186" s="15" t="s">
        <v>125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5" t="s">
        <v>82</v>
      </c>
      <c r="BK186" s="201">
        <f>ROUND(I186*H186,2)</f>
        <v>0</v>
      </c>
      <c r="BL186" s="15" t="s">
        <v>131</v>
      </c>
      <c r="BM186" s="200" t="s">
        <v>259</v>
      </c>
    </row>
    <row r="187" spans="2:47" s="1" customFormat="1" ht="19.5">
      <c r="B187" s="32"/>
      <c r="C187" s="33"/>
      <c r="D187" s="202" t="s">
        <v>133</v>
      </c>
      <c r="E187" s="33"/>
      <c r="F187" s="203" t="s">
        <v>142</v>
      </c>
      <c r="G187" s="33"/>
      <c r="H187" s="33"/>
      <c r="I187" s="108"/>
      <c r="J187" s="33"/>
      <c r="K187" s="33"/>
      <c r="L187" s="36"/>
      <c r="M187" s="204"/>
      <c r="N187" s="64"/>
      <c r="O187" s="64"/>
      <c r="P187" s="64"/>
      <c r="Q187" s="64"/>
      <c r="R187" s="64"/>
      <c r="S187" s="64"/>
      <c r="T187" s="65"/>
      <c r="AT187" s="15" t="s">
        <v>133</v>
      </c>
      <c r="AU187" s="15" t="s">
        <v>84</v>
      </c>
    </row>
    <row r="188" spans="2:47" s="1" customFormat="1" ht="78">
      <c r="B188" s="32"/>
      <c r="C188" s="33"/>
      <c r="D188" s="202" t="s">
        <v>135</v>
      </c>
      <c r="E188" s="33"/>
      <c r="F188" s="205" t="s">
        <v>260</v>
      </c>
      <c r="G188" s="33"/>
      <c r="H188" s="33"/>
      <c r="I188" s="108"/>
      <c r="J188" s="33"/>
      <c r="K188" s="33"/>
      <c r="L188" s="36"/>
      <c r="M188" s="204"/>
      <c r="N188" s="64"/>
      <c r="O188" s="64"/>
      <c r="P188" s="64"/>
      <c r="Q188" s="64"/>
      <c r="R188" s="64"/>
      <c r="S188" s="64"/>
      <c r="T188" s="65"/>
      <c r="AT188" s="15" t="s">
        <v>135</v>
      </c>
      <c r="AU188" s="15" t="s">
        <v>84</v>
      </c>
    </row>
    <row r="189" spans="2:51" s="12" customFormat="1" ht="12">
      <c r="B189" s="206"/>
      <c r="C189" s="207"/>
      <c r="D189" s="202" t="s">
        <v>137</v>
      </c>
      <c r="E189" s="208" t="s">
        <v>1</v>
      </c>
      <c r="F189" s="209" t="s">
        <v>174</v>
      </c>
      <c r="G189" s="207"/>
      <c r="H189" s="210">
        <v>1064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137</v>
      </c>
      <c r="AU189" s="216" t="s">
        <v>84</v>
      </c>
      <c r="AV189" s="12" t="s">
        <v>84</v>
      </c>
      <c r="AW189" s="12" t="s">
        <v>31</v>
      </c>
      <c r="AX189" s="12" t="s">
        <v>82</v>
      </c>
      <c r="AY189" s="216" t="s">
        <v>125</v>
      </c>
    </row>
    <row r="190" spans="2:65" s="1" customFormat="1" ht="16.5" customHeight="1">
      <c r="B190" s="32"/>
      <c r="C190" s="189" t="s">
        <v>261</v>
      </c>
      <c r="D190" s="189" t="s">
        <v>127</v>
      </c>
      <c r="E190" s="190" t="s">
        <v>145</v>
      </c>
      <c r="F190" s="191" t="s">
        <v>146</v>
      </c>
      <c r="G190" s="192" t="s">
        <v>147</v>
      </c>
      <c r="H190" s="193">
        <v>1915.2</v>
      </c>
      <c r="I190" s="194"/>
      <c r="J190" s="195">
        <f>ROUND(I190*H190,2)</f>
        <v>0</v>
      </c>
      <c r="K190" s="191" t="s">
        <v>148</v>
      </c>
      <c r="L190" s="36"/>
      <c r="M190" s="196" t="s">
        <v>1</v>
      </c>
      <c r="N190" s="197" t="s">
        <v>39</v>
      </c>
      <c r="O190" s="64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AR190" s="200" t="s">
        <v>131</v>
      </c>
      <c r="AT190" s="200" t="s">
        <v>127</v>
      </c>
      <c r="AU190" s="200" t="s">
        <v>84</v>
      </c>
      <c r="AY190" s="15" t="s">
        <v>125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5" t="s">
        <v>82</v>
      </c>
      <c r="BK190" s="201">
        <f>ROUND(I190*H190,2)</f>
        <v>0</v>
      </c>
      <c r="BL190" s="15" t="s">
        <v>131</v>
      </c>
      <c r="BM190" s="200" t="s">
        <v>262</v>
      </c>
    </row>
    <row r="191" spans="2:47" s="1" customFormat="1" ht="12">
      <c r="B191" s="32"/>
      <c r="C191" s="33"/>
      <c r="D191" s="202" t="s">
        <v>133</v>
      </c>
      <c r="E191" s="33"/>
      <c r="F191" s="203" t="s">
        <v>150</v>
      </c>
      <c r="G191" s="33"/>
      <c r="H191" s="33"/>
      <c r="I191" s="108"/>
      <c r="J191" s="33"/>
      <c r="K191" s="33"/>
      <c r="L191" s="36"/>
      <c r="M191" s="204"/>
      <c r="N191" s="64"/>
      <c r="O191" s="64"/>
      <c r="P191" s="64"/>
      <c r="Q191" s="64"/>
      <c r="R191" s="64"/>
      <c r="S191" s="64"/>
      <c r="T191" s="65"/>
      <c r="AT191" s="15" t="s">
        <v>133</v>
      </c>
      <c r="AU191" s="15" t="s">
        <v>84</v>
      </c>
    </row>
    <row r="192" spans="2:47" s="1" customFormat="1" ht="19.5">
      <c r="B192" s="32"/>
      <c r="C192" s="33"/>
      <c r="D192" s="202" t="s">
        <v>151</v>
      </c>
      <c r="E192" s="33"/>
      <c r="F192" s="205" t="s">
        <v>152</v>
      </c>
      <c r="G192" s="33"/>
      <c r="H192" s="33"/>
      <c r="I192" s="108"/>
      <c r="J192" s="33"/>
      <c r="K192" s="33"/>
      <c r="L192" s="36"/>
      <c r="M192" s="204"/>
      <c r="N192" s="64"/>
      <c r="O192" s="64"/>
      <c r="P192" s="64"/>
      <c r="Q192" s="64"/>
      <c r="R192" s="64"/>
      <c r="S192" s="64"/>
      <c r="T192" s="65"/>
      <c r="AT192" s="15" t="s">
        <v>151</v>
      </c>
      <c r="AU192" s="15" t="s">
        <v>84</v>
      </c>
    </row>
    <row r="193" spans="2:51" s="12" customFormat="1" ht="12">
      <c r="B193" s="206"/>
      <c r="C193" s="207"/>
      <c r="D193" s="202" t="s">
        <v>137</v>
      </c>
      <c r="E193" s="208" t="s">
        <v>1</v>
      </c>
      <c r="F193" s="209" t="s">
        <v>174</v>
      </c>
      <c r="G193" s="207"/>
      <c r="H193" s="210">
        <v>1064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137</v>
      </c>
      <c r="AU193" s="216" t="s">
        <v>84</v>
      </c>
      <c r="AV193" s="12" t="s">
        <v>84</v>
      </c>
      <c r="AW193" s="12" t="s">
        <v>31</v>
      </c>
      <c r="AX193" s="12" t="s">
        <v>82</v>
      </c>
      <c r="AY193" s="216" t="s">
        <v>125</v>
      </c>
    </row>
    <row r="194" spans="2:51" s="12" customFormat="1" ht="12">
      <c r="B194" s="206"/>
      <c r="C194" s="207"/>
      <c r="D194" s="202" t="s">
        <v>137</v>
      </c>
      <c r="E194" s="207"/>
      <c r="F194" s="209" t="s">
        <v>263</v>
      </c>
      <c r="G194" s="207"/>
      <c r="H194" s="210">
        <v>1915.2</v>
      </c>
      <c r="I194" s="211"/>
      <c r="J194" s="207"/>
      <c r="K194" s="207"/>
      <c r="L194" s="212"/>
      <c r="M194" s="231"/>
      <c r="N194" s="232"/>
      <c r="O194" s="232"/>
      <c r="P194" s="232"/>
      <c r="Q194" s="232"/>
      <c r="R194" s="232"/>
      <c r="S194" s="232"/>
      <c r="T194" s="233"/>
      <c r="AT194" s="216" t="s">
        <v>137</v>
      </c>
      <c r="AU194" s="216" t="s">
        <v>84</v>
      </c>
      <c r="AV194" s="12" t="s">
        <v>84</v>
      </c>
      <c r="AW194" s="12" t="s">
        <v>4</v>
      </c>
      <c r="AX194" s="12" t="s">
        <v>82</v>
      </c>
      <c r="AY194" s="216" t="s">
        <v>125</v>
      </c>
    </row>
    <row r="195" spans="2:12" s="1" customFormat="1" ht="6.95" customHeight="1">
      <c r="B195" s="47"/>
      <c r="C195" s="48"/>
      <c r="D195" s="48"/>
      <c r="E195" s="48"/>
      <c r="F195" s="48"/>
      <c r="G195" s="48"/>
      <c r="H195" s="48"/>
      <c r="I195" s="140"/>
      <c r="J195" s="48"/>
      <c r="K195" s="48"/>
      <c r="L195" s="36"/>
    </row>
  </sheetData>
  <sheetProtection algorithmName="SHA-512" hashValue="VBdBM123qvDab6rKms/c2hifZfVkfIdae1DPB1i7e8e8jE8opfkfpk08VJBDA17AYPLcW6Ej2NBrrC2mzAmTdA==" saltValue="e9qv3iCsQe9uE01sQ0VvRtLHQsT9F5xmS4hEwtOzmppUuuazssMjru427N5T3bGRrTl/LrzegWLn63cRpVbAhg==" spinCount="100000" sheet="1" objects="1" scenarios="1" formatColumns="0" formatRows="0" autoFilter="0"/>
  <autoFilter ref="C120:K19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landscape" paperSize="9" scale="85" r:id="rId2"/>
  <headerFooter>
    <oddFooter>&amp;CStrana &amp;P z &amp;N</oddFooter>
  </headerFooter>
  <rowBreaks count="1" manualBreakCount="1">
    <brk id="138" min="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96"/>
  <sheetViews>
    <sheetView showGridLines="0" workbookViewId="0" topLeftCell="A130">
      <selection activeCell="AI110" sqref="AI1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1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90</v>
      </c>
      <c r="AZ2" s="220" t="s">
        <v>172</v>
      </c>
      <c r="BA2" s="220" t="s">
        <v>1</v>
      </c>
      <c r="BB2" s="220" t="s">
        <v>156</v>
      </c>
      <c r="BC2" s="220" t="s">
        <v>264</v>
      </c>
      <c r="BD2" s="220" t="s">
        <v>84</v>
      </c>
    </row>
    <row r="3" spans="2:5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  <c r="AZ3" s="220" t="s">
        <v>174</v>
      </c>
      <c r="BA3" s="220" t="s">
        <v>1</v>
      </c>
      <c r="BB3" s="220" t="s">
        <v>1</v>
      </c>
      <c r="BC3" s="220" t="s">
        <v>265</v>
      </c>
      <c r="BD3" s="220" t="s">
        <v>84</v>
      </c>
    </row>
    <row r="4" spans="2:46" ht="24.95" customHeight="1">
      <c r="B4" s="18"/>
      <c r="D4" s="105" t="s">
        <v>100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78" t="str">
        <f>'Rekapitulace stavby'!K6</f>
        <v>Labe, Labiště pod Opočínkem, revitalizace slepého ramene</v>
      </c>
      <c r="F7" s="279"/>
      <c r="G7" s="279"/>
      <c r="H7" s="279"/>
      <c r="L7" s="18"/>
    </row>
    <row r="8" spans="2:12" s="1" customFormat="1" ht="12" customHeight="1">
      <c r="B8" s="36"/>
      <c r="D8" s="107" t="s">
        <v>101</v>
      </c>
      <c r="I8" s="108"/>
      <c r="L8" s="36"/>
    </row>
    <row r="9" spans="2:12" s="1" customFormat="1" ht="36.95" customHeight="1">
      <c r="B9" s="36"/>
      <c r="E9" s="280" t="s">
        <v>266</v>
      </c>
      <c r="F9" s="281"/>
      <c r="G9" s="281"/>
      <c r="H9" s="281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>
        <f>'Rekapitulace stavby'!AN8</f>
        <v>0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10" t="s">
        <v>26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30</v>
      </c>
      <c r="I24" s="110" t="s">
        <v>26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33</v>
      </c>
      <c r="I26" s="108"/>
      <c r="L26" s="36"/>
    </row>
    <row r="27" spans="2:12" s="7" customFormat="1" ht="16.5" customHeight="1">
      <c r="B27" s="112"/>
      <c r="E27" s="284" t="s">
        <v>1</v>
      </c>
      <c r="F27" s="284"/>
      <c r="G27" s="284"/>
      <c r="H27" s="284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34</v>
      </c>
      <c r="I30" s="108"/>
      <c r="J30" s="116">
        <f>ROUND(J121,2)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36</v>
      </c>
      <c r="I32" s="118" t="s">
        <v>35</v>
      </c>
      <c r="J32" s="117" t="s">
        <v>37</v>
      </c>
      <c r="L32" s="36"/>
    </row>
    <row r="33" spans="2:12" s="1" customFormat="1" ht="14.45" customHeight="1">
      <c r="B33" s="36"/>
      <c r="D33" s="119" t="s">
        <v>38</v>
      </c>
      <c r="E33" s="107" t="s">
        <v>39</v>
      </c>
      <c r="F33" s="120">
        <f>ROUND((SUM(BE121:BE195)),2)</f>
        <v>0</v>
      </c>
      <c r="I33" s="121">
        <v>0.21</v>
      </c>
      <c r="J33" s="120">
        <f>ROUND(((SUM(BE121:BE195))*I33),2)</f>
        <v>0</v>
      </c>
      <c r="L33" s="36"/>
    </row>
    <row r="34" spans="2:12" s="1" customFormat="1" ht="14.45" customHeight="1">
      <c r="B34" s="36"/>
      <c r="E34" s="107" t="s">
        <v>40</v>
      </c>
      <c r="F34" s="120">
        <f>ROUND((SUM(BF121:BF195)),2)</f>
        <v>0</v>
      </c>
      <c r="I34" s="121">
        <v>0.15</v>
      </c>
      <c r="J34" s="120">
        <f>ROUND(((SUM(BF121:BF195))*I34),2)</f>
        <v>0</v>
      </c>
      <c r="L34" s="36"/>
    </row>
    <row r="35" spans="2:12" s="1" customFormat="1" ht="14.45" customHeight="1" hidden="1">
      <c r="B35" s="36"/>
      <c r="E35" s="107" t="s">
        <v>41</v>
      </c>
      <c r="F35" s="120">
        <f>ROUND((SUM(BG121:BG195)),2)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42</v>
      </c>
      <c r="F36" s="120">
        <f>ROUND((SUM(BH121:BH195)),2)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43</v>
      </c>
      <c r="F37" s="120">
        <f>ROUND((SUM(BI121:BI195)),2)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47</v>
      </c>
      <c r="E50" s="131"/>
      <c r="F50" s="131"/>
      <c r="G50" s="130" t="s">
        <v>48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49</v>
      </c>
      <c r="E61" s="134"/>
      <c r="F61" s="135" t="s">
        <v>50</v>
      </c>
      <c r="G61" s="133" t="s">
        <v>49</v>
      </c>
      <c r="H61" s="134"/>
      <c r="I61" s="136"/>
      <c r="J61" s="137" t="s">
        <v>50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51</v>
      </c>
      <c r="E65" s="131"/>
      <c r="F65" s="131"/>
      <c r="G65" s="130" t="s">
        <v>52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49</v>
      </c>
      <c r="E76" s="134"/>
      <c r="F76" s="135" t="s">
        <v>50</v>
      </c>
      <c r="G76" s="133" t="s">
        <v>49</v>
      </c>
      <c r="H76" s="134"/>
      <c r="I76" s="136"/>
      <c r="J76" s="137" t="s">
        <v>50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103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76" t="str">
        <f>E7</f>
        <v>Labe, Labiště pod Opočínkem, revitalizace slepého ramene</v>
      </c>
      <c r="F85" s="277"/>
      <c r="G85" s="277"/>
      <c r="H85" s="277"/>
      <c r="I85" s="108"/>
      <c r="J85" s="33"/>
      <c r="K85" s="33"/>
      <c r="L85" s="36"/>
    </row>
    <row r="86" spans="2:12" s="1" customFormat="1" ht="12" customHeight="1">
      <c r="B86" s="32"/>
      <c r="C86" s="27" t="s">
        <v>101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47" t="str">
        <f>E9</f>
        <v>SO.02.2 - Zprůtočnění odstaveného ramene - odtok</v>
      </c>
      <c r="F87" s="275"/>
      <c r="G87" s="275"/>
      <c r="H87" s="275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Labiště pod Opočínkem</v>
      </c>
      <c r="G89" s="33"/>
      <c r="H89" s="33"/>
      <c r="I89" s="110" t="s">
        <v>22</v>
      </c>
      <c r="J89" s="59">
        <f>IF(J12="","",J12)</f>
        <v>0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23</v>
      </c>
      <c r="D91" s="33"/>
      <c r="E91" s="33"/>
      <c r="F91" s="25" t="str">
        <f>E15</f>
        <v>Povodí Labe, s.p.</v>
      </c>
      <c r="G91" s="33"/>
      <c r="H91" s="33"/>
      <c r="I91" s="110" t="s">
        <v>29</v>
      </c>
      <c r="J91" s="30" t="str">
        <f>E21</f>
        <v>NDCon s.r.o.</v>
      </c>
      <c r="K91" s="33"/>
      <c r="L91" s="36"/>
    </row>
    <row r="92" spans="2:12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NDCon s.r.o.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104</v>
      </c>
      <c r="D94" s="145"/>
      <c r="E94" s="145"/>
      <c r="F94" s="145"/>
      <c r="G94" s="145"/>
      <c r="H94" s="145"/>
      <c r="I94" s="146"/>
      <c r="J94" s="147" t="s">
        <v>105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106</v>
      </c>
      <c r="D96" s="33"/>
      <c r="E96" s="33"/>
      <c r="F96" s="33"/>
      <c r="G96" s="33"/>
      <c r="H96" s="33"/>
      <c r="I96" s="108"/>
      <c r="J96" s="77">
        <f>J121</f>
        <v>0</v>
      </c>
      <c r="K96" s="33"/>
      <c r="L96" s="36"/>
      <c r="AU96" s="15" t="s">
        <v>107</v>
      </c>
    </row>
    <row r="97" spans="2:12" s="8" customFormat="1" ht="24.95" customHeight="1">
      <c r="B97" s="149"/>
      <c r="C97" s="150"/>
      <c r="D97" s="151" t="s">
        <v>177</v>
      </c>
      <c r="E97" s="152"/>
      <c r="F97" s="152"/>
      <c r="G97" s="152"/>
      <c r="H97" s="152"/>
      <c r="I97" s="153"/>
      <c r="J97" s="154">
        <f>J122</f>
        <v>0</v>
      </c>
      <c r="K97" s="150"/>
      <c r="L97" s="155"/>
    </row>
    <row r="98" spans="2:12" s="9" customFormat="1" ht="19.9" customHeight="1">
      <c r="B98" s="156"/>
      <c r="C98" s="157"/>
      <c r="D98" s="158" t="s">
        <v>109</v>
      </c>
      <c r="E98" s="159"/>
      <c r="F98" s="159"/>
      <c r="G98" s="159"/>
      <c r="H98" s="159"/>
      <c r="I98" s="160"/>
      <c r="J98" s="161">
        <f>J123</f>
        <v>0</v>
      </c>
      <c r="K98" s="157"/>
      <c r="L98" s="162"/>
    </row>
    <row r="99" spans="2:12" s="9" customFormat="1" ht="19.9" customHeight="1">
      <c r="B99" s="156"/>
      <c r="C99" s="157"/>
      <c r="D99" s="158" t="s">
        <v>178</v>
      </c>
      <c r="E99" s="159"/>
      <c r="F99" s="159"/>
      <c r="G99" s="159"/>
      <c r="H99" s="159"/>
      <c r="I99" s="160"/>
      <c r="J99" s="161">
        <f>J145</f>
        <v>0</v>
      </c>
      <c r="K99" s="157"/>
      <c r="L99" s="162"/>
    </row>
    <row r="100" spans="2:12" s="9" customFormat="1" ht="19.9" customHeight="1">
      <c r="B100" s="156"/>
      <c r="C100" s="157"/>
      <c r="D100" s="158" t="s">
        <v>179</v>
      </c>
      <c r="E100" s="159"/>
      <c r="F100" s="159"/>
      <c r="G100" s="159"/>
      <c r="H100" s="159"/>
      <c r="I100" s="160"/>
      <c r="J100" s="161">
        <f>J180</f>
        <v>0</v>
      </c>
      <c r="K100" s="157"/>
      <c r="L100" s="162"/>
    </row>
    <row r="101" spans="2:12" s="9" customFormat="1" ht="19.9" customHeight="1">
      <c r="B101" s="156"/>
      <c r="C101" s="157"/>
      <c r="D101" s="158" t="s">
        <v>180</v>
      </c>
      <c r="E101" s="159"/>
      <c r="F101" s="159"/>
      <c r="G101" s="159"/>
      <c r="H101" s="159"/>
      <c r="I101" s="160"/>
      <c r="J101" s="161">
        <f>J183</f>
        <v>0</v>
      </c>
      <c r="K101" s="157"/>
      <c r="L101" s="162"/>
    </row>
    <row r="102" spans="2:12" s="1" customFormat="1" ht="21.75" customHeight="1">
      <c r="B102" s="32"/>
      <c r="C102" s="33"/>
      <c r="D102" s="33"/>
      <c r="E102" s="33"/>
      <c r="F102" s="33"/>
      <c r="G102" s="33"/>
      <c r="H102" s="33"/>
      <c r="I102" s="108"/>
      <c r="J102" s="33"/>
      <c r="K102" s="33"/>
      <c r="L102" s="36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140"/>
      <c r="J103" s="48"/>
      <c r="K103" s="48"/>
      <c r="L103" s="36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3"/>
      <c r="J107" s="50"/>
      <c r="K107" s="50"/>
      <c r="L107" s="36"/>
    </row>
    <row r="108" spans="2:12" s="1" customFormat="1" ht="24.95" customHeight="1">
      <c r="B108" s="32"/>
      <c r="C108" s="21" t="s">
        <v>110</v>
      </c>
      <c r="D108" s="33"/>
      <c r="E108" s="33"/>
      <c r="F108" s="33"/>
      <c r="G108" s="33"/>
      <c r="H108" s="33"/>
      <c r="I108" s="108"/>
      <c r="J108" s="33"/>
      <c r="K108" s="33"/>
      <c r="L108" s="36"/>
    </row>
    <row r="109" spans="2:12" s="1" customFormat="1" ht="6.95" customHeight="1">
      <c r="B109" s="32"/>
      <c r="C109" s="33"/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2" customHeight="1">
      <c r="B110" s="32"/>
      <c r="C110" s="27" t="s">
        <v>16</v>
      </c>
      <c r="D110" s="33"/>
      <c r="E110" s="33"/>
      <c r="F110" s="33"/>
      <c r="G110" s="33"/>
      <c r="H110" s="33"/>
      <c r="I110" s="108"/>
      <c r="J110" s="33"/>
      <c r="K110" s="33"/>
      <c r="L110" s="36"/>
    </row>
    <row r="111" spans="2:12" s="1" customFormat="1" ht="16.5" customHeight="1">
      <c r="B111" s="32"/>
      <c r="C111" s="33"/>
      <c r="D111" s="33"/>
      <c r="E111" s="276" t="str">
        <f>E7</f>
        <v>Labe, Labiště pod Opočínkem, revitalizace slepého ramene</v>
      </c>
      <c r="F111" s="277"/>
      <c r="G111" s="277"/>
      <c r="H111" s="277"/>
      <c r="I111" s="108"/>
      <c r="J111" s="33"/>
      <c r="K111" s="33"/>
      <c r="L111" s="36"/>
    </row>
    <row r="112" spans="2:12" s="1" customFormat="1" ht="12" customHeight="1">
      <c r="B112" s="32"/>
      <c r="C112" s="27" t="s">
        <v>101</v>
      </c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12" s="1" customFormat="1" ht="16.5" customHeight="1">
      <c r="B113" s="32"/>
      <c r="C113" s="33"/>
      <c r="D113" s="33"/>
      <c r="E113" s="247" t="str">
        <f>E9</f>
        <v>SO.02.2 - Zprůtočnění odstaveného ramene - odtok</v>
      </c>
      <c r="F113" s="275"/>
      <c r="G113" s="275"/>
      <c r="H113" s="275"/>
      <c r="I113" s="108"/>
      <c r="J113" s="33"/>
      <c r="K113" s="33"/>
      <c r="L113" s="36"/>
    </row>
    <row r="114" spans="2:12" s="1" customFormat="1" ht="6.95" customHeight="1"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12" s="1" customFormat="1" ht="12" customHeight="1">
      <c r="B115" s="32"/>
      <c r="C115" s="27" t="s">
        <v>20</v>
      </c>
      <c r="D115" s="33"/>
      <c r="E115" s="33"/>
      <c r="F115" s="25" t="str">
        <f>F12</f>
        <v>Labiště pod Opočínkem</v>
      </c>
      <c r="G115" s="33"/>
      <c r="H115" s="33"/>
      <c r="I115" s="110" t="s">
        <v>22</v>
      </c>
      <c r="J115" s="59">
        <f>IF(J12="","",J12)</f>
        <v>0</v>
      </c>
      <c r="K115" s="33"/>
      <c r="L115" s="36"/>
    </row>
    <row r="116" spans="2:12" s="1" customFormat="1" ht="6.9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12" s="1" customFormat="1" ht="15.2" customHeight="1">
      <c r="B117" s="32"/>
      <c r="C117" s="27" t="s">
        <v>23</v>
      </c>
      <c r="D117" s="33"/>
      <c r="E117" s="33"/>
      <c r="F117" s="25" t="str">
        <f>E15</f>
        <v>Povodí Labe, s.p.</v>
      </c>
      <c r="G117" s="33"/>
      <c r="H117" s="33"/>
      <c r="I117" s="110" t="s">
        <v>29</v>
      </c>
      <c r="J117" s="30" t="str">
        <f>E21</f>
        <v>NDCon s.r.o.</v>
      </c>
      <c r="K117" s="33"/>
      <c r="L117" s="36"/>
    </row>
    <row r="118" spans="2:12" s="1" customFormat="1" ht="15.2" customHeight="1">
      <c r="B118" s="32"/>
      <c r="C118" s="27" t="s">
        <v>27</v>
      </c>
      <c r="D118" s="33"/>
      <c r="E118" s="33"/>
      <c r="F118" s="25" t="str">
        <f>IF(E18="","",E18)</f>
        <v>Vyplň údaj</v>
      </c>
      <c r="G118" s="33"/>
      <c r="H118" s="33"/>
      <c r="I118" s="110" t="s">
        <v>32</v>
      </c>
      <c r="J118" s="30" t="str">
        <f>E24</f>
        <v>NDCon s.r.o.</v>
      </c>
      <c r="K118" s="33"/>
      <c r="L118" s="36"/>
    </row>
    <row r="119" spans="2:12" s="1" customFormat="1" ht="10.35" customHeight="1">
      <c r="B119" s="32"/>
      <c r="C119" s="33"/>
      <c r="D119" s="33"/>
      <c r="E119" s="33"/>
      <c r="F119" s="33"/>
      <c r="G119" s="33"/>
      <c r="H119" s="33"/>
      <c r="I119" s="108"/>
      <c r="J119" s="33"/>
      <c r="K119" s="33"/>
      <c r="L119" s="36"/>
    </row>
    <row r="120" spans="2:20" s="10" customFormat="1" ht="29.25" customHeight="1">
      <c r="B120" s="163"/>
      <c r="C120" s="164" t="s">
        <v>111</v>
      </c>
      <c r="D120" s="165" t="s">
        <v>59</v>
      </c>
      <c r="E120" s="165" t="s">
        <v>55</v>
      </c>
      <c r="F120" s="165" t="s">
        <v>56</v>
      </c>
      <c r="G120" s="165" t="s">
        <v>112</v>
      </c>
      <c r="H120" s="165" t="s">
        <v>113</v>
      </c>
      <c r="I120" s="166" t="s">
        <v>114</v>
      </c>
      <c r="J120" s="165" t="s">
        <v>105</v>
      </c>
      <c r="K120" s="167" t="s">
        <v>115</v>
      </c>
      <c r="L120" s="168"/>
      <c r="M120" s="68" t="s">
        <v>1</v>
      </c>
      <c r="N120" s="69" t="s">
        <v>38</v>
      </c>
      <c r="O120" s="69" t="s">
        <v>116</v>
      </c>
      <c r="P120" s="69" t="s">
        <v>117</v>
      </c>
      <c r="Q120" s="69" t="s">
        <v>118</v>
      </c>
      <c r="R120" s="69" t="s">
        <v>119</v>
      </c>
      <c r="S120" s="69" t="s">
        <v>120</v>
      </c>
      <c r="T120" s="70" t="s">
        <v>121</v>
      </c>
    </row>
    <row r="121" spans="2:63" s="1" customFormat="1" ht="22.9" customHeight="1">
      <c r="B121" s="32"/>
      <c r="C121" s="75" t="s">
        <v>122</v>
      </c>
      <c r="D121" s="33"/>
      <c r="E121" s="33"/>
      <c r="F121" s="33"/>
      <c r="G121" s="33"/>
      <c r="H121" s="33"/>
      <c r="I121" s="108"/>
      <c r="J121" s="169">
        <f>BK121</f>
        <v>0</v>
      </c>
      <c r="K121" s="33"/>
      <c r="L121" s="36"/>
      <c r="M121" s="71"/>
      <c r="N121" s="72"/>
      <c r="O121" s="72"/>
      <c r="P121" s="170">
        <f>P122</f>
        <v>0</v>
      </c>
      <c r="Q121" s="72"/>
      <c r="R121" s="170">
        <f>R122</f>
        <v>579.941937</v>
      </c>
      <c r="S121" s="72"/>
      <c r="T121" s="171">
        <f>T122</f>
        <v>0</v>
      </c>
      <c r="AT121" s="15" t="s">
        <v>73</v>
      </c>
      <c r="AU121" s="15" t="s">
        <v>107</v>
      </c>
      <c r="BK121" s="172">
        <f>BK122</f>
        <v>0</v>
      </c>
    </row>
    <row r="122" spans="2:63" s="11" customFormat="1" ht="25.9" customHeight="1">
      <c r="B122" s="173"/>
      <c r="C122" s="174"/>
      <c r="D122" s="175" t="s">
        <v>73</v>
      </c>
      <c r="E122" s="176" t="s">
        <v>123</v>
      </c>
      <c r="F122" s="176" t="s">
        <v>181</v>
      </c>
      <c r="G122" s="174"/>
      <c r="H122" s="174"/>
      <c r="I122" s="177"/>
      <c r="J122" s="178">
        <f>BK122</f>
        <v>0</v>
      </c>
      <c r="K122" s="174"/>
      <c r="L122" s="179"/>
      <c r="M122" s="180"/>
      <c r="N122" s="181"/>
      <c r="O122" s="181"/>
      <c r="P122" s="182">
        <f>P123+P145+P180+P183</f>
        <v>0</v>
      </c>
      <c r="Q122" s="181"/>
      <c r="R122" s="182">
        <f>R123+R145+R180+R183</f>
        <v>579.941937</v>
      </c>
      <c r="S122" s="181"/>
      <c r="T122" s="183">
        <f>T123+T145+T180+T183</f>
        <v>0</v>
      </c>
      <c r="AR122" s="184" t="s">
        <v>82</v>
      </c>
      <c r="AT122" s="185" t="s">
        <v>73</v>
      </c>
      <c r="AU122" s="185" t="s">
        <v>74</v>
      </c>
      <c r="AY122" s="184" t="s">
        <v>125</v>
      </c>
      <c r="BK122" s="186">
        <f>BK123+BK145+BK180+BK183</f>
        <v>0</v>
      </c>
    </row>
    <row r="123" spans="2:63" s="11" customFormat="1" ht="22.9" customHeight="1">
      <c r="B123" s="173"/>
      <c r="C123" s="174"/>
      <c r="D123" s="175" t="s">
        <v>73</v>
      </c>
      <c r="E123" s="187" t="s">
        <v>82</v>
      </c>
      <c r="F123" s="187" t="s">
        <v>126</v>
      </c>
      <c r="G123" s="174"/>
      <c r="H123" s="174"/>
      <c r="I123" s="177"/>
      <c r="J123" s="188">
        <f>BK123</f>
        <v>0</v>
      </c>
      <c r="K123" s="174"/>
      <c r="L123" s="179"/>
      <c r="M123" s="180"/>
      <c r="N123" s="181"/>
      <c r="O123" s="181"/>
      <c r="P123" s="182">
        <f>SUM(P124:P144)</f>
        <v>0</v>
      </c>
      <c r="Q123" s="181"/>
      <c r="R123" s="182">
        <f>SUM(R124:R144)</f>
        <v>0</v>
      </c>
      <c r="S123" s="181"/>
      <c r="T123" s="183">
        <f>SUM(T124:T144)</f>
        <v>0</v>
      </c>
      <c r="AR123" s="184" t="s">
        <v>82</v>
      </c>
      <c r="AT123" s="185" t="s">
        <v>73</v>
      </c>
      <c r="AU123" s="185" t="s">
        <v>82</v>
      </c>
      <c r="AY123" s="184" t="s">
        <v>125</v>
      </c>
      <c r="BK123" s="186">
        <f>SUM(BK124:BK144)</f>
        <v>0</v>
      </c>
    </row>
    <row r="124" spans="2:65" s="1" customFormat="1" ht="16.5" customHeight="1">
      <c r="B124" s="32"/>
      <c r="C124" s="189" t="s">
        <v>82</v>
      </c>
      <c r="D124" s="189" t="s">
        <v>127</v>
      </c>
      <c r="E124" s="190" t="s">
        <v>182</v>
      </c>
      <c r="F124" s="191" t="s">
        <v>183</v>
      </c>
      <c r="G124" s="192" t="s">
        <v>130</v>
      </c>
      <c r="H124" s="193">
        <v>390.5</v>
      </c>
      <c r="I124" s="194"/>
      <c r="J124" s="195">
        <f>ROUND(I124*H124,2)</f>
        <v>0</v>
      </c>
      <c r="K124" s="191" t="s">
        <v>148</v>
      </c>
      <c r="L124" s="36"/>
      <c r="M124" s="196" t="s">
        <v>1</v>
      </c>
      <c r="N124" s="197" t="s">
        <v>39</v>
      </c>
      <c r="O124" s="64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200" t="s">
        <v>131</v>
      </c>
      <c r="AT124" s="200" t="s">
        <v>127</v>
      </c>
      <c r="AU124" s="200" t="s">
        <v>84</v>
      </c>
      <c r="AY124" s="15" t="s">
        <v>125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15" t="s">
        <v>82</v>
      </c>
      <c r="BK124" s="201">
        <f>ROUND(I124*H124,2)</f>
        <v>0</v>
      </c>
      <c r="BL124" s="15" t="s">
        <v>131</v>
      </c>
      <c r="BM124" s="200" t="s">
        <v>267</v>
      </c>
    </row>
    <row r="125" spans="2:47" s="1" customFormat="1" ht="12">
      <c r="B125" s="32"/>
      <c r="C125" s="33"/>
      <c r="D125" s="202" t="s">
        <v>133</v>
      </c>
      <c r="E125" s="33"/>
      <c r="F125" s="203" t="s">
        <v>185</v>
      </c>
      <c r="G125" s="33"/>
      <c r="H125" s="33"/>
      <c r="I125" s="108"/>
      <c r="J125" s="33"/>
      <c r="K125" s="33"/>
      <c r="L125" s="36"/>
      <c r="M125" s="204"/>
      <c r="N125" s="64"/>
      <c r="O125" s="64"/>
      <c r="P125" s="64"/>
      <c r="Q125" s="64"/>
      <c r="R125" s="64"/>
      <c r="S125" s="64"/>
      <c r="T125" s="65"/>
      <c r="AT125" s="15" t="s">
        <v>133</v>
      </c>
      <c r="AU125" s="15" t="s">
        <v>84</v>
      </c>
    </row>
    <row r="126" spans="2:47" s="1" customFormat="1" ht="107.25">
      <c r="B126" s="32"/>
      <c r="C126" s="33"/>
      <c r="D126" s="202" t="s">
        <v>151</v>
      </c>
      <c r="E126" s="33"/>
      <c r="F126" s="205" t="s">
        <v>186</v>
      </c>
      <c r="G126" s="33"/>
      <c r="H126" s="33"/>
      <c r="I126" s="108"/>
      <c r="J126" s="33"/>
      <c r="K126" s="33"/>
      <c r="L126" s="36"/>
      <c r="M126" s="204"/>
      <c r="N126" s="64"/>
      <c r="O126" s="64"/>
      <c r="P126" s="64"/>
      <c r="Q126" s="64"/>
      <c r="R126" s="64"/>
      <c r="S126" s="64"/>
      <c r="T126" s="65"/>
      <c r="AT126" s="15" t="s">
        <v>151</v>
      </c>
      <c r="AU126" s="15" t="s">
        <v>84</v>
      </c>
    </row>
    <row r="127" spans="2:51" s="13" customFormat="1" ht="12">
      <c r="B127" s="221"/>
      <c r="C127" s="222"/>
      <c r="D127" s="202" t="s">
        <v>137</v>
      </c>
      <c r="E127" s="223" t="s">
        <v>1</v>
      </c>
      <c r="F127" s="224" t="s">
        <v>187</v>
      </c>
      <c r="G127" s="222"/>
      <c r="H127" s="223" t="s">
        <v>1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137</v>
      </c>
      <c r="AU127" s="230" t="s">
        <v>84</v>
      </c>
      <c r="AV127" s="13" t="s">
        <v>82</v>
      </c>
      <c r="AW127" s="13" t="s">
        <v>31</v>
      </c>
      <c r="AX127" s="13" t="s">
        <v>74</v>
      </c>
      <c r="AY127" s="230" t="s">
        <v>125</v>
      </c>
    </row>
    <row r="128" spans="2:51" s="12" customFormat="1" ht="12">
      <c r="B128" s="206"/>
      <c r="C128" s="207"/>
      <c r="D128" s="202" t="s">
        <v>137</v>
      </c>
      <c r="E128" s="208" t="s">
        <v>1</v>
      </c>
      <c r="F128" s="209" t="s">
        <v>265</v>
      </c>
      <c r="G128" s="207"/>
      <c r="H128" s="210">
        <v>781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137</v>
      </c>
      <c r="AU128" s="216" t="s">
        <v>84</v>
      </c>
      <c r="AV128" s="12" t="s">
        <v>84</v>
      </c>
      <c r="AW128" s="12" t="s">
        <v>31</v>
      </c>
      <c r="AX128" s="12" t="s">
        <v>74</v>
      </c>
      <c r="AY128" s="216" t="s">
        <v>125</v>
      </c>
    </row>
    <row r="129" spans="2:51" s="13" customFormat="1" ht="12">
      <c r="B129" s="221"/>
      <c r="C129" s="222"/>
      <c r="D129" s="202" t="s">
        <v>137</v>
      </c>
      <c r="E129" s="223" t="s">
        <v>1</v>
      </c>
      <c r="F129" s="224" t="s">
        <v>188</v>
      </c>
      <c r="G129" s="222"/>
      <c r="H129" s="223" t="s">
        <v>1</v>
      </c>
      <c r="I129" s="225"/>
      <c r="J129" s="222"/>
      <c r="K129" s="222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137</v>
      </c>
      <c r="AU129" s="230" t="s">
        <v>84</v>
      </c>
      <c r="AV129" s="13" t="s">
        <v>82</v>
      </c>
      <c r="AW129" s="13" t="s">
        <v>31</v>
      </c>
      <c r="AX129" s="13" t="s">
        <v>74</v>
      </c>
      <c r="AY129" s="230" t="s">
        <v>125</v>
      </c>
    </row>
    <row r="130" spans="2:51" s="12" customFormat="1" ht="12">
      <c r="B130" s="206"/>
      <c r="C130" s="207"/>
      <c r="D130" s="202" t="s">
        <v>137</v>
      </c>
      <c r="E130" s="208" t="s">
        <v>1</v>
      </c>
      <c r="F130" s="209" t="s">
        <v>189</v>
      </c>
      <c r="G130" s="207"/>
      <c r="H130" s="210">
        <v>390.5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137</v>
      </c>
      <c r="AU130" s="216" t="s">
        <v>84</v>
      </c>
      <c r="AV130" s="12" t="s">
        <v>84</v>
      </c>
      <c r="AW130" s="12" t="s">
        <v>31</v>
      </c>
      <c r="AX130" s="12" t="s">
        <v>82</v>
      </c>
      <c r="AY130" s="216" t="s">
        <v>125</v>
      </c>
    </row>
    <row r="131" spans="2:65" s="1" customFormat="1" ht="16.5" customHeight="1">
      <c r="B131" s="32"/>
      <c r="C131" s="189" t="s">
        <v>84</v>
      </c>
      <c r="D131" s="189" t="s">
        <v>127</v>
      </c>
      <c r="E131" s="190" t="s">
        <v>190</v>
      </c>
      <c r="F131" s="191" t="s">
        <v>191</v>
      </c>
      <c r="G131" s="192" t="s">
        <v>130</v>
      </c>
      <c r="H131" s="193">
        <v>390.5</v>
      </c>
      <c r="I131" s="194"/>
      <c r="J131" s="195">
        <f>ROUND(I131*H131,2)</f>
        <v>0</v>
      </c>
      <c r="K131" s="191" t="s">
        <v>148</v>
      </c>
      <c r="L131" s="36"/>
      <c r="M131" s="196" t="s">
        <v>1</v>
      </c>
      <c r="N131" s="197" t="s">
        <v>39</v>
      </c>
      <c r="O131" s="64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00" t="s">
        <v>131</v>
      </c>
      <c r="AT131" s="200" t="s">
        <v>127</v>
      </c>
      <c r="AU131" s="200" t="s">
        <v>84</v>
      </c>
      <c r="AY131" s="15" t="s">
        <v>125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82</v>
      </c>
      <c r="BK131" s="201">
        <f>ROUND(I131*H131,2)</f>
        <v>0</v>
      </c>
      <c r="BL131" s="15" t="s">
        <v>131</v>
      </c>
      <c r="BM131" s="200" t="s">
        <v>268</v>
      </c>
    </row>
    <row r="132" spans="2:47" s="1" customFormat="1" ht="12">
      <c r="B132" s="32"/>
      <c r="C132" s="33"/>
      <c r="D132" s="202" t="s">
        <v>133</v>
      </c>
      <c r="E132" s="33"/>
      <c r="F132" s="203" t="s">
        <v>191</v>
      </c>
      <c r="G132" s="33"/>
      <c r="H132" s="33"/>
      <c r="I132" s="108"/>
      <c r="J132" s="33"/>
      <c r="K132" s="33"/>
      <c r="L132" s="36"/>
      <c r="M132" s="204"/>
      <c r="N132" s="64"/>
      <c r="O132" s="64"/>
      <c r="P132" s="64"/>
      <c r="Q132" s="64"/>
      <c r="R132" s="64"/>
      <c r="S132" s="64"/>
      <c r="T132" s="65"/>
      <c r="AT132" s="15" t="s">
        <v>133</v>
      </c>
      <c r="AU132" s="15" t="s">
        <v>84</v>
      </c>
    </row>
    <row r="133" spans="2:47" s="1" customFormat="1" ht="107.25">
      <c r="B133" s="32"/>
      <c r="C133" s="33"/>
      <c r="D133" s="202" t="s">
        <v>151</v>
      </c>
      <c r="E133" s="33"/>
      <c r="F133" s="205" t="s">
        <v>186</v>
      </c>
      <c r="G133" s="33"/>
      <c r="H133" s="33"/>
      <c r="I133" s="108"/>
      <c r="J133" s="33"/>
      <c r="K133" s="33"/>
      <c r="L133" s="36"/>
      <c r="M133" s="204"/>
      <c r="N133" s="64"/>
      <c r="O133" s="64"/>
      <c r="P133" s="64"/>
      <c r="Q133" s="64"/>
      <c r="R133" s="64"/>
      <c r="S133" s="64"/>
      <c r="T133" s="65"/>
      <c r="AT133" s="15" t="s">
        <v>151</v>
      </c>
      <c r="AU133" s="15" t="s">
        <v>84</v>
      </c>
    </row>
    <row r="134" spans="2:47" s="1" customFormat="1" ht="19.5">
      <c r="B134" s="32"/>
      <c r="C134" s="33"/>
      <c r="D134" s="202" t="s">
        <v>135</v>
      </c>
      <c r="E134" s="33"/>
      <c r="F134" s="205" t="s">
        <v>193</v>
      </c>
      <c r="G134" s="33"/>
      <c r="H134" s="33"/>
      <c r="I134" s="108"/>
      <c r="J134" s="33"/>
      <c r="K134" s="33"/>
      <c r="L134" s="36"/>
      <c r="M134" s="204"/>
      <c r="N134" s="64"/>
      <c r="O134" s="64"/>
      <c r="P134" s="64"/>
      <c r="Q134" s="64"/>
      <c r="R134" s="64"/>
      <c r="S134" s="64"/>
      <c r="T134" s="65"/>
      <c r="AT134" s="15" t="s">
        <v>135</v>
      </c>
      <c r="AU134" s="15" t="s">
        <v>84</v>
      </c>
    </row>
    <row r="135" spans="2:51" s="13" customFormat="1" ht="12">
      <c r="B135" s="221"/>
      <c r="C135" s="222"/>
      <c r="D135" s="202" t="s">
        <v>137</v>
      </c>
      <c r="E135" s="223" t="s">
        <v>1</v>
      </c>
      <c r="F135" s="224" t="s">
        <v>187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137</v>
      </c>
      <c r="AU135" s="230" t="s">
        <v>84</v>
      </c>
      <c r="AV135" s="13" t="s">
        <v>82</v>
      </c>
      <c r="AW135" s="13" t="s">
        <v>31</v>
      </c>
      <c r="AX135" s="13" t="s">
        <v>74</v>
      </c>
      <c r="AY135" s="230" t="s">
        <v>125</v>
      </c>
    </row>
    <row r="136" spans="2:51" s="12" customFormat="1" ht="12">
      <c r="B136" s="206"/>
      <c r="C136" s="207"/>
      <c r="D136" s="202" t="s">
        <v>137</v>
      </c>
      <c r="E136" s="208" t="s">
        <v>174</v>
      </c>
      <c r="F136" s="209" t="s">
        <v>265</v>
      </c>
      <c r="G136" s="207"/>
      <c r="H136" s="210">
        <v>781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137</v>
      </c>
      <c r="AU136" s="216" t="s">
        <v>84</v>
      </c>
      <c r="AV136" s="12" t="s">
        <v>84</v>
      </c>
      <c r="AW136" s="12" t="s">
        <v>31</v>
      </c>
      <c r="AX136" s="12" t="s">
        <v>74</v>
      </c>
      <c r="AY136" s="216" t="s">
        <v>125</v>
      </c>
    </row>
    <row r="137" spans="2:51" s="13" customFormat="1" ht="12">
      <c r="B137" s="221"/>
      <c r="C137" s="222"/>
      <c r="D137" s="202" t="s">
        <v>137</v>
      </c>
      <c r="E137" s="223" t="s">
        <v>1</v>
      </c>
      <c r="F137" s="224" t="s">
        <v>194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137</v>
      </c>
      <c r="AU137" s="230" t="s">
        <v>84</v>
      </c>
      <c r="AV137" s="13" t="s">
        <v>82</v>
      </c>
      <c r="AW137" s="13" t="s">
        <v>31</v>
      </c>
      <c r="AX137" s="13" t="s">
        <v>74</v>
      </c>
      <c r="AY137" s="230" t="s">
        <v>125</v>
      </c>
    </row>
    <row r="138" spans="2:51" s="12" customFormat="1" ht="12">
      <c r="B138" s="206"/>
      <c r="C138" s="207"/>
      <c r="D138" s="202" t="s">
        <v>137</v>
      </c>
      <c r="E138" s="208" t="s">
        <v>1</v>
      </c>
      <c r="F138" s="209" t="s">
        <v>189</v>
      </c>
      <c r="G138" s="207"/>
      <c r="H138" s="210">
        <v>390.5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137</v>
      </c>
      <c r="AU138" s="216" t="s">
        <v>84</v>
      </c>
      <c r="AV138" s="12" t="s">
        <v>84</v>
      </c>
      <c r="AW138" s="12" t="s">
        <v>31</v>
      </c>
      <c r="AX138" s="12" t="s">
        <v>82</v>
      </c>
      <c r="AY138" s="216" t="s">
        <v>125</v>
      </c>
    </row>
    <row r="139" spans="2:65" s="1" customFormat="1" ht="16.5" customHeight="1">
      <c r="B139" s="32"/>
      <c r="C139" s="189" t="s">
        <v>144</v>
      </c>
      <c r="D139" s="189" t="s">
        <v>127</v>
      </c>
      <c r="E139" s="190" t="s">
        <v>195</v>
      </c>
      <c r="F139" s="191" t="s">
        <v>196</v>
      </c>
      <c r="G139" s="192" t="s">
        <v>130</v>
      </c>
      <c r="H139" s="193">
        <v>117.15</v>
      </c>
      <c r="I139" s="194"/>
      <c r="J139" s="195">
        <f>ROUND(I139*H139,2)</f>
        <v>0</v>
      </c>
      <c r="K139" s="191" t="s">
        <v>148</v>
      </c>
      <c r="L139" s="36"/>
      <c r="M139" s="196" t="s">
        <v>1</v>
      </c>
      <c r="N139" s="197" t="s">
        <v>39</v>
      </c>
      <c r="O139" s="64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AR139" s="200" t="s">
        <v>131</v>
      </c>
      <c r="AT139" s="200" t="s">
        <v>127</v>
      </c>
      <c r="AU139" s="200" t="s">
        <v>84</v>
      </c>
      <c r="AY139" s="15" t="s">
        <v>125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82</v>
      </c>
      <c r="BK139" s="201">
        <f>ROUND(I139*H139,2)</f>
        <v>0</v>
      </c>
      <c r="BL139" s="15" t="s">
        <v>131</v>
      </c>
      <c r="BM139" s="200" t="s">
        <v>269</v>
      </c>
    </row>
    <row r="140" spans="2:47" s="1" customFormat="1" ht="19.5">
      <c r="B140" s="32"/>
      <c r="C140" s="33"/>
      <c r="D140" s="202" t="s">
        <v>133</v>
      </c>
      <c r="E140" s="33"/>
      <c r="F140" s="203" t="s">
        <v>198</v>
      </c>
      <c r="G140" s="33"/>
      <c r="H140" s="33"/>
      <c r="I140" s="108"/>
      <c r="J140" s="33"/>
      <c r="K140" s="33"/>
      <c r="L140" s="36"/>
      <c r="M140" s="204"/>
      <c r="N140" s="64"/>
      <c r="O140" s="64"/>
      <c r="P140" s="64"/>
      <c r="Q140" s="64"/>
      <c r="R140" s="64"/>
      <c r="S140" s="64"/>
      <c r="T140" s="65"/>
      <c r="AT140" s="15" t="s">
        <v>133</v>
      </c>
      <c r="AU140" s="15" t="s">
        <v>84</v>
      </c>
    </row>
    <row r="141" spans="2:47" s="1" customFormat="1" ht="107.25">
      <c r="B141" s="32"/>
      <c r="C141" s="33"/>
      <c r="D141" s="202" t="s">
        <v>151</v>
      </c>
      <c r="E141" s="33"/>
      <c r="F141" s="205" t="s">
        <v>186</v>
      </c>
      <c r="G141" s="33"/>
      <c r="H141" s="33"/>
      <c r="I141" s="108"/>
      <c r="J141" s="33"/>
      <c r="K141" s="33"/>
      <c r="L141" s="36"/>
      <c r="M141" s="204"/>
      <c r="N141" s="64"/>
      <c r="O141" s="64"/>
      <c r="P141" s="64"/>
      <c r="Q141" s="64"/>
      <c r="R141" s="64"/>
      <c r="S141" s="64"/>
      <c r="T141" s="65"/>
      <c r="AT141" s="15" t="s">
        <v>151</v>
      </c>
      <c r="AU141" s="15" t="s">
        <v>84</v>
      </c>
    </row>
    <row r="142" spans="2:47" s="1" customFormat="1" ht="39">
      <c r="B142" s="32"/>
      <c r="C142" s="33"/>
      <c r="D142" s="202" t="s">
        <v>135</v>
      </c>
      <c r="E142" s="33"/>
      <c r="F142" s="205" t="s">
        <v>199</v>
      </c>
      <c r="G142" s="33"/>
      <c r="H142" s="33"/>
      <c r="I142" s="108"/>
      <c r="J142" s="33"/>
      <c r="K142" s="33"/>
      <c r="L142" s="36"/>
      <c r="M142" s="204"/>
      <c r="N142" s="64"/>
      <c r="O142" s="64"/>
      <c r="P142" s="64"/>
      <c r="Q142" s="64"/>
      <c r="R142" s="64"/>
      <c r="S142" s="64"/>
      <c r="T142" s="65"/>
      <c r="AT142" s="15" t="s">
        <v>135</v>
      </c>
      <c r="AU142" s="15" t="s">
        <v>84</v>
      </c>
    </row>
    <row r="143" spans="2:51" s="13" customFormat="1" ht="12">
      <c r="B143" s="221"/>
      <c r="C143" s="222"/>
      <c r="D143" s="202" t="s">
        <v>137</v>
      </c>
      <c r="E143" s="223" t="s">
        <v>1</v>
      </c>
      <c r="F143" s="224" t="s">
        <v>270</v>
      </c>
      <c r="G143" s="222"/>
      <c r="H143" s="223" t="s">
        <v>1</v>
      </c>
      <c r="I143" s="225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137</v>
      </c>
      <c r="AU143" s="230" t="s">
        <v>84</v>
      </c>
      <c r="AV143" s="13" t="s">
        <v>82</v>
      </c>
      <c r="AW143" s="13" t="s">
        <v>31</v>
      </c>
      <c r="AX143" s="13" t="s">
        <v>74</v>
      </c>
      <c r="AY143" s="230" t="s">
        <v>125</v>
      </c>
    </row>
    <row r="144" spans="2:51" s="12" customFormat="1" ht="12">
      <c r="B144" s="206"/>
      <c r="C144" s="207"/>
      <c r="D144" s="202" t="s">
        <v>137</v>
      </c>
      <c r="E144" s="208" t="s">
        <v>1</v>
      </c>
      <c r="F144" s="209" t="s">
        <v>271</v>
      </c>
      <c r="G144" s="207"/>
      <c r="H144" s="210">
        <v>117.15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137</v>
      </c>
      <c r="AU144" s="216" t="s">
        <v>84</v>
      </c>
      <c r="AV144" s="12" t="s">
        <v>84</v>
      </c>
      <c r="AW144" s="12" t="s">
        <v>31</v>
      </c>
      <c r="AX144" s="12" t="s">
        <v>82</v>
      </c>
      <c r="AY144" s="216" t="s">
        <v>125</v>
      </c>
    </row>
    <row r="145" spans="2:63" s="11" customFormat="1" ht="22.9" customHeight="1">
      <c r="B145" s="173"/>
      <c r="C145" s="174"/>
      <c r="D145" s="175" t="s">
        <v>73</v>
      </c>
      <c r="E145" s="187" t="s">
        <v>131</v>
      </c>
      <c r="F145" s="187" t="s">
        <v>202</v>
      </c>
      <c r="G145" s="174"/>
      <c r="H145" s="174"/>
      <c r="I145" s="177"/>
      <c r="J145" s="188">
        <f>BK145</f>
        <v>0</v>
      </c>
      <c r="K145" s="174"/>
      <c r="L145" s="179"/>
      <c r="M145" s="180"/>
      <c r="N145" s="181"/>
      <c r="O145" s="181"/>
      <c r="P145" s="182">
        <f>SUM(P146:P179)</f>
        <v>0</v>
      </c>
      <c r="Q145" s="181"/>
      <c r="R145" s="182">
        <f>SUM(R146:R179)</f>
        <v>579.941937</v>
      </c>
      <c r="S145" s="181"/>
      <c r="T145" s="183">
        <f>SUM(T146:T179)</f>
        <v>0</v>
      </c>
      <c r="AR145" s="184" t="s">
        <v>82</v>
      </c>
      <c r="AT145" s="185" t="s">
        <v>73</v>
      </c>
      <c r="AU145" s="185" t="s">
        <v>82</v>
      </c>
      <c r="AY145" s="184" t="s">
        <v>125</v>
      </c>
      <c r="BK145" s="186">
        <f>SUM(BK146:BK179)</f>
        <v>0</v>
      </c>
    </row>
    <row r="146" spans="2:65" s="1" customFormat="1" ht="16.5" customHeight="1">
      <c r="B146" s="32"/>
      <c r="C146" s="189" t="s">
        <v>131</v>
      </c>
      <c r="D146" s="189" t="s">
        <v>127</v>
      </c>
      <c r="E146" s="190" t="s">
        <v>203</v>
      </c>
      <c r="F146" s="191" t="s">
        <v>204</v>
      </c>
      <c r="G146" s="192" t="s">
        <v>130</v>
      </c>
      <c r="H146" s="193">
        <v>65.67</v>
      </c>
      <c r="I146" s="194"/>
      <c r="J146" s="195">
        <f>ROUND(I146*H146,2)</f>
        <v>0</v>
      </c>
      <c r="K146" s="191" t="s">
        <v>148</v>
      </c>
      <c r="L146" s="36"/>
      <c r="M146" s="196" t="s">
        <v>1</v>
      </c>
      <c r="N146" s="197" t="s">
        <v>39</v>
      </c>
      <c r="O146" s="64"/>
      <c r="P146" s="198">
        <f>O146*H146</f>
        <v>0</v>
      </c>
      <c r="Q146" s="198">
        <v>1.89</v>
      </c>
      <c r="R146" s="198">
        <f>Q146*H146</f>
        <v>124.1163</v>
      </c>
      <c r="S146" s="198">
        <v>0</v>
      </c>
      <c r="T146" s="199">
        <f>S146*H146</f>
        <v>0</v>
      </c>
      <c r="AR146" s="200" t="s">
        <v>131</v>
      </c>
      <c r="AT146" s="200" t="s">
        <v>127</v>
      </c>
      <c r="AU146" s="200" t="s">
        <v>84</v>
      </c>
      <c r="AY146" s="15" t="s">
        <v>125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5" t="s">
        <v>82</v>
      </c>
      <c r="BK146" s="201">
        <f>ROUND(I146*H146,2)</f>
        <v>0</v>
      </c>
      <c r="BL146" s="15" t="s">
        <v>131</v>
      </c>
      <c r="BM146" s="200" t="s">
        <v>272</v>
      </c>
    </row>
    <row r="147" spans="2:47" s="1" customFormat="1" ht="12">
      <c r="B147" s="32"/>
      <c r="C147" s="33"/>
      <c r="D147" s="202" t="s">
        <v>133</v>
      </c>
      <c r="E147" s="33"/>
      <c r="F147" s="203" t="s">
        <v>204</v>
      </c>
      <c r="G147" s="33"/>
      <c r="H147" s="33"/>
      <c r="I147" s="108"/>
      <c r="J147" s="33"/>
      <c r="K147" s="33"/>
      <c r="L147" s="36"/>
      <c r="M147" s="204"/>
      <c r="N147" s="64"/>
      <c r="O147" s="64"/>
      <c r="P147" s="64"/>
      <c r="Q147" s="64"/>
      <c r="R147" s="64"/>
      <c r="S147" s="64"/>
      <c r="T147" s="65"/>
      <c r="AT147" s="15" t="s">
        <v>133</v>
      </c>
      <c r="AU147" s="15" t="s">
        <v>84</v>
      </c>
    </row>
    <row r="148" spans="2:47" s="1" customFormat="1" ht="39">
      <c r="B148" s="32"/>
      <c r="C148" s="33"/>
      <c r="D148" s="202" t="s">
        <v>151</v>
      </c>
      <c r="E148" s="33"/>
      <c r="F148" s="205" t="s">
        <v>206</v>
      </c>
      <c r="G148" s="33"/>
      <c r="H148" s="33"/>
      <c r="I148" s="108"/>
      <c r="J148" s="33"/>
      <c r="K148" s="33"/>
      <c r="L148" s="36"/>
      <c r="M148" s="204"/>
      <c r="N148" s="64"/>
      <c r="O148" s="64"/>
      <c r="P148" s="64"/>
      <c r="Q148" s="64"/>
      <c r="R148" s="64"/>
      <c r="S148" s="64"/>
      <c r="T148" s="65"/>
      <c r="AT148" s="15" t="s">
        <v>151</v>
      </c>
      <c r="AU148" s="15" t="s">
        <v>84</v>
      </c>
    </row>
    <row r="149" spans="2:47" s="1" customFormat="1" ht="19.5">
      <c r="B149" s="32"/>
      <c r="C149" s="33"/>
      <c r="D149" s="202" t="s">
        <v>135</v>
      </c>
      <c r="E149" s="33"/>
      <c r="F149" s="205" t="s">
        <v>207</v>
      </c>
      <c r="G149" s="33"/>
      <c r="H149" s="33"/>
      <c r="I149" s="108"/>
      <c r="J149" s="33"/>
      <c r="K149" s="33"/>
      <c r="L149" s="36"/>
      <c r="M149" s="204"/>
      <c r="N149" s="64"/>
      <c r="O149" s="64"/>
      <c r="P149" s="64"/>
      <c r="Q149" s="64"/>
      <c r="R149" s="64"/>
      <c r="S149" s="64"/>
      <c r="T149" s="65"/>
      <c r="AT149" s="15" t="s">
        <v>135</v>
      </c>
      <c r="AU149" s="15" t="s">
        <v>84</v>
      </c>
    </row>
    <row r="150" spans="2:51" s="13" customFormat="1" ht="12">
      <c r="B150" s="221"/>
      <c r="C150" s="222"/>
      <c r="D150" s="202" t="s">
        <v>137</v>
      </c>
      <c r="E150" s="223" t="s">
        <v>1</v>
      </c>
      <c r="F150" s="224" t="s">
        <v>208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137</v>
      </c>
      <c r="AU150" s="230" t="s">
        <v>84</v>
      </c>
      <c r="AV150" s="13" t="s">
        <v>82</v>
      </c>
      <c r="AW150" s="13" t="s">
        <v>31</v>
      </c>
      <c r="AX150" s="13" t="s">
        <v>74</v>
      </c>
      <c r="AY150" s="230" t="s">
        <v>125</v>
      </c>
    </row>
    <row r="151" spans="2:51" s="12" customFormat="1" ht="12">
      <c r="B151" s="206"/>
      <c r="C151" s="207"/>
      <c r="D151" s="202" t="s">
        <v>137</v>
      </c>
      <c r="E151" s="208" t="s">
        <v>172</v>
      </c>
      <c r="F151" s="209" t="s">
        <v>273</v>
      </c>
      <c r="G151" s="207"/>
      <c r="H151" s="210">
        <v>328.35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137</v>
      </c>
      <c r="AU151" s="216" t="s">
        <v>84</v>
      </c>
      <c r="AV151" s="12" t="s">
        <v>84</v>
      </c>
      <c r="AW151" s="12" t="s">
        <v>31</v>
      </c>
      <c r="AX151" s="12" t="s">
        <v>74</v>
      </c>
      <c r="AY151" s="216" t="s">
        <v>125</v>
      </c>
    </row>
    <row r="152" spans="2:51" s="13" customFormat="1" ht="12">
      <c r="B152" s="221"/>
      <c r="C152" s="222"/>
      <c r="D152" s="202" t="s">
        <v>137</v>
      </c>
      <c r="E152" s="223" t="s">
        <v>1</v>
      </c>
      <c r="F152" s="224" t="s">
        <v>210</v>
      </c>
      <c r="G152" s="222"/>
      <c r="H152" s="223" t="s">
        <v>1</v>
      </c>
      <c r="I152" s="225"/>
      <c r="J152" s="222"/>
      <c r="K152" s="222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137</v>
      </c>
      <c r="AU152" s="230" t="s">
        <v>84</v>
      </c>
      <c r="AV152" s="13" t="s">
        <v>82</v>
      </c>
      <c r="AW152" s="13" t="s">
        <v>31</v>
      </c>
      <c r="AX152" s="13" t="s">
        <v>74</v>
      </c>
      <c r="AY152" s="230" t="s">
        <v>125</v>
      </c>
    </row>
    <row r="153" spans="2:51" s="12" customFormat="1" ht="12">
      <c r="B153" s="206"/>
      <c r="C153" s="207"/>
      <c r="D153" s="202" t="s">
        <v>137</v>
      </c>
      <c r="E153" s="208" t="s">
        <v>1</v>
      </c>
      <c r="F153" s="209" t="s">
        <v>211</v>
      </c>
      <c r="G153" s="207"/>
      <c r="H153" s="210">
        <v>65.67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137</v>
      </c>
      <c r="AU153" s="216" t="s">
        <v>84</v>
      </c>
      <c r="AV153" s="12" t="s">
        <v>84</v>
      </c>
      <c r="AW153" s="12" t="s">
        <v>31</v>
      </c>
      <c r="AX153" s="12" t="s">
        <v>82</v>
      </c>
      <c r="AY153" s="216" t="s">
        <v>125</v>
      </c>
    </row>
    <row r="154" spans="2:65" s="1" customFormat="1" ht="16.5" customHeight="1">
      <c r="B154" s="32"/>
      <c r="C154" s="189" t="s">
        <v>161</v>
      </c>
      <c r="D154" s="189" t="s">
        <v>127</v>
      </c>
      <c r="E154" s="190" t="s">
        <v>212</v>
      </c>
      <c r="F154" s="191" t="s">
        <v>213</v>
      </c>
      <c r="G154" s="192" t="s">
        <v>130</v>
      </c>
      <c r="H154" s="193">
        <v>65.67</v>
      </c>
      <c r="I154" s="194"/>
      <c r="J154" s="195">
        <f>ROUND(I154*H154,2)</f>
        <v>0</v>
      </c>
      <c r="K154" s="191" t="s">
        <v>148</v>
      </c>
      <c r="L154" s="36"/>
      <c r="M154" s="196" t="s">
        <v>1</v>
      </c>
      <c r="N154" s="197" t="s">
        <v>39</v>
      </c>
      <c r="O154" s="64"/>
      <c r="P154" s="198">
        <f>O154*H154</f>
        <v>0</v>
      </c>
      <c r="Q154" s="198">
        <v>1.89</v>
      </c>
      <c r="R154" s="198">
        <f>Q154*H154</f>
        <v>124.1163</v>
      </c>
      <c r="S154" s="198">
        <v>0</v>
      </c>
      <c r="T154" s="199">
        <f>S154*H154</f>
        <v>0</v>
      </c>
      <c r="AR154" s="200" t="s">
        <v>131</v>
      </c>
      <c r="AT154" s="200" t="s">
        <v>127</v>
      </c>
      <c r="AU154" s="200" t="s">
        <v>84</v>
      </c>
      <c r="AY154" s="15" t="s">
        <v>125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82</v>
      </c>
      <c r="BK154" s="201">
        <f>ROUND(I154*H154,2)</f>
        <v>0</v>
      </c>
      <c r="BL154" s="15" t="s">
        <v>131</v>
      </c>
      <c r="BM154" s="200" t="s">
        <v>274</v>
      </c>
    </row>
    <row r="155" spans="2:47" s="1" customFormat="1" ht="12">
      <c r="B155" s="32"/>
      <c r="C155" s="33"/>
      <c r="D155" s="202" t="s">
        <v>133</v>
      </c>
      <c r="E155" s="33"/>
      <c r="F155" s="203" t="s">
        <v>215</v>
      </c>
      <c r="G155" s="33"/>
      <c r="H155" s="33"/>
      <c r="I155" s="108"/>
      <c r="J155" s="33"/>
      <c r="K155" s="33"/>
      <c r="L155" s="36"/>
      <c r="M155" s="204"/>
      <c r="N155" s="64"/>
      <c r="O155" s="64"/>
      <c r="P155" s="64"/>
      <c r="Q155" s="64"/>
      <c r="R155" s="64"/>
      <c r="S155" s="64"/>
      <c r="T155" s="65"/>
      <c r="AT155" s="15" t="s">
        <v>133</v>
      </c>
      <c r="AU155" s="15" t="s">
        <v>84</v>
      </c>
    </row>
    <row r="156" spans="2:47" s="1" customFormat="1" ht="39">
      <c r="B156" s="32"/>
      <c r="C156" s="33"/>
      <c r="D156" s="202" t="s">
        <v>151</v>
      </c>
      <c r="E156" s="33"/>
      <c r="F156" s="205" t="s">
        <v>206</v>
      </c>
      <c r="G156" s="33"/>
      <c r="H156" s="33"/>
      <c r="I156" s="108"/>
      <c r="J156" s="33"/>
      <c r="K156" s="33"/>
      <c r="L156" s="36"/>
      <c r="M156" s="204"/>
      <c r="N156" s="64"/>
      <c r="O156" s="64"/>
      <c r="P156" s="64"/>
      <c r="Q156" s="64"/>
      <c r="R156" s="64"/>
      <c r="S156" s="64"/>
      <c r="T156" s="65"/>
      <c r="AT156" s="15" t="s">
        <v>151</v>
      </c>
      <c r="AU156" s="15" t="s">
        <v>84</v>
      </c>
    </row>
    <row r="157" spans="2:47" s="1" customFormat="1" ht="19.5">
      <c r="B157" s="32"/>
      <c r="C157" s="33"/>
      <c r="D157" s="202" t="s">
        <v>135</v>
      </c>
      <c r="E157" s="33"/>
      <c r="F157" s="205" t="s">
        <v>216</v>
      </c>
      <c r="G157" s="33"/>
      <c r="H157" s="33"/>
      <c r="I157" s="108"/>
      <c r="J157" s="33"/>
      <c r="K157" s="33"/>
      <c r="L157" s="36"/>
      <c r="M157" s="204"/>
      <c r="N157" s="64"/>
      <c r="O157" s="64"/>
      <c r="P157" s="64"/>
      <c r="Q157" s="64"/>
      <c r="R157" s="64"/>
      <c r="S157" s="64"/>
      <c r="T157" s="65"/>
      <c r="AT157" s="15" t="s">
        <v>135</v>
      </c>
      <c r="AU157" s="15" t="s">
        <v>84</v>
      </c>
    </row>
    <row r="158" spans="2:51" s="13" customFormat="1" ht="12">
      <c r="B158" s="221"/>
      <c r="C158" s="222"/>
      <c r="D158" s="202" t="s">
        <v>137</v>
      </c>
      <c r="E158" s="223" t="s">
        <v>1</v>
      </c>
      <c r="F158" s="224" t="s">
        <v>210</v>
      </c>
      <c r="G158" s="222"/>
      <c r="H158" s="223" t="s">
        <v>1</v>
      </c>
      <c r="I158" s="225"/>
      <c r="J158" s="222"/>
      <c r="K158" s="222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137</v>
      </c>
      <c r="AU158" s="230" t="s">
        <v>84</v>
      </c>
      <c r="AV158" s="13" t="s">
        <v>82</v>
      </c>
      <c r="AW158" s="13" t="s">
        <v>31</v>
      </c>
      <c r="AX158" s="13" t="s">
        <v>74</v>
      </c>
      <c r="AY158" s="230" t="s">
        <v>125</v>
      </c>
    </row>
    <row r="159" spans="2:51" s="12" customFormat="1" ht="12">
      <c r="B159" s="206"/>
      <c r="C159" s="207"/>
      <c r="D159" s="202" t="s">
        <v>137</v>
      </c>
      <c r="E159" s="208" t="s">
        <v>1</v>
      </c>
      <c r="F159" s="209" t="s">
        <v>211</v>
      </c>
      <c r="G159" s="207"/>
      <c r="H159" s="210">
        <v>65.67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137</v>
      </c>
      <c r="AU159" s="216" t="s">
        <v>84</v>
      </c>
      <c r="AV159" s="12" t="s">
        <v>84</v>
      </c>
      <c r="AW159" s="12" t="s">
        <v>31</v>
      </c>
      <c r="AX159" s="12" t="s">
        <v>82</v>
      </c>
      <c r="AY159" s="216" t="s">
        <v>125</v>
      </c>
    </row>
    <row r="160" spans="2:65" s="1" customFormat="1" ht="16.5" customHeight="1">
      <c r="B160" s="32"/>
      <c r="C160" s="189" t="s">
        <v>167</v>
      </c>
      <c r="D160" s="189" t="s">
        <v>127</v>
      </c>
      <c r="E160" s="190" t="s">
        <v>217</v>
      </c>
      <c r="F160" s="191" t="s">
        <v>218</v>
      </c>
      <c r="G160" s="192" t="s">
        <v>130</v>
      </c>
      <c r="H160" s="193">
        <v>25.2</v>
      </c>
      <c r="I160" s="194"/>
      <c r="J160" s="195">
        <f>ROUND(I160*H160,2)</f>
        <v>0</v>
      </c>
      <c r="K160" s="191" t="s">
        <v>1</v>
      </c>
      <c r="L160" s="36"/>
      <c r="M160" s="196" t="s">
        <v>1</v>
      </c>
      <c r="N160" s="197" t="s">
        <v>39</v>
      </c>
      <c r="O160" s="64"/>
      <c r="P160" s="198">
        <f>O160*H160</f>
        <v>0</v>
      </c>
      <c r="Q160" s="198">
        <v>1.87</v>
      </c>
      <c r="R160" s="198">
        <f>Q160*H160</f>
        <v>47.124</v>
      </c>
      <c r="S160" s="198">
        <v>0</v>
      </c>
      <c r="T160" s="199">
        <f>S160*H160</f>
        <v>0</v>
      </c>
      <c r="AR160" s="200" t="s">
        <v>131</v>
      </c>
      <c r="AT160" s="200" t="s">
        <v>127</v>
      </c>
      <c r="AU160" s="200" t="s">
        <v>84</v>
      </c>
      <c r="AY160" s="15" t="s">
        <v>125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82</v>
      </c>
      <c r="BK160" s="201">
        <f>ROUND(I160*H160,2)</f>
        <v>0</v>
      </c>
      <c r="BL160" s="15" t="s">
        <v>131</v>
      </c>
      <c r="BM160" s="200" t="s">
        <v>275</v>
      </c>
    </row>
    <row r="161" spans="2:47" s="1" customFormat="1" ht="12">
      <c r="B161" s="32"/>
      <c r="C161" s="33"/>
      <c r="D161" s="202" t="s">
        <v>133</v>
      </c>
      <c r="E161" s="33"/>
      <c r="F161" s="203" t="s">
        <v>218</v>
      </c>
      <c r="G161" s="33"/>
      <c r="H161" s="33"/>
      <c r="I161" s="108"/>
      <c r="J161" s="33"/>
      <c r="K161" s="33"/>
      <c r="L161" s="36"/>
      <c r="M161" s="204"/>
      <c r="N161" s="64"/>
      <c r="O161" s="64"/>
      <c r="P161" s="64"/>
      <c r="Q161" s="64"/>
      <c r="R161" s="64"/>
      <c r="S161" s="64"/>
      <c r="T161" s="65"/>
      <c r="AT161" s="15" t="s">
        <v>133</v>
      </c>
      <c r="AU161" s="15" t="s">
        <v>84</v>
      </c>
    </row>
    <row r="162" spans="2:47" s="1" customFormat="1" ht="19.5">
      <c r="B162" s="32"/>
      <c r="C162" s="33"/>
      <c r="D162" s="202" t="s">
        <v>135</v>
      </c>
      <c r="E162" s="33"/>
      <c r="F162" s="205" t="s">
        <v>221</v>
      </c>
      <c r="G162" s="33"/>
      <c r="H162" s="33"/>
      <c r="I162" s="108"/>
      <c r="J162" s="33"/>
      <c r="K162" s="33"/>
      <c r="L162" s="36"/>
      <c r="M162" s="204"/>
      <c r="N162" s="64"/>
      <c r="O162" s="64"/>
      <c r="P162" s="64"/>
      <c r="Q162" s="64"/>
      <c r="R162" s="64"/>
      <c r="S162" s="64"/>
      <c r="T162" s="65"/>
      <c r="AT162" s="15" t="s">
        <v>135</v>
      </c>
      <c r="AU162" s="15" t="s">
        <v>84</v>
      </c>
    </row>
    <row r="163" spans="2:51" s="13" customFormat="1" ht="12">
      <c r="B163" s="221"/>
      <c r="C163" s="222"/>
      <c r="D163" s="202" t="s">
        <v>137</v>
      </c>
      <c r="E163" s="223" t="s">
        <v>1</v>
      </c>
      <c r="F163" s="224" t="s">
        <v>222</v>
      </c>
      <c r="G163" s="222"/>
      <c r="H163" s="223" t="s">
        <v>1</v>
      </c>
      <c r="I163" s="225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137</v>
      </c>
      <c r="AU163" s="230" t="s">
        <v>84</v>
      </c>
      <c r="AV163" s="13" t="s">
        <v>82</v>
      </c>
      <c r="AW163" s="13" t="s">
        <v>31</v>
      </c>
      <c r="AX163" s="13" t="s">
        <v>74</v>
      </c>
      <c r="AY163" s="230" t="s">
        <v>125</v>
      </c>
    </row>
    <row r="164" spans="2:51" s="12" customFormat="1" ht="12">
      <c r="B164" s="206"/>
      <c r="C164" s="207"/>
      <c r="D164" s="202" t="s">
        <v>137</v>
      </c>
      <c r="E164" s="208" t="s">
        <v>1</v>
      </c>
      <c r="F164" s="209" t="s">
        <v>276</v>
      </c>
      <c r="G164" s="207"/>
      <c r="H164" s="210">
        <v>25.2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137</v>
      </c>
      <c r="AU164" s="216" t="s">
        <v>84</v>
      </c>
      <c r="AV164" s="12" t="s">
        <v>84</v>
      </c>
      <c r="AW164" s="12" t="s">
        <v>31</v>
      </c>
      <c r="AX164" s="12" t="s">
        <v>82</v>
      </c>
      <c r="AY164" s="216" t="s">
        <v>125</v>
      </c>
    </row>
    <row r="165" spans="2:65" s="1" customFormat="1" ht="24" customHeight="1">
      <c r="B165" s="32"/>
      <c r="C165" s="189" t="s">
        <v>224</v>
      </c>
      <c r="D165" s="189" t="s">
        <v>127</v>
      </c>
      <c r="E165" s="190" t="s">
        <v>225</v>
      </c>
      <c r="F165" s="191" t="s">
        <v>226</v>
      </c>
      <c r="G165" s="192" t="s">
        <v>130</v>
      </c>
      <c r="H165" s="193">
        <v>131.34</v>
      </c>
      <c r="I165" s="194"/>
      <c r="J165" s="195">
        <f>ROUND(I165*H165,2)</f>
        <v>0</v>
      </c>
      <c r="K165" s="191" t="s">
        <v>1</v>
      </c>
      <c r="L165" s="36"/>
      <c r="M165" s="196" t="s">
        <v>1</v>
      </c>
      <c r="N165" s="197" t="s">
        <v>39</v>
      </c>
      <c r="O165" s="64"/>
      <c r="P165" s="198">
        <f>O165*H165</f>
        <v>0</v>
      </c>
      <c r="Q165" s="198">
        <v>1.9968</v>
      </c>
      <c r="R165" s="198">
        <f>Q165*H165</f>
        <v>262.259712</v>
      </c>
      <c r="S165" s="198">
        <v>0</v>
      </c>
      <c r="T165" s="199">
        <f>S165*H165</f>
        <v>0</v>
      </c>
      <c r="AR165" s="200" t="s">
        <v>131</v>
      </c>
      <c r="AT165" s="200" t="s">
        <v>127</v>
      </c>
      <c r="AU165" s="200" t="s">
        <v>84</v>
      </c>
      <c r="AY165" s="15" t="s">
        <v>125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82</v>
      </c>
      <c r="BK165" s="201">
        <f>ROUND(I165*H165,2)</f>
        <v>0</v>
      </c>
      <c r="BL165" s="15" t="s">
        <v>131</v>
      </c>
      <c r="BM165" s="200" t="s">
        <v>277</v>
      </c>
    </row>
    <row r="166" spans="2:47" s="1" customFormat="1" ht="19.5">
      <c r="B166" s="32"/>
      <c r="C166" s="33"/>
      <c r="D166" s="202" t="s">
        <v>133</v>
      </c>
      <c r="E166" s="33"/>
      <c r="F166" s="203" t="s">
        <v>278</v>
      </c>
      <c r="G166" s="33"/>
      <c r="H166" s="33"/>
      <c r="I166" s="108"/>
      <c r="J166" s="33"/>
      <c r="K166" s="33"/>
      <c r="L166" s="36"/>
      <c r="M166" s="204"/>
      <c r="N166" s="64"/>
      <c r="O166" s="64"/>
      <c r="P166" s="64"/>
      <c r="Q166" s="64"/>
      <c r="R166" s="64"/>
      <c r="S166" s="64"/>
      <c r="T166" s="65"/>
      <c r="AT166" s="15" t="s">
        <v>133</v>
      </c>
      <c r="AU166" s="15" t="s">
        <v>84</v>
      </c>
    </row>
    <row r="167" spans="2:47" s="1" customFormat="1" ht="48.75">
      <c r="B167" s="32"/>
      <c r="C167" s="33"/>
      <c r="D167" s="202" t="s">
        <v>135</v>
      </c>
      <c r="E167" s="33"/>
      <c r="F167" s="205" t="s">
        <v>228</v>
      </c>
      <c r="G167" s="33"/>
      <c r="H167" s="33"/>
      <c r="I167" s="108"/>
      <c r="J167" s="33"/>
      <c r="K167" s="33"/>
      <c r="L167" s="36"/>
      <c r="M167" s="204"/>
      <c r="N167" s="64"/>
      <c r="O167" s="64"/>
      <c r="P167" s="64"/>
      <c r="Q167" s="64"/>
      <c r="R167" s="64"/>
      <c r="S167" s="64"/>
      <c r="T167" s="65"/>
      <c r="AT167" s="15" t="s">
        <v>135</v>
      </c>
      <c r="AU167" s="15" t="s">
        <v>84</v>
      </c>
    </row>
    <row r="168" spans="2:51" s="13" customFormat="1" ht="12">
      <c r="B168" s="221"/>
      <c r="C168" s="222"/>
      <c r="D168" s="202" t="s">
        <v>137</v>
      </c>
      <c r="E168" s="223" t="s">
        <v>1</v>
      </c>
      <c r="F168" s="224" t="s">
        <v>229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137</v>
      </c>
      <c r="AU168" s="230" t="s">
        <v>84</v>
      </c>
      <c r="AV168" s="13" t="s">
        <v>82</v>
      </c>
      <c r="AW168" s="13" t="s">
        <v>31</v>
      </c>
      <c r="AX168" s="13" t="s">
        <v>74</v>
      </c>
      <c r="AY168" s="230" t="s">
        <v>125</v>
      </c>
    </row>
    <row r="169" spans="2:51" s="12" customFormat="1" ht="12">
      <c r="B169" s="206"/>
      <c r="C169" s="207"/>
      <c r="D169" s="202" t="s">
        <v>137</v>
      </c>
      <c r="E169" s="208" t="s">
        <v>1</v>
      </c>
      <c r="F169" s="209" t="s">
        <v>230</v>
      </c>
      <c r="G169" s="207"/>
      <c r="H169" s="210">
        <v>131.34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137</v>
      </c>
      <c r="AU169" s="216" t="s">
        <v>84</v>
      </c>
      <c r="AV169" s="12" t="s">
        <v>84</v>
      </c>
      <c r="AW169" s="12" t="s">
        <v>31</v>
      </c>
      <c r="AX169" s="12" t="s">
        <v>74</v>
      </c>
      <c r="AY169" s="216" t="s">
        <v>125</v>
      </c>
    </row>
    <row r="170" spans="2:65" s="1" customFormat="1" ht="16.5" customHeight="1">
      <c r="B170" s="32"/>
      <c r="C170" s="189" t="s">
        <v>231</v>
      </c>
      <c r="D170" s="189" t="s">
        <v>127</v>
      </c>
      <c r="E170" s="190" t="s">
        <v>232</v>
      </c>
      <c r="F170" s="191" t="s">
        <v>233</v>
      </c>
      <c r="G170" s="192" t="s">
        <v>156</v>
      </c>
      <c r="H170" s="193">
        <v>328.35</v>
      </c>
      <c r="I170" s="194"/>
      <c r="J170" s="195">
        <f>ROUND(I170*H170,2)</f>
        <v>0</v>
      </c>
      <c r="K170" s="191" t="s">
        <v>148</v>
      </c>
      <c r="L170" s="36"/>
      <c r="M170" s="196" t="s">
        <v>1</v>
      </c>
      <c r="N170" s="197" t="s">
        <v>39</v>
      </c>
      <c r="O170" s="64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200" t="s">
        <v>131</v>
      </c>
      <c r="AT170" s="200" t="s">
        <v>127</v>
      </c>
      <c r="AU170" s="200" t="s">
        <v>84</v>
      </c>
      <c r="AY170" s="15" t="s">
        <v>125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5" t="s">
        <v>82</v>
      </c>
      <c r="BK170" s="201">
        <f>ROUND(I170*H170,2)</f>
        <v>0</v>
      </c>
      <c r="BL170" s="15" t="s">
        <v>131</v>
      </c>
      <c r="BM170" s="200" t="s">
        <v>279</v>
      </c>
    </row>
    <row r="171" spans="2:47" s="1" customFormat="1" ht="12">
      <c r="B171" s="32"/>
      <c r="C171" s="33"/>
      <c r="D171" s="202" t="s">
        <v>133</v>
      </c>
      <c r="E171" s="33"/>
      <c r="F171" s="203" t="s">
        <v>235</v>
      </c>
      <c r="G171" s="33"/>
      <c r="H171" s="33"/>
      <c r="I171" s="108"/>
      <c r="J171" s="33"/>
      <c r="K171" s="33"/>
      <c r="L171" s="36"/>
      <c r="M171" s="204"/>
      <c r="N171" s="64"/>
      <c r="O171" s="64"/>
      <c r="P171" s="64"/>
      <c r="Q171" s="64"/>
      <c r="R171" s="64"/>
      <c r="S171" s="64"/>
      <c r="T171" s="65"/>
      <c r="AT171" s="15" t="s">
        <v>133</v>
      </c>
      <c r="AU171" s="15" t="s">
        <v>84</v>
      </c>
    </row>
    <row r="172" spans="2:47" s="1" customFormat="1" ht="58.5">
      <c r="B172" s="32"/>
      <c r="C172" s="33"/>
      <c r="D172" s="202" t="s">
        <v>151</v>
      </c>
      <c r="E172" s="33"/>
      <c r="F172" s="205" t="s">
        <v>236</v>
      </c>
      <c r="G172" s="33"/>
      <c r="H172" s="33"/>
      <c r="I172" s="108"/>
      <c r="J172" s="33"/>
      <c r="K172" s="33"/>
      <c r="L172" s="36"/>
      <c r="M172" s="204"/>
      <c r="N172" s="64"/>
      <c r="O172" s="64"/>
      <c r="P172" s="64"/>
      <c r="Q172" s="64"/>
      <c r="R172" s="64"/>
      <c r="S172" s="64"/>
      <c r="T172" s="65"/>
      <c r="AT172" s="15" t="s">
        <v>151</v>
      </c>
      <c r="AU172" s="15" t="s">
        <v>84</v>
      </c>
    </row>
    <row r="173" spans="2:51" s="12" customFormat="1" ht="12">
      <c r="B173" s="206"/>
      <c r="C173" s="207"/>
      <c r="D173" s="202" t="s">
        <v>137</v>
      </c>
      <c r="E173" s="208" t="s">
        <v>1</v>
      </c>
      <c r="F173" s="209" t="s">
        <v>172</v>
      </c>
      <c r="G173" s="207"/>
      <c r="H173" s="210">
        <v>328.35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137</v>
      </c>
      <c r="AU173" s="216" t="s">
        <v>84</v>
      </c>
      <c r="AV173" s="12" t="s">
        <v>84</v>
      </c>
      <c r="AW173" s="12" t="s">
        <v>31</v>
      </c>
      <c r="AX173" s="12" t="s">
        <v>82</v>
      </c>
      <c r="AY173" s="216" t="s">
        <v>125</v>
      </c>
    </row>
    <row r="174" spans="2:65" s="1" customFormat="1" ht="16.5" customHeight="1">
      <c r="B174" s="32"/>
      <c r="C174" s="189" t="s">
        <v>237</v>
      </c>
      <c r="D174" s="189" t="s">
        <v>127</v>
      </c>
      <c r="E174" s="190" t="s">
        <v>238</v>
      </c>
      <c r="F174" s="191" t="s">
        <v>239</v>
      </c>
      <c r="G174" s="192" t="s">
        <v>130</v>
      </c>
      <c r="H174" s="193">
        <v>10.125</v>
      </c>
      <c r="I174" s="194"/>
      <c r="J174" s="195">
        <f>ROUND(I174*H174,2)</f>
        <v>0</v>
      </c>
      <c r="K174" s="191" t="s">
        <v>148</v>
      </c>
      <c r="L174" s="36"/>
      <c r="M174" s="196" t="s">
        <v>1</v>
      </c>
      <c r="N174" s="197" t="s">
        <v>39</v>
      </c>
      <c r="O174" s="64"/>
      <c r="P174" s="198">
        <f>O174*H174</f>
        <v>0</v>
      </c>
      <c r="Q174" s="198">
        <v>2.205</v>
      </c>
      <c r="R174" s="198">
        <f>Q174*H174</f>
        <v>22.325625000000002</v>
      </c>
      <c r="S174" s="198">
        <v>0</v>
      </c>
      <c r="T174" s="199">
        <f>S174*H174</f>
        <v>0</v>
      </c>
      <c r="AR174" s="200" t="s">
        <v>131</v>
      </c>
      <c r="AT174" s="200" t="s">
        <v>127</v>
      </c>
      <c r="AU174" s="200" t="s">
        <v>84</v>
      </c>
      <c r="AY174" s="15" t="s">
        <v>125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5" t="s">
        <v>82</v>
      </c>
      <c r="BK174" s="201">
        <f>ROUND(I174*H174,2)</f>
        <v>0</v>
      </c>
      <c r="BL174" s="15" t="s">
        <v>131</v>
      </c>
      <c r="BM174" s="200" t="s">
        <v>280</v>
      </c>
    </row>
    <row r="175" spans="2:47" s="1" customFormat="1" ht="12">
      <c r="B175" s="32"/>
      <c r="C175" s="33"/>
      <c r="D175" s="202" t="s">
        <v>133</v>
      </c>
      <c r="E175" s="33"/>
      <c r="F175" s="203" t="s">
        <v>241</v>
      </c>
      <c r="G175" s="33"/>
      <c r="H175" s="33"/>
      <c r="I175" s="108"/>
      <c r="J175" s="33"/>
      <c r="K175" s="33"/>
      <c r="L175" s="36"/>
      <c r="M175" s="204"/>
      <c r="N175" s="64"/>
      <c r="O175" s="64"/>
      <c r="P175" s="64"/>
      <c r="Q175" s="64"/>
      <c r="R175" s="64"/>
      <c r="S175" s="64"/>
      <c r="T175" s="65"/>
      <c r="AT175" s="15" t="s">
        <v>133</v>
      </c>
      <c r="AU175" s="15" t="s">
        <v>84</v>
      </c>
    </row>
    <row r="176" spans="2:47" s="1" customFormat="1" ht="39">
      <c r="B176" s="32"/>
      <c r="C176" s="33"/>
      <c r="D176" s="202" t="s">
        <v>151</v>
      </c>
      <c r="E176" s="33"/>
      <c r="F176" s="205" t="s">
        <v>206</v>
      </c>
      <c r="G176" s="33"/>
      <c r="H176" s="33"/>
      <c r="I176" s="108"/>
      <c r="J176" s="33"/>
      <c r="K176" s="33"/>
      <c r="L176" s="36"/>
      <c r="M176" s="204"/>
      <c r="N176" s="64"/>
      <c r="O176" s="64"/>
      <c r="P176" s="64"/>
      <c r="Q176" s="64"/>
      <c r="R176" s="64"/>
      <c r="S176" s="64"/>
      <c r="T176" s="65"/>
      <c r="AT176" s="15" t="s">
        <v>151</v>
      </c>
      <c r="AU176" s="15" t="s">
        <v>84</v>
      </c>
    </row>
    <row r="177" spans="2:47" s="1" customFormat="1" ht="19.5">
      <c r="B177" s="32"/>
      <c r="C177" s="33"/>
      <c r="D177" s="202" t="s">
        <v>135</v>
      </c>
      <c r="E177" s="33"/>
      <c r="F177" s="205" t="s">
        <v>242</v>
      </c>
      <c r="G177" s="33"/>
      <c r="H177" s="33"/>
      <c r="I177" s="108"/>
      <c r="J177" s="33"/>
      <c r="K177" s="33"/>
      <c r="L177" s="36"/>
      <c r="M177" s="204"/>
      <c r="N177" s="64"/>
      <c r="O177" s="64"/>
      <c r="P177" s="64"/>
      <c r="Q177" s="64"/>
      <c r="R177" s="64"/>
      <c r="S177" s="64"/>
      <c r="T177" s="65"/>
      <c r="AT177" s="15" t="s">
        <v>135</v>
      </c>
      <c r="AU177" s="15" t="s">
        <v>84</v>
      </c>
    </row>
    <row r="178" spans="2:51" s="13" customFormat="1" ht="12">
      <c r="B178" s="221"/>
      <c r="C178" s="222"/>
      <c r="D178" s="202" t="s">
        <v>137</v>
      </c>
      <c r="E178" s="223" t="s">
        <v>1</v>
      </c>
      <c r="F178" s="224" t="s">
        <v>243</v>
      </c>
      <c r="G178" s="222"/>
      <c r="H178" s="223" t="s">
        <v>1</v>
      </c>
      <c r="I178" s="225"/>
      <c r="J178" s="222"/>
      <c r="K178" s="222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137</v>
      </c>
      <c r="AU178" s="230" t="s">
        <v>84</v>
      </c>
      <c r="AV178" s="13" t="s">
        <v>82</v>
      </c>
      <c r="AW178" s="13" t="s">
        <v>31</v>
      </c>
      <c r="AX178" s="13" t="s">
        <v>74</v>
      </c>
      <c r="AY178" s="230" t="s">
        <v>125</v>
      </c>
    </row>
    <row r="179" spans="2:51" s="12" customFormat="1" ht="12">
      <c r="B179" s="206"/>
      <c r="C179" s="207"/>
      <c r="D179" s="202" t="s">
        <v>137</v>
      </c>
      <c r="E179" s="208" t="s">
        <v>1</v>
      </c>
      <c r="F179" s="209" t="s">
        <v>281</v>
      </c>
      <c r="G179" s="207"/>
      <c r="H179" s="210">
        <v>10.125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137</v>
      </c>
      <c r="AU179" s="216" t="s">
        <v>84</v>
      </c>
      <c r="AV179" s="12" t="s">
        <v>84</v>
      </c>
      <c r="AW179" s="12" t="s">
        <v>31</v>
      </c>
      <c r="AX179" s="12" t="s">
        <v>82</v>
      </c>
      <c r="AY179" s="216" t="s">
        <v>125</v>
      </c>
    </row>
    <row r="180" spans="2:63" s="11" customFormat="1" ht="22.9" customHeight="1">
      <c r="B180" s="173"/>
      <c r="C180" s="174"/>
      <c r="D180" s="175" t="s">
        <v>73</v>
      </c>
      <c r="E180" s="187" t="s">
        <v>237</v>
      </c>
      <c r="F180" s="187" t="s">
        <v>245</v>
      </c>
      <c r="G180" s="174"/>
      <c r="H180" s="174"/>
      <c r="I180" s="177"/>
      <c r="J180" s="188">
        <f>BK180</f>
        <v>0</v>
      </c>
      <c r="K180" s="174"/>
      <c r="L180" s="179"/>
      <c r="M180" s="180"/>
      <c r="N180" s="181"/>
      <c r="O180" s="181"/>
      <c r="P180" s="182">
        <f>SUM(P181:P182)</f>
        <v>0</v>
      </c>
      <c r="Q180" s="181"/>
      <c r="R180" s="182">
        <f>SUM(R181:R182)</f>
        <v>0</v>
      </c>
      <c r="S180" s="181"/>
      <c r="T180" s="183">
        <f>SUM(T181:T182)</f>
        <v>0</v>
      </c>
      <c r="AR180" s="184" t="s">
        <v>82</v>
      </c>
      <c r="AT180" s="185" t="s">
        <v>73</v>
      </c>
      <c r="AU180" s="185" t="s">
        <v>82</v>
      </c>
      <c r="AY180" s="184" t="s">
        <v>125</v>
      </c>
      <c r="BK180" s="186">
        <f>SUM(BK181:BK182)</f>
        <v>0</v>
      </c>
    </row>
    <row r="181" spans="2:65" s="1" customFormat="1" ht="16.5" customHeight="1">
      <c r="B181" s="32"/>
      <c r="C181" s="189" t="s">
        <v>246</v>
      </c>
      <c r="D181" s="189" t="s">
        <v>127</v>
      </c>
      <c r="E181" s="190" t="s">
        <v>247</v>
      </c>
      <c r="F181" s="191" t="s">
        <v>248</v>
      </c>
      <c r="G181" s="192" t="s">
        <v>164</v>
      </c>
      <c r="H181" s="193">
        <v>1</v>
      </c>
      <c r="I181" s="194"/>
      <c r="J181" s="195">
        <f>ROUND(I181*H181,2)</f>
        <v>0</v>
      </c>
      <c r="K181" s="191" t="s">
        <v>1</v>
      </c>
      <c r="L181" s="36"/>
      <c r="M181" s="196" t="s">
        <v>1</v>
      </c>
      <c r="N181" s="197" t="s">
        <v>39</v>
      </c>
      <c r="O181" s="64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00" t="s">
        <v>131</v>
      </c>
      <c r="AT181" s="200" t="s">
        <v>127</v>
      </c>
      <c r="AU181" s="200" t="s">
        <v>84</v>
      </c>
      <c r="AY181" s="15" t="s">
        <v>125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5" t="s">
        <v>82</v>
      </c>
      <c r="BK181" s="201">
        <f>ROUND(I181*H181,2)</f>
        <v>0</v>
      </c>
      <c r="BL181" s="15" t="s">
        <v>131</v>
      </c>
      <c r="BM181" s="200" t="s">
        <v>282</v>
      </c>
    </row>
    <row r="182" spans="2:47" s="1" customFormat="1" ht="12">
      <c r="B182" s="32"/>
      <c r="C182" s="33"/>
      <c r="D182" s="202" t="s">
        <v>133</v>
      </c>
      <c r="E182" s="33"/>
      <c r="F182" s="203" t="s">
        <v>248</v>
      </c>
      <c r="G182" s="33"/>
      <c r="H182" s="33"/>
      <c r="I182" s="108"/>
      <c r="J182" s="33"/>
      <c r="K182" s="33"/>
      <c r="L182" s="36"/>
      <c r="M182" s="204"/>
      <c r="N182" s="64"/>
      <c r="O182" s="64"/>
      <c r="P182" s="64"/>
      <c r="Q182" s="64"/>
      <c r="R182" s="64"/>
      <c r="S182" s="64"/>
      <c r="T182" s="65"/>
      <c r="AT182" s="15" t="s">
        <v>133</v>
      </c>
      <c r="AU182" s="15" t="s">
        <v>84</v>
      </c>
    </row>
    <row r="183" spans="2:63" s="11" customFormat="1" ht="22.9" customHeight="1">
      <c r="B183" s="173"/>
      <c r="C183" s="174"/>
      <c r="D183" s="175" t="s">
        <v>73</v>
      </c>
      <c r="E183" s="187" t="s">
        <v>250</v>
      </c>
      <c r="F183" s="187" t="s">
        <v>251</v>
      </c>
      <c r="G183" s="174"/>
      <c r="H183" s="174"/>
      <c r="I183" s="177"/>
      <c r="J183" s="188">
        <f>BK183</f>
        <v>0</v>
      </c>
      <c r="K183" s="174"/>
      <c r="L183" s="179"/>
      <c r="M183" s="180"/>
      <c r="N183" s="181"/>
      <c r="O183" s="181"/>
      <c r="P183" s="182">
        <f>SUM(P184:P195)</f>
        <v>0</v>
      </c>
      <c r="Q183" s="181"/>
      <c r="R183" s="182">
        <f>SUM(R184:R195)</f>
        <v>0</v>
      </c>
      <c r="S183" s="181"/>
      <c r="T183" s="183">
        <f>SUM(T184:T195)</f>
        <v>0</v>
      </c>
      <c r="AR183" s="184" t="s">
        <v>82</v>
      </c>
      <c r="AT183" s="185" t="s">
        <v>73</v>
      </c>
      <c r="AU183" s="185" t="s">
        <v>82</v>
      </c>
      <c r="AY183" s="184" t="s">
        <v>125</v>
      </c>
      <c r="BK183" s="186">
        <f>SUM(BK184:BK195)</f>
        <v>0</v>
      </c>
    </row>
    <row r="184" spans="2:65" s="1" customFormat="1" ht="16.5" customHeight="1">
      <c r="B184" s="32"/>
      <c r="C184" s="189" t="s">
        <v>252</v>
      </c>
      <c r="D184" s="189" t="s">
        <v>127</v>
      </c>
      <c r="E184" s="190" t="s">
        <v>139</v>
      </c>
      <c r="F184" s="191" t="s">
        <v>140</v>
      </c>
      <c r="G184" s="192" t="s">
        <v>130</v>
      </c>
      <c r="H184" s="193">
        <v>781</v>
      </c>
      <c r="I184" s="194"/>
      <c r="J184" s="195">
        <f>ROUND(I184*H184,2)</f>
        <v>0</v>
      </c>
      <c r="K184" s="191" t="s">
        <v>1</v>
      </c>
      <c r="L184" s="36"/>
      <c r="M184" s="196" t="s">
        <v>1</v>
      </c>
      <c r="N184" s="197" t="s">
        <v>39</v>
      </c>
      <c r="O184" s="64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AR184" s="200" t="s">
        <v>131</v>
      </c>
      <c r="AT184" s="200" t="s">
        <v>127</v>
      </c>
      <c r="AU184" s="200" t="s">
        <v>84</v>
      </c>
      <c r="AY184" s="15" t="s">
        <v>125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5" t="s">
        <v>82</v>
      </c>
      <c r="BK184" s="201">
        <f>ROUND(I184*H184,2)</f>
        <v>0</v>
      </c>
      <c r="BL184" s="15" t="s">
        <v>131</v>
      </c>
      <c r="BM184" s="200" t="s">
        <v>283</v>
      </c>
    </row>
    <row r="185" spans="2:47" s="1" customFormat="1" ht="19.5">
      <c r="B185" s="32"/>
      <c r="C185" s="33"/>
      <c r="D185" s="202" t="s">
        <v>133</v>
      </c>
      <c r="E185" s="33"/>
      <c r="F185" s="203" t="s">
        <v>142</v>
      </c>
      <c r="G185" s="33"/>
      <c r="H185" s="33"/>
      <c r="I185" s="108"/>
      <c r="J185" s="33"/>
      <c r="K185" s="33"/>
      <c r="L185" s="36"/>
      <c r="M185" s="204"/>
      <c r="N185" s="64"/>
      <c r="O185" s="64"/>
      <c r="P185" s="64"/>
      <c r="Q185" s="64"/>
      <c r="R185" s="64"/>
      <c r="S185" s="64"/>
      <c r="T185" s="65"/>
      <c r="AT185" s="15" t="s">
        <v>133</v>
      </c>
      <c r="AU185" s="15" t="s">
        <v>84</v>
      </c>
    </row>
    <row r="186" spans="2:47" s="1" customFormat="1" ht="78">
      <c r="B186" s="32"/>
      <c r="C186" s="33"/>
      <c r="D186" s="202" t="s">
        <v>135</v>
      </c>
      <c r="E186" s="33"/>
      <c r="F186" s="205" t="s">
        <v>284</v>
      </c>
      <c r="G186" s="33"/>
      <c r="H186" s="33"/>
      <c r="I186" s="108"/>
      <c r="J186" s="33"/>
      <c r="K186" s="33"/>
      <c r="L186" s="36"/>
      <c r="M186" s="204"/>
      <c r="N186" s="64"/>
      <c r="O186" s="64"/>
      <c r="P186" s="64"/>
      <c r="Q186" s="64"/>
      <c r="R186" s="64"/>
      <c r="S186" s="64"/>
      <c r="T186" s="65"/>
      <c r="AT186" s="15" t="s">
        <v>135</v>
      </c>
      <c r="AU186" s="15" t="s">
        <v>84</v>
      </c>
    </row>
    <row r="187" spans="2:51" s="12" customFormat="1" ht="12">
      <c r="B187" s="206"/>
      <c r="C187" s="207"/>
      <c r="D187" s="202" t="s">
        <v>137</v>
      </c>
      <c r="E187" s="208" t="s">
        <v>1</v>
      </c>
      <c r="F187" s="209" t="s">
        <v>174</v>
      </c>
      <c r="G187" s="207"/>
      <c r="H187" s="210">
        <v>781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137</v>
      </c>
      <c r="AU187" s="216" t="s">
        <v>84</v>
      </c>
      <c r="AV187" s="12" t="s">
        <v>84</v>
      </c>
      <c r="AW187" s="12" t="s">
        <v>31</v>
      </c>
      <c r="AX187" s="12" t="s">
        <v>82</v>
      </c>
      <c r="AY187" s="216" t="s">
        <v>125</v>
      </c>
    </row>
    <row r="188" spans="2:65" s="1" customFormat="1" ht="16.5" customHeight="1">
      <c r="B188" s="32"/>
      <c r="C188" s="189" t="s">
        <v>258</v>
      </c>
      <c r="D188" s="189" t="s">
        <v>127</v>
      </c>
      <c r="E188" s="190" t="s">
        <v>145</v>
      </c>
      <c r="F188" s="191" t="s">
        <v>146</v>
      </c>
      <c r="G188" s="192" t="s">
        <v>147</v>
      </c>
      <c r="H188" s="193">
        <v>1405.8</v>
      </c>
      <c r="I188" s="194"/>
      <c r="J188" s="195">
        <f>ROUND(I188*H188,2)</f>
        <v>0</v>
      </c>
      <c r="K188" s="191" t="s">
        <v>148</v>
      </c>
      <c r="L188" s="36"/>
      <c r="M188" s="196" t="s">
        <v>1</v>
      </c>
      <c r="N188" s="197" t="s">
        <v>39</v>
      </c>
      <c r="O188" s="64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AR188" s="200" t="s">
        <v>131</v>
      </c>
      <c r="AT188" s="200" t="s">
        <v>127</v>
      </c>
      <c r="AU188" s="200" t="s">
        <v>84</v>
      </c>
      <c r="AY188" s="15" t="s">
        <v>125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5" t="s">
        <v>82</v>
      </c>
      <c r="BK188" s="201">
        <f>ROUND(I188*H188,2)</f>
        <v>0</v>
      </c>
      <c r="BL188" s="15" t="s">
        <v>131</v>
      </c>
      <c r="BM188" s="200" t="s">
        <v>285</v>
      </c>
    </row>
    <row r="189" spans="2:47" s="1" customFormat="1" ht="12">
      <c r="B189" s="32"/>
      <c r="C189" s="33"/>
      <c r="D189" s="202" t="s">
        <v>133</v>
      </c>
      <c r="E189" s="33"/>
      <c r="F189" s="203" t="s">
        <v>150</v>
      </c>
      <c r="G189" s="33"/>
      <c r="H189" s="33"/>
      <c r="I189" s="108"/>
      <c r="J189" s="33"/>
      <c r="K189" s="33"/>
      <c r="L189" s="36"/>
      <c r="M189" s="204"/>
      <c r="N189" s="64"/>
      <c r="O189" s="64"/>
      <c r="P189" s="64"/>
      <c r="Q189" s="64"/>
      <c r="R189" s="64"/>
      <c r="S189" s="64"/>
      <c r="T189" s="65"/>
      <c r="AT189" s="15" t="s">
        <v>133</v>
      </c>
      <c r="AU189" s="15" t="s">
        <v>84</v>
      </c>
    </row>
    <row r="190" spans="2:47" s="1" customFormat="1" ht="19.5">
      <c r="B190" s="32"/>
      <c r="C190" s="33"/>
      <c r="D190" s="202" t="s">
        <v>151</v>
      </c>
      <c r="E190" s="33"/>
      <c r="F190" s="205" t="s">
        <v>152</v>
      </c>
      <c r="G190" s="33"/>
      <c r="H190" s="33"/>
      <c r="I190" s="108"/>
      <c r="J190" s="33"/>
      <c r="K190" s="33"/>
      <c r="L190" s="36"/>
      <c r="M190" s="204"/>
      <c r="N190" s="64"/>
      <c r="O190" s="64"/>
      <c r="P190" s="64"/>
      <c r="Q190" s="64"/>
      <c r="R190" s="64"/>
      <c r="S190" s="64"/>
      <c r="T190" s="65"/>
      <c r="AT190" s="15" t="s">
        <v>151</v>
      </c>
      <c r="AU190" s="15" t="s">
        <v>84</v>
      </c>
    </row>
    <row r="191" spans="2:51" s="12" customFormat="1" ht="12">
      <c r="B191" s="206"/>
      <c r="C191" s="207"/>
      <c r="D191" s="202" t="s">
        <v>137</v>
      </c>
      <c r="E191" s="208" t="s">
        <v>1</v>
      </c>
      <c r="F191" s="209" t="s">
        <v>174</v>
      </c>
      <c r="G191" s="207"/>
      <c r="H191" s="210">
        <v>781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137</v>
      </c>
      <c r="AU191" s="216" t="s">
        <v>84</v>
      </c>
      <c r="AV191" s="12" t="s">
        <v>84</v>
      </c>
      <c r="AW191" s="12" t="s">
        <v>31</v>
      </c>
      <c r="AX191" s="12" t="s">
        <v>82</v>
      </c>
      <c r="AY191" s="216" t="s">
        <v>125</v>
      </c>
    </row>
    <row r="192" spans="2:51" s="12" customFormat="1" ht="12">
      <c r="B192" s="206"/>
      <c r="C192" s="207"/>
      <c r="D192" s="202" t="s">
        <v>137</v>
      </c>
      <c r="E192" s="207"/>
      <c r="F192" s="209" t="s">
        <v>286</v>
      </c>
      <c r="G192" s="207"/>
      <c r="H192" s="210">
        <v>1405.8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137</v>
      </c>
      <c r="AU192" s="216" t="s">
        <v>84</v>
      </c>
      <c r="AV192" s="12" t="s">
        <v>84</v>
      </c>
      <c r="AW192" s="12" t="s">
        <v>4</v>
      </c>
      <c r="AX192" s="12" t="s">
        <v>82</v>
      </c>
      <c r="AY192" s="216" t="s">
        <v>125</v>
      </c>
    </row>
    <row r="193" spans="2:65" s="1" customFormat="1" ht="16.5" customHeight="1">
      <c r="B193" s="32"/>
      <c r="C193" s="189" t="s">
        <v>261</v>
      </c>
      <c r="D193" s="189" t="s">
        <v>127</v>
      </c>
      <c r="E193" s="190" t="s">
        <v>253</v>
      </c>
      <c r="F193" s="191" t="s">
        <v>254</v>
      </c>
      <c r="G193" s="192" t="s">
        <v>147</v>
      </c>
      <c r="H193" s="193">
        <v>579.942</v>
      </c>
      <c r="I193" s="194"/>
      <c r="J193" s="195">
        <f>ROUND(I193*H193,2)</f>
        <v>0</v>
      </c>
      <c r="K193" s="191" t="s">
        <v>148</v>
      </c>
      <c r="L193" s="36"/>
      <c r="M193" s="196" t="s">
        <v>1</v>
      </c>
      <c r="N193" s="197" t="s">
        <v>39</v>
      </c>
      <c r="O193" s="64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AR193" s="200" t="s">
        <v>131</v>
      </c>
      <c r="AT193" s="200" t="s">
        <v>127</v>
      </c>
      <c r="AU193" s="200" t="s">
        <v>84</v>
      </c>
      <c r="AY193" s="15" t="s">
        <v>125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5" t="s">
        <v>82</v>
      </c>
      <c r="BK193" s="201">
        <f>ROUND(I193*H193,2)</f>
        <v>0</v>
      </c>
      <c r="BL193" s="15" t="s">
        <v>131</v>
      </c>
      <c r="BM193" s="200" t="s">
        <v>287</v>
      </c>
    </row>
    <row r="194" spans="2:47" s="1" customFormat="1" ht="12">
      <c r="B194" s="32"/>
      <c r="C194" s="33"/>
      <c r="D194" s="202" t="s">
        <v>133</v>
      </c>
      <c r="E194" s="33"/>
      <c r="F194" s="203" t="s">
        <v>256</v>
      </c>
      <c r="G194" s="33"/>
      <c r="H194" s="33"/>
      <c r="I194" s="108"/>
      <c r="J194" s="33"/>
      <c r="K194" s="33"/>
      <c r="L194" s="36"/>
      <c r="M194" s="204"/>
      <c r="N194" s="64"/>
      <c r="O194" s="64"/>
      <c r="P194" s="64"/>
      <c r="Q194" s="64"/>
      <c r="R194" s="64"/>
      <c r="S194" s="64"/>
      <c r="T194" s="65"/>
      <c r="AT194" s="15" t="s">
        <v>133</v>
      </c>
      <c r="AU194" s="15" t="s">
        <v>84</v>
      </c>
    </row>
    <row r="195" spans="2:47" s="1" customFormat="1" ht="19.5">
      <c r="B195" s="32"/>
      <c r="C195" s="33"/>
      <c r="D195" s="202" t="s">
        <v>151</v>
      </c>
      <c r="E195" s="33"/>
      <c r="F195" s="205" t="s">
        <v>257</v>
      </c>
      <c r="G195" s="33"/>
      <c r="H195" s="33"/>
      <c r="I195" s="108"/>
      <c r="J195" s="33"/>
      <c r="K195" s="33"/>
      <c r="L195" s="36"/>
      <c r="M195" s="217"/>
      <c r="N195" s="218"/>
      <c r="O195" s="218"/>
      <c r="P195" s="218"/>
      <c r="Q195" s="218"/>
      <c r="R195" s="218"/>
      <c r="S195" s="218"/>
      <c r="T195" s="219"/>
      <c r="AT195" s="15" t="s">
        <v>151</v>
      </c>
      <c r="AU195" s="15" t="s">
        <v>84</v>
      </c>
    </row>
    <row r="196" spans="2:12" s="1" customFormat="1" ht="6.95" customHeight="1">
      <c r="B196" s="47"/>
      <c r="C196" s="48"/>
      <c r="D196" s="48"/>
      <c r="E196" s="48"/>
      <c r="F196" s="48"/>
      <c r="G196" s="48"/>
      <c r="H196" s="48"/>
      <c r="I196" s="140"/>
      <c r="J196" s="48"/>
      <c r="K196" s="48"/>
      <c r="L196" s="36"/>
    </row>
  </sheetData>
  <sheetProtection algorithmName="SHA-512" hashValue="R/lKxPH9WnQ2+x0iKFlMCxjCcfu4pjZMjvAfvqcsvdFM5hPYAoIUbiR/7BSg65BZk/lv2wn26QSKFBwPSqQRKA==" saltValue="EJpe1t2gC2F13G4b5pJAD6+uWxxEUYZhgGbvuY0zkIzUL3GaaE3CVglGAmXYyjXGwPuKglTVvzow3fpCbg2X1A==" spinCount="100000" sheet="1" objects="1" scenarios="1" formatColumns="0" formatRows="0" autoFilter="0"/>
  <autoFilter ref="C120:K19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landscape" paperSize="9" scale="85" r:id="rId2"/>
  <headerFooter>
    <oddFooter>&amp;CStrana &amp;P z &amp;N</oddFooter>
  </headerFooter>
  <rowBreaks count="1" manualBreakCount="1">
    <brk id="138" min="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9"/>
  <sheetViews>
    <sheetView showGridLines="0" workbookViewId="0" topLeftCell="A25">
      <selection activeCell="AI110" sqref="AI1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1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93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</row>
    <row r="4" spans="2:46" ht="24.95" customHeight="1">
      <c r="B4" s="18"/>
      <c r="D4" s="105" t="s">
        <v>100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78" t="str">
        <f>'Rekapitulace stavby'!K6</f>
        <v>Labe, Labiště pod Opočínkem, revitalizace slepého ramene</v>
      </c>
      <c r="F7" s="279"/>
      <c r="G7" s="279"/>
      <c r="H7" s="279"/>
      <c r="L7" s="18"/>
    </row>
    <row r="8" spans="2:12" s="1" customFormat="1" ht="12" customHeight="1">
      <c r="B8" s="36"/>
      <c r="D8" s="107" t="s">
        <v>101</v>
      </c>
      <c r="I8" s="108"/>
      <c r="L8" s="36"/>
    </row>
    <row r="9" spans="2:12" s="1" customFormat="1" ht="36.95" customHeight="1">
      <c r="B9" s="36"/>
      <c r="E9" s="280" t="s">
        <v>288</v>
      </c>
      <c r="F9" s="281"/>
      <c r="G9" s="281"/>
      <c r="H9" s="281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>
        <f>'Rekapitulace stavby'!AN8</f>
        <v>0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10" t="s">
        <v>26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30</v>
      </c>
      <c r="I24" s="110" t="s">
        <v>26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33</v>
      </c>
      <c r="I26" s="108"/>
      <c r="L26" s="36"/>
    </row>
    <row r="27" spans="2:12" s="7" customFormat="1" ht="16.5" customHeight="1">
      <c r="B27" s="112"/>
      <c r="E27" s="284" t="s">
        <v>1</v>
      </c>
      <c r="F27" s="284"/>
      <c r="G27" s="284"/>
      <c r="H27" s="284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34</v>
      </c>
      <c r="I30" s="108"/>
      <c r="J30" s="116">
        <f>ROUND(J118,2)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36</v>
      </c>
      <c r="I32" s="118" t="s">
        <v>35</v>
      </c>
      <c r="J32" s="117" t="s">
        <v>37</v>
      </c>
      <c r="L32" s="36"/>
    </row>
    <row r="33" spans="2:12" s="1" customFormat="1" ht="14.45" customHeight="1">
      <c r="B33" s="36"/>
      <c r="D33" s="119" t="s">
        <v>38</v>
      </c>
      <c r="E33" s="107" t="s">
        <v>39</v>
      </c>
      <c r="F33" s="120">
        <f>ROUND((SUM(BE118:BE128)),2)</f>
        <v>0</v>
      </c>
      <c r="I33" s="121">
        <v>0.21</v>
      </c>
      <c r="J33" s="120">
        <f>ROUND(((SUM(BE118:BE128))*I33),2)</f>
        <v>0</v>
      </c>
      <c r="L33" s="36"/>
    </row>
    <row r="34" spans="2:12" s="1" customFormat="1" ht="14.45" customHeight="1">
      <c r="B34" s="36"/>
      <c r="E34" s="107" t="s">
        <v>40</v>
      </c>
      <c r="F34" s="120">
        <f>ROUND((SUM(BF118:BF128)),2)</f>
        <v>0</v>
      </c>
      <c r="I34" s="121">
        <v>0.15</v>
      </c>
      <c r="J34" s="120">
        <f>ROUND(((SUM(BF118:BF128))*I34),2)</f>
        <v>0</v>
      </c>
      <c r="L34" s="36"/>
    </row>
    <row r="35" spans="2:12" s="1" customFormat="1" ht="14.45" customHeight="1" hidden="1">
      <c r="B35" s="36"/>
      <c r="E35" s="107" t="s">
        <v>41</v>
      </c>
      <c r="F35" s="120">
        <f>ROUND((SUM(BG118:BG128)),2)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42</v>
      </c>
      <c r="F36" s="120">
        <f>ROUND((SUM(BH118:BH128)),2)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43</v>
      </c>
      <c r="F37" s="120">
        <f>ROUND((SUM(BI118:BI128)),2)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47</v>
      </c>
      <c r="E50" s="131"/>
      <c r="F50" s="131"/>
      <c r="G50" s="130" t="s">
        <v>48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49</v>
      </c>
      <c r="E61" s="134"/>
      <c r="F61" s="135" t="s">
        <v>50</v>
      </c>
      <c r="G61" s="133" t="s">
        <v>49</v>
      </c>
      <c r="H61" s="134"/>
      <c r="I61" s="136"/>
      <c r="J61" s="137" t="s">
        <v>50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51</v>
      </c>
      <c r="E65" s="131"/>
      <c r="F65" s="131"/>
      <c r="G65" s="130" t="s">
        <v>52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49</v>
      </c>
      <c r="E76" s="134"/>
      <c r="F76" s="135" t="s">
        <v>50</v>
      </c>
      <c r="G76" s="133" t="s">
        <v>49</v>
      </c>
      <c r="H76" s="134"/>
      <c r="I76" s="136"/>
      <c r="J76" s="137" t="s">
        <v>50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103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76" t="str">
        <f>E7</f>
        <v>Labe, Labiště pod Opočínkem, revitalizace slepého ramene</v>
      </c>
      <c r="F85" s="277"/>
      <c r="G85" s="277"/>
      <c r="H85" s="277"/>
      <c r="I85" s="108"/>
      <c r="J85" s="33"/>
      <c r="K85" s="33"/>
      <c r="L85" s="36"/>
    </row>
    <row r="86" spans="2:12" s="1" customFormat="1" ht="12" customHeight="1">
      <c r="B86" s="32"/>
      <c r="C86" s="27" t="s">
        <v>101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47" t="str">
        <f>E9</f>
        <v>SO.03.1 - Vegetační úpravy - kácení před stavbou</v>
      </c>
      <c r="F87" s="275"/>
      <c r="G87" s="275"/>
      <c r="H87" s="275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Labiště pod Opočínkem</v>
      </c>
      <c r="G89" s="33"/>
      <c r="H89" s="33"/>
      <c r="I89" s="110" t="s">
        <v>22</v>
      </c>
      <c r="J89" s="59">
        <f>IF(J12="","",J12)</f>
        <v>0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23</v>
      </c>
      <c r="D91" s="33"/>
      <c r="E91" s="33"/>
      <c r="F91" s="25" t="str">
        <f>E15</f>
        <v>Povodí Labe, s.p.</v>
      </c>
      <c r="G91" s="33"/>
      <c r="H91" s="33"/>
      <c r="I91" s="110" t="s">
        <v>29</v>
      </c>
      <c r="J91" s="30" t="str">
        <f>E21</f>
        <v>NDCon s.r.o.</v>
      </c>
      <c r="K91" s="33"/>
      <c r="L91" s="36"/>
    </row>
    <row r="92" spans="2:12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NDCon s.r.o.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104</v>
      </c>
      <c r="D94" s="145"/>
      <c r="E94" s="145"/>
      <c r="F94" s="145"/>
      <c r="G94" s="145"/>
      <c r="H94" s="145"/>
      <c r="I94" s="146"/>
      <c r="J94" s="147" t="s">
        <v>105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106</v>
      </c>
      <c r="D96" s="33"/>
      <c r="E96" s="33"/>
      <c r="F96" s="33"/>
      <c r="G96" s="33"/>
      <c r="H96" s="33"/>
      <c r="I96" s="108"/>
      <c r="J96" s="77">
        <f>J118</f>
        <v>0</v>
      </c>
      <c r="K96" s="33"/>
      <c r="L96" s="36"/>
      <c r="AU96" s="15" t="s">
        <v>107</v>
      </c>
    </row>
    <row r="97" spans="2:12" s="8" customFormat="1" ht="24.95" customHeight="1">
      <c r="B97" s="149"/>
      <c r="C97" s="150"/>
      <c r="D97" s="151" t="s">
        <v>289</v>
      </c>
      <c r="E97" s="152"/>
      <c r="F97" s="152"/>
      <c r="G97" s="152"/>
      <c r="H97" s="152"/>
      <c r="I97" s="153"/>
      <c r="J97" s="154">
        <f>J119</f>
        <v>0</v>
      </c>
      <c r="K97" s="150"/>
      <c r="L97" s="155"/>
    </row>
    <row r="98" spans="2:12" s="9" customFormat="1" ht="19.9" customHeight="1">
      <c r="B98" s="156"/>
      <c r="C98" s="157"/>
      <c r="D98" s="158" t="s">
        <v>290</v>
      </c>
      <c r="E98" s="159"/>
      <c r="F98" s="159"/>
      <c r="G98" s="159"/>
      <c r="H98" s="159"/>
      <c r="I98" s="160"/>
      <c r="J98" s="161">
        <f>J120</f>
        <v>0</v>
      </c>
      <c r="K98" s="157"/>
      <c r="L98" s="162"/>
    </row>
    <row r="99" spans="2:12" s="1" customFormat="1" ht="21.75" customHeight="1">
      <c r="B99" s="32"/>
      <c r="C99" s="33"/>
      <c r="D99" s="33"/>
      <c r="E99" s="33"/>
      <c r="F99" s="33"/>
      <c r="G99" s="33"/>
      <c r="H99" s="33"/>
      <c r="I99" s="108"/>
      <c r="J99" s="33"/>
      <c r="K99" s="33"/>
      <c r="L99" s="36"/>
    </row>
    <row r="100" spans="2:12" s="1" customFormat="1" ht="6.95" customHeight="1">
      <c r="B100" s="47"/>
      <c r="C100" s="48"/>
      <c r="D100" s="48"/>
      <c r="E100" s="48"/>
      <c r="F100" s="48"/>
      <c r="G100" s="48"/>
      <c r="H100" s="48"/>
      <c r="I100" s="140"/>
      <c r="J100" s="48"/>
      <c r="K100" s="48"/>
      <c r="L100" s="36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3"/>
      <c r="J104" s="50"/>
      <c r="K104" s="50"/>
      <c r="L104" s="36"/>
    </row>
    <row r="105" spans="2:12" s="1" customFormat="1" ht="24.95" customHeight="1">
      <c r="B105" s="32"/>
      <c r="C105" s="21" t="s">
        <v>110</v>
      </c>
      <c r="D105" s="33"/>
      <c r="E105" s="33"/>
      <c r="F105" s="33"/>
      <c r="G105" s="33"/>
      <c r="H105" s="33"/>
      <c r="I105" s="108"/>
      <c r="J105" s="33"/>
      <c r="K105" s="33"/>
      <c r="L105" s="36"/>
    </row>
    <row r="106" spans="2:12" s="1" customFormat="1" ht="6.95" customHeight="1">
      <c r="B106" s="32"/>
      <c r="C106" s="33"/>
      <c r="D106" s="33"/>
      <c r="E106" s="33"/>
      <c r="F106" s="33"/>
      <c r="G106" s="33"/>
      <c r="H106" s="33"/>
      <c r="I106" s="108"/>
      <c r="J106" s="33"/>
      <c r="K106" s="33"/>
      <c r="L106" s="36"/>
    </row>
    <row r="107" spans="2:12" s="1" customFormat="1" ht="12" customHeight="1">
      <c r="B107" s="32"/>
      <c r="C107" s="27" t="s">
        <v>16</v>
      </c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16.5" customHeight="1">
      <c r="B108" s="32"/>
      <c r="C108" s="33"/>
      <c r="D108" s="33"/>
      <c r="E108" s="276" t="str">
        <f>E7</f>
        <v>Labe, Labiště pod Opočínkem, revitalizace slepého ramene</v>
      </c>
      <c r="F108" s="277"/>
      <c r="G108" s="277"/>
      <c r="H108" s="277"/>
      <c r="I108" s="108"/>
      <c r="J108" s="33"/>
      <c r="K108" s="33"/>
      <c r="L108" s="36"/>
    </row>
    <row r="109" spans="2:12" s="1" customFormat="1" ht="12" customHeight="1">
      <c r="B109" s="32"/>
      <c r="C109" s="27" t="s">
        <v>101</v>
      </c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6.5" customHeight="1">
      <c r="B110" s="32"/>
      <c r="C110" s="33"/>
      <c r="D110" s="33"/>
      <c r="E110" s="247" t="str">
        <f>E9</f>
        <v>SO.03.1 - Vegetační úpravy - kácení před stavbou</v>
      </c>
      <c r="F110" s="275"/>
      <c r="G110" s="275"/>
      <c r="H110" s="275"/>
      <c r="I110" s="108"/>
      <c r="J110" s="33"/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2" customHeight="1">
      <c r="B112" s="32"/>
      <c r="C112" s="27" t="s">
        <v>20</v>
      </c>
      <c r="D112" s="33"/>
      <c r="E112" s="33"/>
      <c r="F112" s="25" t="str">
        <f>F12</f>
        <v>Labiště pod Opočínkem</v>
      </c>
      <c r="G112" s="33"/>
      <c r="H112" s="33"/>
      <c r="I112" s="110" t="s">
        <v>22</v>
      </c>
      <c r="J112" s="59">
        <f>IF(J12="","",J12)</f>
        <v>0</v>
      </c>
      <c r="K112" s="33"/>
      <c r="L112" s="36"/>
    </row>
    <row r="113" spans="2:12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15.2" customHeight="1">
      <c r="B114" s="32"/>
      <c r="C114" s="27" t="s">
        <v>23</v>
      </c>
      <c r="D114" s="33"/>
      <c r="E114" s="33"/>
      <c r="F114" s="25" t="str">
        <f>E15</f>
        <v>Povodí Labe, s.p.</v>
      </c>
      <c r="G114" s="33"/>
      <c r="H114" s="33"/>
      <c r="I114" s="110" t="s">
        <v>29</v>
      </c>
      <c r="J114" s="30" t="str">
        <f>E21</f>
        <v>NDCon s.r.o.</v>
      </c>
      <c r="K114" s="33"/>
      <c r="L114" s="36"/>
    </row>
    <row r="115" spans="2:12" s="1" customFormat="1" ht="15.2" customHeight="1">
      <c r="B115" s="32"/>
      <c r="C115" s="27" t="s">
        <v>27</v>
      </c>
      <c r="D115" s="33"/>
      <c r="E115" s="33"/>
      <c r="F115" s="25" t="str">
        <f>IF(E18="","",E18)</f>
        <v>Vyplň údaj</v>
      </c>
      <c r="G115" s="33"/>
      <c r="H115" s="33"/>
      <c r="I115" s="110" t="s">
        <v>32</v>
      </c>
      <c r="J115" s="30" t="str">
        <f>E24</f>
        <v>NDCon s.r.o.</v>
      </c>
      <c r="K115" s="33"/>
      <c r="L115" s="36"/>
    </row>
    <row r="116" spans="2:12" s="1" customFormat="1" ht="10.3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20" s="10" customFormat="1" ht="29.25" customHeight="1">
      <c r="B117" s="163"/>
      <c r="C117" s="164" t="s">
        <v>111</v>
      </c>
      <c r="D117" s="165" t="s">
        <v>59</v>
      </c>
      <c r="E117" s="165" t="s">
        <v>55</v>
      </c>
      <c r="F117" s="165" t="s">
        <v>56</v>
      </c>
      <c r="G117" s="165" t="s">
        <v>112</v>
      </c>
      <c r="H117" s="165" t="s">
        <v>113</v>
      </c>
      <c r="I117" s="166" t="s">
        <v>114</v>
      </c>
      <c r="J117" s="165" t="s">
        <v>105</v>
      </c>
      <c r="K117" s="167" t="s">
        <v>115</v>
      </c>
      <c r="L117" s="168"/>
      <c r="M117" s="68" t="s">
        <v>1</v>
      </c>
      <c r="N117" s="69" t="s">
        <v>38</v>
      </c>
      <c r="O117" s="69" t="s">
        <v>116</v>
      </c>
      <c r="P117" s="69" t="s">
        <v>117</v>
      </c>
      <c r="Q117" s="69" t="s">
        <v>118</v>
      </c>
      <c r="R117" s="69" t="s">
        <v>119</v>
      </c>
      <c r="S117" s="69" t="s">
        <v>120</v>
      </c>
      <c r="T117" s="70" t="s">
        <v>121</v>
      </c>
    </row>
    <row r="118" spans="2:63" s="1" customFormat="1" ht="22.9" customHeight="1">
      <c r="B118" s="32"/>
      <c r="C118" s="75" t="s">
        <v>122</v>
      </c>
      <c r="D118" s="33"/>
      <c r="E118" s="33"/>
      <c r="F118" s="33"/>
      <c r="G118" s="33"/>
      <c r="H118" s="33"/>
      <c r="I118" s="108"/>
      <c r="J118" s="169">
        <f>BK118</f>
        <v>0</v>
      </c>
      <c r="K118" s="33"/>
      <c r="L118" s="36"/>
      <c r="M118" s="71"/>
      <c r="N118" s="72"/>
      <c r="O118" s="72"/>
      <c r="P118" s="170">
        <f>P119</f>
        <v>0</v>
      </c>
      <c r="Q118" s="72"/>
      <c r="R118" s="170">
        <f>R119</f>
        <v>0</v>
      </c>
      <c r="S118" s="72"/>
      <c r="T118" s="171">
        <f>T119</f>
        <v>0</v>
      </c>
      <c r="AT118" s="15" t="s">
        <v>73</v>
      </c>
      <c r="AU118" s="15" t="s">
        <v>107</v>
      </c>
      <c r="BK118" s="172">
        <f>BK119</f>
        <v>0</v>
      </c>
    </row>
    <row r="119" spans="2:63" s="11" customFormat="1" ht="25.9" customHeight="1">
      <c r="B119" s="173"/>
      <c r="C119" s="174"/>
      <c r="D119" s="175" t="s">
        <v>73</v>
      </c>
      <c r="E119" s="176" t="s">
        <v>291</v>
      </c>
      <c r="F119" s="176" t="s">
        <v>292</v>
      </c>
      <c r="G119" s="174"/>
      <c r="H119" s="174"/>
      <c r="I119" s="177"/>
      <c r="J119" s="178">
        <f>BK119</f>
        <v>0</v>
      </c>
      <c r="K119" s="174"/>
      <c r="L119" s="179"/>
      <c r="M119" s="180"/>
      <c r="N119" s="181"/>
      <c r="O119" s="181"/>
      <c r="P119" s="182">
        <f>P120</f>
        <v>0</v>
      </c>
      <c r="Q119" s="181"/>
      <c r="R119" s="182">
        <f>R120</f>
        <v>0</v>
      </c>
      <c r="S119" s="181"/>
      <c r="T119" s="183">
        <f>T120</f>
        <v>0</v>
      </c>
      <c r="AR119" s="184" t="s">
        <v>131</v>
      </c>
      <c r="AT119" s="185" t="s">
        <v>73</v>
      </c>
      <c r="AU119" s="185" t="s">
        <v>74</v>
      </c>
      <c r="AY119" s="184" t="s">
        <v>125</v>
      </c>
      <c r="BK119" s="186">
        <f>BK120</f>
        <v>0</v>
      </c>
    </row>
    <row r="120" spans="2:63" s="11" customFormat="1" ht="22.9" customHeight="1">
      <c r="B120" s="173"/>
      <c r="C120" s="174"/>
      <c r="D120" s="175" t="s">
        <v>73</v>
      </c>
      <c r="E120" s="187" t="s">
        <v>293</v>
      </c>
      <c r="F120" s="187" t="s">
        <v>294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SUM(P121:P128)</f>
        <v>0</v>
      </c>
      <c r="Q120" s="181"/>
      <c r="R120" s="182">
        <f>SUM(R121:R128)</f>
        <v>0</v>
      </c>
      <c r="S120" s="181"/>
      <c r="T120" s="183">
        <f>SUM(T121:T128)</f>
        <v>0</v>
      </c>
      <c r="AR120" s="184" t="s">
        <v>131</v>
      </c>
      <c r="AT120" s="185" t="s">
        <v>73</v>
      </c>
      <c r="AU120" s="185" t="s">
        <v>82</v>
      </c>
      <c r="AY120" s="184" t="s">
        <v>125</v>
      </c>
      <c r="BK120" s="186">
        <f>SUM(BK121:BK128)</f>
        <v>0</v>
      </c>
    </row>
    <row r="121" spans="2:65" s="1" customFormat="1" ht="16.5" customHeight="1">
      <c r="B121" s="32"/>
      <c r="C121" s="189" t="s">
        <v>82</v>
      </c>
      <c r="D121" s="189" t="s">
        <v>127</v>
      </c>
      <c r="E121" s="190" t="s">
        <v>295</v>
      </c>
      <c r="F121" s="191" t="s">
        <v>296</v>
      </c>
      <c r="G121" s="192" t="s">
        <v>164</v>
      </c>
      <c r="H121" s="193">
        <v>1</v>
      </c>
      <c r="I121" s="194"/>
      <c r="J121" s="195">
        <f>ROUND(I121*H121,2)</f>
        <v>0</v>
      </c>
      <c r="K121" s="191" t="s">
        <v>1</v>
      </c>
      <c r="L121" s="36"/>
      <c r="M121" s="196" t="s">
        <v>1</v>
      </c>
      <c r="N121" s="197" t="s">
        <v>39</v>
      </c>
      <c r="O121" s="64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00" t="s">
        <v>14</v>
      </c>
      <c r="AT121" s="200" t="s">
        <v>127</v>
      </c>
      <c r="AU121" s="200" t="s">
        <v>84</v>
      </c>
      <c r="AY121" s="15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5" t="s">
        <v>82</v>
      </c>
      <c r="BK121" s="201">
        <f>ROUND(I121*H121,2)</f>
        <v>0</v>
      </c>
      <c r="BL121" s="15" t="s">
        <v>14</v>
      </c>
      <c r="BM121" s="200" t="s">
        <v>297</v>
      </c>
    </row>
    <row r="122" spans="2:47" s="1" customFormat="1" ht="12">
      <c r="B122" s="32"/>
      <c r="C122" s="33"/>
      <c r="D122" s="202" t="s">
        <v>133</v>
      </c>
      <c r="E122" s="33"/>
      <c r="F122" s="203" t="s">
        <v>298</v>
      </c>
      <c r="G122" s="33"/>
      <c r="H122" s="33"/>
      <c r="I122" s="108"/>
      <c r="J122" s="33"/>
      <c r="K122" s="33"/>
      <c r="L122" s="36"/>
      <c r="M122" s="204"/>
      <c r="N122" s="64"/>
      <c r="O122" s="64"/>
      <c r="P122" s="64"/>
      <c r="Q122" s="64"/>
      <c r="R122" s="64"/>
      <c r="S122" s="64"/>
      <c r="T122" s="65"/>
      <c r="AT122" s="15" t="s">
        <v>133</v>
      </c>
      <c r="AU122" s="15" t="s">
        <v>84</v>
      </c>
    </row>
    <row r="123" spans="2:47" s="1" customFormat="1" ht="195">
      <c r="B123" s="32"/>
      <c r="C123" s="33"/>
      <c r="D123" s="202" t="s">
        <v>135</v>
      </c>
      <c r="E123" s="33"/>
      <c r="F123" s="205" t="s">
        <v>379</v>
      </c>
      <c r="G123" s="33"/>
      <c r="H123" s="33"/>
      <c r="I123" s="108"/>
      <c r="J123" s="33"/>
      <c r="K123" s="33"/>
      <c r="L123" s="36"/>
      <c r="M123" s="204"/>
      <c r="N123" s="64"/>
      <c r="O123" s="64"/>
      <c r="P123" s="64"/>
      <c r="Q123" s="64"/>
      <c r="R123" s="64"/>
      <c r="S123" s="64"/>
      <c r="T123" s="65"/>
      <c r="AT123" s="15" t="s">
        <v>135</v>
      </c>
      <c r="AU123" s="15" t="s">
        <v>84</v>
      </c>
    </row>
    <row r="124" spans="2:65" s="1" customFormat="1" ht="24" customHeight="1">
      <c r="B124" s="32"/>
      <c r="C124" s="189" t="s">
        <v>144</v>
      </c>
      <c r="D124" s="189" t="s">
        <v>127</v>
      </c>
      <c r="E124" s="190" t="s">
        <v>299</v>
      </c>
      <c r="F124" s="191" t="s">
        <v>300</v>
      </c>
      <c r="G124" s="192" t="s">
        <v>164</v>
      </c>
      <c r="H124" s="193">
        <v>1</v>
      </c>
      <c r="I124" s="194"/>
      <c r="J124" s="195">
        <f>ROUND(I124*H124,2)</f>
        <v>0</v>
      </c>
      <c r="K124" s="191" t="s">
        <v>1</v>
      </c>
      <c r="L124" s="36"/>
      <c r="M124" s="196" t="s">
        <v>1</v>
      </c>
      <c r="N124" s="197" t="s">
        <v>39</v>
      </c>
      <c r="O124" s="64"/>
      <c r="P124" s="198">
        <f>O124*H124</f>
        <v>0</v>
      </c>
      <c r="Q124" s="198">
        <v>0</v>
      </c>
      <c r="R124" s="198">
        <f>Q124*H124</f>
        <v>0</v>
      </c>
      <c r="S124" s="198">
        <v>0</v>
      </c>
      <c r="T124" s="199">
        <f>S124*H124</f>
        <v>0</v>
      </c>
      <c r="AR124" s="200" t="s">
        <v>131</v>
      </c>
      <c r="AT124" s="200" t="s">
        <v>127</v>
      </c>
      <c r="AU124" s="200" t="s">
        <v>84</v>
      </c>
      <c r="AY124" s="15" t="s">
        <v>125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15" t="s">
        <v>82</v>
      </c>
      <c r="BK124" s="201">
        <f>ROUND(I124*H124,2)</f>
        <v>0</v>
      </c>
      <c r="BL124" s="15" t="s">
        <v>131</v>
      </c>
      <c r="BM124" s="200" t="s">
        <v>301</v>
      </c>
    </row>
    <row r="125" spans="2:47" s="1" customFormat="1" ht="19.5">
      <c r="B125" s="32"/>
      <c r="C125" s="33"/>
      <c r="D125" s="202" t="s">
        <v>133</v>
      </c>
      <c r="E125" s="33"/>
      <c r="F125" s="203" t="s">
        <v>302</v>
      </c>
      <c r="G125" s="33"/>
      <c r="H125" s="33"/>
      <c r="I125" s="108"/>
      <c r="J125" s="33"/>
      <c r="K125" s="33"/>
      <c r="L125" s="36"/>
      <c r="M125" s="204"/>
      <c r="N125" s="64"/>
      <c r="O125" s="64"/>
      <c r="P125" s="64"/>
      <c r="Q125" s="64"/>
      <c r="R125" s="64"/>
      <c r="S125" s="64"/>
      <c r="T125" s="65"/>
      <c r="AT125" s="15" t="s">
        <v>133</v>
      </c>
      <c r="AU125" s="15" t="s">
        <v>84</v>
      </c>
    </row>
    <row r="126" spans="2:47" s="1" customFormat="1" ht="39">
      <c r="B126" s="32"/>
      <c r="C126" s="33"/>
      <c r="D126" s="202" t="s">
        <v>135</v>
      </c>
      <c r="E126" s="33"/>
      <c r="F126" s="205" t="s">
        <v>303</v>
      </c>
      <c r="G126" s="33"/>
      <c r="H126" s="33"/>
      <c r="I126" s="108"/>
      <c r="J126" s="33"/>
      <c r="K126" s="33"/>
      <c r="L126" s="36"/>
      <c r="M126" s="204"/>
      <c r="N126" s="64"/>
      <c r="O126" s="64"/>
      <c r="P126" s="64"/>
      <c r="Q126" s="64"/>
      <c r="R126" s="64"/>
      <c r="S126" s="64"/>
      <c r="T126" s="65"/>
      <c r="AT126" s="15" t="s">
        <v>135</v>
      </c>
      <c r="AU126" s="15" t="s">
        <v>84</v>
      </c>
    </row>
    <row r="127" spans="2:65" s="1" customFormat="1" ht="16.5" customHeight="1">
      <c r="B127" s="32"/>
      <c r="C127" s="189" t="s">
        <v>131</v>
      </c>
      <c r="D127" s="189" t="s">
        <v>127</v>
      </c>
      <c r="E127" s="190" t="s">
        <v>304</v>
      </c>
      <c r="F127" s="191" t="s">
        <v>305</v>
      </c>
      <c r="G127" s="192" t="s">
        <v>164</v>
      </c>
      <c r="H127" s="193">
        <v>1</v>
      </c>
      <c r="I127" s="194"/>
      <c r="J127" s="195">
        <f>ROUND(I127*H127,2)</f>
        <v>0</v>
      </c>
      <c r="K127" s="191" t="s">
        <v>1</v>
      </c>
      <c r="L127" s="36"/>
      <c r="M127" s="196" t="s">
        <v>1</v>
      </c>
      <c r="N127" s="197" t="s">
        <v>39</v>
      </c>
      <c r="O127" s="64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00" t="s">
        <v>131</v>
      </c>
      <c r="AT127" s="200" t="s">
        <v>127</v>
      </c>
      <c r="AU127" s="200" t="s">
        <v>84</v>
      </c>
      <c r="AY127" s="15" t="s">
        <v>125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5" t="s">
        <v>82</v>
      </c>
      <c r="BK127" s="201">
        <f>ROUND(I127*H127,2)</f>
        <v>0</v>
      </c>
      <c r="BL127" s="15" t="s">
        <v>131</v>
      </c>
      <c r="BM127" s="200" t="s">
        <v>306</v>
      </c>
    </row>
    <row r="128" spans="2:47" s="1" customFormat="1" ht="29.25">
      <c r="B128" s="32"/>
      <c r="C128" s="33"/>
      <c r="D128" s="202" t="s">
        <v>133</v>
      </c>
      <c r="E128" s="33"/>
      <c r="F128" s="203" t="s">
        <v>307</v>
      </c>
      <c r="G128" s="33"/>
      <c r="H128" s="33"/>
      <c r="I128" s="108"/>
      <c r="J128" s="33"/>
      <c r="K128" s="33"/>
      <c r="L128" s="36"/>
      <c r="M128" s="217"/>
      <c r="N128" s="218"/>
      <c r="O128" s="218"/>
      <c r="P128" s="218"/>
      <c r="Q128" s="218"/>
      <c r="R128" s="218"/>
      <c r="S128" s="218"/>
      <c r="T128" s="219"/>
      <c r="AT128" s="15" t="s">
        <v>133</v>
      </c>
      <c r="AU128" s="15" t="s">
        <v>84</v>
      </c>
    </row>
    <row r="129" spans="2:12" s="1" customFormat="1" ht="6.95" customHeight="1">
      <c r="B129" s="47"/>
      <c r="C129" s="48"/>
      <c r="D129" s="48"/>
      <c r="E129" s="48"/>
      <c r="F129" s="48"/>
      <c r="G129" s="48"/>
      <c r="H129" s="48"/>
      <c r="I129" s="140"/>
      <c r="J129" s="48"/>
      <c r="K129" s="48"/>
      <c r="L129" s="36"/>
    </row>
  </sheetData>
  <sheetProtection algorithmName="SHA-512" hashValue="yamk015ZMPS3PZe/sVVF+oVetDGnMDEmwIjaMDBVm0s2dbiTvo4PWBivaq5+ElSeaPszw+cPbMg7Nna5KdO9OA==" saltValue="p1MQtBH2GARIYxj/jyPyWQ==" spinCount="100000" sheet="1" objects="1" scenarios="1" formatColumns="0" formatRows="0" autoFilter="0"/>
  <autoFilter ref="C117:K12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 topLeftCell="A56">
      <selection activeCell="AI110" sqref="AI1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1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96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</row>
    <row r="4" spans="2:46" ht="24.95" customHeight="1">
      <c r="B4" s="18"/>
      <c r="D4" s="105" t="s">
        <v>100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78" t="str">
        <f>'Rekapitulace stavby'!K6</f>
        <v>Labe, Labiště pod Opočínkem, revitalizace slepého ramene</v>
      </c>
      <c r="F7" s="279"/>
      <c r="G7" s="279"/>
      <c r="H7" s="279"/>
      <c r="L7" s="18"/>
    </row>
    <row r="8" spans="2:12" s="1" customFormat="1" ht="12" customHeight="1">
      <c r="B8" s="36"/>
      <c r="D8" s="107" t="s">
        <v>101</v>
      </c>
      <c r="I8" s="108"/>
      <c r="L8" s="36"/>
    </row>
    <row r="9" spans="2:12" s="1" customFormat="1" ht="36.95" customHeight="1">
      <c r="B9" s="36"/>
      <c r="E9" s="280" t="s">
        <v>308</v>
      </c>
      <c r="F9" s="281"/>
      <c r="G9" s="281"/>
      <c r="H9" s="281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>
        <f>'Rekapitulace stavby'!AN8</f>
        <v>0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10" t="s">
        <v>26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30</v>
      </c>
      <c r="I24" s="110" t="s">
        <v>26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33</v>
      </c>
      <c r="I26" s="108"/>
      <c r="L26" s="36"/>
    </row>
    <row r="27" spans="2:12" s="7" customFormat="1" ht="16.5" customHeight="1">
      <c r="B27" s="112"/>
      <c r="E27" s="284" t="s">
        <v>1</v>
      </c>
      <c r="F27" s="284"/>
      <c r="G27" s="284"/>
      <c r="H27" s="284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34</v>
      </c>
      <c r="I30" s="108"/>
      <c r="J30" s="116">
        <f>ROUND(J118,2)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36</v>
      </c>
      <c r="I32" s="118" t="s">
        <v>35</v>
      </c>
      <c r="J32" s="117" t="s">
        <v>37</v>
      </c>
      <c r="L32" s="36"/>
    </row>
    <row r="33" spans="2:12" s="1" customFormat="1" ht="14.45" customHeight="1">
      <c r="B33" s="36"/>
      <c r="D33" s="119" t="s">
        <v>38</v>
      </c>
      <c r="E33" s="107" t="s">
        <v>39</v>
      </c>
      <c r="F33" s="120">
        <f>ROUND((SUM(BE118:BE123)),2)</f>
        <v>0</v>
      </c>
      <c r="I33" s="121">
        <v>0.21</v>
      </c>
      <c r="J33" s="120">
        <f>ROUND(((SUM(BE118:BE123))*I33),2)</f>
        <v>0</v>
      </c>
      <c r="L33" s="36"/>
    </row>
    <row r="34" spans="2:12" s="1" customFormat="1" ht="14.45" customHeight="1">
      <c r="B34" s="36"/>
      <c r="E34" s="107" t="s">
        <v>40</v>
      </c>
      <c r="F34" s="120">
        <f>ROUND((SUM(BF118:BF123)),2)</f>
        <v>0</v>
      </c>
      <c r="I34" s="121">
        <v>0.15</v>
      </c>
      <c r="J34" s="120">
        <f>ROUND(((SUM(BF118:BF123))*I34),2)</f>
        <v>0</v>
      </c>
      <c r="L34" s="36"/>
    </row>
    <row r="35" spans="2:12" s="1" customFormat="1" ht="14.45" customHeight="1" hidden="1">
      <c r="B35" s="36"/>
      <c r="E35" s="107" t="s">
        <v>41</v>
      </c>
      <c r="F35" s="120">
        <f>ROUND((SUM(BG118:BG123)),2)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42</v>
      </c>
      <c r="F36" s="120">
        <f>ROUND((SUM(BH118:BH123)),2)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43</v>
      </c>
      <c r="F37" s="120">
        <f>ROUND((SUM(BI118:BI123)),2)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47</v>
      </c>
      <c r="E50" s="131"/>
      <c r="F50" s="131"/>
      <c r="G50" s="130" t="s">
        <v>48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49</v>
      </c>
      <c r="E61" s="134"/>
      <c r="F61" s="135" t="s">
        <v>50</v>
      </c>
      <c r="G61" s="133" t="s">
        <v>49</v>
      </c>
      <c r="H61" s="134"/>
      <c r="I61" s="136"/>
      <c r="J61" s="137" t="s">
        <v>50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51</v>
      </c>
      <c r="E65" s="131"/>
      <c r="F65" s="131"/>
      <c r="G65" s="130" t="s">
        <v>52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49</v>
      </c>
      <c r="E76" s="134"/>
      <c r="F76" s="135" t="s">
        <v>50</v>
      </c>
      <c r="G76" s="133" t="s">
        <v>49</v>
      </c>
      <c r="H76" s="134"/>
      <c r="I76" s="136"/>
      <c r="J76" s="137" t="s">
        <v>50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103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76" t="str">
        <f>E7</f>
        <v>Labe, Labiště pod Opočínkem, revitalizace slepého ramene</v>
      </c>
      <c r="F85" s="277"/>
      <c r="G85" s="277"/>
      <c r="H85" s="277"/>
      <c r="I85" s="108"/>
      <c r="J85" s="33"/>
      <c r="K85" s="33"/>
      <c r="L85" s="36"/>
    </row>
    <row r="86" spans="2:12" s="1" customFormat="1" ht="12" customHeight="1">
      <c r="B86" s="32"/>
      <c r="C86" s="27" t="s">
        <v>101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47" t="str">
        <f>E9</f>
        <v>SO.03.2 - Vegetační úpravy - Kácení po stavbě</v>
      </c>
      <c r="F87" s="275"/>
      <c r="G87" s="275"/>
      <c r="H87" s="275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Labiště pod Opočínkem</v>
      </c>
      <c r="G89" s="33"/>
      <c r="H89" s="33"/>
      <c r="I89" s="110" t="s">
        <v>22</v>
      </c>
      <c r="J89" s="59">
        <f>IF(J12="","",J12)</f>
        <v>0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23</v>
      </c>
      <c r="D91" s="33"/>
      <c r="E91" s="33"/>
      <c r="F91" s="25" t="str">
        <f>E15</f>
        <v>Povodí Labe, s.p.</v>
      </c>
      <c r="G91" s="33"/>
      <c r="H91" s="33"/>
      <c r="I91" s="110" t="s">
        <v>29</v>
      </c>
      <c r="J91" s="30" t="str">
        <f>E21</f>
        <v>NDCon s.r.o.</v>
      </c>
      <c r="K91" s="33"/>
      <c r="L91" s="36"/>
    </row>
    <row r="92" spans="2:12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NDCon s.r.o.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104</v>
      </c>
      <c r="D94" s="145"/>
      <c r="E94" s="145"/>
      <c r="F94" s="145"/>
      <c r="G94" s="145"/>
      <c r="H94" s="145"/>
      <c r="I94" s="146"/>
      <c r="J94" s="147" t="s">
        <v>105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106</v>
      </c>
      <c r="D96" s="33"/>
      <c r="E96" s="33"/>
      <c r="F96" s="33"/>
      <c r="G96" s="33"/>
      <c r="H96" s="33"/>
      <c r="I96" s="108"/>
      <c r="J96" s="77">
        <f>J118</f>
        <v>0</v>
      </c>
      <c r="K96" s="33"/>
      <c r="L96" s="36"/>
      <c r="AU96" s="15" t="s">
        <v>107</v>
      </c>
    </row>
    <row r="97" spans="2:12" s="8" customFormat="1" ht="24.95" customHeight="1">
      <c r="B97" s="149"/>
      <c r="C97" s="150"/>
      <c r="D97" s="151" t="s">
        <v>289</v>
      </c>
      <c r="E97" s="152"/>
      <c r="F97" s="152"/>
      <c r="G97" s="152"/>
      <c r="H97" s="152"/>
      <c r="I97" s="153"/>
      <c r="J97" s="154">
        <f>J119</f>
        <v>0</v>
      </c>
      <c r="K97" s="150"/>
      <c r="L97" s="155"/>
    </row>
    <row r="98" spans="2:12" s="9" customFormat="1" ht="19.9" customHeight="1">
      <c r="B98" s="156"/>
      <c r="C98" s="157"/>
      <c r="D98" s="158" t="s">
        <v>290</v>
      </c>
      <c r="E98" s="159"/>
      <c r="F98" s="159"/>
      <c r="G98" s="159"/>
      <c r="H98" s="159"/>
      <c r="I98" s="160"/>
      <c r="J98" s="161">
        <f>J120</f>
        <v>0</v>
      </c>
      <c r="K98" s="157"/>
      <c r="L98" s="162"/>
    </row>
    <row r="99" spans="2:12" s="1" customFormat="1" ht="21.75" customHeight="1">
      <c r="B99" s="32"/>
      <c r="C99" s="33"/>
      <c r="D99" s="33"/>
      <c r="E99" s="33"/>
      <c r="F99" s="33"/>
      <c r="G99" s="33"/>
      <c r="H99" s="33"/>
      <c r="I99" s="108"/>
      <c r="J99" s="33"/>
      <c r="K99" s="33"/>
      <c r="L99" s="36"/>
    </row>
    <row r="100" spans="2:12" s="1" customFormat="1" ht="6.95" customHeight="1">
      <c r="B100" s="47"/>
      <c r="C100" s="48"/>
      <c r="D100" s="48"/>
      <c r="E100" s="48"/>
      <c r="F100" s="48"/>
      <c r="G100" s="48"/>
      <c r="H100" s="48"/>
      <c r="I100" s="140"/>
      <c r="J100" s="48"/>
      <c r="K100" s="48"/>
      <c r="L100" s="36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3"/>
      <c r="J104" s="50"/>
      <c r="K104" s="50"/>
      <c r="L104" s="36"/>
    </row>
    <row r="105" spans="2:12" s="1" customFormat="1" ht="24.95" customHeight="1">
      <c r="B105" s="32"/>
      <c r="C105" s="21" t="s">
        <v>110</v>
      </c>
      <c r="D105" s="33"/>
      <c r="E105" s="33"/>
      <c r="F105" s="33"/>
      <c r="G105" s="33"/>
      <c r="H105" s="33"/>
      <c r="I105" s="108"/>
      <c r="J105" s="33"/>
      <c r="K105" s="33"/>
      <c r="L105" s="36"/>
    </row>
    <row r="106" spans="2:12" s="1" customFormat="1" ht="6.95" customHeight="1">
      <c r="B106" s="32"/>
      <c r="C106" s="33"/>
      <c r="D106" s="33"/>
      <c r="E106" s="33"/>
      <c r="F106" s="33"/>
      <c r="G106" s="33"/>
      <c r="H106" s="33"/>
      <c r="I106" s="108"/>
      <c r="J106" s="33"/>
      <c r="K106" s="33"/>
      <c r="L106" s="36"/>
    </row>
    <row r="107" spans="2:12" s="1" customFormat="1" ht="12" customHeight="1">
      <c r="B107" s="32"/>
      <c r="C107" s="27" t="s">
        <v>16</v>
      </c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16.5" customHeight="1">
      <c r="B108" s="32"/>
      <c r="C108" s="33"/>
      <c r="D108" s="33"/>
      <c r="E108" s="276" t="str">
        <f>E7</f>
        <v>Labe, Labiště pod Opočínkem, revitalizace slepého ramene</v>
      </c>
      <c r="F108" s="277"/>
      <c r="G108" s="277"/>
      <c r="H108" s="277"/>
      <c r="I108" s="108"/>
      <c r="J108" s="33"/>
      <c r="K108" s="33"/>
      <c r="L108" s="36"/>
    </row>
    <row r="109" spans="2:12" s="1" customFormat="1" ht="12" customHeight="1">
      <c r="B109" s="32"/>
      <c r="C109" s="27" t="s">
        <v>101</v>
      </c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6.5" customHeight="1">
      <c r="B110" s="32"/>
      <c r="C110" s="33"/>
      <c r="D110" s="33"/>
      <c r="E110" s="247" t="str">
        <f>E9</f>
        <v>SO.03.2 - Vegetační úpravy - Kácení po stavbě</v>
      </c>
      <c r="F110" s="275"/>
      <c r="G110" s="275"/>
      <c r="H110" s="275"/>
      <c r="I110" s="108"/>
      <c r="J110" s="33"/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2" customHeight="1">
      <c r="B112" s="32"/>
      <c r="C112" s="27" t="s">
        <v>20</v>
      </c>
      <c r="D112" s="33"/>
      <c r="E112" s="33"/>
      <c r="F112" s="25" t="str">
        <f>F12</f>
        <v>Labiště pod Opočínkem</v>
      </c>
      <c r="G112" s="33"/>
      <c r="H112" s="33"/>
      <c r="I112" s="110" t="s">
        <v>22</v>
      </c>
      <c r="J112" s="59">
        <f>IF(J12="","",J12)</f>
        <v>0</v>
      </c>
      <c r="K112" s="33"/>
      <c r="L112" s="36"/>
    </row>
    <row r="113" spans="2:12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15.2" customHeight="1">
      <c r="B114" s="32"/>
      <c r="C114" s="27" t="s">
        <v>23</v>
      </c>
      <c r="D114" s="33"/>
      <c r="E114" s="33"/>
      <c r="F114" s="25" t="str">
        <f>E15</f>
        <v>Povodí Labe, s.p.</v>
      </c>
      <c r="G114" s="33"/>
      <c r="H114" s="33"/>
      <c r="I114" s="110" t="s">
        <v>29</v>
      </c>
      <c r="J114" s="30" t="str">
        <f>E21</f>
        <v>NDCon s.r.o.</v>
      </c>
      <c r="K114" s="33"/>
      <c r="L114" s="36"/>
    </row>
    <row r="115" spans="2:12" s="1" customFormat="1" ht="15.2" customHeight="1">
      <c r="B115" s="32"/>
      <c r="C115" s="27" t="s">
        <v>27</v>
      </c>
      <c r="D115" s="33"/>
      <c r="E115" s="33"/>
      <c r="F115" s="25" t="str">
        <f>IF(E18="","",E18)</f>
        <v>Vyplň údaj</v>
      </c>
      <c r="G115" s="33"/>
      <c r="H115" s="33"/>
      <c r="I115" s="110" t="s">
        <v>32</v>
      </c>
      <c r="J115" s="30" t="str">
        <f>E24</f>
        <v>NDCon s.r.o.</v>
      </c>
      <c r="K115" s="33"/>
      <c r="L115" s="36"/>
    </row>
    <row r="116" spans="2:12" s="1" customFormat="1" ht="10.3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20" s="10" customFormat="1" ht="29.25" customHeight="1">
      <c r="B117" s="163"/>
      <c r="C117" s="164" t="s">
        <v>111</v>
      </c>
      <c r="D117" s="165" t="s">
        <v>59</v>
      </c>
      <c r="E117" s="165" t="s">
        <v>55</v>
      </c>
      <c r="F117" s="165" t="s">
        <v>56</v>
      </c>
      <c r="G117" s="165" t="s">
        <v>112</v>
      </c>
      <c r="H117" s="165" t="s">
        <v>113</v>
      </c>
      <c r="I117" s="166" t="s">
        <v>114</v>
      </c>
      <c r="J117" s="165" t="s">
        <v>105</v>
      </c>
      <c r="K117" s="167" t="s">
        <v>115</v>
      </c>
      <c r="L117" s="168"/>
      <c r="M117" s="68" t="s">
        <v>1</v>
      </c>
      <c r="N117" s="69" t="s">
        <v>38</v>
      </c>
      <c r="O117" s="69" t="s">
        <v>116</v>
      </c>
      <c r="P117" s="69" t="s">
        <v>117</v>
      </c>
      <c r="Q117" s="69" t="s">
        <v>118</v>
      </c>
      <c r="R117" s="69" t="s">
        <v>119</v>
      </c>
      <c r="S117" s="69" t="s">
        <v>120</v>
      </c>
      <c r="T117" s="70" t="s">
        <v>121</v>
      </c>
    </row>
    <row r="118" spans="2:63" s="1" customFormat="1" ht="22.9" customHeight="1">
      <c r="B118" s="32"/>
      <c r="C118" s="75" t="s">
        <v>122</v>
      </c>
      <c r="D118" s="33"/>
      <c r="E118" s="33"/>
      <c r="F118" s="33"/>
      <c r="G118" s="33"/>
      <c r="H118" s="33"/>
      <c r="I118" s="108"/>
      <c r="J118" s="169">
        <f>BK118</f>
        <v>0</v>
      </c>
      <c r="K118" s="33"/>
      <c r="L118" s="36"/>
      <c r="M118" s="71"/>
      <c r="N118" s="72"/>
      <c r="O118" s="72"/>
      <c r="P118" s="170">
        <f>P119</f>
        <v>0</v>
      </c>
      <c r="Q118" s="72"/>
      <c r="R118" s="170">
        <f>R119</f>
        <v>0</v>
      </c>
      <c r="S118" s="72"/>
      <c r="T118" s="171">
        <f>T119</f>
        <v>0</v>
      </c>
      <c r="AT118" s="15" t="s">
        <v>73</v>
      </c>
      <c r="AU118" s="15" t="s">
        <v>107</v>
      </c>
      <c r="BK118" s="172">
        <f>BK119</f>
        <v>0</v>
      </c>
    </row>
    <row r="119" spans="2:63" s="11" customFormat="1" ht="25.9" customHeight="1">
      <c r="B119" s="173"/>
      <c r="C119" s="174"/>
      <c r="D119" s="175" t="s">
        <v>73</v>
      </c>
      <c r="E119" s="176" t="s">
        <v>291</v>
      </c>
      <c r="F119" s="176" t="s">
        <v>292</v>
      </c>
      <c r="G119" s="174"/>
      <c r="H119" s="174"/>
      <c r="I119" s="177"/>
      <c r="J119" s="178">
        <f>BK119</f>
        <v>0</v>
      </c>
      <c r="K119" s="174"/>
      <c r="L119" s="179"/>
      <c r="M119" s="180"/>
      <c r="N119" s="181"/>
      <c r="O119" s="181"/>
      <c r="P119" s="182">
        <f>P120</f>
        <v>0</v>
      </c>
      <c r="Q119" s="181"/>
      <c r="R119" s="182">
        <f>R120</f>
        <v>0</v>
      </c>
      <c r="S119" s="181"/>
      <c r="T119" s="183">
        <f>T120</f>
        <v>0</v>
      </c>
      <c r="AR119" s="184" t="s">
        <v>131</v>
      </c>
      <c r="AT119" s="185" t="s">
        <v>73</v>
      </c>
      <c r="AU119" s="185" t="s">
        <v>74</v>
      </c>
      <c r="AY119" s="184" t="s">
        <v>125</v>
      </c>
      <c r="BK119" s="186">
        <f>BK120</f>
        <v>0</v>
      </c>
    </row>
    <row r="120" spans="2:63" s="11" customFormat="1" ht="22.9" customHeight="1">
      <c r="B120" s="173"/>
      <c r="C120" s="174"/>
      <c r="D120" s="175" t="s">
        <v>73</v>
      </c>
      <c r="E120" s="187" t="s">
        <v>293</v>
      </c>
      <c r="F120" s="187" t="s">
        <v>294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SUM(P121:P123)</f>
        <v>0</v>
      </c>
      <c r="Q120" s="181"/>
      <c r="R120" s="182">
        <f>SUM(R121:R123)</f>
        <v>0</v>
      </c>
      <c r="S120" s="181"/>
      <c r="T120" s="183">
        <f>SUM(T121:T123)</f>
        <v>0</v>
      </c>
      <c r="AR120" s="184" t="s">
        <v>131</v>
      </c>
      <c r="AT120" s="185" t="s">
        <v>73</v>
      </c>
      <c r="AU120" s="185" t="s">
        <v>82</v>
      </c>
      <c r="AY120" s="184" t="s">
        <v>125</v>
      </c>
      <c r="BK120" s="186">
        <f>SUM(BK121:BK123)</f>
        <v>0</v>
      </c>
    </row>
    <row r="121" spans="2:65" s="1" customFormat="1" ht="16.5" customHeight="1">
      <c r="B121" s="32"/>
      <c r="C121" s="189" t="s">
        <v>82</v>
      </c>
      <c r="D121" s="189" t="s">
        <v>127</v>
      </c>
      <c r="E121" s="190" t="s">
        <v>309</v>
      </c>
      <c r="F121" s="191" t="s">
        <v>310</v>
      </c>
      <c r="G121" s="192" t="s">
        <v>164</v>
      </c>
      <c r="H121" s="193">
        <v>1</v>
      </c>
      <c r="I121" s="194"/>
      <c r="J121" s="195">
        <f>ROUND(I121*H121,2)</f>
        <v>0</v>
      </c>
      <c r="K121" s="191" t="s">
        <v>1</v>
      </c>
      <c r="L121" s="36"/>
      <c r="M121" s="196" t="s">
        <v>1</v>
      </c>
      <c r="N121" s="197" t="s">
        <v>39</v>
      </c>
      <c r="O121" s="64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00" t="s">
        <v>14</v>
      </c>
      <c r="AT121" s="200" t="s">
        <v>127</v>
      </c>
      <c r="AU121" s="200" t="s">
        <v>84</v>
      </c>
      <c r="AY121" s="15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5" t="s">
        <v>82</v>
      </c>
      <c r="BK121" s="201">
        <f>ROUND(I121*H121,2)</f>
        <v>0</v>
      </c>
      <c r="BL121" s="15" t="s">
        <v>14</v>
      </c>
      <c r="BM121" s="200" t="s">
        <v>311</v>
      </c>
    </row>
    <row r="122" spans="2:47" s="1" customFormat="1" ht="12">
      <c r="B122" s="32"/>
      <c r="C122" s="33"/>
      <c r="D122" s="202" t="s">
        <v>133</v>
      </c>
      <c r="E122" s="33"/>
      <c r="F122" s="203" t="s">
        <v>312</v>
      </c>
      <c r="G122" s="33"/>
      <c r="H122" s="33"/>
      <c r="I122" s="108"/>
      <c r="J122" s="33"/>
      <c r="K122" s="33"/>
      <c r="L122" s="36"/>
      <c r="M122" s="204"/>
      <c r="N122" s="64"/>
      <c r="O122" s="64"/>
      <c r="P122" s="64"/>
      <c r="Q122" s="64"/>
      <c r="R122" s="64"/>
      <c r="S122" s="64"/>
      <c r="T122" s="65"/>
      <c r="AT122" s="15" t="s">
        <v>133</v>
      </c>
      <c r="AU122" s="15" t="s">
        <v>84</v>
      </c>
    </row>
    <row r="123" spans="2:47" s="1" customFormat="1" ht="87.75">
      <c r="B123" s="32"/>
      <c r="C123" s="33"/>
      <c r="D123" s="202" t="s">
        <v>135</v>
      </c>
      <c r="E123" s="33"/>
      <c r="F123" s="205" t="s">
        <v>313</v>
      </c>
      <c r="G123" s="33"/>
      <c r="H123" s="33"/>
      <c r="I123" s="108"/>
      <c r="J123" s="33"/>
      <c r="K123" s="33"/>
      <c r="L123" s="36"/>
      <c r="M123" s="217"/>
      <c r="N123" s="218"/>
      <c r="O123" s="218"/>
      <c r="P123" s="218"/>
      <c r="Q123" s="218"/>
      <c r="R123" s="218"/>
      <c r="S123" s="218"/>
      <c r="T123" s="219"/>
      <c r="AT123" s="15" t="s">
        <v>135</v>
      </c>
      <c r="AU123" s="15" t="s">
        <v>84</v>
      </c>
    </row>
    <row r="124" spans="2:12" s="1" customFormat="1" ht="6.95" customHeight="1">
      <c r="B124" s="47"/>
      <c r="C124" s="48"/>
      <c r="D124" s="48"/>
      <c r="E124" s="48"/>
      <c r="F124" s="48"/>
      <c r="G124" s="48"/>
      <c r="H124" s="48"/>
      <c r="I124" s="140"/>
      <c r="J124" s="48"/>
      <c r="K124" s="48"/>
      <c r="L124" s="36"/>
    </row>
  </sheetData>
  <sheetProtection algorithmName="SHA-512" hashValue="H8MEutQlrqVouuhkfIy2IKnnU0AaLv6cPJtHoxDlJeeJxWBqV28HdoUE7cNSqBoVjtukL/pQCiNZFurDv7alRw==" saltValue="1WEJ7ZZODUEQ+Qb+gCNBw8uZcxvmS/hq0xIXxkgVwQl+BH+4V+Vd8cQwiq5WeXeFBYkoKdRpeH3sLk52ujE3FA==" spinCount="100000" sheet="1" objects="1" scenarios="1" formatColumns="0" formatRows="0" autoFilter="0"/>
  <autoFilter ref="C117:K12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5"/>
  <sheetViews>
    <sheetView showGridLines="0" workbookViewId="0" topLeftCell="A44">
      <selection activeCell="AI110" sqref="AI1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1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5" t="s">
        <v>99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84</v>
      </c>
    </row>
    <row r="4" spans="2:46" ht="24.95" customHeight="1">
      <c r="B4" s="18"/>
      <c r="D4" s="105" t="s">
        <v>100</v>
      </c>
      <c r="L4" s="18"/>
      <c r="M4" s="10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78" t="str">
        <f>'Rekapitulace stavby'!K6</f>
        <v>Labe, Labiště pod Opočínkem, revitalizace slepého ramene</v>
      </c>
      <c r="F7" s="279"/>
      <c r="G7" s="279"/>
      <c r="H7" s="279"/>
      <c r="L7" s="18"/>
    </row>
    <row r="8" spans="2:12" s="1" customFormat="1" ht="12" customHeight="1">
      <c r="B8" s="36"/>
      <c r="D8" s="107" t="s">
        <v>101</v>
      </c>
      <c r="I8" s="108"/>
      <c r="L8" s="36"/>
    </row>
    <row r="9" spans="2:12" s="1" customFormat="1" ht="36.95" customHeight="1">
      <c r="B9" s="36"/>
      <c r="E9" s="280" t="s">
        <v>314</v>
      </c>
      <c r="F9" s="281"/>
      <c r="G9" s="281"/>
      <c r="H9" s="281"/>
      <c r="I9" s="108"/>
      <c r="L9" s="36"/>
    </row>
    <row r="10" spans="2:12" s="1" customFormat="1" ht="1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>
        <f>'Rekapitulace stavby'!AN8</f>
        <v>0</v>
      </c>
      <c r="L12" s="36"/>
    </row>
    <row r="13" spans="2:12" s="1" customFormat="1" ht="10.9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10" t="s">
        <v>26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29</v>
      </c>
      <c r="I20" s="110" t="s">
        <v>24</v>
      </c>
      <c r="J20" s="109" t="s">
        <v>1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30</v>
      </c>
      <c r="I24" s="110" t="s">
        <v>26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33</v>
      </c>
      <c r="I26" s="108"/>
      <c r="L26" s="36"/>
    </row>
    <row r="27" spans="2:12" s="7" customFormat="1" ht="16.5" customHeight="1">
      <c r="B27" s="112"/>
      <c r="E27" s="284" t="s">
        <v>1</v>
      </c>
      <c r="F27" s="284"/>
      <c r="G27" s="284"/>
      <c r="H27" s="284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34</v>
      </c>
      <c r="I30" s="108"/>
      <c r="J30" s="116">
        <f>ROUND(J118,2)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36</v>
      </c>
      <c r="I32" s="118" t="s">
        <v>35</v>
      </c>
      <c r="J32" s="117" t="s">
        <v>37</v>
      </c>
      <c r="L32" s="36"/>
    </row>
    <row r="33" spans="2:12" s="1" customFormat="1" ht="14.45" customHeight="1">
      <c r="B33" s="36"/>
      <c r="D33" s="119" t="s">
        <v>38</v>
      </c>
      <c r="E33" s="107" t="s">
        <v>39</v>
      </c>
      <c r="F33" s="120">
        <f>ROUND((SUM(BE118:BE154)),2)</f>
        <v>0</v>
      </c>
      <c r="I33" s="121">
        <v>0.21</v>
      </c>
      <c r="J33" s="120">
        <f>ROUND(((SUM(BE118:BE154))*I33),2)</f>
        <v>0</v>
      </c>
      <c r="L33" s="36"/>
    </row>
    <row r="34" spans="2:12" s="1" customFormat="1" ht="14.45" customHeight="1">
      <c r="B34" s="36"/>
      <c r="E34" s="107" t="s">
        <v>40</v>
      </c>
      <c r="F34" s="120">
        <f>ROUND((SUM(BF118:BF154)),2)</f>
        <v>0</v>
      </c>
      <c r="I34" s="121">
        <v>0.15</v>
      </c>
      <c r="J34" s="120">
        <f>ROUND(((SUM(BF118:BF154))*I34),2)</f>
        <v>0</v>
      </c>
      <c r="L34" s="36"/>
    </row>
    <row r="35" spans="2:12" s="1" customFormat="1" ht="14.45" customHeight="1" hidden="1">
      <c r="B35" s="36"/>
      <c r="E35" s="107" t="s">
        <v>41</v>
      </c>
      <c r="F35" s="120">
        <f>ROUND((SUM(BG118:BG154)),2)</f>
        <v>0</v>
      </c>
      <c r="I35" s="121">
        <v>0.21</v>
      </c>
      <c r="J35" s="120">
        <f>0</f>
        <v>0</v>
      </c>
      <c r="L35" s="36"/>
    </row>
    <row r="36" spans="2:12" s="1" customFormat="1" ht="14.45" customHeight="1" hidden="1">
      <c r="B36" s="36"/>
      <c r="E36" s="107" t="s">
        <v>42</v>
      </c>
      <c r="F36" s="120">
        <f>ROUND((SUM(BH118:BH154)),2)</f>
        <v>0</v>
      </c>
      <c r="I36" s="121">
        <v>0.15</v>
      </c>
      <c r="J36" s="120">
        <f>0</f>
        <v>0</v>
      </c>
      <c r="L36" s="36"/>
    </row>
    <row r="37" spans="2:12" s="1" customFormat="1" ht="14.45" customHeight="1" hidden="1">
      <c r="B37" s="36"/>
      <c r="E37" s="107" t="s">
        <v>43</v>
      </c>
      <c r="F37" s="120">
        <f>ROUND((SUM(BI118:BI154)),2)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47</v>
      </c>
      <c r="E50" s="131"/>
      <c r="F50" s="131"/>
      <c r="G50" s="130" t="s">
        <v>48</v>
      </c>
      <c r="H50" s="131"/>
      <c r="I50" s="132"/>
      <c r="J50" s="131"/>
      <c r="K50" s="131"/>
      <c r="L50" s="36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6"/>
      <c r="D61" s="133" t="s">
        <v>49</v>
      </c>
      <c r="E61" s="134"/>
      <c r="F61" s="135" t="s">
        <v>50</v>
      </c>
      <c r="G61" s="133" t="s">
        <v>49</v>
      </c>
      <c r="H61" s="134"/>
      <c r="I61" s="136"/>
      <c r="J61" s="137" t="s">
        <v>50</v>
      </c>
      <c r="K61" s="134"/>
      <c r="L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6"/>
      <c r="D65" s="130" t="s">
        <v>51</v>
      </c>
      <c r="E65" s="131"/>
      <c r="F65" s="131"/>
      <c r="G65" s="130" t="s">
        <v>52</v>
      </c>
      <c r="H65" s="131"/>
      <c r="I65" s="132"/>
      <c r="J65" s="131"/>
      <c r="K65" s="131"/>
      <c r="L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6"/>
      <c r="D76" s="133" t="s">
        <v>49</v>
      </c>
      <c r="E76" s="134"/>
      <c r="F76" s="135" t="s">
        <v>50</v>
      </c>
      <c r="G76" s="133" t="s">
        <v>49</v>
      </c>
      <c r="H76" s="134"/>
      <c r="I76" s="136"/>
      <c r="J76" s="137" t="s">
        <v>50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5" customHeight="1">
      <c r="B82" s="32"/>
      <c r="C82" s="21" t="s">
        <v>103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76" t="str">
        <f>E7</f>
        <v>Labe, Labiště pod Opočínkem, revitalizace slepého ramene</v>
      </c>
      <c r="F85" s="277"/>
      <c r="G85" s="277"/>
      <c r="H85" s="277"/>
      <c r="I85" s="108"/>
      <c r="J85" s="33"/>
      <c r="K85" s="33"/>
      <c r="L85" s="36"/>
    </row>
    <row r="86" spans="2:12" s="1" customFormat="1" ht="12" customHeight="1">
      <c r="B86" s="32"/>
      <c r="C86" s="27" t="s">
        <v>101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47" t="str">
        <f>E9</f>
        <v>VON - Vedlejší a ostatní náklady</v>
      </c>
      <c r="F87" s="275"/>
      <c r="G87" s="275"/>
      <c r="H87" s="275"/>
      <c r="I87" s="108"/>
      <c r="J87" s="33"/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Labiště pod Opočínkem</v>
      </c>
      <c r="G89" s="33"/>
      <c r="H89" s="33"/>
      <c r="I89" s="110" t="s">
        <v>22</v>
      </c>
      <c r="J89" s="59">
        <f>IF(J12="","",J12)</f>
        <v>0</v>
      </c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15.2" customHeight="1">
      <c r="B91" s="32"/>
      <c r="C91" s="27" t="s">
        <v>23</v>
      </c>
      <c r="D91" s="33"/>
      <c r="E91" s="33"/>
      <c r="F91" s="25" t="str">
        <f>E15</f>
        <v>Povodí Labe, s.p.</v>
      </c>
      <c r="G91" s="33"/>
      <c r="H91" s="33"/>
      <c r="I91" s="110" t="s">
        <v>29</v>
      </c>
      <c r="J91" s="30" t="str">
        <f>E21</f>
        <v>NDCon s.r.o.</v>
      </c>
      <c r="K91" s="33"/>
      <c r="L91" s="36"/>
    </row>
    <row r="92" spans="2:12" s="1" customFormat="1" ht="15.2" customHeight="1">
      <c r="B92" s="32"/>
      <c r="C92" s="27" t="s">
        <v>27</v>
      </c>
      <c r="D92" s="33"/>
      <c r="E92" s="33"/>
      <c r="F92" s="25" t="str">
        <f>IF(E18="","",E18)</f>
        <v>Vyplň údaj</v>
      </c>
      <c r="G92" s="33"/>
      <c r="H92" s="33"/>
      <c r="I92" s="110" t="s">
        <v>32</v>
      </c>
      <c r="J92" s="30" t="str">
        <f>E24</f>
        <v>NDCon s.r.o.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104</v>
      </c>
      <c r="D94" s="145"/>
      <c r="E94" s="145"/>
      <c r="F94" s="145"/>
      <c r="G94" s="145"/>
      <c r="H94" s="145"/>
      <c r="I94" s="146"/>
      <c r="J94" s="147" t="s">
        <v>105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106</v>
      </c>
      <c r="D96" s="33"/>
      <c r="E96" s="33"/>
      <c r="F96" s="33"/>
      <c r="G96" s="33"/>
      <c r="H96" s="33"/>
      <c r="I96" s="108"/>
      <c r="J96" s="77">
        <f>J118</f>
        <v>0</v>
      </c>
      <c r="K96" s="33"/>
      <c r="L96" s="36"/>
      <c r="AU96" s="15" t="s">
        <v>107</v>
      </c>
    </row>
    <row r="97" spans="2:12" s="8" customFormat="1" ht="24.95" customHeight="1">
      <c r="B97" s="149"/>
      <c r="C97" s="150"/>
      <c r="D97" s="151" t="s">
        <v>315</v>
      </c>
      <c r="E97" s="152"/>
      <c r="F97" s="152"/>
      <c r="G97" s="152"/>
      <c r="H97" s="152"/>
      <c r="I97" s="153"/>
      <c r="J97" s="154">
        <f>J119</f>
        <v>0</v>
      </c>
      <c r="K97" s="150"/>
      <c r="L97" s="155"/>
    </row>
    <row r="98" spans="2:12" s="9" customFormat="1" ht="19.9" customHeight="1">
      <c r="B98" s="156"/>
      <c r="C98" s="157"/>
      <c r="D98" s="158" t="s">
        <v>316</v>
      </c>
      <c r="E98" s="159"/>
      <c r="F98" s="159"/>
      <c r="G98" s="159"/>
      <c r="H98" s="159"/>
      <c r="I98" s="160"/>
      <c r="J98" s="161">
        <f>J120</f>
        <v>0</v>
      </c>
      <c r="K98" s="157"/>
      <c r="L98" s="162"/>
    </row>
    <row r="99" spans="2:12" s="1" customFormat="1" ht="21.75" customHeight="1">
      <c r="B99" s="32"/>
      <c r="C99" s="33"/>
      <c r="D99" s="33"/>
      <c r="E99" s="33"/>
      <c r="F99" s="33"/>
      <c r="G99" s="33"/>
      <c r="H99" s="33"/>
      <c r="I99" s="108"/>
      <c r="J99" s="33"/>
      <c r="K99" s="33"/>
      <c r="L99" s="36"/>
    </row>
    <row r="100" spans="2:12" s="1" customFormat="1" ht="6.95" customHeight="1">
      <c r="B100" s="47"/>
      <c r="C100" s="48"/>
      <c r="D100" s="48"/>
      <c r="E100" s="48"/>
      <c r="F100" s="48"/>
      <c r="G100" s="48"/>
      <c r="H100" s="48"/>
      <c r="I100" s="140"/>
      <c r="J100" s="48"/>
      <c r="K100" s="48"/>
      <c r="L100" s="36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3"/>
      <c r="J104" s="50"/>
      <c r="K104" s="50"/>
      <c r="L104" s="36"/>
    </row>
    <row r="105" spans="2:12" s="1" customFormat="1" ht="24.95" customHeight="1">
      <c r="B105" s="32"/>
      <c r="C105" s="21" t="s">
        <v>110</v>
      </c>
      <c r="D105" s="33"/>
      <c r="E105" s="33"/>
      <c r="F105" s="33"/>
      <c r="G105" s="33"/>
      <c r="H105" s="33"/>
      <c r="I105" s="108"/>
      <c r="J105" s="33"/>
      <c r="K105" s="33"/>
      <c r="L105" s="36"/>
    </row>
    <row r="106" spans="2:12" s="1" customFormat="1" ht="6.95" customHeight="1">
      <c r="B106" s="32"/>
      <c r="C106" s="33"/>
      <c r="D106" s="33"/>
      <c r="E106" s="33"/>
      <c r="F106" s="33"/>
      <c r="G106" s="33"/>
      <c r="H106" s="33"/>
      <c r="I106" s="108"/>
      <c r="J106" s="33"/>
      <c r="K106" s="33"/>
      <c r="L106" s="36"/>
    </row>
    <row r="107" spans="2:12" s="1" customFormat="1" ht="12" customHeight="1">
      <c r="B107" s="32"/>
      <c r="C107" s="27" t="s">
        <v>16</v>
      </c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16.5" customHeight="1">
      <c r="B108" s="32"/>
      <c r="C108" s="33"/>
      <c r="D108" s="33"/>
      <c r="E108" s="276" t="str">
        <f>E7</f>
        <v>Labe, Labiště pod Opočínkem, revitalizace slepého ramene</v>
      </c>
      <c r="F108" s="277"/>
      <c r="G108" s="277"/>
      <c r="H108" s="277"/>
      <c r="I108" s="108"/>
      <c r="J108" s="33"/>
      <c r="K108" s="33"/>
      <c r="L108" s="36"/>
    </row>
    <row r="109" spans="2:12" s="1" customFormat="1" ht="12" customHeight="1">
      <c r="B109" s="32"/>
      <c r="C109" s="27" t="s">
        <v>101</v>
      </c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6.5" customHeight="1">
      <c r="B110" s="32"/>
      <c r="C110" s="33"/>
      <c r="D110" s="33"/>
      <c r="E110" s="247" t="str">
        <f>E9</f>
        <v>VON - Vedlejší a ostatní náklady</v>
      </c>
      <c r="F110" s="275"/>
      <c r="G110" s="275"/>
      <c r="H110" s="275"/>
      <c r="I110" s="108"/>
      <c r="J110" s="33"/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2" customHeight="1">
      <c r="B112" s="32"/>
      <c r="C112" s="27" t="s">
        <v>20</v>
      </c>
      <c r="D112" s="33"/>
      <c r="E112" s="33"/>
      <c r="F112" s="25" t="str">
        <f>F12</f>
        <v>Labiště pod Opočínkem</v>
      </c>
      <c r="G112" s="33"/>
      <c r="H112" s="33"/>
      <c r="I112" s="110" t="s">
        <v>22</v>
      </c>
      <c r="J112" s="59">
        <f>IF(J12="","",J12)</f>
        <v>0</v>
      </c>
      <c r="K112" s="33"/>
      <c r="L112" s="36"/>
    </row>
    <row r="113" spans="2:12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15.2" customHeight="1">
      <c r="B114" s="32"/>
      <c r="C114" s="27" t="s">
        <v>23</v>
      </c>
      <c r="D114" s="33"/>
      <c r="E114" s="33"/>
      <c r="F114" s="25" t="str">
        <f>E15</f>
        <v>Povodí Labe, s.p.</v>
      </c>
      <c r="G114" s="33"/>
      <c r="H114" s="33"/>
      <c r="I114" s="110" t="s">
        <v>29</v>
      </c>
      <c r="J114" s="30" t="str">
        <f>E21</f>
        <v>NDCon s.r.o.</v>
      </c>
      <c r="K114" s="33"/>
      <c r="L114" s="36"/>
    </row>
    <row r="115" spans="2:12" s="1" customFormat="1" ht="15.2" customHeight="1">
      <c r="B115" s="32"/>
      <c r="C115" s="27" t="s">
        <v>27</v>
      </c>
      <c r="D115" s="33"/>
      <c r="E115" s="33"/>
      <c r="F115" s="25" t="str">
        <f>IF(E18="","",E18)</f>
        <v>Vyplň údaj</v>
      </c>
      <c r="G115" s="33"/>
      <c r="H115" s="33"/>
      <c r="I115" s="110" t="s">
        <v>32</v>
      </c>
      <c r="J115" s="30" t="str">
        <f>E24</f>
        <v>NDCon s.r.o.</v>
      </c>
      <c r="K115" s="33"/>
      <c r="L115" s="36"/>
    </row>
    <row r="116" spans="2:12" s="1" customFormat="1" ht="10.3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20" s="10" customFormat="1" ht="29.25" customHeight="1">
      <c r="B117" s="163"/>
      <c r="C117" s="164" t="s">
        <v>111</v>
      </c>
      <c r="D117" s="165" t="s">
        <v>59</v>
      </c>
      <c r="E117" s="165" t="s">
        <v>55</v>
      </c>
      <c r="F117" s="165" t="s">
        <v>56</v>
      </c>
      <c r="G117" s="165" t="s">
        <v>112</v>
      </c>
      <c r="H117" s="165" t="s">
        <v>113</v>
      </c>
      <c r="I117" s="166" t="s">
        <v>114</v>
      </c>
      <c r="J117" s="165" t="s">
        <v>105</v>
      </c>
      <c r="K117" s="167" t="s">
        <v>115</v>
      </c>
      <c r="L117" s="168"/>
      <c r="M117" s="68" t="s">
        <v>1</v>
      </c>
      <c r="N117" s="69" t="s">
        <v>38</v>
      </c>
      <c r="O117" s="69" t="s">
        <v>116</v>
      </c>
      <c r="P117" s="69" t="s">
        <v>117</v>
      </c>
      <c r="Q117" s="69" t="s">
        <v>118</v>
      </c>
      <c r="R117" s="69" t="s">
        <v>119</v>
      </c>
      <c r="S117" s="69" t="s">
        <v>120</v>
      </c>
      <c r="T117" s="70" t="s">
        <v>121</v>
      </c>
    </row>
    <row r="118" spans="2:63" s="1" customFormat="1" ht="22.9" customHeight="1">
      <c r="B118" s="32"/>
      <c r="C118" s="75" t="s">
        <v>122</v>
      </c>
      <c r="D118" s="33"/>
      <c r="E118" s="33"/>
      <c r="F118" s="33"/>
      <c r="G118" s="33"/>
      <c r="H118" s="33"/>
      <c r="I118" s="108"/>
      <c r="J118" s="169">
        <f>BK118</f>
        <v>0</v>
      </c>
      <c r="K118" s="33"/>
      <c r="L118" s="36"/>
      <c r="M118" s="71"/>
      <c r="N118" s="72"/>
      <c r="O118" s="72"/>
      <c r="P118" s="170">
        <f>P119</f>
        <v>0</v>
      </c>
      <c r="Q118" s="72"/>
      <c r="R118" s="170">
        <f>R119</f>
        <v>0.04698</v>
      </c>
      <c r="S118" s="72"/>
      <c r="T118" s="171">
        <f>T119</f>
        <v>0</v>
      </c>
      <c r="AT118" s="15" t="s">
        <v>73</v>
      </c>
      <c r="AU118" s="15" t="s">
        <v>107</v>
      </c>
      <c r="BK118" s="172">
        <f>BK119</f>
        <v>0</v>
      </c>
    </row>
    <row r="119" spans="2:63" s="11" customFormat="1" ht="25.9" customHeight="1">
      <c r="B119" s="173"/>
      <c r="C119" s="174"/>
      <c r="D119" s="175" t="s">
        <v>73</v>
      </c>
      <c r="E119" s="176" t="s">
        <v>317</v>
      </c>
      <c r="F119" s="176" t="s">
        <v>318</v>
      </c>
      <c r="G119" s="174"/>
      <c r="H119" s="174"/>
      <c r="I119" s="177"/>
      <c r="J119" s="178">
        <f>BK119</f>
        <v>0</v>
      </c>
      <c r="K119" s="174"/>
      <c r="L119" s="179"/>
      <c r="M119" s="180"/>
      <c r="N119" s="181"/>
      <c r="O119" s="181"/>
      <c r="P119" s="182">
        <f>P120</f>
        <v>0</v>
      </c>
      <c r="Q119" s="181"/>
      <c r="R119" s="182">
        <f>R120</f>
        <v>0.04698</v>
      </c>
      <c r="S119" s="181"/>
      <c r="T119" s="183">
        <f>T120</f>
        <v>0</v>
      </c>
      <c r="AR119" s="184" t="s">
        <v>161</v>
      </c>
      <c r="AT119" s="185" t="s">
        <v>73</v>
      </c>
      <c r="AU119" s="185" t="s">
        <v>74</v>
      </c>
      <c r="AY119" s="184" t="s">
        <v>125</v>
      </c>
      <c r="BK119" s="186">
        <f>BK120</f>
        <v>0</v>
      </c>
    </row>
    <row r="120" spans="2:63" s="11" customFormat="1" ht="22.9" customHeight="1">
      <c r="B120" s="173"/>
      <c r="C120" s="174"/>
      <c r="D120" s="175" t="s">
        <v>73</v>
      </c>
      <c r="E120" s="187" t="s">
        <v>319</v>
      </c>
      <c r="F120" s="187" t="s">
        <v>320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SUM(P121:P154)</f>
        <v>0</v>
      </c>
      <c r="Q120" s="181"/>
      <c r="R120" s="182">
        <f>SUM(R121:R154)</f>
        <v>0.04698</v>
      </c>
      <c r="S120" s="181"/>
      <c r="T120" s="183">
        <f>SUM(T121:T154)</f>
        <v>0</v>
      </c>
      <c r="AR120" s="184" t="s">
        <v>161</v>
      </c>
      <c r="AT120" s="185" t="s">
        <v>73</v>
      </c>
      <c r="AU120" s="185" t="s">
        <v>82</v>
      </c>
      <c r="AY120" s="184" t="s">
        <v>125</v>
      </c>
      <c r="BK120" s="186">
        <f>SUM(BK121:BK154)</f>
        <v>0</v>
      </c>
    </row>
    <row r="121" spans="2:65" s="1" customFormat="1" ht="24" customHeight="1">
      <c r="B121" s="32"/>
      <c r="C121" s="189" t="s">
        <v>82</v>
      </c>
      <c r="D121" s="189" t="s">
        <v>127</v>
      </c>
      <c r="E121" s="190" t="s">
        <v>162</v>
      </c>
      <c r="F121" s="191" t="s">
        <v>321</v>
      </c>
      <c r="G121" s="192" t="s">
        <v>164</v>
      </c>
      <c r="H121" s="193">
        <v>1</v>
      </c>
      <c r="I121" s="194"/>
      <c r="J121" s="195">
        <f>ROUND(I121*H121,2)</f>
        <v>0</v>
      </c>
      <c r="K121" s="191" t="s">
        <v>1</v>
      </c>
      <c r="L121" s="36"/>
      <c r="M121" s="196" t="s">
        <v>1</v>
      </c>
      <c r="N121" s="197" t="s">
        <v>39</v>
      </c>
      <c r="O121" s="64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00" t="s">
        <v>14</v>
      </c>
      <c r="AT121" s="200" t="s">
        <v>127</v>
      </c>
      <c r="AU121" s="200" t="s">
        <v>84</v>
      </c>
      <c r="AY121" s="15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5" t="s">
        <v>82</v>
      </c>
      <c r="BK121" s="201">
        <f>ROUND(I121*H121,2)</f>
        <v>0</v>
      </c>
      <c r="BL121" s="15" t="s">
        <v>14</v>
      </c>
      <c r="BM121" s="200" t="s">
        <v>322</v>
      </c>
    </row>
    <row r="122" spans="2:47" s="1" customFormat="1" ht="19.5">
      <c r="B122" s="32"/>
      <c r="C122" s="33"/>
      <c r="D122" s="202" t="s">
        <v>133</v>
      </c>
      <c r="E122" s="33"/>
      <c r="F122" s="203" t="s">
        <v>323</v>
      </c>
      <c r="G122" s="33"/>
      <c r="H122" s="33"/>
      <c r="I122" s="108"/>
      <c r="J122" s="33"/>
      <c r="K122" s="33"/>
      <c r="L122" s="36"/>
      <c r="M122" s="204"/>
      <c r="N122" s="64"/>
      <c r="O122" s="64"/>
      <c r="P122" s="64"/>
      <c r="Q122" s="64"/>
      <c r="R122" s="64"/>
      <c r="S122" s="64"/>
      <c r="T122" s="65"/>
      <c r="AT122" s="15" t="s">
        <v>133</v>
      </c>
      <c r="AU122" s="15" t="s">
        <v>84</v>
      </c>
    </row>
    <row r="123" spans="2:65" s="1" customFormat="1" ht="24" customHeight="1">
      <c r="B123" s="32"/>
      <c r="C123" s="189" t="s">
        <v>84</v>
      </c>
      <c r="D123" s="189" t="s">
        <v>127</v>
      </c>
      <c r="E123" s="190" t="s">
        <v>168</v>
      </c>
      <c r="F123" s="191" t="s">
        <v>324</v>
      </c>
      <c r="G123" s="192" t="s">
        <v>164</v>
      </c>
      <c r="H123" s="193">
        <v>1</v>
      </c>
      <c r="I123" s="194"/>
      <c r="J123" s="195">
        <f>ROUND(I123*H123,2)</f>
        <v>0</v>
      </c>
      <c r="K123" s="191" t="s">
        <v>1</v>
      </c>
      <c r="L123" s="36"/>
      <c r="M123" s="196" t="s">
        <v>1</v>
      </c>
      <c r="N123" s="197" t="s">
        <v>39</v>
      </c>
      <c r="O123" s="64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00" t="s">
        <v>131</v>
      </c>
      <c r="AT123" s="200" t="s">
        <v>127</v>
      </c>
      <c r="AU123" s="200" t="s">
        <v>84</v>
      </c>
      <c r="AY123" s="15" t="s">
        <v>125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5" t="s">
        <v>82</v>
      </c>
      <c r="BK123" s="201">
        <f>ROUND(I123*H123,2)</f>
        <v>0</v>
      </c>
      <c r="BL123" s="15" t="s">
        <v>131</v>
      </c>
      <c r="BM123" s="200" t="s">
        <v>325</v>
      </c>
    </row>
    <row r="124" spans="2:47" s="1" customFormat="1" ht="29.25">
      <c r="B124" s="32"/>
      <c r="C124" s="33"/>
      <c r="D124" s="202" t="s">
        <v>133</v>
      </c>
      <c r="E124" s="33"/>
      <c r="F124" s="203" t="s">
        <v>326</v>
      </c>
      <c r="G124" s="33"/>
      <c r="H124" s="33"/>
      <c r="I124" s="108"/>
      <c r="J124" s="33"/>
      <c r="K124" s="33"/>
      <c r="L124" s="36"/>
      <c r="M124" s="204"/>
      <c r="N124" s="64"/>
      <c r="O124" s="64"/>
      <c r="P124" s="64"/>
      <c r="Q124" s="64"/>
      <c r="R124" s="64"/>
      <c r="S124" s="64"/>
      <c r="T124" s="65"/>
      <c r="AT124" s="15" t="s">
        <v>133</v>
      </c>
      <c r="AU124" s="15" t="s">
        <v>84</v>
      </c>
    </row>
    <row r="125" spans="2:65" s="1" customFormat="1" ht="24" customHeight="1">
      <c r="B125" s="32"/>
      <c r="C125" s="189" t="s">
        <v>144</v>
      </c>
      <c r="D125" s="189" t="s">
        <v>127</v>
      </c>
      <c r="E125" s="190" t="s">
        <v>247</v>
      </c>
      <c r="F125" s="191" t="s">
        <v>327</v>
      </c>
      <c r="G125" s="192" t="s">
        <v>164</v>
      </c>
      <c r="H125" s="193">
        <v>1</v>
      </c>
      <c r="I125" s="194"/>
      <c r="J125" s="195">
        <f>ROUND(I125*H125,2)</f>
        <v>0</v>
      </c>
      <c r="K125" s="191" t="s">
        <v>1</v>
      </c>
      <c r="L125" s="36"/>
      <c r="M125" s="196" t="s">
        <v>1</v>
      </c>
      <c r="N125" s="197" t="s">
        <v>39</v>
      </c>
      <c r="O125" s="64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00" t="s">
        <v>14</v>
      </c>
      <c r="AT125" s="200" t="s">
        <v>127</v>
      </c>
      <c r="AU125" s="200" t="s">
        <v>84</v>
      </c>
      <c r="AY125" s="15" t="s">
        <v>125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5" t="s">
        <v>82</v>
      </c>
      <c r="BK125" s="201">
        <f>ROUND(I125*H125,2)</f>
        <v>0</v>
      </c>
      <c r="BL125" s="15" t="s">
        <v>14</v>
      </c>
      <c r="BM125" s="200" t="s">
        <v>328</v>
      </c>
    </row>
    <row r="126" spans="2:47" s="1" customFormat="1" ht="12">
      <c r="B126" s="32"/>
      <c r="C126" s="33"/>
      <c r="D126" s="202" t="s">
        <v>133</v>
      </c>
      <c r="E126" s="33"/>
      <c r="F126" s="203" t="s">
        <v>329</v>
      </c>
      <c r="G126" s="33"/>
      <c r="H126" s="33"/>
      <c r="I126" s="108"/>
      <c r="J126" s="33"/>
      <c r="K126" s="33"/>
      <c r="L126" s="36"/>
      <c r="M126" s="204"/>
      <c r="N126" s="64"/>
      <c r="O126" s="64"/>
      <c r="P126" s="64"/>
      <c r="Q126" s="64"/>
      <c r="R126" s="64"/>
      <c r="S126" s="64"/>
      <c r="T126" s="65"/>
      <c r="AT126" s="15" t="s">
        <v>133</v>
      </c>
      <c r="AU126" s="15" t="s">
        <v>84</v>
      </c>
    </row>
    <row r="127" spans="2:65" s="1" customFormat="1" ht="36" customHeight="1">
      <c r="B127" s="32"/>
      <c r="C127" s="189" t="s">
        <v>131</v>
      </c>
      <c r="D127" s="189" t="s">
        <v>127</v>
      </c>
      <c r="E127" s="190" t="s">
        <v>330</v>
      </c>
      <c r="F127" s="191" t="s">
        <v>331</v>
      </c>
      <c r="G127" s="192" t="s">
        <v>164</v>
      </c>
      <c r="H127" s="193">
        <v>1</v>
      </c>
      <c r="I127" s="194"/>
      <c r="J127" s="195">
        <f>ROUND(I127*H127,2)</f>
        <v>0</v>
      </c>
      <c r="K127" s="191" t="s">
        <v>1</v>
      </c>
      <c r="L127" s="36"/>
      <c r="M127" s="196" t="s">
        <v>1</v>
      </c>
      <c r="N127" s="197" t="s">
        <v>39</v>
      </c>
      <c r="O127" s="64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00" t="s">
        <v>131</v>
      </c>
      <c r="AT127" s="200" t="s">
        <v>127</v>
      </c>
      <c r="AU127" s="200" t="s">
        <v>84</v>
      </c>
      <c r="AY127" s="15" t="s">
        <v>125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5" t="s">
        <v>82</v>
      </c>
      <c r="BK127" s="201">
        <f>ROUND(I127*H127,2)</f>
        <v>0</v>
      </c>
      <c r="BL127" s="15" t="s">
        <v>131</v>
      </c>
      <c r="BM127" s="200" t="s">
        <v>332</v>
      </c>
    </row>
    <row r="128" spans="2:47" s="1" customFormat="1" ht="29.25">
      <c r="B128" s="32"/>
      <c r="C128" s="33"/>
      <c r="D128" s="202" t="s">
        <v>133</v>
      </c>
      <c r="E128" s="33"/>
      <c r="F128" s="203" t="s">
        <v>333</v>
      </c>
      <c r="G128" s="33"/>
      <c r="H128" s="33"/>
      <c r="I128" s="108"/>
      <c r="J128" s="33"/>
      <c r="K128" s="33"/>
      <c r="L128" s="36"/>
      <c r="M128" s="204"/>
      <c r="N128" s="64"/>
      <c r="O128" s="64"/>
      <c r="P128" s="64"/>
      <c r="Q128" s="64"/>
      <c r="R128" s="64"/>
      <c r="S128" s="64"/>
      <c r="T128" s="65"/>
      <c r="AT128" s="15" t="s">
        <v>133</v>
      </c>
      <c r="AU128" s="15" t="s">
        <v>84</v>
      </c>
    </row>
    <row r="129" spans="2:65" s="1" customFormat="1" ht="24" customHeight="1">
      <c r="B129" s="32"/>
      <c r="C129" s="189" t="s">
        <v>161</v>
      </c>
      <c r="D129" s="189" t="s">
        <v>127</v>
      </c>
      <c r="E129" s="190" t="s">
        <v>334</v>
      </c>
      <c r="F129" s="191" t="s">
        <v>335</v>
      </c>
      <c r="G129" s="192" t="s">
        <v>164</v>
      </c>
      <c r="H129" s="193">
        <v>1</v>
      </c>
      <c r="I129" s="194"/>
      <c r="J129" s="195">
        <f>ROUND(I129*H129,2)</f>
        <v>0</v>
      </c>
      <c r="K129" s="191" t="s">
        <v>1</v>
      </c>
      <c r="L129" s="36"/>
      <c r="M129" s="196" t="s">
        <v>1</v>
      </c>
      <c r="N129" s="197" t="s">
        <v>39</v>
      </c>
      <c r="O129" s="64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AR129" s="200" t="s">
        <v>14</v>
      </c>
      <c r="AT129" s="200" t="s">
        <v>127</v>
      </c>
      <c r="AU129" s="200" t="s">
        <v>84</v>
      </c>
      <c r="AY129" s="15" t="s">
        <v>125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5" t="s">
        <v>82</v>
      </c>
      <c r="BK129" s="201">
        <f>ROUND(I129*H129,2)</f>
        <v>0</v>
      </c>
      <c r="BL129" s="15" t="s">
        <v>14</v>
      </c>
      <c r="BM129" s="200" t="s">
        <v>336</v>
      </c>
    </row>
    <row r="130" spans="2:47" s="1" customFormat="1" ht="12">
      <c r="B130" s="32"/>
      <c r="C130" s="33"/>
      <c r="D130" s="202" t="s">
        <v>133</v>
      </c>
      <c r="E130" s="33"/>
      <c r="F130" s="203" t="s">
        <v>337</v>
      </c>
      <c r="G130" s="33"/>
      <c r="H130" s="33"/>
      <c r="I130" s="108"/>
      <c r="J130" s="33"/>
      <c r="K130" s="33"/>
      <c r="L130" s="36"/>
      <c r="M130" s="204"/>
      <c r="N130" s="64"/>
      <c r="O130" s="64"/>
      <c r="P130" s="64"/>
      <c r="Q130" s="64"/>
      <c r="R130" s="64"/>
      <c r="S130" s="64"/>
      <c r="T130" s="65"/>
      <c r="AT130" s="15" t="s">
        <v>133</v>
      </c>
      <c r="AU130" s="15" t="s">
        <v>84</v>
      </c>
    </row>
    <row r="131" spans="2:65" s="1" customFormat="1" ht="16.5" customHeight="1">
      <c r="B131" s="32"/>
      <c r="C131" s="189" t="s">
        <v>167</v>
      </c>
      <c r="D131" s="189" t="s">
        <v>127</v>
      </c>
      <c r="E131" s="190" t="s">
        <v>309</v>
      </c>
      <c r="F131" s="191" t="s">
        <v>338</v>
      </c>
      <c r="G131" s="192" t="s">
        <v>164</v>
      </c>
      <c r="H131" s="193">
        <v>1</v>
      </c>
      <c r="I131" s="194"/>
      <c r="J131" s="195">
        <f>ROUND(I131*H131,2)</f>
        <v>0</v>
      </c>
      <c r="K131" s="191" t="s">
        <v>1</v>
      </c>
      <c r="L131" s="36"/>
      <c r="M131" s="196" t="s">
        <v>1</v>
      </c>
      <c r="N131" s="197" t="s">
        <v>39</v>
      </c>
      <c r="O131" s="64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00" t="s">
        <v>14</v>
      </c>
      <c r="AT131" s="200" t="s">
        <v>127</v>
      </c>
      <c r="AU131" s="200" t="s">
        <v>84</v>
      </c>
      <c r="AY131" s="15" t="s">
        <v>125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82</v>
      </c>
      <c r="BK131" s="201">
        <f>ROUND(I131*H131,2)</f>
        <v>0</v>
      </c>
      <c r="BL131" s="15" t="s">
        <v>14</v>
      </c>
      <c r="BM131" s="200" t="s">
        <v>339</v>
      </c>
    </row>
    <row r="132" spans="2:47" s="1" customFormat="1" ht="12">
      <c r="B132" s="32"/>
      <c r="C132" s="33"/>
      <c r="D132" s="202" t="s">
        <v>133</v>
      </c>
      <c r="E132" s="33"/>
      <c r="F132" s="203" t="s">
        <v>340</v>
      </c>
      <c r="G132" s="33"/>
      <c r="H132" s="33"/>
      <c r="I132" s="108"/>
      <c r="J132" s="33"/>
      <c r="K132" s="33"/>
      <c r="L132" s="36"/>
      <c r="M132" s="204"/>
      <c r="N132" s="64"/>
      <c r="O132" s="64"/>
      <c r="P132" s="64"/>
      <c r="Q132" s="64"/>
      <c r="R132" s="64"/>
      <c r="S132" s="64"/>
      <c r="T132" s="65"/>
      <c r="AT132" s="15" t="s">
        <v>133</v>
      </c>
      <c r="AU132" s="15" t="s">
        <v>84</v>
      </c>
    </row>
    <row r="133" spans="2:65" s="1" customFormat="1" ht="16.5" customHeight="1">
      <c r="B133" s="32"/>
      <c r="C133" s="189" t="s">
        <v>224</v>
      </c>
      <c r="D133" s="189" t="s">
        <v>127</v>
      </c>
      <c r="E133" s="190" t="s">
        <v>341</v>
      </c>
      <c r="F133" s="191" t="s">
        <v>342</v>
      </c>
      <c r="G133" s="192" t="s">
        <v>164</v>
      </c>
      <c r="H133" s="193">
        <v>1</v>
      </c>
      <c r="I133" s="194"/>
      <c r="J133" s="195">
        <f>ROUND(I133*H133,2)</f>
        <v>0</v>
      </c>
      <c r="K133" s="191" t="s">
        <v>1</v>
      </c>
      <c r="L133" s="36"/>
      <c r="M133" s="196" t="s">
        <v>1</v>
      </c>
      <c r="N133" s="197" t="s">
        <v>39</v>
      </c>
      <c r="O133" s="64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00" t="s">
        <v>14</v>
      </c>
      <c r="AT133" s="200" t="s">
        <v>127</v>
      </c>
      <c r="AU133" s="200" t="s">
        <v>84</v>
      </c>
      <c r="AY133" s="15" t="s">
        <v>125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5" t="s">
        <v>82</v>
      </c>
      <c r="BK133" s="201">
        <f>ROUND(I133*H133,2)</f>
        <v>0</v>
      </c>
      <c r="BL133" s="15" t="s">
        <v>14</v>
      </c>
      <c r="BM133" s="200" t="s">
        <v>343</v>
      </c>
    </row>
    <row r="134" spans="2:47" s="1" customFormat="1" ht="12">
      <c r="B134" s="32"/>
      <c r="C134" s="33"/>
      <c r="D134" s="202" t="s">
        <v>133</v>
      </c>
      <c r="E134" s="33"/>
      <c r="F134" s="203" t="s">
        <v>342</v>
      </c>
      <c r="G134" s="33"/>
      <c r="H134" s="33"/>
      <c r="I134" s="108"/>
      <c r="J134" s="33"/>
      <c r="K134" s="33"/>
      <c r="L134" s="36"/>
      <c r="M134" s="204"/>
      <c r="N134" s="64"/>
      <c r="O134" s="64"/>
      <c r="P134" s="64"/>
      <c r="Q134" s="64"/>
      <c r="R134" s="64"/>
      <c r="S134" s="64"/>
      <c r="T134" s="65"/>
      <c r="AT134" s="15" t="s">
        <v>133</v>
      </c>
      <c r="AU134" s="15" t="s">
        <v>84</v>
      </c>
    </row>
    <row r="135" spans="2:65" s="1" customFormat="1" ht="24" customHeight="1">
      <c r="B135" s="32"/>
      <c r="C135" s="189" t="s">
        <v>231</v>
      </c>
      <c r="D135" s="189" t="s">
        <v>127</v>
      </c>
      <c r="E135" s="190" t="s">
        <v>344</v>
      </c>
      <c r="F135" s="191" t="s">
        <v>345</v>
      </c>
      <c r="G135" s="192" t="s">
        <v>164</v>
      </c>
      <c r="H135" s="193">
        <v>1</v>
      </c>
      <c r="I135" s="194"/>
      <c r="J135" s="195">
        <f>ROUND(I135*H135,2)</f>
        <v>0</v>
      </c>
      <c r="K135" s="191" t="s">
        <v>1</v>
      </c>
      <c r="L135" s="36"/>
      <c r="M135" s="196" t="s">
        <v>1</v>
      </c>
      <c r="N135" s="197" t="s">
        <v>39</v>
      </c>
      <c r="O135" s="64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200" t="s">
        <v>14</v>
      </c>
      <c r="AT135" s="200" t="s">
        <v>127</v>
      </c>
      <c r="AU135" s="200" t="s">
        <v>84</v>
      </c>
      <c r="AY135" s="15" t="s">
        <v>125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5" t="s">
        <v>82</v>
      </c>
      <c r="BK135" s="201">
        <f>ROUND(I135*H135,2)</f>
        <v>0</v>
      </c>
      <c r="BL135" s="15" t="s">
        <v>14</v>
      </c>
      <c r="BM135" s="200" t="s">
        <v>346</v>
      </c>
    </row>
    <row r="136" spans="2:47" s="1" customFormat="1" ht="12">
      <c r="B136" s="32"/>
      <c r="C136" s="33"/>
      <c r="D136" s="202" t="s">
        <v>133</v>
      </c>
      <c r="E136" s="33"/>
      <c r="F136" s="203" t="s">
        <v>345</v>
      </c>
      <c r="G136" s="33"/>
      <c r="H136" s="33"/>
      <c r="I136" s="108"/>
      <c r="J136" s="33"/>
      <c r="K136" s="33"/>
      <c r="L136" s="36"/>
      <c r="M136" s="204"/>
      <c r="N136" s="64"/>
      <c r="O136" s="64"/>
      <c r="P136" s="64"/>
      <c r="Q136" s="64"/>
      <c r="R136" s="64"/>
      <c r="S136" s="64"/>
      <c r="T136" s="65"/>
      <c r="AT136" s="15" t="s">
        <v>133</v>
      </c>
      <c r="AU136" s="15" t="s">
        <v>84</v>
      </c>
    </row>
    <row r="137" spans="2:47" s="1" customFormat="1" ht="19.5">
      <c r="B137" s="32"/>
      <c r="C137" s="33"/>
      <c r="D137" s="202" t="s">
        <v>135</v>
      </c>
      <c r="E137" s="33"/>
      <c r="F137" s="205" t="s">
        <v>347</v>
      </c>
      <c r="G137" s="33"/>
      <c r="H137" s="33"/>
      <c r="I137" s="108"/>
      <c r="J137" s="33"/>
      <c r="K137" s="33"/>
      <c r="L137" s="36"/>
      <c r="M137" s="204"/>
      <c r="N137" s="64"/>
      <c r="O137" s="64"/>
      <c r="P137" s="64"/>
      <c r="Q137" s="64"/>
      <c r="R137" s="64"/>
      <c r="S137" s="64"/>
      <c r="T137" s="65"/>
      <c r="AT137" s="15" t="s">
        <v>135</v>
      </c>
      <c r="AU137" s="15" t="s">
        <v>84</v>
      </c>
    </row>
    <row r="138" spans="2:65" s="1" customFormat="1" ht="24" customHeight="1">
      <c r="B138" s="32"/>
      <c r="C138" s="189" t="s">
        <v>237</v>
      </c>
      <c r="D138" s="189" t="s">
        <v>127</v>
      </c>
      <c r="E138" s="190" t="s">
        <v>348</v>
      </c>
      <c r="F138" s="191" t="s">
        <v>349</v>
      </c>
      <c r="G138" s="192" t="s">
        <v>164</v>
      </c>
      <c r="H138" s="193">
        <v>1</v>
      </c>
      <c r="I138" s="194"/>
      <c r="J138" s="195">
        <f>ROUND(I138*H138,2)</f>
        <v>0</v>
      </c>
      <c r="K138" s="191" t="s">
        <v>1</v>
      </c>
      <c r="L138" s="36"/>
      <c r="M138" s="196" t="s">
        <v>1</v>
      </c>
      <c r="N138" s="197" t="s">
        <v>39</v>
      </c>
      <c r="O138" s="64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200" t="s">
        <v>14</v>
      </c>
      <c r="AT138" s="200" t="s">
        <v>127</v>
      </c>
      <c r="AU138" s="200" t="s">
        <v>84</v>
      </c>
      <c r="AY138" s="15" t="s">
        <v>125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82</v>
      </c>
      <c r="BK138" s="201">
        <f>ROUND(I138*H138,2)</f>
        <v>0</v>
      </c>
      <c r="BL138" s="15" t="s">
        <v>14</v>
      </c>
      <c r="BM138" s="200" t="s">
        <v>350</v>
      </c>
    </row>
    <row r="139" spans="2:47" s="1" customFormat="1" ht="19.5">
      <c r="B139" s="32"/>
      <c r="C139" s="33"/>
      <c r="D139" s="202" t="s">
        <v>133</v>
      </c>
      <c r="E139" s="33"/>
      <c r="F139" s="203" t="s">
        <v>351</v>
      </c>
      <c r="G139" s="33"/>
      <c r="H139" s="33"/>
      <c r="I139" s="108"/>
      <c r="J139" s="33"/>
      <c r="K139" s="33"/>
      <c r="L139" s="36"/>
      <c r="M139" s="204"/>
      <c r="N139" s="64"/>
      <c r="O139" s="64"/>
      <c r="P139" s="64"/>
      <c r="Q139" s="64"/>
      <c r="R139" s="64"/>
      <c r="S139" s="64"/>
      <c r="T139" s="65"/>
      <c r="AT139" s="15" t="s">
        <v>133</v>
      </c>
      <c r="AU139" s="15" t="s">
        <v>84</v>
      </c>
    </row>
    <row r="140" spans="2:65" s="1" customFormat="1" ht="16.5" customHeight="1">
      <c r="B140" s="32"/>
      <c r="C140" s="189" t="s">
        <v>246</v>
      </c>
      <c r="D140" s="189" t="s">
        <v>127</v>
      </c>
      <c r="E140" s="190" t="s">
        <v>352</v>
      </c>
      <c r="F140" s="191" t="s">
        <v>353</v>
      </c>
      <c r="G140" s="192" t="s">
        <v>164</v>
      </c>
      <c r="H140" s="193">
        <v>1</v>
      </c>
      <c r="I140" s="194"/>
      <c r="J140" s="195">
        <f>ROUND(I140*H140,2)</f>
        <v>0</v>
      </c>
      <c r="K140" s="191" t="s">
        <v>1</v>
      </c>
      <c r="L140" s="36"/>
      <c r="M140" s="196" t="s">
        <v>1</v>
      </c>
      <c r="N140" s="197" t="s">
        <v>39</v>
      </c>
      <c r="O140" s="64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AR140" s="200" t="s">
        <v>131</v>
      </c>
      <c r="AT140" s="200" t="s">
        <v>127</v>
      </c>
      <c r="AU140" s="200" t="s">
        <v>84</v>
      </c>
      <c r="AY140" s="15" t="s">
        <v>125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5" t="s">
        <v>82</v>
      </c>
      <c r="BK140" s="201">
        <f>ROUND(I140*H140,2)</f>
        <v>0</v>
      </c>
      <c r="BL140" s="15" t="s">
        <v>131</v>
      </c>
      <c r="BM140" s="200" t="s">
        <v>354</v>
      </c>
    </row>
    <row r="141" spans="2:47" s="1" customFormat="1" ht="19.5">
      <c r="B141" s="32"/>
      <c r="C141" s="33"/>
      <c r="D141" s="202" t="s">
        <v>133</v>
      </c>
      <c r="E141" s="33"/>
      <c r="F141" s="203" t="s">
        <v>355</v>
      </c>
      <c r="G141" s="33"/>
      <c r="H141" s="33"/>
      <c r="I141" s="108"/>
      <c r="J141" s="33"/>
      <c r="K141" s="33"/>
      <c r="L141" s="36"/>
      <c r="M141" s="204"/>
      <c r="N141" s="64"/>
      <c r="O141" s="64"/>
      <c r="P141" s="64"/>
      <c r="Q141" s="64"/>
      <c r="R141" s="64"/>
      <c r="S141" s="64"/>
      <c r="T141" s="65"/>
      <c r="AT141" s="15" t="s">
        <v>133</v>
      </c>
      <c r="AU141" s="15" t="s">
        <v>84</v>
      </c>
    </row>
    <row r="142" spans="2:47" s="1" customFormat="1" ht="39">
      <c r="B142" s="32"/>
      <c r="C142" s="33"/>
      <c r="D142" s="202" t="s">
        <v>135</v>
      </c>
      <c r="E142" s="33"/>
      <c r="F142" s="205" t="s">
        <v>356</v>
      </c>
      <c r="G142" s="33"/>
      <c r="H142" s="33"/>
      <c r="I142" s="108"/>
      <c r="J142" s="33"/>
      <c r="K142" s="33"/>
      <c r="L142" s="36"/>
      <c r="M142" s="204"/>
      <c r="N142" s="64"/>
      <c r="O142" s="64"/>
      <c r="P142" s="64"/>
      <c r="Q142" s="64"/>
      <c r="R142" s="64"/>
      <c r="S142" s="64"/>
      <c r="T142" s="65"/>
      <c r="AT142" s="15" t="s">
        <v>135</v>
      </c>
      <c r="AU142" s="15" t="s">
        <v>84</v>
      </c>
    </row>
    <row r="143" spans="2:65" s="1" customFormat="1" ht="36" customHeight="1">
      <c r="B143" s="32"/>
      <c r="C143" s="189" t="s">
        <v>252</v>
      </c>
      <c r="D143" s="189" t="s">
        <v>127</v>
      </c>
      <c r="E143" s="190" t="s">
        <v>357</v>
      </c>
      <c r="F143" s="191" t="s">
        <v>358</v>
      </c>
      <c r="G143" s="192" t="s">
        <v>164</v>
      </c>
      <c r="H143" s="193">
        <v>1</v>
      </c>
      <c r="I143" s="194"/>
      <c r="J143" s="195">
        <f>ROUND(I143*H143,2)</f>
        <v>0</v>
      </c>
      <c r="K143" s="191" t="s">
        <v>1</v>
      </c>
      <c r="L143" s="36"/>
      <c r="M143" s="196" t="s">
        <v>1</v>
      </c>
      <c r="N143" s="197" t="s">
        <v>39</v>
      </c>
      <c r="O143" s="64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200" t="s">
        <v>14</v>
      </c>
      <c r="AT143" s="200" t="s">
        <v>127</v>
      </c>
      <c r="AU143" s="200" t="s">
        <v>84</v>
      </c>
      <c r="AY143" s="15" t="s">
        <v>125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82</v>
      </c>
      <c r="BK143" s="201">
        <f>ROUND(I143*H143,2)</f>
        <v>0</v>
      </c>
      <c r="BL143" s="15" t="s">
        <v>14</v>
      </c>
      <c r="BM143" s="200" t="s">
        <v>359</v>
      </c>
    </row>
    <row r="144" spans="2:47" s="1" customFormat="1" ht="68.25">
      <c r="B144" s="32"/>
      <c r="C144" s="33"/>
      <c r="D144" s="202" t="s">
        <v>133</v>
      </c>
      <c r="E144" s="33"/>
      <c r="F144" s="203" t="s">
        <v>360</v>
      </c>
      <c r="G144" s="33"/>
      <c r="H144" s="33"/>
      <c r="I144" s="108"/>
      <c r="J144" s="33"/>
      <c r="K144" s="33"/>
      <c r="L144" s="36"/>
      <c r="M144" s="204"/>
      <c r="N144" s="64"/>
      <c r="O144" s="64"/>
      <c r="P144" s="64"/>
      <c r="Q144" s="64"/>
      <c r="R144" s="64"/>
      <c r="S144" s="64"/>
      <c r="T144" s="65"/>
      <c r="AT144" s="15" t="s">
        <v>133</v>
      </c>
      <c r="AU144" s="15" t="s">
        <v>84</v>
      </c>
    </row>
    <row r="145" spans="2:65" s="1" customFormat="1" ht="16.5" customHeight="1">
      <c r="B145" s="32"/>
      <c r="C145" s="189" t="s">
        <v>258</v>
      </c>
      <c r="D145" s="189" t="s">
        <v>127</v>
      </c>
      <c r="E145" s="190" t="s">
        <v>361</v>
      </c>
      <c r="F145" s="191" t="s">
        <v>362</v>
      </c>
      <c r="G145" s="192" t="s">
        <v>164</v>
      </c>
      <c r="H145" s="193">
        <v>1</v>
      </c>
      <c r="I145" s="194"/>
      <c r="J145" s="195">
        <f>ROUND(I145*H145,2)</f>
        <v>0</v>
      </c>
      <c r="K145" s="191" t="s">
        <v>1</v>
      </c>
      <c r="L145" s="36"/>
      <c r="M145" s="196" t="s">
        <v>1</v>
      </c>
      <c r="N145" s="197" t="s">
        <v>39</v>
      </c>
      <c r="O145" s="64"/>
      <c r="P145" s="198">
        <f>O145*H145</f>
        <v>0</v>
      </c>
      <c r="Q145" s="198">
        <v>0.04698</v>
      </c>
      <c r="R145" s="198">
        <f>Q145*H145</f>
        <v>0.04698</v>
      </c>
      <c r="S145" s="198">
        <v>0</v>
      </c>
      <c r="T145" s="199">
        <f>S145*H145</f>
        <v>0</v>
      </c>
      <c r="AR145" s="200" t="s">
        <v>131</v>
      </c>
      <c r="AT145" s="200" t="s">
        <v>127</v>
      </c>
      <c r="AU145" s="200" t="s">
        <v>84</v>
      </c>
      <c r="AY145" s="15" t="s">
        <v>125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82</v>
      </c>
      <c r="BK145" s="201">
        <f>ROUND(I145*H145,2)</f>
        <v>0</v>
      </c>
      <c r="BL145" s="15" t="s">
        <v>131</v>
      </c>
      <c r="BM145" s="200" t="s">
        <v>363</v>
      </c>
    </row>
    <row r="146" spans="2:47" s="1" customFormat="1" ht="19.5">
      <c r="B146" s="32"/>
      <c r="C146" s="33"/>
      <c r="D146" s="202" t="s">
        <v>133</v>
      </c>
      <c r="E146" s="33"/>
      <c r="F146" s="203" t="s">
        <v>364</v>
      </c>
      <c r="G146" s="33"/>
      <c r="H146" s="33"/>
      <c r="I146" s="108"/>
      <c r="J146" s="33"/>
      <c r="K146" s="33"/>
      <c r="L146" s="36"/>
      <c r="M146" s="204"/>
      <c r="N146" s="64"/>
      <c r="O146" s="64"/>
      <c r="P146" s="64"/>
      <c r="Q146" s="64"/>
      <c r="R146" s="64"/>
      <c r="S146" s="64"/>
      <c r="T146" s="65"/>
      <c r="AT146" s="15" t="s">
        <v>133</v>
      </c>
      <c r="AU146" s="15" t="s">
        <v>84</v>
      </c>
    </row>
    <row r="147" spans="2:47" s="1" customFormat="1" ht="68.25">
      <c r="B147" s="32"/>
      <c r="C147" s="33"/>
      <c r="D147" s="202" t="s">
        <v>135</v>
      </c>
      <c r="E147" s="33"/>
      <c r="F147" s="205" t="s">
        <v>365</v>
      </c>
      <c r="G147" s="33"/>
      <c r="H147" s="33"/>
      <c r="I147" s="108"/>
      <c r="J147" s="33"/>
      <c r="K147" s="33"/>
      <c r="L147" s="36"/>
      <c r="M147" s="204"/>
      <c r="N147" s="64"/>
      <c r="O147" s="64"/>
      <c r="P147" s="64"/>
      <c r="Q147" s="64"/>
      <c r="R147" s="64"/>
      <c r="S147" s="64"/>
      <c r="T147" s="65"/>
      <c r="AT147" s="15" t="s">
        <v>135</v>
      </c>
      <c r="AU147" s="15" t="s">
        <v>84</v>
      </c>
    </row>
    <row r="148" spans="2:65" s="1" customFormat="1" ht="24" customHeight="1">
      <c r="B148" s="32"/>
      <c r="C148" s="189" t="s">
        <v>261</v>
      </c>
      <c r="D148" s="189" t="s">
        <v>127</v>
      </c>
      <c r="E148" s="190" t="s">
        <v>366</v>
      </c>
      <c r="F148" s="191" t="s">
        <v>367</v>
      </c>
      <c r="G148" s="192" t="s">
        <v>164</v>
      </c>
      <c r="H148" s="193">
        <v>1</v>
      </c>
      <c r="I148" s="194"/>
      <c r="J148" s="195">
        <f>ROUND(I148*H148,2)</f>
        <v>0</v>
      </c>
      <c r="K148" s="191" t="s">
        <v>1</v>
      </c>
      <c r="L148" s="36"/>
      <c r="M148" s="196" t="s">
        <v>1</v>
      </c>
      <c r="N148" s="197" t="s">
        <v>39</v>
      </c>
      <c r="O148" s="64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00" t="s">
        <v>131</v>
      </c>
      <c r="AT148" s="200" t="s">
        <v>127</v>
      </c>
      <c r="AU148" s="200" t="s">
        <v>84</v>
      </c>
      <c r="AY148" s="15" t="s">
        <v>125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82</v>
      </c>
      <c r="BK148" s="201">
        <f>ROUND(I148*H148,2)</f>
        <v>0</v>
      </c>
      <c r="BL148" s="15" t="s">
        <v>131</v>
      </c>
      <c r="BM148" s="200" t="s">
        <v>368</v>
      </c>
    </row>
    <row r="149" spans="2:47" s="1" customFormat="1" ht="29.25">
      <c r="B149" s="32"/>
      <c r="C149" s="33"/>
      <c r="D149" s="202" t="s">
        <v>133</v>
      </c>
      <c r="E149" s="33"/>
      <c r="F149" s="203" t="s">
        <v>369</v>
      </c>
      <c r="G149" s="33"/>
      <c r="H149" s="33"/>
      <c r="I149" s="108"/>
      <c r="J149" s="33"/>
      <c r="K149" s="33"/>
      <c r="L149" s="36"/>
      <c r="M149" s="204"/>
      <c r="N149" s="64"/>
      <c r="O149" s="64"/>
      <c r="P149" s="64"/>
      <c r="Q149" s="64"/>
      <c r="R149" s="64"/>
      <c r="S149" s="64"/>
      <c r="T149" s="65"/>
      <c r="AT149" s="15" t="s">
        <v>133</v>
      </c>
      <c r="AU149" s="15" t="s">
        <v>84</v>
      </c>
    </row>
    <row r="150" spans="2:65" s="1" customFormat="1" ht="16.5" customHeight="1">
      <c r="B150" s="32"/>
      <c r="C150" s="189" t="s">
        <v>370</v>
      </c>
      <c r="D150" s="189" t="s">
        <v>127</v>
      </c>
      <c r="E150" s="190" t="s">
        <v>371</v>
      </c>
      <c r="F150" s="191" t="s">
        <v>372</v>
      </c>
      <c r="G150" s="192" t="s">
        <v>164</v>
      </c>
      <c r="H150" s="193">
        <v>1</v>
      </c>
      <c r="I150" s="194"/>
      <c r="J150" s="195">
        <f>ROUND(I150*H150,2)</f>
        <v>0</v>
      </c>
      <c r="K150" s="191" t="s">
        <v>1</v>
      </c>
      <c r="L150" s="36"/>
      <c r="M150" s="196" t="s">
        <v>1</v>
      </c>
      <c r="N150" s="197" t="s">
        <v>39</v>
      </c>
      <c r="O150" s="64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AR150" s="200" t="s">
        <v>131</v>
      </c>
      <c r="AT150" s="200" t="s">
        <v>127</v>
      </c>
      <c r="AU150" s="200" t="s">
        <v>84</v>
      </c>
      <c r="AY150" s="15" t="s">
        <v>125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5" t="s">
        <v>82</v>
      </c>
      <c r="BK150" s="201">
        <f>ROUND(I150*H150,2)</f>
        <v>0</v>
      </c>
      <c r="BL150" s="15" t="s">
        <v>131</v>
      </c>
      <c r="BM150" s="200" t="s">
        <v>373</v>
      </c>
    </row>
    <row r="151" spans="2:47" s="1" customFormat="1" ht="39">
      <c r="B151" s="32"/>
      <c r="C151" s="33"/>
      <c r="D151" s="202" t="s">
        <v>133</v>
      </c>
      <c r="E151" s="33"/>
      <c r="F151" s="203" t="s">
        <v>374</v>
      </c>
      <c r="G151" s="33"/>
      <c r="H151" s="33"/>
      <c r="I151" s="108"/>
      <c r="J151" s="33"/>
      <c r="K151" s="33"/>
      <c r="L151" s="36"/>
      <c r="M151" s="204"/>
      <c r="N151" s="64"/>
      <c r="O151" s="64"/>
      <c r="P151" s="64"/>
      <c r="Q151" s="64"/>
      <c r="R151" s="64"/>
      <c r="S151" s="64"/>
      <c r="T151" s="65"/>
      <c r="AT151" s="15" t="s">
        <v>133</v>
      </c>
      <c r="AU151" s="15" t="s">
        <v>84</v>
      </c>
    </row>
    <row r="152" spans="2:47" s="1" customFormat="1" ht="29.25">
      <c r="B152" s="32"/>
      <c r="C152" s="33"/>
      <c r="D152" s="202" t="s">
        <v>135</v>
      </c>
      <c r="E152" s="33"/>
      <c r="F152" s="205" t="s">
        <v>375</v>
      </c>
      <c r="G152" s="33"/>
      <c r="H152" s="33"/>
      <c r="I152" s="108"/>
      <c r="J152" s="33"/>
      <c r="K152" s="33"/>
      <c r="L152" s="36"/>
      <c r="M152" s="204"/>
      <c r="N152" s="64"/>
      <c r="O152" s="64"/>
      <c r="P152" s="64"/>
      <c r="Q152" s="64"/>
      <c r="R152" s="64"/>
      <c r="S152" s="64"/>
      <c r="T152" s="65"/>
      <c r="AT152" s="15" t="s">
        <v>135</v>
      </c>
      <c r="AU152" s="15" t="s">
        <v>84</v>
      </c>
    </row>
    <row r="153" spans="2:65" s="1" customFormat="1" ht="16.5" customHeight="1">
      <c r="B153" s="32"/>
      <c r="C153" s="189" t="s">
        <v>8</v>
      </c>
      <c r="D153" s="189" t="s">
        <v>127</v>
      </c>
      <c r="E153" s="190" t="s">
        <v>376</v>
      </c>
      <c r="F153" s="191" t="s">
        <v>377</v>
      </c>
      <c r="G153" s="192" t="s">
        <v>164</v>
      </c>
      <c r="H153" s="193">
        <v>1</v>
      </c>
      <c r="I153" s="194"/>
      <c r="J153" s="195">
        <f>ROUND(I153*H153,2)</f>
        <v>0</v>
      </c>
      <c r="K153" s="191" t="s">
        <v>1</v>
      </c>
      <c r="L153" s="36"/>
      <c r="M153" s="196" t="s">
        <v>1</v>
      </c>
      <c r="N153" s="197" t="s">
        <v>39</v>
      </c>
      <c r="O153" s="64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AR153" s="200" t="s">
        <v>131</v>
      </c>
      <c r="AT153" s="200" t="s">
        <v>127</v>
      </c>
      <c r="AU153" s="200" t="s">
        <v>84</v>
      </c>
      <c r="AY153" s="15" t="s">
        <v>125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5" t="s">
        <v>82</v>
      </c>
      <c r="BK153" s="201">
        <f>ROUND(I153*H153,2)</f>
        <v>0</v>
      </c>
      <c r="BL153" s="15" t="s">
        <v>131</v>
      </c>
      <c r="BM153" s="200" t="s">
        <v>378</v>
      </c>
    </row>
    <row r="154" spans="2:47" s="1" customFormat="1" ht="12">
      <c r="B154" s="32"/>
      <c r="C154" s="33"/>
      <c r="D154" s="202" t="s">
        <v>133</v>
      </c>
      <c r="E154" s="33"/>
      <c r="F154" s="203" t="s">
        <v>377</v>
      </c>
      <c r="G154" s="33"/>
      <c r="H154" s="33"/>
      <c r="I154" s="108"/>
      <c r="J154" s="33"/>
      <c r="K154" s="33"/>
      <c r="L154" s="36"/>
      <c r="M154" s="217"/>
      <c r="N154" s="218"/>
      <c r="O154" s="218"/>
      <c r="P154" s="218"/>
      <c r="Q154" s="218"/>
      <c r="R154" s="218"/>
      <c r="S154" s="218"/>
      <c r="T154" s="219"/>
      <c r="AT154" s="15" t="s">
        <v>133</v>
      </c>
      <c r="AU154" s="15" t="s">
        <v>84</v>
      </c>
    </row>
    <row r="155" spans="2:12" s="1" customFormat="1" ht="6.95" customHeight="1">
      <c r="B155" s="47"/>
      <c r="C155" s="48"/>
      <c r="D155" s="48"/>
      <c r="E155" s="48"/>
      <c r="F155" s="48"/>
      <c r="G155" s="48"/>
      <c r="H155" s="48"/>
      <c r="I155" s="140"/>
      <c r="J155" s="48"/>
      <c r="K155" s="48"/>
      <c r="L155" s="36"/>
    </row>
  </sheetData>
  <sheetProtection algorithmName="SHA-512" hashValue="onOR+A4F0OFQMMTO7IGOGI+Y8lIznBfcpi1k/c/RQuyK023o2hTEKPWvmi4i2feJEYkTyj4fVWI/VTDfcBh2gA==" saltValue="66TXmbW/3a+6+acB9Mz1CRZD6Wleo8vSb/DKokOt+FTgxR7YpoCAtvhRibgRDfbB9YeH7VMqQljw858mZiNaOA==" spinCount="100000" sheet="1" objects="1" scenarios="1" formatColumns="0" formatRows="0" autoFilter="0"/>
  <autoFilter ref="C117:K15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horizontalDpi="600" verticalDpi="600" orientation="landscape" paperSize="9" scale="85" r:id="rId2"/>
  <headerFooter>
    <oddFooter>&amp;CStrana &amp;P z &amp;N</oddFooter>
  </headerFooter>
  <rowBreaks count="1" manualBreakCount="1">
    <brk id="139" min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frantisek.vackar</dc:creator>
  <cp:keywords/>
  <dc:description/>
  <cp:lastModifiedBy>Ing. Martin Oliva</cp:lastModifiedBy>
  <dcterms:created xsi:type="dcterms:W3CDTF">2019-06-17T11:21:50Z</dcterms:created>
  <dcterms:modified xsi:type="dcterms:W3CDTF">2019-06-18T06:07:04Z</dcterms:modified>
  <cp:category/>
  <cp:version/>
  <cp:contentType/>
  <cp:contentStatus/>
</cp:coreProperties>
</file>