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6-Ku - Divoká Orlice, Z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'006-Ku - Divoká Orlice, Z...'!$C$73:$K$112</definedName>
    <definedName name="_xlnm.Print_Area" localSheetId="1">'006-Ku - Divoká Orlice, Z...'!$C$4:$J$34,'006-Ku - Divoká Orlice, Z...'!$C$40:$J$57,'006-Ku - Divoká Orlice, Z...'!$C$63:$K$112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<sst xmlns="http://schemas.openxmlformats.org/spreadsheetml/2006/main" count="1160" uniqueCount="422">
  <si>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</si>
  <si>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</si>
  <si>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</si>
  <si>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</si>
  <si>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</si>
  <si>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</si>
  <si>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</si>
  <si>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{7016f68f-25b2-4af1-bd73-d536a6c02681}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</si>
  <si>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</si>
  <si>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</si>
  <si>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</si>
  <si>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</si>
  <si>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</si>
  <si>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</si>
  <si>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</si>
  <si>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</si>
  <si>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006-Ku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</si>
  <si>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</si>
  <si>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</si>
  <si>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Divoká Orlice, Záměl, ztížené kácení břehových porostů, ř. km 54,700 – 55,200</t>
  </si>
  <si>
    <t>KSO:</t>
  </si>
  <si>
    <t/>
  </si>
  <si>
    <t>CC-CZ:</t>
  </si>
  <si>
    <t>Místo:</t>
  </si>
  <si>
    <t>Záměl</t>
  </si>
  <si>
    <t>Datum:</t>
  </si>
  <si>
    <t>30.1.2019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</si>
  <si>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</si>
  <si>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</si>
  <si>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</si>
  <si>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</si>
  <si>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</si>
  <si>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</si>
  <si>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</si>
  <si>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</si>
  <si>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</si>
  <si>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</si>
  <si>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</si>
  <si>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</si>
  <si>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</si>
  <si>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</si>
  <si>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</si>
  <si>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</si>
  <si>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</si>
  <si>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</si>
  <si>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</si>
  <si>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</si>
  <si>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</si>
  <si>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</si>
  <si>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</si>
  <si>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</si>
  <si>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</si>
  <si>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</si>
  <si>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</si>
  <si>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</si>
  <si>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</si>
  <si>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</si>
  <si>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</si>
  <si>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</si>
  <si>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</si>
  <si>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</si>
  <si>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</si>
  <si>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</si>
  <si>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</si>
  <si>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</si>
  <si>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</si>
  <si>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</si>
  <si>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</si>
  <si>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</si>
  <si>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</si>
  <si>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</si>
  <si>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</si>
  <si>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</si>
  <si>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</si>
  <si>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</si>
  <si>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</si>
  <si>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</si>
  <si>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</si>
  <si>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</si>
  <si>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</si>
  <si>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</si>
  <si>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</si>
  <si>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</si>
  <si>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</si>
  <si>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</si>
  <si>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</si>
  <si>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</si>
  <si>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</si>
  <si>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</si>
  <si>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</si>
  <si>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</si>
  <si>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</si>
  <si>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</si>
  <si>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</si>
  <si>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</si>
  <si>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</si>
  <si>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</si>
  <si>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</si>
  <si>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</si>
  <si>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</si>
  <si>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</si>
  <si>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</si>
  <si>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</si>
  <si>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</si>
  <si>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</si>
  <si>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</si>
  <si>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</si>
  <si>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</si>
  <si>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</si>
  <si>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</si>
  <si>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</si>
  <si>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</si>
  <si>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</si>
  <si>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16</t>
  </si>
  <si>
    <t>K</t>
  </si>
  <si>
    <t>111251222</t>
  </si>
  <si>
    <t>Prořezávka listnatých porostů  výběrem dřevin výšky do 5 m, s ponecháním nehroubí na místě, při hustotě porostu do 50 kusů</t>
  </si>
  <si>
    <t>ar</t>
  </si>
  <si>
    <t>CS ÚRS 2018 01</t>
  </si>
  <si>
    <t>4</t>
  </si>
  <si>
    <t>1594165279</t>
  </si>
  <si>
    <t>P</t>
  </si>
  <si>
    <t>Poznámka k položce:
Položka obsahuje nejnutnější prořezání k přístupu do koryta VT.</t>
  </si>
  <si>
    <t>9</t>
  </si>
  <si>
    <t>112151014</t>
  </si>
  <si>
    <t>Pokácení stromu volné v celku s odřezáním kmene a s odvětvením průměru kmene přes 400 do 500 mm</t>
  </si>
  <si>
    <t>kus</t>
  </si>
  <si>
    <t>-432368107</t>
  </si>
  <si>
    <t>5</t>
  </si>
  <si>
    <t>112151112</t>
  </si>
  <si>
    <t>Pokácení stromu směrové v celku s odřezáním kmene a s odvětvením průměru kmene přes 200 do 300 mm</t>
  </si>
  <si>
    <t>1052859367</t>
  </si>
  <si>
    <t>112151114</t>
  </si>
  <si>
    <t>Pokácení stromu směrové v celku s odřezáním kmene a s odvětvením průměru kmene přes 400 do 500 mm</t>
  </si>
  <si>
    <t>-567528200</t>
  </si>
  <si>
    <t>3</t>
  </si>
  <si>
    <t>112151115</t>
  </si>
  <si>
    <t>Pokácení stromu směrové v celku s odřezáním kmene a s odvětvením průměru kmene přes 500 do 600 mm</t>
  </si>
  <si>
    <t>1983638377</t>
  </si>
  <si>
    <t>112151116</t>
  </si>
  <si>
    <t>Pokácení stromu směrové v celku s odřezáním kmene a s odvětvením průměru kmene přes 600 do 700 mm</t>
  </si>
  <si>
    <t>-142746142</t>
  </si>
  <si>
    <t>112151117</t>
  </si>
  <si>
    <t>Pokácení stromu směrové v celku s odřezáním kmene a s odvětvením průměru kmene přes 700 do 800 mm</t>
  </si>
  <si>
    <t>493685750</t>
  </si>
  <si>
    <t>7</t>
  </si>
  <si>
    <t>112151317</t>
  </si>
  <si>
    <t>Pokácení stromu postupné bez spouštění částí kmene a koruny o průměru na řezné ploše pařezu přes 700 do 800 mm</t>
  </si>
  <si>
    <t>1199018226</t>
  </si>
  <si>
    <t>6</t>
  </si>
  <si>
    <t>112151318</t>
  </si>
  <si>
    <t>Pokácení stromu postupné bez spouštění částí kmene a koruny o průměru na řezné ploše pařezu přes 800 do 900 mm</t>
  </si>
  <si>
    <t>182138716</t>
  </si>
  <si>
    <t>31</t>
  </si>
  <si>
    <t>112151356</t>
  </si>
  <si>
    <t>Pokácení stromu postupné se spouštěním částí kmene a koruny o průměru na řezné ploše pařezu přes 600 do 700 mm</t>
  </si>
  <si>
    <t>129106054</t>
  </si>
  <si>
    <t>19</t>
  </si>
  <si>
    <t>162201401</t>
  </si>
  <si>
    <t>Vodorovné přemístění větví, kmenů nebo pařezů  s naložením, složením a dopravou do 1000 m větví stromů listnatých, průměru kmene přes 100 do 300 mm</t>
  </si>
  <si>
    <t>520991737</t>
  </si>
  <si>
    <t>20</t>
  </si>
  <si>
    <t>162201402</t>
  </si>
  <si>
    <t>Vodorovné přemístění větví, kmenů nebo pařezů  s naložením, složením a dopravou do 1000 m větví stromů listnatých, průměru kmene přes 300 do 500 mm</t>
  </si>
  <si>
    <t>-67481487</t>
  </si>
  <si>
    <t>162201403</t>
  </si>
  <si>
    <t>Vodorovné přemístění větví, kmenů nebo pařezů  s naložením, složením a dopravou do 1000 m větví stromů listnatých, průměru kmene přes 500 do 700 mm</t>
  </si>
  <si>
    <t>-140806086</t>
  </si>
  <si>
    <t>22</t>
  </si>
  <si>
    <t>162201404</t>
  </si>
  <si>
    <t>Vodorovné přemístění větví, kmenů nebo pařezů  s naložením, složením a dopravou do 1000 m větví stromů listnatých, průměru kmene přes 700 do 900 mm</t>
  </si>
  <si>
    <t>875174545</t>
  </si>
  <si>
    <t>181101123</t>
  </si>
  <si>
    <t>Úprava pozemku s rozpojením a přehrnutím včetně urovnání v zemině tř. 1 a 2, s přemístěním na vzdálenost přes 40 do 60 m</t>
  </si>
  <si>
    <t>m3</t>
  </si>
  <si>
    <t>-1423842541</t>
  </si>
  <si>
    <t>Poznámka k položce:
Položka obsahuje navrácení přístupových pozemků do původního stavu, vč. osetí a případného dovozu zeminy k zarovnání nerovností způsobené mechanizací.</t>
  </si>
  <si>
    <t>10</t>
  </si>
  <si>
    <t>R001</t>
  </si>
  <si>
    <t>Kácení stromů o průměru kmene 200 - 300 mm s přetažením</t>
  </si>
  <si>
    <t>ks</t>
  </si>
  <si>
    <t>1415866088</t>
  </si>
  <si>
    <t>11</t>
  </si>
  <si>
    <t>R002</t>
  </si>
  <si>
    <t>Kácení stromů o průměru kmene 300 - 400 mm s přetažením</t>
  </si>
  <si>
    <t>-843661766</t>
  </si>
  <si>
    <t>12</t>
  </si>
  <si>
    <t>R003</t>
  </si>
  <si>
    <t>Kácení stromů o průměru kmene 500 - 600 mm s přetažením</t>
  </si>
  <si>
    <t>1695555556</t>
  </si>
  <si>
    <t>13</t>
  </si>
  <si>
    <t>R004</t>
  </si>
  <si>
    <t>Kácení stromů o průměru kmene 600 - 700 mm s přetažením</t>
  </si>
  <si>
    <t>806318976</t>
  </si>
  <si>
    <t>14</t>
  </si>
  <si>
    <t>R005</t>
  </si>
  <si>
    <t>Kácení stromů o průměru kmene 700 - 900 mm s přetažením</t>
  </si>
  <si>
    <t>-1407268131</t>
  </si>
  <si>
    <t>17</t>
  </si>
  <si>
    <t>R006</t>
  </si>
  <si>
    <t>Oprava poškození na příjezdové cestě</t>
  </si>
  <si>
    <t>m2</t>
  </si>
  <si>
    <t>658497473</t>
  </si>
  <si>
    <t>Poznámka k položce:
položka obsahuje případné opravné práce na poškození příjezdové cesty v majetku pana Novotného a spol. Farmy Tichý</t>
  </si>
  <si>
    <t>32</t>
  </si>
  <si>
    <t>R007</t>
  </si>
  <si>
    <t>Vodorovný přesun kmenů všech průměrů na mezideponii</t>
  </si>
  <si>
    <t>-1164474631</t>
  </si>
  <si>
    <t>Poznámka k položce:
Položka obsahuje vodorovný přesun z mísa kácení na mezideponii.
pozn.: 1 ks = 1 strom</t>
  </si>
  <si>
    <t>27</t>
  </si>
  <si>
    <t>R008</t>
  </si>
  <si>
    <t>Úklid větví z prostoru drážního tělesa</t>
  </si>
  <si>
    <t>kpl</t>
  </si>
  <si>
    <t>-1370432877</t>
  </si>
  <si>
    <t>Poznámka k položce:
Položka obsahuje neprodlené odklizení větví z kolejiště.</t>
  </si>
  <si>
    <t>29</t>
  </si>
  <si>
    <t>R009</t>
  </si>
  <si>
    <t>Štěpkování větví</t>
  </si>
  <si>
    <t>1024</t>
  </si>
  <si>
    <t>1052406506</t>
  </si>
  <si>
    <t>30</t>
  </si>
  <si>
    <t>R010</t>
  </si>
  <si>
    <t>vyhotovení číselníku dřevní hmoty</t>
  </si>
  <si>
    <t>-509642429</t>
  </si>
  <si>
    <t>18</t>
  </si>
  <si>
    <t>R011</t>
  </si>
  <si>
    <t>Manipulace s dřevní hmotou</t>
  </si>
  <si>
    <t>soubor</t>
  </si>
  <si>
    <t>1626994295</t>
  </si>
  <si>
    <t>Poznámka k položce:
položka obsahuje:
- vytažení pokáceného stromu z vodního toku
- úklid větví z VT
- rozřezání na délky dle požadovaného sortimentu
- uložení na mezideponii</t>
  </si>
  <si>
    <t>VRN</t>
  </si>
  <si>
    <t>Vedlejší rozpočtové náklady</t>
  </si>
  <si>
    <t>VRN3</t>
  </si>
  <si>
    <t>Zařízení staveniště</t>
  </si>
  <si>
    <t>28</t>
  </si>
  <si>
    <t>034503000</t>
  </si>
  <si>
    <t>Informační tabule na staveništi</t>
  </si>
  <si>
    <t>-1865487111</t>
  </si>
  <si>
    <t>Poznámka k položce:
3 ks na levém břehu a 2 ks na pravém břehu a 1 ks na mezideponii.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</si>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</sst>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spans="2:71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spans="2:71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spans="2:71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29</v>
      </c>
      <c r="AO10" s="25"/>
      <c r="AP10" s="25"/>
      <c r="AQ10" s="27"/>
      <c r="BE10" s="35"/>
      <c r="BS10" s="20" t="s">
        <v>8</v>
      </c>
    </row>
    <row r="11" spans="2:71" ht="18.45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31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spans="2:71" ht="14.4" customHeight="1">
      <c r="B13" s="24"/>
      <c r="C13" s="25"/>
      <c r="D13" s="36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33</v>
      </c>
      <c r="AO13" s="25"/>
      <c r="AP13" s="25"/>
      <c r="AQ13" s="27"/>
      <c r="BE13" s="35"/>
      <c r="BS13" s="20" t="s">
        <v>8</v>
      </c>
    </row>
    <row r="14" spans="2:71" ht="13.5">
      <c r="B14" s="24"/>
      <c r="C14" s="25"/>
      <c r="D14" s="25"/>
      <c r="E14" s="38" t="s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31</v>
      </c>
      <c r="AL14" s="25"/>
      <c r="AM14" s="25"/>
      <c r="AN14" s="38" t="s">
        <v>33</v>
      </c>
      <c r="AO14" s="25"/>
      <c r="AP14" s="25"/>
      <c r="AQ14" s="27"/>
      <c r="BE14" s="3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21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31</v>
      </c>
      <c r="AL17" s="25"/>
      <c r="AM17" s="25"/>
      <c r="AN17" s="31" t="s">
        <v>21</v>
      </c>
      <c r="AO17" s="25"/>
      <c r="AP17" s="25"/>
      <c r="AQ17" s="27"/>
      <c r="BE17" s="35"/>
      <c r="BS17" s="20" t="s">
        <v>36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38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39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40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41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42</v>
      </c>
      <c r="E26" s="50"/>
      <c r="F26" s="51" t="s">
        <v>43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44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45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46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47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48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49</v>
      </c>
      <c r="U32" s="57"/>
      <c r="V32" s="57"/>
      <c r="W32" s="57"/>
      <c r="X32" s="59" t="s">
        <v>50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51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006-Ku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Divoká Orlice, Záměl, ztížené kácení břehových porostů, ř. km 54,700 – 55,200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Záměl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IF(AN8="","",AN8)</f>
        <v>30.1.2019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>Povodí Labe, státní podnik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34</v>
      </c>
      <c r="AJ46" s="70"/>
      <c r="AK46" s="70"/>
      <c r="AL46" s="70"/>
      <c r="AM46" s="73" t="str">
        <f>IF(E17="","",E17)</f>
        <v xml:space="preserve"> </v>
      </c>
      <c r="AN46" s="73"/>
      <c r="AO46" s="73"/>
      <c r="AP46" s="73"/>
      <c r="AQ46" s="70"/>
      <c r="AR46" s="68"/>
      <c r="AS46" s="82" t="s">
        <v>52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32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53</v>
      </c>
      <c r="D49" s="93"/>
      <c r="E49" s="93"/>
      <c r="F49" s="93"/>
      <c r="G49" s="93"/>
      <c r="H49" s="94"/>
      <c r="I49" s="95" t="s">
        <v>54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55</v>
      </c>
      <c r="AH49" s="93"/>
      <c r="AI49" s="93"/>
      <c r="AJ49" s="93"/>
      <c r="AK49" s="93"/>
      <c r="AL49" s="93"/>
      <c r="AM49" s="93"/>
      <c r="AN49" s="95" t="s">
        <v>56</v>
      </c>
      <c r="AO49" s="93"/>
      <c r="AP49" s="93"/>
      <c r="AQ49" s="97" t="s">
        <v>57</v>
      </c>
      <c r="AR49" s="68"/>
      <c r="AS49" s="98" t="s">
        <v>58</v>
      </c>
      <c r="AT49" s="99" t="s">
        <v>59</v>
      </c>
      <c r="AU49" s="99" t="s">
        <v>60</v>
      </c>
      <c r="AV49" s="99" t="s">
        <v>61</v>
      </c>
      <c r="AW49" s="99" t="s">
        <v>62</v>
      </c>
      <c r="AX49" s="99" t="s">
        <v>63</v>
      </c>
      <c r="AY49" s="99" t="s">
        <v>64</v>
      </c>
      <c r="AZ49" s="99" t="s">
        <v>65</v>
      </c>
      <c r="BA49" s="99" t="s">
        <v>66</v>
      </c>
      <c r="BB49" s="99" t="s">
        <v>67</v>
      </c>
      <c r="BC49" s="99" t="s">
        <v>68</v>
      </c>
      <c r="BD49" s="100" t="s">
        <v>69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70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ROUND(AG52,2)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ROUND(AS52,2)</f>
        <v>0</v>
      </c>
      <c r="AT51" s="110">
        <f>ROUND(SUM(AV51:AW51),2)</f>
        <v>0</v>
      </c>
      <c r="AU51" s="111">
        <f>ROUND(AU52,5)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ROUND(AZ52,2)</f>
        <v>0</v>
      </c>
      <c r="BA51" s="110">
        <f>ROUND(BA52,2)</f>
        <v>0</v>
      </c>
      <c r="BB51" s="110">
        <f>ROUND(BB52,2)</f>
        <v>0</v>
      </c>
      <c r="BC51" s="110">
        <f>ROUND(BC52,2)</f>
        <v>0</v>
      </c>
      <c r="BD51" s="112">
        <f>ROUND(BD52,2)</f>
        <v>0</v>
      </c>
      <c r="BS51" s="113" t="s">
        <v>71</v>
      </c>
      <c r="BT51" s="113" t="s">
        <v>72</v>
      </c>
      <c r="BV51" s="113" t="s">
        <v>73</v>
      </c>
      <c r="BW51" s="113" t="s">
        <v>7</v>
      </c>
      <c r="BX51" s="113" t="s">
        <v>74</v>
      </c>
      <c r="CL51" s="113" t="s">
        <v>21</v>
      </c>
    </row>
    <row r="52" spans="1:90" s="5" customFormat="1" ht="47.25" customHeight="1">
      <c r="A52" s="114" t="s">
        <v>75</v>
      </c>
      <c r="B52" s="115"/>
      <c r="C52" s="116"/>
      <c r="D52" s="117" t="s">
        <v>16</v>
      </c>
      <c r="E52" s="117"/>
      <c r="F52" s="117"/>
      <c r="G52" s="117"/>
      <c r="H52" s="117"/>
      <c r="I52" s="118"/>
      <c r="J52" s="117" t="s">
        <v>19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'006-Ku - Divoká Orlice, Z...'!J25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76</v>
      </c>
      <c r="AR52" s="121"/>
      <c r="AS52" s="122">
        <v>0</v>
      </c>
      <c r="AT52" s="123">
        <f>ROUND(SUM(AV52:AW52),2)</f>
        <v>0</v>
      </c>
      <c r="AU52" s="124">
        <f>'006-Ku - Divoká Orlice, Z...'!P74</f>
        <v>0</v>
      </c>
      <c r="AV52" s="123">
        <f>'006-Ku - Divoká Orlice, Z...'!J28</f>
        <v>0</v>
      </c>
      <c r="AW52" s="123">
        <f>'006-Ku - Divoká Orlice, Z...'!J29</f>
        <v>0</v>
      </c>
      <c r="AX52" s="123">
        <f>'006-Ku - Divoká Orlice, Z...'!J30</f>
        <v>0</v>
      </c>
      <c r="AY52" s="123">
        <f>'006-Ku - Divoká Orlice, Z...'!J31</f>
        <v>0</v>
      </c>
      <c r="AZ52" s="123">
        <f>'006-Ku - Divoká Orlice, Z...'!F28</f>
        <v>0</v>
      </c>
      <c r="BA52" s="123">
        <f>'006-Ku - Divoká Orlice, Z...'!F29</f>
        <v>0</v>
      </c>
      <c r="BB52" s="123">
        <f>'006-Ku - Divoká Orlice, Z...'!F30</f>
        <v>0</v>
      </c>
      <c r="BC52" s="123">
        <f>'006-Ku - Divoká Orlice, Z...'!F31</f>
        <v>0</v>
      </c>
      <c r="BD52" s="125">
        <f>'006-Ku - Divoká Orlice, Z...'!F32</f>
        <v>0</v>
      </c>
      <c r="BT52" s="126" t="s">
        <v>77</v>
      </c>
      <c r="BU52" s="126" t="s">
        <v>78</v>
      </c>
      <c r="BV52" s="126" t="s">
        <v>73</v>
      </c>
      <c r="BW52" s="126" t="s">
        <v>7</v>
      </c>
      <c r="BX52" s="126" t="s">
        <v>74</v>
      </c>
      <c r="CL52" s="126" t="s">
        <v>21</v>
      </c>
    </row>
    <row r="53" spans="2:44" s="1" customFormat="1" ht="30" customHeight="1">
      <c r="B53" s="4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68"/>
    </row>
    <row r="54" spans="2:44" s="1" customFormat="1" ht="6.9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8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6-Ku - Divoká Orlice, Z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28"/>
      <c r="C1" s="128"/>
      <c r="D1" s="129" t="s">
        <v>1</v>
      </c>
      <c r="E1" s="128"/>
      <c r="F1" s="130" t="s">
        <v>79</v>
      </c>
      <c r="G1" s="130" t="s">
        <v>80</v>
      </c>
      <c r="H1" s="130"/>
      <c r="I1" s="131"/>
      <c r="J1" s="130" t="s">
        <v>81</v>
      </c>
      <c r="K1" s="129" t="s">
        <v>82</v>
      </c>
      <c r="L1" s="130" t="s">
        <v>83</v>
      </c>
      <c r="M1" s="130"/>
      <c r="N1" s="130"/>
      <c r="O1" s="130"/>
      <c r="P1" s="130"/>
      <c r="Q1" s="130"/>
      <c r="R1" s="130"/>
      <c r="S1" s="130"/>
      <c r="T1" s="13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32"/>
      <c r="J3" s="22"/>
      <c r="K3" s="23"/>
      <c r="AT3" s="20" t="s">
        <v>84</v>
      </c>
    </row>
    <row r="4" spans="2:46" ht="36.95" customHeight="1">
      <c r="B4" s="24"/>
      <c r="C4" s="25"/>
      <c r="D4" s="26" t="s">
        <v>85</v>
      </c>
      <c r="E4" s="25"/>
      <c r="F4" s="25"/>
      <c r="G4" s="25"/>
      <c r="H4" s="25"/>
      <c r="I4" s="13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3"/>
      <c r="J5" s="25"/>
      <c r="K5" s="27"/>
    </row>
    <row r="6" spans="2:11" s="1" customFormat="1" ht="13.5">
      <c r="B6" s="42"/>
      <c r="C6" s="43"/>
      <c r="D6" s="36" t="s">
        <v>18</v>
      </c>
      <c r="E6" s="43"/>
      <c r="F6" s="43"/>
      <c r="G6" s="43"/>
      <c r="H6" s="43"/>
      <c r="I6" s="134"/>
      <c r="J6" s="43"/>
      <c r="K6" s="47"/>
    </row>
    <row r="7" spans="2:11" s="1" customFormat="1" ht="36.95" customHeight="1">
      <c r="B7" s="42"/>
      <c r="C7" s="43"/>
      <c r="D7" s="43"/>
      <c r="E7" s="135" t="s">
        <v>19</v>
      </c>
      <c r="F7" s="43"/>
      <c r="G7" s="43"/>
      <c r="H7" s="43"/>
      <c r="I7" s="134"/>
      <c r="J7" s="43"/>
      <c r="K7" s="47"/>
    </row>
    <row r="8" spans="2:11" s="1" customFormat="1" ht="13.5">
      <c r="B8" s="42"/>
      <c r="C8" s="43"/>
      <c r="D8" s="43"/>
      <c r="E8" s="43"/>
      <c r="F8" s="43"/>
      <c r="G8" s="43"/>
      <c r="H8" s="43"/>
      <c r="I8" s="134"/>
      <c r="J8" s="43"/>
      <c r="K8" s="47"/>
    </row>
    <row r="9" spans="2:11" s="1" customFormat="1" ht="14.4" customHeight="1">
      <c r="B9" s="42"/>
      <c r="C9" s="43"/>
      <c r="D9" s="36" t="s">
        <v>20</v>
      </c>
      <c r="E9" s="43"/>
      <c r="F9" s="31" t="s">
        <v>21</v>
      </c>
      <c r="G9" s="43"/>
      <c r="H9" s="43"/>
      <c r="I9" s="136" t="s">
        <v>22</v>
      </c>
      <c r="J9" s="31" t="s">
        <v>21</v>
      </c>
      <c r="K9" s="47"/>
    </row>
    <row r="10" spans="2:11" s="1" customFormat="1" ht="14.4" customHeight="1">
      <c r="B10" s="42"/>
      <c r="C10" s="43"/>
      <c r="D10" s="36" t="s">
        <v>23</v>
      </c>
      <c r="E10" s="43"/>
      <c r="F10" s="31" t="s">
        <v>24</v>
      </c>
      <c r="G10" s="43"/>
      <c r="H10" s="43"/>
      <c r="I10" s="136" t="s">
        <v>25</v>
      </c>
      <c r="J10" s="137" t="str">
        <f>'Rekapitulace stavby'!AN8</f>
        <v>30.1.2019</v>
      </c>
      <c r="K10" s="47"/>
    </row>
    <row r="11" spans="2:11" s="1" customFormat="1" ht="10.8" customHeight="1">
      <c r="B11" s="42"/>
      <c r="C11" s="43"/>
      <c r="D11" s="43"/>
      <c r="E11" s="43"/>
      <c r="F11" s="43"/>
      <c r="G11" s="43"/>
      <c r="H11" s="43"/>
      <c r="I11" s="134"/>
      <c r="J11" s="43"/>
      <c r="K11" s="47"/>
    </row>
    <row r="12" spans="2:11" s="1" customFormat="1" ht="14.4" customHeight="1">
      <c r="B12" s="42"/>
      <c r="C12" s="43"/>
      <c r="D12" s="36" t="s">
        <v>27</v>
      </c>
      <c r="E12" s="43"/>
      <c r="F12" s="43"/>
      <c r="G12" s="43"/>
      <c r="H12" s="43"/>
      <c r="I12" s="136" t="s">
        <v>28</v>
      </c>
      <c r="J12" s="31" t="s">
        <v>29</v>
      </c>
      <c r="K12" s="47"/>
    </row>
    <row r="13" spans="2:11" s="1" customFormat="1" ht="18" customHeight="1">
      <c r="B13" s="42"/>
      <c r="C13" s="43"/>
      <c r="D13" s="43"/>
      <c r="E13" s="31" t="s">
        <v>30</v>
      </c>
      <c r="F13" s="43"/>
      <c r="G13" s="43"/>
      <c r="H13" s="43"/>
      <c r="I13" s="136" t="s">
        <v>31</v>
      </c>
      <c r="J13" s="31" t="s">
        <v>21</v>
      </c>
      <c r="K13" s="47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34"/>
      <c r="J14" s="43"/>
      <c r="K14" s="47"/>
    </row>
    <row r="15" spans="2:11" s="1" customFormat="1" ht="14.4" customHeight="1">
      <c r="B15" s="42"/>
      <c r="C15" s="43"/>
      <c r="D15" s="36" t="s">
        <v>32</v>
      </c>
      <c r="E15" s="43"/>
      <c r="F15" s="43"/>
      <c r="G15" s="43"/>
      <c r="H15" s="43"/>
      <c r="I15" s="136" t="s">
        <v>28</v>
      </c>
      <c r="J15" s="31" t="str">
        <f>IF('Rekapitulace stavby'!AN13="Vyplň údaj","",IF('Rekapitulace stavby'!AN13="","",'Rekapitulace stavby'!AN13))</f>
        <v/>
      </c>
      <c r="K15" s="47"/>
    </row>
    <row r="16" spans="2:11" s="1" customFormat="1" ht="18" customHeight="1">
      <c r="B16" s="42"/>
      <c r="C16" s="43"/>
      <c r="D16" s="43"/>
      <c r="E16" s="31" t="str">
        <f>IF('Rekapitulace stavby'!E14="Vyplň údaj","",IF('Rekapitulace stavby'!E14="","",'Rekapitulace stavby'!E14))</f>
        <v/>
      </c>
      <c r="F16" s="43"/>
      <c r="G16" s="43"/>
      <c r="H16" s="43"/>
      <c r="I16" s="136" t="s">
        <v>31</v>
      </c>
      <c r="J16" s="31" t="str">
        <f>IF('Rekapitulace stavby'!AN14="Vyplň údaj","",IF('Rekapitulace stavby'!AN14="","",'Rekapitulace stavby'!AN14))</f>
        <v/>
      </c>
      <c r="K16" s="47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34"/>
      <c r="J17" s="43"/>
      <c r="K17" s="47"/>
    </row>
    <row r="18" spans="2:11" s="1" customFormat="1" ht="14.4" customHeight="1">
      <c r="B18" s="42"/>
      <c r="C18" s="43"/>
      <c r="D18" s="36" t="s">
        <v>34</v>
      </c>
      <c r="E18" s="43"/>
      <c r="F18" s="43"/>
      <c r="G18" s="43"/>
      <c r="H18" s="43"/>
      <c r="I18" s="136" t="s">
        <v>28</v>
      </c>
      <c r="J18" s="31" t="str">
        <f>IF('Rekapitulace stavby'!AN16="","",'Rekapitulace stavby'!AN16)</f>
        <v/>
      </c>
      <c r="K18" s="47"/>
    </row>
    <row r="19" spans="2:11" s="1" customFormat="1" ht="18" customHeight="1">
      <c r="B19" s="42"/>
      <c r="C19" s="43"/>
      <c r="D19" s="43"/>
      <c r="E19" s="31" t="str">
        <f>IF('Rekapitulace stavby'!E17="","",'Rekapitulace stavby'!E17)</f>
        <v xml:space="preserve"> </v>
      </c>
      <c r="F19" s="43"/>
      <c r="G19" s="43"/>
      <c r="H19" s="43"/>
      <c r="I19" s="136" t="s">
        <v>31</v>
      </c>
      <c r="J19" s="31" t="str">
        <f>IF('Rekapitulace stavby'!AN17="","",'Rekapitulace stavby'!AN17)</f>
        <v/>
      </c>
      <c r="K19" s="47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34"/>
      <c r="J20" s="43"/>
      <c r="K20" s="47"/>
    </row>
    <row r="21" spans="2:11" s="1" customFormat="1" ht="14.4" customHeight="1">
      <c r="B21" s="42"/>
      <c r="C21" s="43"/>
      <c r="D21" s="36" t="s">
        <v>37</v>
      </c>
      <c r="E21" s="43"/>
      <c r="F21" s="43"/>
      <c r="G21" s="43"/>
      <c r="H21" s="43"/>
      <c r="I21" s="134"/>
      <c r="J21" s="43"/>
      <c r="K21" s="47"/>
    </row>
    <row r="22" spans="2:11" s="6" customFormat="1" ht="16.5" customHeight="1">
      <c r="B22" s="138"/>
      <c r="C22" s="139"/>
      <c r="D22" s="139"/>
      <c r="E22" s="40" t="s">
        <v>21</v>
      </c>
      <c r="F22" s="40"/>
      <c r="G22" s="40"/>
      <c r="H22" s="40"/>
      <c r="I22" s="140"/>
      <c r="J22" s="139"/>
      <c r="K22" s="141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34"/>
      <c r="J23" s="43"/>
      <c r="K23" s="47"/>
    </row>
    <row r="24" spans="2:11" s="1" customFormat="1" ht="6.95" customHeight="1">
      <c r="B24" s="42"/>
      <c r="C24" s="43"/>
      <c r="D24" s="102"/>
      <c r="E24" s="102"/>
      <c r="F24" s="102"/>
      <c r="G24" s="102"/>
      <c r="H24" s="102"/>
      <c r="I24" s="142"/>
      <c r="J24" s="102"/>
      <c r="K24" s="143"/>
    </row>
    <row r="25" spans="2:11" s="1" customFormat="1" ht="25.4" customHeight="1">
      <c r="B25" s="42"/>
      <c r="C25" s="43"/>
      <c r="D25" s="144" t="s">
        <v>38</v>
      </c>
      <c r="E25" s="43"/>
      <c r="F25" s="43"/>
      <c r="G25" s="43"/>
      <c r="H25" s="43"/>
      <c r="I25" s="134"/>
      <c r="J25" s="145">
        <f>ROUND(J74,2)</f>
        <v>0</v>
      </c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2"/>
      <c r="J26" s="102"/>
      <c r="K26" s="143"/>
    </row>
    <row r="27" spans="2:11" s="1" customFormat="1" ht="14.4" customHeight="1">
      <c r="B27" s="42"/>
      <c r="C27" s="43"/>
      <c r="D27" s="43"/>
      <c r="E27" s="43"/>
      <c r="F27" s="48" t="s">
        <v>40</v>
      </c>
      <c r="G27" s="43"/>
      <c r="H27" s="43"/>
      <c r="I27" s="146" t="s">
        <v>39</v>
      </c>
      <c r="J27" s="48" t="s">
        <v>41</v>
      </c>
      <c r="K27" s="47"/>
    </row>
    <row r="28" spans="2:11" s="1" customFormat="1" ht="14.4" customHeight="1">
      <c r="B28" s="42"/>
      <c r="C28" s="43"/>
      <c r="D28" s="51" t="s">
        <v>42</v>
      </c>
      <c r="E28" s="51" t="s">
        <v>43</v>
      </c>
      <c r="F28" s="147">
        <f>ROUND(SUM(BE74:BE112),2)</f>
        <v>0</v>
      </c>
      <c r="G28" s="43"/>
      <c r="H28" s="43"/>
      <c r="I28" s="148">
        <v>0.21</v>
      </c>
      <c r="J28" s="147">
        <f>ROUND(ROUND((SUM(BE74:BE112)),2)*I28,2)</f>
        <v>0</v>
      </c>
      <c r="K28" s="47"/>
    </row>
    <row r="29" spans="2:11" s="1" customFormat="1" ht="14.4" customHeight="1">
      <c r="B29" s="42"/>
      <c r="C29" s="43"/>
      <c r="D29" s="43"/>
      <c r="E29" s="51" t="s">
        <v>44</v>
      </c>
      <c r="F29" s="147">
        <f>ROUND(SUM(BF74:BF112),2)</f>
        <v>0</v>
      </c>
      <c r="G29" s="43"/>
      <c r="H29" s="43"/>
      <c r="I29" s="148">
        <v>0.15</v>
      </c>
      <c r="J29" s="147">
        <f>ROUND(ROUND((SUM(BF74:BF112)),2)*I29,2)</f>
        <v>0</v>
      </c>
      <c r="K29" s="47"/>
    </row>
    <row r="30" spans="2:11" s="1" customFormat="1" ht="14.4" customHeight="1" hidden="1">
      <c r="B30" s="42"/>
      <c r="C30" s="43"/>
      <c r="D30" s="43"/>
      <c r="E30" s="51" t="s">
        <v>45</v>
      </c>
      <c r="F30" s="147">
        <f>ROUND(SUM(BG74:BG112),2)</f>
        <v>0</v>
      </c>
      <c r="G30" s="43"/>
      <c r="H30" s="43"/>
      <c r="I30" s="148">
        <v>0.21</v>
      </c>
      <c r="J30" s="147">
        <v>0</v>
      </c>
      <c r="K30" s="47"/>
    </row>
    <row r="31" spans="2:11" s="1" customFormat="1" ht="14.4" customHeight="1" hidden="1">
      <c r="B31" s="42"/>
      <c r="C31" s="43"/>
      <c r="D31" s="43"/>
      <c r="E31" s="51" t="s">
        <v>46</v>
      </c>
      <c r="F31" s="147">
        <f>ROUND(SUM(BH74:BH112),2)</f>
        <v>0</v>
      </c>
      <c r="G31" s="43"/>
      <c r="H31" s="43"/>
      <c r="I31" s="148">
        <v>0.15</v>
      </c>
      <c r="J31" s="147">
        <v>0</v>
      </c>
      <c r="K31" s="47"/>
    </row>
    <row r="32" spans="2:11" s="1" customFormat="1" ht="14.4" customHeight="1" hidden="1">
      <c r="B32" s="42"/>
      <c r="C32" s="43"/>
      <c r="D32" s="43"/>
      <c r="E32" s="51" t="s">
        <v>47</v>
      </c>
      <c r="F32" s="147">
        <f>ROUND(SUM(BI74:BI112),2)</f>
        <v>0</v>
      </c>
      <c r="G32" s="43"/>
      <c r="H32" s="43"/>
      <c r="I32" s="148">
        <v>0</v>
      </c>
      <c r="J32" s="147">
        <v>0</v>
      </c>
      <c r="K32" s="47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34"/>
      <c r="J33" s="43"/>
      <c r="K33" s="47"/>
    </row>
    <row r="34" spans="2:11" s="1" customFormat="1" ht="25.4" customHeight="1">
      <c r="B34" s="42"/>
      <c r="C34" s="149"/>
      <c r="D34" s="150" t="s">
        <v>48</v>
      </c>
      <c r="E34" s="94"/>
      <c r="F34" s="94"/>
      <c r="G34" s="151" t="s">
        <v>49</v>
      </c>
      <c r="H34" s="152" t="s">
        <v>50</v>
      </c>
      <c r="I34" s="153"/>
      <c r="J34" s="154">
        <f>SUM(J25:J32)</f>
        <v>0</v>
      </c>
      <c r="K34" s="155"/>
    </row>
    <row r="35" spans="2:11" s="1" customFormat="1" ht="14.4" customHeight="1">
      <c r="B35" s="63"/>
      <c r="C35" s="64"/>
      <c r="D35" s="64"/>
      <c r="E35" s="64"/>
      <c r="F35" s="64"/>
      <c r="G35" s="64"/>
      <c r="H35" s="64"/>
      <c r="I35" s="156"/>
      <c r="J35" s="64"/>
      <c r="K35" s="65"/>
    </row>
    <row r="39" spans="2:11" s="1" customFormat="1" ht="6.95" customHeight="1">
      <c r="B39" s="157"/>
      <c r="C39" s="158"/>
      <c r="D39" s="158"/>
      <c r="E39" s="158"/>
      <c r="F39" s="158"/>
      <c r="G39" s="158"/>
      <c r="H39" s="158"/>
      <c r="I39" s="159"/>
      <c r="J39" s="158"/>
      <c r="K39" s="160"/>
    </row>
    <row r="40" spans="2:11" s="1" customFormat="1" ht="36.95" customHeight="1">
      <c r="B40" s="42"/>
      <c r="C40" s="26" t="s">
        <v>86</v>
      </c>
      <c r="D40" s="43"/>
      <c r="E40" s="43"/>
      <c r="F40" s="43"/>
      <c r="G40" s="43"/>
      <c r="H40" s="43"/>
      <c r="I40" s="134"/>
      <c r="J40" s="43"/>
      <c r="K40" s="47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34"/>
      <c r="J41" s="43"/>
      <c r="K41" s="47"/>
    </row>
    <row r="42" spans="2:11" s="1" customFormat="1" ht="14.4" customHeight="1">
      <c r="B42" s="42"/>
      <c r="C42" s="36" t="s">
        <v>18</v>
      </c>
      <c r="D42" s="43"/>
      <c r="E42" s="43"/>
      <c r="F42" s="43"/>
      <c r="G42" s="43"/>
      <c r="H42" s="43"/>
      <c r="I42" s="134"/>
      <c r="J42" s="43"/>
      <c r="K42" s="47"/>
    </row>
    <row r="43" spans="2:11" s="1" customFormat="1" ht="17.25" customHeight="1">
      <c r="B43" s="42"/>
      <c r="C43" s="43"/>
      <c r="D43" s="43"/>
      <c r="E43" s="135" t="str">
        <f>E7</f>
        <v>Divoká Orlice, Záměl, ztížené kácení břehových porostů, ř. km 54,700 – 55,200</v>
      </c>
      <c r="F43" s="43"/>
      <c r="G43" s="43"/>
      <c r="H43" s="43"/>
      <c r="I43" s="134"/>
      <c r="J43" s="43"/>
      <c r="K43" s="47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34"/>
      <c r="J44" s="43"/>
      <c r="K44" s="47"/>
    </row>
    <row r="45" spans="2:11" s="1" customFormat="1" ht="18" customHeight="1">
      <c r="B45" s="42"/>
      <c r="C45" s="36" t="s">
        <v>23</v>
      </c>
      <c r="D45" s="43"/>
      <c r="E45" s="43"/>
      <c r="F45" s="31" t="str">
        <f>F10</f>
        <v>Záměl</v>
      </c>
      <c r="G45" s="43"/>
      <c r="H45" s="43"/>
      <c r="I45" s="136" t="s">
        <v>25</v>
      </c>
      <c r="J45" s="137" t="str">
        <f>IF(J10="","",J10)</f>
        <v>30.1.2019</v>
      </c>
      <c r="K45" s="47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34"/>
      <c r="J46" s="43"/>
      <c r="K46" s="47"/>
    </row>
    <row r="47" spans="2:11" s="1" customFormat="1" ht="13.5">
      <c r="B47" s="42"/>
      <c r="C47" s="36" t="s">
        <v>27</v>
      </c>
      <c r="D47" s="43"/>
      <c r="E47" s="43"/>
      <c r="F47" s="31" t="str">
        <f>E13</f>
        <v>Povodí Labe, státní podnik</v>
      </c>
      <c r="G47" s="43"/>
      <c r="H47" s="43"/>
      <c r="I47" s="136" t="s">
        <v>34</v>
      </c>
      <c r="J47" s="40" t="str">
        <f>E19</f>
        <v xml:space="preserve"> </v>
      </c>
      <c r="K47" s="47"/>
    </row>
    <row r="48" spans="2:11" s="1" customFormat="1" ht="14.4" customHeight="1">
      <c r="B48" s="42"/>
      <c r="C48" s="36" t="s">
        <v>32</v>
      </c>
      <c r="D48" s="43"/>
      <c r="E48" s="43"/>
      <c r="F48" s="31" t="str">
        <f>IF(E16="","",E16)</f>
        <v/>
      </c>
      <c r="G48" s="43"/>
      <c r="H48" s="43"/>
      <c r="I48" s="134"/>
      <c r="J48" s="161"/>
      <c r="K48" s="47"/>
    </row>
    <row r="49" spans="2:11" s="1" customFormat="1" ht="10.3" customHeight="1">
      <c r="B49" s="42"/>
      <c r="C49" s="43"/>
      <c r="D49" s="43"/>
      <c r="E49" s="43"/>
      <c r="F49" s="43"/>
      <c r="G49" s="43"/>
      <c r="H49" s="43"/>
      <c r="I49" s="134"/>
      <c r="J49" s="43"/>
      <c r="K49" s="47"/>
    </row>
    <row r="50" spans="2:11" s="1" customFormat="1" ht="29.25" customHeight="1">
      <c r="B50" s="42"/>
      <c r="C50" s="162" t="s">
        <v>87</v>
      </c>
      <c r="D50" s="149"/>
      <c r="E50" s="149"/>
      <c r="F50" s="149"/>
      <c r="G50" s="149"/>
      <c r="H50" s="149"/>
      <c r="I50" s="163"/>
      <c r="J50" s="164" t="s">
        <v>88</v>
      </c>
      <c r="K50" s="165"/>
    </row>
    <row r="51" spans="2:11" s="1" customFormat="1" ht="10.3" customHeight="1">
      <c r="B51" s="42"/>
      <c r="C51" s="43"/>
      <c r="D51" s="43"/>
      <c r="E51" s="43"/>
      <c r="F51" s="43"/>
      <c r="G51" s="43"/>
      <c r="H51" s="43"/>
      <c r="I51" s="134"/>
      <c r="J51" s="43"/>
      <c r="K51" s="47"/>
    </row>
    <row r="52" spans="2:47" s="1" customFormat="1" ht="29.25" customHeight="1">
      <c r="B52" s="42"/>
      <c r="C52" s="166" t="s">
        <v>89</v>
      </c>
      <c r="D52" s="43"/>
      <c r="E52" s="43"/>
      <c r="F52" s="43"/>
      <c r="G52" s="43"/>
      <c r="H52" s="43"/>
      <c r="I52" s="134"/>
      <c r="J52" s="145">
        <f>J74</f>
        <v>0</v>
      </c>
      <c r="K52" s="47"/>
      <c r="AU52" s="20" t="s">
        <v>90</v>
      </c>
    </row>
    <row r="53" spans="2:11" s="7" customFormat="1" ht="24.95" customHeight="1">
      <c r="B53" s="167"/>
      <c r="C53" s="168"/>
      <c r="D53" s="169" t="s">
        <v>91</v>
      </c>
      <c r="E53" s="170"/>
      <c r="F53" s="170"/>
      <c r="G53" s="170"/>
      <c r="H53" s="170"/>
      <c r="I53" s="171"/>
      <c r="J53" s="172">
        <f>J75</f>
        <v>0</v>
      </c>
      <c r="K53" s="173"/>
    </row>
    <row r="54" spans="2:11" s="8" customFormat="1" ht="19.9" customHeight="1">
      <c r="B54" s="174"/>
      <c r="C54" s="175"/>
      <c r="D54" s="176" t="s">
        <v>92</v>
      </c>
      <c r="E54" s="177"/>
      <c r="F54" s="177"/>
      <c r="G54" s="177"/>
      <c r="H54" s="177"/>
      <c r="I54" s="178"/>
      <c r="J54" s="179">
        <f>J76</f>
        <v>0</v>
      </c>
      <c r="K54" s="180"/>
    </row>
    <row r="55" spans="2:11" s="7" customFormat="1" ht="24.95" customHeight="1">
      <c r="B55" s="167"/>
      <c r="C55" s="168"/>
      <c r="D55" s="169" t="s">
        <v>93</v>
      </c>
      <c r="E55" s="170"/>
      <c r="F55" s="170"/>
      <c r="G55" s="170"/>
      <c r="H55" s="170"/>
      <c r="I55" s="171"/>
      <c r="J55" s="172">
        <f>J109</f>
        <v>0</v>
      </c>
      <c r="K55" s="173"/>
    </row>
    <row r="56" spans="2:11" s="8" customFormat="1" ht="19.9" customHeight="1">
      <c r="B56" s="174"/>
      <c r="C56" s="175"/>
      <c r="D56" s="176" t="s">
        <v>94</v>
      </c>
      <c r="E56" s="177"/>
      <c r="F56" s="177"/>
      <c r="G56" s="177"/>
      <c r="H56" s="177"/>
      <c r="I56" s="178"/>
      <c r="J56" s="179">
        <f>J110</f>
        <v>0</v>
      </c>
      <c r="K56" s="180"/>
    </row>
    <row r="57" spans="2:11" s="1" customFormat="1" ht="21.8" customHeight="1">
      <c r="B57" s="42"/>
      <c r="C57" s="43"/>
      <c r="D57" s="43"/>
      <c r="E57" s="43"/>
      <c r="F57" s="43"/>
      <c r="G57" s="43"/>
      <c r="H57" s="43"/>
      <c r="I57" s="134"/>
      <c r="J57" s="43"/>
      <c r="K57" s="47"/>
    </row>
    <row r="58" spans="2:11" s="1" customFormat="1" ht="6.95" customHeight="1">
      <c r="B58" s="63"/>
      <c r="C58" s="64"/>
      <c r="D58" s="64"/>
      <c r="E58" s="64"/>
      <c r="F58" s="64"/>
      <c r="G58" s="64"/>
      <c r="H58" s="64"/>
      <c r="I58" s="156"/>
      <c r="J58" s="64"/>
      <c r="K58" s="65"/>
    </row>
    <row r="62" spans="2:12" s="1" customFormat="1" ht="6.95" customHeight="1">
      <c r="B62" s="66"/>
      <c r="C62" s="67"/>
      <c r="D62" s="67"/>
      <c r="E62" s="67"/>
      <c r="F62" s="67"/>
      <c r="G62" s="67"/>
      <c r="H62" s="67"/>
      <c r="I62" s="159"/>
      <c r="J62" s="67"/>
      <c r="K62" s="67"/>
      <c r="L62" s="68"/>
    </row>
    <row r="63" spans="2:12" s="1" customFormat="1" ht="36.95" customHeight="1">
      <c r="B63" s="42"/>
      <c r="C63" s="69" t="s">
        <v>95</v>
      </c>
      <c r="D63" s="70"/>
      <c r="E63" s="70"/>
      <c r="F63" s="70"/>
      <c r="G63" s="70"/>
      <c r="H63" s="70"/>
      <c r="I63" s="181"/>
      <c r="J63" s="70"/>
      <c r="K63" s="70"/>
      <c r="L63" s="68"/>
    </row>
    <row r="64" spans="2:12" s="1" customFormat="1" ht="6.95" customHeight="1">
      <c r="B64" s="42"/>
      <c r="C64" s="70"/>
      <c r="D64" s="70"/>
      <c r="E64" s="70"/>
      <c r="F64" s="70"/>
      <c r="G64" s="70"/>
      <c r="H64" s="70"/>
      <c r="I64" s="181"/>
      <c r="J64" s="70"/>
      <c r="K64" s="70"/>
      <c r="L64" s="68"/>
    </row>
    <row r="65" spans="2:12" s="1" customFormat="1" ht="14.4" customHeight="1">
      <c r="B65" s="42"/>
      <c r="C65" s="72" t="s">
        <v>18</v>
      </c>
      <c r="D65" s="70"/>
      <c r="E65" s="70"/>
      <c r="F65" s="70"/>
      <c r="G65" s="70"/>
      <c r="H65" s="70"/>
      <c r="I65" s="181"/>
      <c r="J65" s="70"/>
      <c r="K65" s="70"/>
      <c r="L65" s="68"/>
    </row>
    <row r="66" spans="2:12" s="1" customFormat="1" ht="17.25" customHeight="1">
      <c r="B66" s="42"/>
      <c r="C66" s="70"/>
      <c r="D66" s="70"/>
      <c r="E66" s="78" t="str">
        <f>E7</f>
        <v>Divoká Orlice, Záměl, ztížené kácení břehových porostů, ř. km 54,700 – 55,200</v>
      </c>
      <c r="F66" s="70"/>
      <c r="G66" s="70"/>
      <c r="H66" s="70"/>
      <c r="I66" s="181"/>
      <c r="J66" s="70"/>
      <c r="K66" s="70"/>
      <c r="L66" s="68"/>
    </row>
    <row r="67" spans="2:12" s="1" customFormat="1" ht="6.95" customHeight="1">
      <c r="B67" s="42"/>
      <c r="C67" s="70"/>
      <c r="D67" s="70"/>
      <c r="E67" s="70"/>
      <c r="F67" s="70"/>
      <c r="G67" s="70"/>
      <c r="H67" s="70"/>
      <c r="I67" s="181"/>
      <c r="J67" s="70"/>
      <c r="K67" s="70"/>
      <c r="L67" s="68"/>
    </row>
    <row r="68" spans="2:12" s="1" customFormat="1" ht="18" customHeight="1">
      <c r="B68" s="42"/>
      <c r="C68" s="72" t="s">
        <v>23</v>
      </c>
      <c r="D68" s="70"/>
      <c r="E68" s="70"/>
      <c r="F68" s="182" t="str">
        <f>F10</f>
        <v>Záměl</v>
      </c>
      <c r="G68" s="70"/>
      <c r="H68" s="70"/>
      <c r="I68" s="183" t="s">
        <v>25</v>
      </c>
      <c r="J68" s="81" t="str">
        <f>IF(J10="","",J10)</f>
        <v>30.1.2019</v>
      </c>
      <c r="K68" s="70"/>
      <c r="L68" s="68"/>
    </row>
    <row r="69" spans="2:12" s="1" customFormat="1" ht="6.95" customHeight="1">
      <c r="B69" s="42"/>
      <c r="C69" s="70"/>
      <c r="D69" s="70"/>
      <c r="E69" s="70"/>
      <c r="F69" s="70"/>
      <c r="G69" s="70"/>
      <c r="H69" s="70"/>
      <c r="I69" s="181"/>
      <c r="J69" s="70"/>
      <c r="K69" s="70"/>
      <c r="L69" s="68"/>
    </row>
    <row r="70" spans="2:12" s="1" customFormat="1" ht="13.5">
      <c r="B70" s="42"/>
      <c r="C70" s="72" t="s">
        <v>27</v>
      </c>
      <c r="D70" s="70"/>
      <c r="E70" s="70"/>
      <c r="F70" s="182" t="str">
        <f>E13</f>
        <v>Povodí Labe, státní podnik</v>
      </c>
      <c r="G70" s="70"/>
      <c r="H70" s="70"/>
      <c r="I70" s="183" t="s">
        <v>34</v>
      </c>
      <c r="J70" s="182" t="str">
        <f>E19</f>
        <v xml:space="preserve"> </v>
      </c>
      <c r="K70" s="70"/>
      <c r="L70" s="68"/>
    </row>
    <row r="71" spans="2:12" s="1" customFormat="1" ht="14.4" customHeight="1">
      <c r="B71" s="42"/>
      <c r="C71" s="72" t="s">
        <v>32</v>
      </c>
      <c r="D71" s="70"/>
      <c r="E71" s="70"/>
      <c r="F71" s="182" t="str">
        <f>IF(E16="","",E16)</f>
        <v/>
      </c>
      <c r="G71" s="70"/>
      <c r="H71" s="70"/>
      <c r="I71" s="181"/>
      <c r="J71" s="70"/>
      <c r="K71" s="70"/>
      <c r="L71" s="68"/>
    </row>
    <row r="72" spans="2:12" s="1" customFormat="1" ht="10.3" customHeight="1">
      <c r="B72" s="42"/>
      <c r="C72" s="70"/>
      <c r="D72" s="70"/>
      <c r="E72" s="70"/>
      <c r="F72" s="70"/>
      <c r="G72" s="70"/>
      <c r="H72" s="70"/>
      <c r="I72" s="181"/>
      <c r="J72" s="70"/>
      <c r="K72" s="70"/>
      <c r="L72" s="68"/>
    </row>
    <row r="73" spans="2:20" s="9" customFormat="1" ht="29.25" customHeight="1">
      <c r="B73" s="184"/>
      <c r="C73" s="185" t="s">
        <v>96</v>
      </c>
      <c r="D73" s="186" t="s">
        <v>57</v>
      </c>
      <c r="E73" s="186" t="s">
        <v>53</v>
      </c>
      <c r="F73" s="186" t="s">
        <v>97</v>
      </c>
      <c r="G73" s="186" t="s">
        <v>98</v>
      </c>
      <c r="H73" s="186" t="s">
        <v>99</v>
      </c>
      <c r="I73" s="187" t="s">
        <v>100</v>
      </c>
      <c r="J73" s="186" t="s">
        <v>88</v>
      </c>
      <c r="K73" s="188" t="s">
        <v>101</v>
      </c>
      <c r="L73" s="189"/>
      <c r="M73" s="98" t="s">
        <v>102</v>
      </c>
      <c r="N73" s="99" t="s">
        <v>42</v>
      </c>
      <c r="O73" s="99" t="s">
        <v>103</v>
      </c>
      <c r="P73" s="99" t="s">
        <v>104</v>
      </c>
      <c r="Q73" s="99" t="s">
        <v>105</v>
      </c>
      <c r="R73" s="99" t="s">
        <v>106</v>
      </c>
      <c r="S73" s="99" t="s">
        <v>107</v>
      </c>
      <c r="T73" s="100" t="s">
        <v>108</v>
      </c>
    </row>
    <row r="74" spans="2:63" s="1" customFormat="1" ht="29.25" customHeight="1">
      <c r="B74" s="42"/>
      <c r="C74" s="104" t="s">
        <v>89</v>
      </c>
      <c r="D74" s="70"/>
      <c r="E74" s="70"/>
      <c r="F74" s="70"/>
      <c r="G74" s="70"/>
      <c r="H74" s="70"/>
      <c r="I74" s="181"/>
      <c r="J74" s="190">
        <f>BK74</f>
        <v>0</v>
      </c>
      <c r="K74" s="70"/>
      <c r="L74" s="68"/>
      <c r="M74" s="101"/>
      <c r="N74" s="102"/>
      <c r="O74" s="102"/>
      <c r="P74" s="191">
        <f>P75+P109</f>
        <v>0</v>
      </c>
      <c r="Q74" s="102"/>
      <c r="R74" s="191">
        <f>R75+R109</f>
        <v>0</v>
      </c>
      <c r="S74" s="102"/>
      <c r="T74" s="192">
        <f>T75+T109</f>
        <v>0</v>
      </c>
      <c r="AT74" s="20" t="s">
        <v>71</v>
      </c>
      <c r="AU74" s="20" t="s">
        <v>90</v>
      </c>
      <c r="BK74" s="193">
        <f>BK75+BK109</f>
        <v>0</v>
      </c>
    </row>
    <row r="75" spans="2:63" s="10" customFormat="1" ht="37.4" customHeight="1">
      <c r="B75" s="194"/>
      <c r="C75" s="195"/>
      <c r="D75" s="196" t="s">
        <v>71</v>
      </c>
      <c r="E75" s="197" t="s">
        <v>109</v>
      </c>
      <c r="F75" s="197" t="s">
        <v>110</v>
      </c>
      <c r="G75" s="195"/>
      <c r="H75" s="195"/>
      <c r="I75" s="198"/>
      <c r="J75" s="199">
        <f>BK75</f>
        <v>0</v>
      </c>
      <c r="K75" s="195"/>
      <c r="L75" s="200"/>
      <c r="M75" s="201"/>
      <c r="N75" s="202"/>
      <c r="O75" s="202"/>
      <c r="P75" s="203">
        <f>P76</f>
        <v>0</v>
      </c>
      <c r="Q75" s="202"/>
      <c r="R75" s="203">
        <f>R76</f>
        <v>0</v>
      </c>
      <c r="S75" s="202"/>
      <c r="T75" s="204">
        <f>T76</f>
        <v>0</v>
      </c>
      <c r="AR75" s="205" t="s">
        <v>77</v>
      </c>
      <c r="AT75" s="206" t="s">
        <v>71</v>
      </c>
      <c r="AU75" s="206" t="s">
        <v>72</v>
      </c>
      <c r="AY75" s="205" t="s">
        <v>111</v>
      </c>
      <c r="BK75" s="207">
        <f>BK76</f>
        <v>0</v>
      </c>
    </row>
    <row r="76" spans="2:63" s="10" customFormat="1" ht="19.9" customHeight="1">
      <c r="B76" s="194"/>
      <c r="C76" s="195"/>
      <c r="D76" s="196" t="s">
        <v>71</v>
      </c>
      <c r="E76" s="208" t="s">
        <v>77</v>
      </c>
      <c r="F76" s="208" t="s">
        <v>112</v>
      </c>
      <c r="G76" s="195"/>
      <c r="H76" s="195"/>
      <c r="I76" s="198"/>
      <c r="J76" s="209">
        <f>BK76</f>
        <v>0</v>
      </c>
      <c r="K76" s="195"/>
      <c r="L76" s="200"/>
      <c r="M76" s="201"/>
      <c r="N76" s="202"/>
      <c r="O76" s="202"/>
      <c r="P76" s="203">
        <f>SUM(P77:P108)</f>
        <v>0</v>
      </c>
      <c r="Q76" s="202"/>
      <c r="R76" s="203">
        <f>SUM(R77:R108)</f>
        <v>0</v>
      </c>
      <c r="S76" s="202"/>
      <c r="T76" s="204">
        <f>SUM(T77:T108)</f>
        <v>0</v>
      </c>
      <c r="AR76" s="205" t="s">
        <v>77</v>
      </c>
      <c r="AT76" s="206" t="s">
        <v>71</v>
      </c>
      <c r="AU76" s="206" t="s">
        <v>77</v>
      </c>
      <c r="AY76" s="205" t="s">
        <v>111</v>
      </c>
      <c r="BK76" s="207">
        <f>SUM(BK77:BK108)</f>
        <v>0</v>
      </c>
    </row>
    <row r="77" spans="2:65" s="1" customFormat="1" ht="25.5" customHeight="1">
      <c r="B77" s="42"/>
      <c r="C77" s="210" t="s">
        <v>113</v>
      </c>
      <c r="D77" s="210" t="s">
        <v>114</v>
      </c>
      <c r="E77" s="211" t="s">
        <v>115</v>
      </c>
      <c r="F77" s="212" t="s">
        <v>116</v>
      </c>
      <c r="G77" s="213" t="s">
        <v>117</v>
      </c>
      <c r="H77" s="214">
        <v>2</v>
      </c>
      <c r="I77" s="215"/>
      <c r="J77" s="216">
        <f>ROUND(I77*H77,2)</f>
        <v>0</v>
      </c>
      <c r="K77" s="212" t="s">
        <v>118</v>
      </c>
      <c r="L77" s="68"/>
      <c r="M77" s="217" t="s">
        <v>21</v>
      </c>
      <c r="N77" s="218" t="s">
        <v>43</v>
      </c>
      <c r="O77" s="43"/>
      <c r="P77" s="219">
        <f>O77*H77</f>
        <v>0</v>
      </c>
      <c r="Q77" s="219">
        <v>0</v>
      </c>
      <c r="R77" s="219">
        <f>Q77*H77</f>
        <v>0</v>
      </c>
      <c r="S77" s="219">
        <v>0</v>
      </c>
      <c r="T77" s="220">
        <f>S77*H77</f>
        <v>0</v>
      </c>
      <c r="AR77" s="20" t="s">
        <v>119</v>
      </c>
      <c r="AT77" s="20" t="s">
        <v>114</v>
      </c>
      <c r="AU77" s="20" t="s">
        <v>84</v>
      </c>
      <c r="AY77" s="20" t="s">
        <v>111</v>
      </c>
      <c r="BE77" s="221">
        <f>IF(N77="základní",J77,0)</f>
        <v>0</v>
      </c>
      <c r="BF77" s="221">
        <f>IF(N77="snížená",J77,0)</f>
        <v>0</v>
      </c>
      <c r="BG77" s="221">
        <f>IF(N77="zákl. přenesená",J77,0)</f>
        <v>0</v>
      </c>
      <c r="BH77" s="221">
        <f>IF(N77="sníž. přenesená",J77,0)</f>
        <v>0</v>
      </c>
      <c r="BI77" s="221">
        <f>IF(N77="nulová",J77,0)</f>
        <v>0</v>
      </c>
      <c r="BJ77" s="20" t="s">
        <v>77</v>
      </c>
      <c r="BK77" s="221">
        <f>ROUND(I77*H77,2)</f>
        <v>0</v>
      </c>
      <c r="BL77" s="20" t="s">
        <v>119</v>
      </c>
      <c r="BM77" s="20" t="s">
        <v>120</v>
      </c>
    </row>
    <row r="78" spans="2:47" s="1" customFormat="1" ht="13.5">
      <c r="B78" s="42"/>
      <c r="C78" s="70"/>
      <c r="D78" s="222" t="s">
        <v>121</v>
      </c>
      <c r="E78" s="70"/>
      <c r="F78" s="223" t="s">
        <v>122</v>
      </c>
      <c r="G78" s="70"/>
      <c r="H78" s="70"/>
      <c r="I78" s="181"/>
      <c r="J78" s="70"/>
      <c r="K78" s="70"/>
      <c r="L78" s="68"/>
      <c r="M78" s="224"/>
      <c r="N78" s="43"/>
      <c r="O78" s="43"/>
      <c r="P78" s="43"/>
      <c r="Q78" s="43"/>
      <c r="R78" s="43"/>
      <c r="S78" s="43"/>
      <c r="T78" s="91"/>
      <c r="AT78" s="20" t="s">
        <v>121</v>
      </c>
      <c r="AU78" s="20" t="s">
        <v>84</v>
      </c>
    </row>
    <row r="79" spans="2:65" s="1" customFormat="1" ht="25.5" customHeight="1">
      <c r="B79" s="42"/>
      <c r="C79" s="210" t="s">
        <v>123</v>
      </c>
      <c r="D79" s="210" t="s">
        <v>114</v>
      </c>
      <c r="E79" s="211" t="s">
        <v>124</v>
      </c>
      <c r="F79" s="212" t="s">
        <v>125</v>
      </c>
      <c r="G79" s="213" t="s">
        <v>126</v>
      </c>
      <c r="H79" s="214">
        <v>5</v>
      </c>
      <c r="I79" s="215"/>
      <c r="J79" s="216">
        <f>ROUND(I79*H79,2)</f>
        <v>0</v>
      </c>
      <c r="K79" s="212" t="s">
        <v>118</v>
      </c>
      <c r="L79" s="68"/>
      <c r="M79" s="217" t="s">
        <v>21</v>
      </c>
      <c r="N79" s="218" t="s">
        <v>43</v>
      </c>
      <c r="O79" s="43"/>
      <c r="P79" s="219">
        <f>O79*H79</f>
        <v>0</v>
      </c>
      <c r="Q79" s="219">
        <v>0</v>
      </c>
      <c r="R79" s="219">
        <f>Q79*H79</f>
        <v>0</v>
      </c>
      <c r="S79" s="219">
        <v>0</v>
      </c>
      <c r="T79" s="220">
        <f>S79*H79</f>
        <v>0</v>
      </c>
      <c r="AR79" s="20" t="s">
        <v>119</v>
      </c>
      <c r="AT79" s="20" t="s">
        <v>114</v>
      </c>
      <c r="AU79" s="20" t="s">
        <v>84</v>
      </c>
      <c r="AY79" s="20" t="s">
        <v>111</v>
      </c>
      <c r="BE79" s="221">
        <f>IF(N79="základní",J79,0)</f>
        <v>0</v>
      </c>
      <c r="BF79" s="221">
        <f>IF(N79="snížená",J79,0)</f>
        <v>0</v>
      </c>
      <c r="BG79" s="221">
        <f>IF(N79="zákl. přenesená",J79,0)</f>
        <v>0</v>
      </c>
      <c r="BH79" s="221">
        <f>IF(N79="sníž. přenesená",J79,0)</f>
        <v>0</v>
      </c>
      <c r="BI79" s="221">
        <f>IF(N79="nulová",J79,0)</f>
        <v>0</v>
      </c>
      <c r="BJ79" s="20" t="s">
        <v>77</v>
      </c>
      <c r="BK79" s="221">
        <f>ROUND(I79*H79,2)</f>
        <v>0</v>
      </c>
      <c r="BL79" s="20" t="s">
        <v>119</v>
      </c>
      <c r="BM79" s="20" t="s">
        <v>127</v>
      </c>
    </row>
    <row r="80" spans="2:65" s="1" customFormat="1" ht="25.5" customHeight="1">
      <c r="B80" s="42"/>
      <c r="C80" s="210" t="s">
        <v>128</v>
      </c>
      <c r="D80" s="210" t="s">
        <v>114</v>
      </c>
      <c r="E80" s="211" t="s">
        <v>129</v>
      </c>
      <c r="F80" s="212" t="s">
        <v>130</v>
      </c>
      <c r="G80" s="213" t="s">
        <v>126</v>
      </c>
      <c r="H80" s="214">
        <v>2</v>
      </c>
      <c r="I80" s="215"/>
      <c r="J80" s="216">
        <f>ROUND(I80*H80,2)</f>
        <v>0</v>
      </c>
      <c r="K80" s="212" t="s">
        <v>118</v>
      </c>
      <c r="L80" s="68"/>
      <c r="M80" s="217" t="s">
        <v>21</v>
      </c>
      <c r="N80" s="218" t="s">
        <v>43</v>
      </c>
      <c r="O80" s="43"/>
      <c r="P80" s="219">
        <f>O80*H80</f>
        <v>0</v>
      </c>
      <c r="Q80" s="219">
        <v>0</v>
      </c>
      <c r="R80" s="219">
        <f>Q80*H80</f>
        <v>0</v>
      </c>
      <c r="S80" s="219">
        <v>0</v>
      </c>
      <c r="T80" s="220">
        <f>S80*H80</f>
        <v>0</v>
      </c>
      <c r="AR80" s="20" t="s">
        <v>119</v>
      </c>
      <c r="AT80" s="20" t="s">
        <v>114</v>
      </c>
      <c r="AU80" s="20" t="s">
        <v>84</v>
      </c>
      <c r="AY80" s="20" t="s">
        <v>111</v>
      </c>
      <c r="BE80" s="221">
        <f>IF(N80="základní",J80,0)</f>
        <v>0</v>
      </c>
      <c r="BF80" s="221">
        <f>IF(N80="snížená",J80,0)</f>
        <v>0</v>
      </c>
      <c r="BG80" s="221">
        <f>IF(N80="zákl. přenesená",J80,0)</f>
        <v>0</v>
      </c>
      <c r="BH80" s="221">
        <f>IF(N80="sníž. přenesená",J80,0)</f>
        <v>0</v>
      </c>
      <c r="BI80" s="221">
        <f>IF(N80="nulová",J80,0)</f>
        <v>0</v>
      </c>
      <c r="BJ80" s="20" t="s">
        <v>77</v>
      </c>
      <c r="BK80" s="221">
        <f>ROUND(I80*H80,2)</f>
        <v>0</v>
      </c>
      <c r="BL80" s="20" t="s">
        <v>119</v>
      </c>
      <c r="BM80" s="20" t="s">
        <v>131</v>
      </c>
    </row>
    <row r="81" spans="2:65" s="1" customFormat="1" ht="25.5" customHeight="1">
      <c r="B81" s="42"/>
      <c r="C81" s="210" t="s">
        <v>119</v>
      </c>
      <c r="D81" s="210" t="s">
        <v>114</v>
      </c>
      <c r="E81" s="211" t="s">
        <v>132</v>
      </c>
      <c r="F81" s="212" t="s">
        <v>133</v>
      </c>
      <c r="G81" s="213" t="s">
        <v>126</v>
      </c>
      <c r="H81" s="214">
        <v>8</v>
      </c>
      <c r="I81" s="215"/>
      <c r="J81" s="216">
        <f>ROUND(I81*H81,2)</f>
        <v>0</v>
      </c>
      <c r="K81" s="212" t="s">
        <v>118</v>
      </c>
      <c r="L81" s="68"/>
      <c r="M81" s="217" t="s">
        <v>21</v>
      </c>
      <c r="N81" s="218" t="s">
        <v>43</v>
      </c>
      <c r="O81" s="43"/>
      <c r="P81" s="219">
        <f>O81*H81</f>
        <v>0</v>
      </c>
      <c r="Q81" s="219">
        <v>0</v>
      </c>
      <c r="R81" s="219">
        <f>Q81*H81</f>
        <v>0</v>
      </c>
      <c r="S81" s="219">
        <v>0</v>
      </c>
      <c r="T81" s="220">
        <f>S81*H81</f>
        <v>0</v>
      </c>
      <c r="AR81" s="20" t="s">
        <v>119</v>
      </c>
      <c r="AT81" s="20" t="s">
        <v>114</v>
      </c>
      <c r="AU81" s="20" t="s">
        <v>84</v>
      </c>
      <c r="AY81" s="20" t="s">
        <v>111</v>
      </c>
      <c r="BE81" s="221">
        <f>IF(N81="základní",J81,0)</f>
        <v>0</v>
      </c>
      <c r="BF81" s="221">
        <f>IF(N81="snížená",J81,0)</f>
        <v>0</v>
      </c>
      <c r="BG81" s="221">
        <f>IF(N81="zákl. přenesená",J81,0)</f>
        <v>0</v>
      </c>
      <c r="BH81" s="221">
        <f>IF(N81="sníž. přenesená",J81,0)</f>
        <v>0</v>
      </c>
      <c r="BI81" s="221">
        <f>IF(N81="nulová",J81,0)</f>
        <v>0</v>
      </c>
      <c r="BJ81" s="20" t="s">
        <v>77</v>
      </c>
      <c r="BK81" s="221">
        <f>ROUND(I81*H81,2)</f>
        <v>0</v>
      </c>
      <c r="BL81" s="20" t="s">
        <v>119</v>
      </c>
      <c r="BM81" s="20" t="s">
        <v>134</v>
      </c>
    </row>
    <row r="82" spans="2:65" s="1" customFormat="1" ht="25.5" customHeight="1">
      <c r="B82" s="42"/>
      <c r="C82" s="210" t="s">
        <v>135</v>
      </c>
      <c r="D82" s="210" t="s">
        <v>114</v>
      </c>
      <c r="E82" s="211" t="s">
        <v>136</v>
      </c>
      <c r="F82" s="212" t="s">
        <v>137</v>
      </c>
      <c r="G82" s="213" t="s">
        <v>126</v>
      </c>
      <c r="H82" s="214">
        <v>6</v>
      </c>
      <c r="I82" s="215"/>
      <c r="J82" s="216">
        <f>ROUND(I82*H82,2)</f>
        <v>0</v>
      </c>
      <c r="K82" s="212" t="s">
        <v>118</v>
      </c>
      <c r="L82" s="68"/>
      <c r="M82" s="217" t="s">
        <v>21</v>
      </c>
      <c r="N82" s="218" t="s">
        <v>43</v>
      </c>
      <c r="O82" s="43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AR82" s="20" t="s">
        <v>119</v>
      </c>
      <c r="AT82" s="20" t="s">
        <v>114</v>
      </c>
      <c r="AU82" s="20" t="s">
        <v>84</v>
      </c>
      <c r="AY82" s="20" t="s">
        <v>111</v>
      </c>
      <c r="BE82" s="221">
        <f>IF(N82="základní",J82,0)</f>
        <v>0</v>
      </c>
      <c r="BF82" s="221">
        <f>IF(N82="snížená",J82,0)</f>
        <v>0</v>
      </c>
      <c r="BG82" s="221">
        <f>IF(N82="zákl. přenesená",J82,0)</f>
        <v>0</v>
      </c>
      <c r="BH82" s="221">
        <f>IF(N82="sníž. přenesená",J82,0)</f>
        <v>0</v>
      </c>
      <c r="BI82" s="221">
        <f>IF(N82="nulová",J82,0)</f>
        <v>0</v>
      </c>
      <c r="BJ82" s="20" t="s">
        <v>77</v>
      </c>
      <c r="BK82" s="221">
        <f>ROUND(I82*H82,2)</f>
        <v>0</v>
      </c>
      <c r="BL82" s="20" t="s">
        <v>119</v>
      </c>
      <c r="BM82" s="20" t="s">
        <v>138</v>
      </c>
    </row>
    <row r="83" spans="2:65" s="1" customFormat="1" ht="25.5" customHeight="1">
      <c r="B83" s="42"/>
      <c r="C83" s="210" t="s">
        <v>84</v>
      </c>
      <c r="D83" s="210" t="s">
        <v>114</v>
      </c>
      <c r="E83" s="211" t="s">
        <v>139</v>
      </c>
      <c r="F83" s="212" t="s">
        <v>140</v>
      </c>
      <c r="G83" s="213" t="s">
        <v>126</v>
      </c>
      <c r="H83" s="214">
        <v>2</v>
      </c>
      <c r="I83" s="215"/>
      <c r="J83" s="216">
        <f>ROUND(I83*H83,2)</f>
        <v>0</v>
      </c>
      <c r="K83" s="212" t="s">
        <v>118</v>
      </c>
      <c r="L83" s="68"/>
      <c r="M83" s="217" t="s">
        <v>21</v>
      </c>
      <c r="N83" s="218" t="s">
        <v>43</v>
      </c>
      <c r="O83" s="43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AR83" s="20" t="s">
        <v>119</v>
      </c>
      <c r="AT83" s="20" t="s">
        <v>114</v>
      </c>
      <c r="AU83" s="20" t="s">
        <v>84</v>
      </c>
      <c r="AY83" s="20" t="s">
        <v>111</v>
      </c>
      <c r="BE83" s="221">
        <f>IF(N83="základní",J83,0)</f>
        <v>0</v>
      </c>
      <c r="BF83" s="221">
        <f>IF(N83="snížená",J83,0)</f>
        <v>0</v>
      </c>
      <c r="BG83" s="221">
        <f>IF(N83="zákl. přenesená",J83,0)</f>
        <v>0</v>
      </c>
      <c r="BH83" s="221">
        <f>IF(N83="sníž. přenesená",J83,0)</f>
        <v>0</v>
      </c>
      <c r="BI83" s="221">
        <f>IF(N83="nulová",J83,0)</f>
        <v>0</v>
      </c>
      <c r="BJ83" s="20" t="s">
        <v>77</v>
      </c>
      <c r="BK83" s="221">
        <f>ROUND(I83*H83,2)</f>
        <v>0</v>
      </c>
      <c r="BL83" s="20" t="s">
        <v>119</v>
      </c>
      <c r="BM83" s="20" t="s">
        <v>141</v>
      </c>
    </row>
    <row r="84" spans="2:65" s="1" customFormat="1" ht="25.5" customHeight="1">
      <c r="B84" s="42"/>
      <c r="C84" s="210" t="s">
        <v>77</v>
      </c>
      <c r="D84" s="210" t="s">
        <v>114</v>
      </c>
      <c r="E84" s="211" t="s">
        <v>142</v>
      </c>
      <c r="F84" s="212" t="s">
        <v>143</v>
      </c>
      <c r="G84" s="213" t="s">
        <v>126</v>
      </c>
      <c r="H84" s="214">
        <v>3</v>
      </c>
      <c r="I84" s="215"/>
      <c r="J84" s="216">
        <f>ROUND(I84*H84,2)</f>
        <v>0</v>
      </c>
      <c r="K84" s="212" t="s">
        <v>118</v>
      </c>
      <c r="L84" s="68"/>
      <c r="M84" s="217" t="s">
        <v>21</v>
      </c>
      <c r="N84" s="218" t="s">
        <v>43</v>
      </c>
      <c r="O84" s="43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AR84" s="20" t="s">
        <v>119</v>
      </c>
      <c r="AT84" s="20" t="s">
        <v>114</v>
      </c>
      <c r="AU84" s="20" t="s">
        <v>84</v>
      </c>
      <c r="AY84" s="20" t="s">
        <v>111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20" t="s">
        <v>77</v>
      </c>
      <c r="BK84" s="221">
        <f>ROUND(I84*H84,2)</f>
        <v>0</v>
      </c>
      <c r="BL84" s="20" t="s">
        <v>119</v>
      </c>
      <c r="BM84" s="20" t="s">
        <v>144</v>
      </c>
    </row>
    <row r="85" spans="2:65" s="1" customFormat="1" ht="25.5" customHeight="1">
      <c r="B85" s="42"/>
      <c r="C85" s="210" t="s">
        <v>145</v>
      </c>
      <c r="D85" s="210" t="s">
        <v>114</v>
      </c>
      <c r="E85" s="211" t="s">
        <v>146</v>
      </c>
      <c r="F85" s="212" t="s">
        <v>147</v>
      </c>
      <c r="G85" s="213" t="s">
        <v>126</v>
      </c>
      <c r="H85" s="214">
        <v>2</v>
      </c>
      <c r="I85" s="215"/>
      <c r="J85" s="216">
        <f>ROUND(I85*H85,2)</f>
        <v>0</v>
      </c>
      <c r="K85" s="212" t="s">
        <v>118</v>
      </c>
      <c r="L85" s="68"/>
      <c r="M85" s="217" t="s">
        <v>21</v>
      </c>
      <c r="N85" s="218" t="s">
        <v>43</v>
      </c>
      <c r="O85" s="43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AR85" s="20" t="s">
        <v>119</v>
      </c>
      <c r="AT85" s="20" t="s">
        <v>114</v>
      </c>
      <c r="AU85" s="20" t="s">
        <v>84</v>
      </c>
      <c r="AY85" s="20" t="s">
        <v>111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0" t="s">
        <v>77</v>
      </c>
      <c r="BK85" s="221">
        <f>ROUND(I85*H85,2)</f>
        <v>0</v>
      </c>
      <c r="BL85" s="20" t="s">
        <v>119</v>
      </c>
      <c r="BM85" s="20" t="s">
        <v>148</v>
      </c>
    </row>
    <row r="86" spans="2:65" s="1" customFormat="1" ht="25.5" customHeight="1">
      <c r="B86" s="42"/>
      <c r="C86" s="210" t="s">
        <v>149</v>
      </c>
      <c r="D86" s="210" t="s">
        <v>114</v>
      </c>
      <c r="E86" s="211" t="s">
        <v>150</v>
      </c>
      <c r="F86" s="212" t="s">
        <v>151</v>
      </c>
      <c r="G86" s="213" t="s">
        <v>126</v>
      </c>
      <c r="H86" s="214">
        <v>1</v>
      </c>
      <c r="I86" s="215"/>
      <c r="J86" s="216">
        <f>ROUND(I86*H86,2)</f>
        <v>0</v>
      </c>
      <c r="K86" s="212" t="s">
        <v>118</v>
      </c>
      <c r="L86" s="68"/>
      <c r="M86" s="217" t="s">
        <v>21</v>
      </c>
      <c r="N86" s="218" t="s">
        <v>43</v>
      </c>
      <c r="O86" s="43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AR86" s="20" t="s">
        <v>119</v>
      </c>
      <c r="AT86" s="20" t="s">
        <v>114</v>
      </c>
      <c r="AU86" s="20" t="s">
        <v>84</v>
      </c>
      <c r="AY86" s="20" t="s">
        <v>111</v>
      </c>
      <c r="BE86" s="221">
        <f>IF(N86="základní",J86,0)</f>
        <v>0</v>
      </c>
      <c r="BF86" s="221">
        <f>IF(N86="snížená",J86,0)</f>
        <v>0</v>
      </c>
      <c r="BG86" s="221">
        <f>IF(N86="zákl. přenesená",J86,0)</f>
        <v>0</v>
      </c>
      <c r="BH86" s="221">
        <f>IF(N86="sníž. přenesená",J86,0)</f>
        <v>0</v>
      </c>
      <c r="BI86" s="221">
        <f>IF(N86="nulová",J86,0)</f>
        <v>0</v>
      </c>
      <c r="BJ86" s="20" t="s">
        <v>77</v>
      </c>
      <c r="BK86" s="221">
        <f>ROUND(I86*H86,2)</f>
        <v>0</v>
      </c>
      <c r="BL86" s="20" t="s">
        <v>119</v>
      </c>
      <c r="BM86" s="20" t="s">
        <v>152</v>
      </c>
    </row>
    <row r="87" spans="2:65" s="1" customFormat="1" ht="25.5" customHeight="1">
      <c r="B87" s="42"/>
      <c r="C87" s="210" t="s">
        <v>153</v>
      </c>
      <c r="D87" s="210" t="s">
        <v>114</v>
      </c>
      <c r="E87" s="211" t="s">
        <v>154</v>
      </c>
      <c r="F87" s="212" t="s">
        <v>155</v>
      </c>
      <c r="G87" s="213" t="s">
        <v>126</v>
      </c>
      <c r="H87" s="214">
        <v>4</v>
      </c>
      <c r="I87" s="215"/>
      <c r="J87" s="216">
        <f>ROUND(I87*H87,2)</f>
        <v>0</v>
      </c>
      <c r="K87" s="212" t="s">
        <v>118</v>
      </c>
      <c r="L87" s="68"/>
      <c r="M87" s="217" t="s">
        <v>21</v>
      </c>
      <c r="N87" s="218" t="s">
        <v>43</v>
      </c>
      <c r="O87" s="43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AR87" s="20" t="s">
        <v>119</v>
      </c>
      <c r="AT87" s="20" t="s">
        <v>114</v>
      </c>
      <c r="AU87" s="20" t="s">
        <v>84</v>
      </c>
      <c r="AY87" s="20" t="s">
        <v>111</v>
      </c>
      <c r="BE87" s="221">
        <f>IF(N87="základní",J87,0)</f>
        <v>0</v>
      </c>
      <c r="BF87" s="221">
        <f>IF(N87="snížená",J87,0)</f>
        <v>0</v>
      </c>
      <c r="BG87" s="221">
        <f>IF(N87="zákl. přenesená",J87,0)</f>
        <v>0</v>
      </c>
      <c r="BH87" s="221">
        <f>IF(N87="sníž. přenesená",J87,0)</f>
        <v>0</v>
      </c>
      <c r="BI87" s="221">
        <f>IF(N87="nulová",J87,0)</f>
        <v>0</v>
      </c>
      <c r="BJ87" s="20" t="s">
        <v>77</v>
      </c>
      <c r="BK87" s="221">
        <f>ROUND(I87*H87,2)</f>
        <v>0</v>
      </c>
      <c r="BL87" s="20" t="s">
        <v>119</v>
      </c>
      <c r="BM87" s="20" t="s">
        <v>156</v>
      </c>
    </row>
    <row r="88" spans="2:65" s="1" customFormat="1" ht="38.25" customHeight="1">
      <c r="B88" s="42"/>
      <c r="C88" s="210" t="s">
        <v>157</v>
      </c>
      <c r="D88" s="210" t="s">
        <v>114</v>
      </c>
      <c r="E88" s="211" t="s">
        <v>158</v>
      </c>
      <c r="F88" s="212" t="s">
        <v>159</v>
      </c>
      <c r="G88" s="213" t="s">
        <v>126</v>
      </c>
      <c r="H88" s="214">
        <v>4</v>
      </c>
      <c r="I88" s="215"/>
      <c r="J88" s="216">
        <f>ROUND(I88*H88,2)</f>
        <v>0</v>
      </c>
      <c r="K88" s="212" t="s">
        <v>118</v>
      </c>
      <c r="L88" s="68"/>
      <c r="M88" s="217" t="s">
        <v>21</v>
      </c>
      <c r="N88" s="218" t="s">
        <v>43</v>
      </c>
      <c r="O88" s="43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AR88" s="20" t="s">
        <v>119</v>
      </c>
      <c r="AT88" s="20" t="s">
        <v>114</v>
      </c>
      <c r="AU88" s="20" t="s">
        <v>84</v>
      </c>
      <c r="AY88" s="20" t="s">
        <v>111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0" t="s">
        <v>77</v>
      </c>
      <c r="BK88" s="221">
        <f>ROUND(I88*H88,2)</f>
        <v>0</v>
      </c>
      <c r="BL88" s="20" t="s">
        <v>119</v>
      </c>
      <c r="BM88" s="20" t="s">
        <v>160</v>
      </c>
    </row>
    <row r="89" spans="2:65" s="1" customFormat="1" ht="38.25" customHeight="1">
      <c r="B89" s="42"/>
      <c r="C89" s="210" t="s">
        <v>161</v>
      </c>
      <c r="D89" s="210" t="s">
        <v>114</v>
      </c>
      <c r="E89" s="211" t="s">
        <v>162</v>
      </c>
      <c r="F89" s="212" t="s">
        <v>163</v>
      </c>
      <c r="G89" s="213" t="s">
        <v>126</v>
      </c>
      <c r="H89" s="214">
        <v>22</v>
      </c>
      <c r="I89" s="215"/>
      <c r="J89" s="216">
        <f>ROUND(I89*H89,2)</f>
        <v>0</v>
      </c>
      <c r="K89" s="212" t="s">
        <v>118</v>
      </c>
      <c r="L89" s="68"/>
      <c r="M89" s="217" t="s">
        <v>21</v>
      </c>
      <c r="N89" s="218" t="s">
        <v>43</v>
      </c>
      <c r="O89" s="43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AR89" s="20" t="s">
        <v>119</v>
      </c>
      <c r="AT89" s="20" t="s">
        <v>114</v>
      </c>
      <c r="AU89" s="20" t="s">
        <v>84</v>
      </c>
      <c r="AY89" s="20" t="s">
        <v>111</v>
      </c>
      <c r="BE89" s="221">
        <f>IF(N89="základní",J89,0)</f>
        <v>0</v>
      </c>
      <c r="BF89" s="221">
        <f>IF(N89="snížená",J89,0)</f>
        <v>0</v>
      </c>
      <c r="BG89" s="221">
        <f>IF(N89="zákl. přenesená",J89,0)</f>
        <v>0</v>
      </c>
      <c r="BH89" s="221">
        <f>IF(N89="sníž. přenesená",J89,0)</f>
        <v>0</v>
      </c>
      <c r="BI89" s="221">
        <f>IF(N89="nulová",J89,0)</f>
        <v>0</v>
      </c>
      <c r="BJ89" s="20" t="s">
        <v>77</v>
      </c>
      <c r="BK89" s="221">
        <f>ROUND(I89*H89,2)</f>
        <v>0</v>
      </c>
      <c r="BL89" s="20" t="s">
        <v>119</v>
      </c>
      <c r="BM89" s="20" t="s">
        <v>164</v>
      </c>
    </row>
    <row r="90" spans="2:65" s="1" customFormat="1" ht="38.25" customHeight="1">
      <c r="B90" s="42"/>
      <c r="C90" s="210" t="s">
        <v>9</v>
      </c>
      <c r="D90" s="210" t="s">
        <v>114</v>
      </c>
      <c r="E90" s="211" t="s">
        <v>165</v>
      </c>
      <c r="F90" s="212" t="s">
        <v>166</v>
      </c>
      <c r="G90" s="213" t="s">
        <v>126</v>
      </c>
      <c r="H90" s="214">
        <v>28</v>
      </c>
      <c r="I90" s="215"/>
      <c r="J90" s="216">
        <f>ROUND(I90*H90,2)</f>
        <v>0</v>
      </c>
      <c r="K90" s="212" t="s">
        <v>118</v>
      </c>
      <c r="L90" s="68"/>
      <c r="M90" s="217" t="s">
        <v>21</v>
      </c>
      <c r="N90" s="218" t="s">
        <v>43</v>
      </c>
      <c r="O90" s="43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20" t="s">
        <v>119</v>
      </c>
      <c r="AT90" s="20" t="s">
        <v>114</v>
      </c>
      <c r="AU90" s="20" t="s">
        <v>84</v>
      </c>
      <c r="AY90" s="20" t="s">
        <v>111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20" t="s">
        <v>77</v>
      </c>
      <c r="BK90" s="221">
        <f>ROUND(I90*H90,2)</f>
        <v>0</v>
      </c>
      <c r="BL90" s="20" t="s">
        <v>119</v>
      </c>
      <c r="BM90" s="20" t="s">
        <v>167</v>
      </c>
    </row>
    <row r="91" spans="2:65" s="1" customFormat="1" ht="38.25" customHeight="1">
      <c r="B91" s="42"/>
      <c r="C91" s="210" t="s">
        <v>168</v>
      </c>
      <c r="D91" s="210" t="s">
        <v>114</v>
      </c>
      <c r="E91" s="211" t="s">
        <v>169</v>
      </c>
      <c r="F91" s="212" t="s">
        <v>170</v>
      </c>
      <c r="G91" s="213" t="s">
        <v>126</v>
      </c>
      <c r="H91" s="214">
        <v>9</v>
      </c>
      <c r="I91" s="215"/>
      <c r="J91" s="216">
        <f>ROUND(I91*H91,2)</f>
        <v>0</v>
      </c>
      <c r="K91" s="212" t="s">
        <v>118</v>
      </c>
      <c r="L91" s="68"/>
      <c r="M91" s="217" t="s">
        <v>21</v>
      </c>
      <c r="N91" s="218" t="s">
        <v>43</v>
      </c>
      <c r="O91" s="43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AR91" s="20" t="s">
        <v>119</v>
      </c>
      <c r="AT91" s="20" t="s">
        <v>114</v>
      </c>
      <c r="AU91" s="20" t="s">
        <v>84</v>
      </c>
      <c r="AY91" s="20" t="s">
        <v>111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20" t="s">
        <v>77</v>
      </c>
      <c r="BK91" s="221">
        <f>ROUND(I91*H91,2)</f>
        <v>0</v>
      </c>
      <c r="BL91" s="20" t="s">
        <v>119</v>
      </c>
      <c r="BM91" s="20" t="s">
        <v>171</v>
      </c>
    </row>
    <row r="92" spans="2:65" s="1" customFormat="1" ht="25.5" customHeight="1">
      <c r="B92" s="42"/>
      <c r="C92" s="210" t="s">
        <v>10</v>
      </c>
      <c r="D92" s="210" t="s">
        <v>114</v>
      </c>
      <c r="E92" s="211" t="s">
        <v>172</v>
      </c>
      <c r="F92" s="212" t="s">
        <v>173</v>
      </c>
      <c r="G92" s="213" t="s">
        <v>174</v>
      </c>
      <c r="H92" s="214">
        <v>165</v>
      </c>
      <c r="I92" s="215"/>
      <c r="J92" s="216">
        <f>ROUND(I92*H92,2)</f>
        <v>0</v>
      </c>
      <c r="K92" s="212" t="s">
        <v>118</v>
      </c>
      <c r="L92" s="68"/>
      <c r="M92" s="217" t="s">
        <v>21</v>
      </c>
      <c r="N92" s="218" t="s">
        <v>43</v>
      </c>
      <c r="O92" s="43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AR92" s="20" t="s">
        <v>119</v>
      </c>
      <c r="AT92" s="20" t="s">
        <v>114</v>
      </c>
      <c r="AU92" s="20" t="s">
        <v>84</v>
      </c>
      <c r="AY92" s="20" t="s">
        <v>111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20" t="s">
        <v>77</v>
      </c>
      <c r="BK92" s="221">
        <f>ROUND(I92*H92,2)</f>
        <v>0</v>
      </c>
      <c r="BL92" s="20" t="s">
        <v>119</v>
      </c>
      <c r="BM92" s="20" t="s">
        <v>175</v>
      </c>
    </row>
    <row r="93" spans="2:47" s="1" customFormat="1" ht="13.5">
      <c r="B93" s="42"/>
      <c r="C93" s="70"/>
      <c r="D93" s="222" t="s">
        <v>121</v>
      </c>
      <c r="E93" s="70"/>
      <c r="F93" s="223" t="s">
        <v>176</v>
      </c>
      <c r="G93" s="70"/>
      <c r="H93" s="70"/>
      <c r="I93" s="181"/>
      <c r="J93" s="70"/>
      <c r="K93" s="70"/>
      <c r="L93" s="68"/>
      <c r="M93" s="224"/>
      <c r="N93" s="43"/>
      <c r="O93" s="43"/>
      <c r="P93" s="43"/>
      <c r="Q93" s="43"/>
      <c r="R93" s="43"/>
      <c r="S93" s="43"/>
      <c r="T93" s="91"/>
      <c r="AT93" s="20" t="s">
        <v>121</v>
      </c>
      <c r="AU93" s="20" t="s">
        <v>84</v>
      </c>
    </row>
    <row r="94" spans="2:65" s="1" customFormat="1" ht="16.5" customHeight="1">
      <c r="B94" s="42"/>
      <c r="C94" s="210" t="s">
        <v>177</v>
      </c>
      <c r="D94" s="210" t="s">
        <v>114</v>
      </c>
      <c r="E94" s="211" t="s">
        <v>178</v>
      </c>
      <c r="F94" s="212" t="s">
        <v>179</v>
      </c>
      <c r="G94" s="213" t="s">
        <v>180</v>
      </c>
      <c r="H94" s="214">
        <v>2</v>
      </c>
      <c r="I94" s="215"/>
      <c r="J94" s="216">
        <f>ROUND(I94*H94,2)</f>
        <v>0</v>
      </c>
      <c r="K94" s="212" t="s">
        <v>21</v>
      </c>
      <c r="L94" s="68"/>
      <c r="M94" s="217" t="s">
        <v>21</v>
      </c>
      <c r="N94" s="218" t="s">
        <v>43</v>
      </c>
      <c r="O94" s="43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AR94" s="20" t="s">
        <v>119</v>
      </c>
      <c r="AT94" s="20" t="s">
        <v>114</v>
      </c>
      <c r="AU94" s="20" t="s">
        <v>84</v>
      </c>
      <c r="AY94" s="20" t="s">
        <v>111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20" t="s">
        <v>77</v>
      </c>
      <c r="BK94" s="221">
        <f>ROUND(I94*H94,2)</f>
        <v>0</v>
      </c>
      <c r="BL94" s="20" t="s">
        <v>119</v>
      </c>
      <c r="BM94" s="20" t="s">
        <v>181</v>
      </c>
    </row>
    <row r="95" spans="2:65" s="1" customFormat="1" ht="16.5" customHeight="1">
      <c r="B95" s="42"/>
      <c r="C95" s="210" t="s">
        <v>182</v>
      </c>
      <c r="D95" s="210" t="s">
        <v>114</v>
      </c>
      <c r="E95" s="211" t="s">
        <v>183</v>
      </c>
      <c r="F95" s="212" t="s">
        <v>184</v>
      </c>
      <c r="G95" s="213" t="s">
        <v>180</v>
      </c>
      <c r="H95" s="214">
        <v>9</v>
      </c>
      <c r="I95" s="215"/>
      <c r="J95" s="216">
        <f>ROUND(I95*H95,2)</f>
        <v>0</v>
      </c>
      <c r="K95" s="212" t="s">
        <v>21</v>
      </c>
      <c r="L95" s="68"/>
      <c r="M95" s="217" t="s">
        <v>21</v>
      </c>
      <c r="N95" s="218" t="s">
        <v>43</v>
      </c>
      <c r="O95" s="43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AR95" s="20" t="s">
        <v>119</v>
      </c>
      <c r="AT95" s="20" t="s">
        <v>114</v>
      </c>
      <c r="AU95" s="20" t="s">
        <v>84</v>
      </c>
      <c r="AY95" s="20" t="s">
        <v>111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20" t="s">
        <v>77</v>
      </c>
      <c r="BK95" s="221">
        <f>ROUND(I95*H95,2)</f>
        <v>0</v>
      </c>
      <c r="BL95" s="20" t="s">
        <v>119</v>
      </c>
      <c r="BM95" s="20" t="s">
        <v>185</v>
      </c>
    </row>
    <row r="96" spans="2:65" s="1" customFormat="1" ht="16.5" customHeight="1">
      <c r="B96" s="42"/>
      <c r="C96" s="210" t="s">
        <v>186</v>
      </c>
      <c r="D96" s="210" t="s">
        <v>114</v>
      </c>
      <c r="E96" s="211" t="s">
        <v>187</v>
      </c>
      <c r="F96" s="212" t="s">
        <v>188</v>
      </c>
      <c r="G96" s="213" t="s">
        <v>180</v>
      </c>
      <c r="H96" s="214">
        <v>9</v>
      </c>
      <c r="I96" s="215"/>
      <c r="J96" s="216">
        <f>ROUND(I96*H96,2)</f>
        <v>0</v>
      </c>
      <c r="K96" s="212" t="s">
        <v>21</v>
      </c>
      <c r="L96" s="68"/>
      <c r="M96" s="217" t="s">
        <v>21</v>
      </c>
      <c r="N96" s="218" t="s">
        <v>43</v>
      </c>
      <c r="O96" s="43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AR96" s="20" t="s">
        <v>119</v>
      </c>
      <c r="AT96" s="20" t="s">
        <v>114</v>
      </c>
      <c r="AU96" s="20" t="s">
        <v>84</v>
      </c>
      <c r="AY96" s="20" t="s">
        <v>111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20" t="s">
        <v>77</v>
      </c>
      <c r="BK96" s="221">
        <f>ROUND(I96*H96,2)</f>
        <v>0</v>
      </c>
      <c r="BL96" s="20" t="s">
        <v>119</v>
      </c>
      <c r="BM96" s="20" t="s">
        <v>189</v>
      </c>
    </row>
    <row r="97" spans="2:65" s="1" customFormat="1" ht="16.5" customHeight="1">
      <c r="B97" s="42"/>
      <c r="C97" s="210" t="s">
        <v>190</v>
      </c>
      <c r="D97" s="210" t="s">
        <v>114</v>
      </c>
      <c r="E97" s="211" t="s">
        <v>191</v>
      </c>
      <c r="F97" s="212" t="s">
        <v>192</v>
      </c>
      <c r="G97" s="213" t="s">
        <v>180</v>
      </c>
      <c r="H97" s="214">
        <v>7</v>
      </c>
      <c r="I97" s="215"/>
      <c r="J97" s="216">
        <f>ROUND(I97*H97,2)</f>
        <v>0</v>
      </c>
      <c r="K97" s="212" t="s">
        <v>21</v>
      </c>
      <c r="L97" s="68"/>
      <c r="M97" s="217" t="s">
        <v>21</v>
      </c>
      <c r="N97" s="218" t="s">
        <v>43</v>
      </c>
      <c r="O97" s="43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AR97" s="20" t="s">
        <v>119</v>
      </c>
      <c r="AT97" s="20" t="s">
        <v>114</v>
      </c>
      <c r="AU97" s="20" t="s">
        <v>84</v>
      </c>
      <c r="AY97" s="20" t="s">
        <v>111</v>
      </c>
      <c r="BE97" s="221">
        <f>IF(N97="základní",J97,0)</f>
        <v>0</v>
      </c>
      <c r="BF97" s="221">
        <f>IF(N97="snížená",J97,0)</f>
        <v>0</v>
      </c>
      <c r="BG97" s="221">
        <f>IF(N97="zákl. přenesená",J97,0)</f>
        <v>0</v>
      </c>
      <c r="BH97" s="221">
        <f>IF(N97="sníž. přenesená",J97,0)</f>
        <v>0</v>
      </c>
      <c r="BI97" s="221">
        <f>IF(N97="nulová",J97,0)</f>
        <v>0</v>
      </c>
      <c r="BJ97" s="20" t="s">
        <v>77</v>
      </c>
      <c r="BK97" s="221">
        <f>ROUND(I97*H97,2)</f>
        <v>0</v>
      </c>
      <c r="BL97" s="20" t="s">
        <v>119</v>
      </c>
      <c r="BM97" s="20" t="s">
        <v>193</v>
      </c>
    </row>
    <row r="98" spans="2:65" s="1" customFormat="1" ht="16.5" customHeight="1">
      <c r="B98" s="42"/>
      <c r="C98" s="210" t="s">
        <v>194</v>
      </c>
      <c r="D98" s="210" t="s">
        <v>114</v>
      </c>
      <c r="E98" s="211" t="s">
        <v>195</v>
      </c>
      <c r="F98" s="212" t="s">
        <v>196</v>
      </c>
      <c r="G98" s="213" t="s">
        <v>180</v>
      </c>
      <c r="H98" s="214">
        <v>3</v>
      </c>
      <c r="I98" s="215"/>
      <c r="J98" s="216">
        <f>ROUND(I98*H98,2)</f>
        <v>0</v>
      </c>
      <c r="K98" s="212" t="s">
        <v>21</v>
      </c>
      <c r="L98" s="68"/>
      <c r="M98" s="217" t="s">
        <v>21</v>
      </c>
      <c r="N98" s="218" t="s">
        <v>43</v>
      </c>
      <c r="O98" s="43"/>
      <c r="P98" s="219">
        <f>O98*H98</f>
        <v>0</v>
      </c>
      <c r="Q98" s="219">
        <v>0</v>
      </c>
      <c r="R98" s="219">
        <f>Q98*H98</f>
        <v>0</v>
      </c>
      <c r="S98" s="219">
        <v>0</v>
      </c>
      <c r="T98" s="220">
        <f>S98*H98</f>
        <v>0</v>
      </c>
      <c r="AR98" s="20" t="s">
        <v>119</v>
      </c>
      <c r="AT98" s="20" t="s">
        <v>114</v>
      </c>
      <c r="AU98" s="20" t="s">
        <v>84</v>
      </c>
      <c r="AY98" s="20" t="s">
        <v>111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20" t="s">
        <v>77</v>
      </c>
      <c r="BK98" s="221">
        <f>ROUND(I98*H98,2)</f>
        <v>0</v>
      </c>
      <c r="BL98" s="20" t="s">
        <v>119</v>
      </c>
      <c r="BM98" s="20" t="s">
        <v>197</v>
      </c>
    </row>
    <row r="99" spans="2:65" s="1" customFormat="1" ht="16.5" customHeight="1">
      <c r="B99" s="42"/>
      <c r="C99" s="210" t="s">
        <v>198</v>
      </c>
      <c r="D99" s="210" t="s">
        <v>114</v>
      </c>
      <c r="E99" s="211" t="s">
        <v>199</v>
      </c>
      <c r="F99" s="212" t="s">
        <v>200</v>
      </c>
      <c r="G99" s="213" t="s">
        <v>201</v>
      </c>
      <c r="H99" s="214">
        <v>480</v>
      </c>
      <c r="I99" s="215"/>
      <c r="J99" s="216">
        <f>ROUND(I99*H99,2)</f>
        <v>0</v>
      </c>
      <c r="K99" s="212" t="s">
        <v>21</v>
      </c>
      <c r="L99" s="68"/>
      <c r="M99" s="217" t="s">
        <v>21</v>
      </c>
      <c r="N99" s="218" t="s">
        <v>43</v>
      </c>
      <c r="O99" s="43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AR99" s="20" t="s">
        <v>119</v>
      </c>
      <c r="AT99" s="20" t="s">
        <v>114</v>
      </c>
      <c r="AU99" s="20" t="s">
        <v>84</v>
      </c>
      <c r="AY99" s="20" t="s">
        <v>111</v>
      </c>
      <c r="BE99" s="221">
        <f>IF(N99="základní",J99,0)</f>
        <v>0</v>
      </c>
      <c r="BF99" s="221">
        <f>IF(N99="snížená",J99,0)</f>
        <v>0</v>
      </c>
      <c r="BG99" s="221">
        <f>IF(N99="zákl. přenesená",J99,0)</f>
        <v>0</v>
      </c>
      <c r="BH99" s="221">
        <f>IF(N99="sníž. přenesená",J99,0)</f>
        <v>0</v>
      </c>
      <c r="BI99" s="221">
        <f>IF(N99="nulová",J99,0)</f>
        <v>0</v>
      </c>
      <c r="BJ99" s="20" t="s">
        <v>77</v>
      </c>
      <c r="BK99" s="221">
        <f>ROUND(I99*H99,2)</f>
        <v>0</v>
      </c>
      <c r="BL99" s="20" t="s">
        <v>119</v>
      </c>
      <c r="BM99" s="20" t="s">
        <v>202</v>
      </c>
    </row>
    <row r="100" spans="2:47" s="1" customFormat="1" ht="13.5">
      <c r="B100" s="42"/>
      <c r="C100" s="70"/>
      <c r="D100" s="222" t="s">
        <v>121</v>
      </c>
      <c r="E100" s="70"/>
      <c r="F100" s="223" t="s">
        <v>203</v>
      </c>
      <c r="G100" s="70"/>
      <c r="H100" s="70"/>
      <c r="I100" s="181"/>
      <c r="J100" s="70"/>
      <c r="K100" s="70"/>
      <c r="L100" s="68"/>
      <c r="M100" s="224"/>
      <c r="N100" s="43"/>
      <c r="O100" s="43"/>
      <c r="P100" s="43"/>
      <c r="Q100" s="43"/>
      <c r="R100" s="43"/>
      <c r="S100" s="43"/>
      <c r="T100" s="91"/>
      <c r="AT100" s="20" t="s">
        <v>121</v>
      </c>
      <c r="AU100" s="20" t="s">
        <v>84</v>
      </c>
    </row>
    <row r="101" spans="2:65" s="1" customFormat="1" ht="16.5" customHeight="1">
      <c r="B101" s="42"/>
      <c r="C101" s="210" t="s">
        <v>204</v>
      </c>
      <c r="D101" s="210" t="s">
        <v>114</v>
      </c>
      <c r="E101" s="211" t="s">
        <v>205</v>
      </c>
      <c r="F101" s="212" t="s">
        <v>206</v>
      </c>
      <c r="G101" s="213" t="s">
        <v>180</v>
      </c>
      <c r="H101" s="214">
        <v>63</v>
      </c>
      <c r="I101" s="215"/>
      <c r="J101" s="216">
        <f>ROUND(I101*H101,2)</f>
        <v>0</v>
      </c>
      <c r="K101" s="212" t="s">
        <v>21</v>
      </c>
      <c r="L101" s="68"/>
      <c r="M101" s="217" t="s">
        <v>21</v>
      </c>
      <c r="N101" s="218" t="s">
        <v>43</v>
      </c>
      <c r="O101" s="43"/>
      <c r="P101" s="219">
        <f>O101*H101</f>
        <v>0</v>
      </c>
      <c r="Q101" s="219">
        <v>0</v>
      </c>
      <c r="R101" s="219">
        <f>Q101*H101</f>
        <v>0</v>
      </c>
      <c r="S101" s="219">
        <v>0</v>
      </c>
      <c r="T101" s="220">
        <f>S101*H101</f>
        <v>0</v>
      </c>
      <c r="AR101" s="20" t="s">
        <v>119</v>
      </c>
      <c r="AT101" s="20" t="s">
        <v>114</v>
      </c>
      <c r="AU101" s="20" t="s">
        <v>84</v>
      </c>
      <c r="AY101" s="20" t="s">
        <v>111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20" t="s">
        <v>77</v>
      </c>
      <c r="BK101" s="221">
        <f>ROUND(I101*H101,2)</f>
        <v>0</v>
      </c>
      <c r="BL101" s="20" t="s">
        <v>119</v>
      </c>
      <c r="BM101" s="20" t="s">
        <v>207</v>
      </c>
    </row>
    <row r="102" spans="2:47" s="1" customFormat="1" ht="13.5">
      <c r="B102" s="42"/>
      <c r="C102" s="70"/>
      <c r="D102" s="222" t="s">
        <v>121</v>
      </c>
      <c r="E102" s="70"/>
      <c r="F102" s="223" t="s">
        <v>208</v>
      </c>
      <c r="G102" s="70"/>
      <c r="H102" s="70"/>
      <c r="I102" s="181"/>
      <c r="J102" s="70"/>
      <c r="K102" s="70"/>
      <c r="L102" s="68"/>
      <c r="M102" s="224"/>
      <c r="N102" s="43"/>
      <c r="O102" s="43"/>
      <c r="P102" s="43"/>
      <c r="Q102" s="43"/>
      <c r="R102" s="43"/>
      <c r="S102" s="43"/>
      <c r="T102" s="91"/>
      <c r="AT102" s="20" t="s">
        <v>121</v>
      </c>
      <c r="AU102" s="20" t="s">
        <v>84</v>
      </c>
    </row>
    <row r="103" spans="2:65" s="1" customFormat="1" ht="16.5" customHeight="1">
      <c r="B103" s="42"/>
      <c r="C103" s="210" t="s">
        <v>209</v>
      </c>
      <c r="D103" s="210" t="s">
        <v>114</v>
      </c>
      <c r="E103" s="211" t="s">
        <v>210</v>
      </c>
      <c r="F103" s="212" t="s">
        <v>211</v>
      </c>
      <c r="G103" s="213" t="s">
        <v>212</v>
      </c>
      <c r="H103" s="214">
        <v>1</v>
      </c>
      <c r="I103" s="215"/>
      <c r="J103" s="216">
        <f>ROUND(I103*H103,2)</f>
        <v>0</v>
      </c>
      <c r="K103" s="212" t="s">
        <v>21</v>
      </c>
      <c r="L103" s="68"/>
      <c r="M103" s="217" t="s">
        <v>21</v>
      </c>
      <c r="N103" s="218" t="s">
        <v>43</v>
      </c>
      <c r="O103" s="43"/>
      <c r="P103" s="219">
        <f>O103*H103</f>
        <v>0</v>
      </c>
      <c r="Q103" s="219">
        <v>0</v>
      </c>
      <c r="R103" s="219">
        <f>Q103*H103</f>
        <v>0</v>
      </c>
      <c r="S103" s="219">
        <v>0</v>
      </c>
      <c r="T103" s="220">
        <f>S103*H103</f>
        <v>0</v>
      </c>
      <c r="AR103" s="20" t="s">
        <v>119</v>
      </c>
      <c r="AT103" s="20" t="s">
        <v>114</v>
      </c>
      <c r="AU103" s="20" t="s">
        <v>84</v>
      </c>
      <c r="AY103" s="20" t="s">
        <v>111</v>
      </c>
      <c r="BE103" s="221">
        <f>IF(N103="základní",J103,0)</f>
        <v>0</v>
      </c>
      <c r="BF103" s="221">
        <f>IF(N103="snížená",J103,0)</f>
        <v>0</v>
      </c>
      <c r="BG103" s="221">
        <f>IF(N103="zákl. přenesená",J103,0)</f>
        <v>0</v>
      </c>
      <c r="BH103" s="221">
        <f>IF(N103="sníž. přenesená",J103,0)</f>
        <v>0</v>
      </c>
      <c r="BI103" s="221">
        <f>IF(N103="nulová",J103,0)</f>
        <v>0</v>
      </c>
      <c r="BJ103" s="20" t="s">
        <v>77</v>
      </c>
      <c r="BK103" s="221">
        <f>ROUND(I103*H103,2)</f>
        <v>0</v>
      </c>
      <c r="BL103" s="20" t="s">
        <v>119</v>
      </c>
      <c r="BM103" s="20" t="s">
        <v>213</v>
      </c>
    </row>
    <row r="104" spans="2:47" s="1" customFormat="1" ht="13.5">
      <c r="B104" s="42"/>
      <c r="C104" s="70"/>
      <c r="D104" s="222" t="s">
        <v>121</v>
      </c>
      <c r="E104" s="70"/>
      <c r="F104" s="223" t="s">
        <v>214</v>
      </c>
      <c r="G104" s="70"/>
      <c r="H104" s="70"/>
      <c r="I104" s="181"/>
      <c r="J104" s="70"/>
      <c r="K104" s="70"/>
      <c r="L104" s="68"/>
      <c r="M104" s="224"/>
      <c r="N104" s="43"/>
      <c r="O104" s="43"/>
      <c r="P104" s="43"/>
      <c r="Q104" s="43"/>
      <c r="R104" s="43"/>
      <c r="S104" s="43"/>
      <c r="T104" s="91"/>
      <c r="AT104" s="20" t="s">
        <v>121</v>
      </c>
      <c r="AU104" s="20" t="s">
        <v>84</v>
      </c>
    </row>
    <row r="105" spans="2:65" s="1" customFormat="1" ht="16.5" customHeight="1">
      <c r="B105" s="42"/>
      <c r="C105" s="210" t="s">
        <v>215</v>
      </c>
      <c r="D105" s="210" t="s">
        <v>114</v>
      </c>
      <c r="E105" s="211" t="s">
        <v>216</v>
      </c>
      <c r="F105" s="212" t="s">
        <v>217</v>
      </c>
      <c r="G105" s="213" t="s">
        <v>180</v>
      </c>
      <c r="H105" s="214">
        <v>63</v>
      </c>
      <c r="I105" s="215"/>
      <c r="J105" s="216">
        <f>ROUND(I105*H105,2)</f>
        <v>0</v>
      </c>
      <c r="K105" s="212" t="s">
        <v>21</v>
      </c>
      <c r="L105" s="68"/>
      <c r="M105" s="217" t="s">
        <v>21</v>
      </c>
      <c r="N105" s="218" t="s">
        <v>43</v>
      </c>
      <c r="O105" s="43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AR105" s="20" t="s">
        <v>218</v>
      </c>
      <c r="AT105" s="20" t="s">
        <v>114</v>
      </c>
      <c r="AU105" s="20" t="s">
        <v>84</v>
      </c>
      <c r="AY105" s="20" t="s">
        <v>111</v>
      </c>
      <c r="BE105" s="221">
        <f>IF(N105="základní",J105,0)</f>
        <v>0</v>
      </c>
      <c r="BF105" s="221">
        <f>IF(N105="snížená",J105,0)</f>
        <v>0</v>
      </c>
      <c r="BG105" s="221">
        <f>IF(N105="zákl. přenesená",J105,0)</f>
        <v>0</v>
      </c>
      <c r="BH105" s="221">
        <f>IF(N105="sníž. přenesená",J105,0)</f>
        <v>0</v>
      </c>
      <c r="BI105" s="221">
        <f>IF(N105="nulová",J105,0)</f>
        <v>0</v>
      </c>
      <c r="BJ105" s="20" t="s">
        <v>77</v>
      </c>
      <c r="BK105" s="221">
        <f>ROUND(I105*H105,2)</f>
        <v>0</v>
      </c>
      <c r="BL105" s="20" t="s">
        <v>218</v>
      </c>
      <c r="BM105" s="20" t="s">
        <v>219</v>
      </c>
    </row>
    <row r="106" spans="2:65" s="1" customFormat="1" ht="16.5" customHeight="1">
      <c r="B106" s="42"/>
      <c r="C106" s="210" t="s">
        <v>220</v>
      </c>
      <c r="D106" s="210" t="s">
        <v>114</v>
      </c>
      <c r="E106" s="211" t="s">
        <v>221</v>
      </c>
      <c r="F106" s="212" t="s">
        <v>222</v>
      </c>
      <c r="G106" s="213" t="s">
        <v>212</v>
      </c>
      <c r="H106" s="214">
        <v>1</v>
      </c>
      <c r="I106" s="215"/>
      <c r="J106" s="216">
        <f>ROUND(I106*H106,2)</f>
        <v>0</v>
      </c>
      <c r="K106" s="212" t="s">
        <v>21</v>
      </c>
      <c r="L106" s="68"/>
      <c r="M106" s="217" t="s">
        <v>21</v>
      </c>
      <c r="N106" s="218" t="s">
        <v>43</v>
      </c>
      <c r="O106" s="43"/>
      <c r="P106" s="219">
        <f>O106*H106</f>
        <v>0</v>
      </c>
      <c r="Q106" s="219">
        <v>0</v>
      </c>
      <c r="R106" s="219">
        <f>Q106*H106</f>
        <v>0</v>
      </c>
      <c r="S106" s="219">
        <v>0</v>
      </c>
      <c r="T106" s="220">
        <f>S106*H106</f>
        <v>0</v>
      </c>
      <c r="AR106" s="20" t="s">
        <v>218</v>
      </c>
      <c r="AT106" s="20" t="s">
        <v>114</v>
      </c>
      <c r="AU106" s="20" t="s">
        <v>84</v>
      </c>
      <c r="AY106" s="20" t="s">
        <v>111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20" t="s">
        <v>77</v>
      </c>
      <c r="BK106" s="221">
        <f>ROUND(I106*H106,2)</f>
        <v>0</v>
      </c>
      <c r="BL106" s="20" t="s">
        <v>218</v>
      </c>
      <c r="BM106" s="20" t="s">
        <v>223</v>
      </c>
    </row>
    <row r="107" spans="2:65" s="1" customFormat="1" ht="16.5" customHeight="1">
      <c r="B107" s="42"/>
      <c r="C107" s="210" t="s">
        <v>224</v>
      </c>
      <c r="D107" s="210" t="s">
        <v>114</v>
      </c>
      <c r="E107" s="211" t="s">
        <v>225</v>
      </c>
      <c r="F107" s="212" t="s">
        <v>226</v>
      </c>
      <c r="G107" s="213" t="s">
        <v>227</v>
      </c>
      <c r="H107" s="214">
        <v>1</v>
      </c>
      <c r="I107" s="215"/>
      <c r="J107" s="216">
        <f>ROUND(I107*H107,2)</f>
        <v>0</v>
      </c>
      <c r="K107" s="212" t="s">
        <v>21</v>
      </c>
      <c r="L107" s="68"/>
      <c r="M107" s="217" t="s">
        <v>21</v>
      </c>
      <c r="N107" s="218" t="s">
        <v>43</v>
      </c>
      <c r="O107" s="43"/>
      <c r="P107" s="219">
        <f>O107*H107</f>
        <v>0</v>
      </c>
      <c r="Q107" s="219">
        <v>0</v>
      </c>
      <c r="R107" s="219">
        <f>Q107*H107</f>
        <v>0</v>
      </c>
      <c r="S107" s="219">
        <v>0</v>
      </c>
      <c r="T107" s="220">
        <f>S107*H107</f>
        <v>0</v>
      </c>
      <c r="AR107" s="20" t="s">
        <v>119</v>
      </c>
      <c r="AT107" s="20" t="s">
        <v>114</v>
      </c>
      <c r="AU107" s="20" t="s">
        <v>84</v>
      </c>
      <c r="AY107" s="20" t="s">
        <v>111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20" t="s">
        <v>77</v>
      </c>
      <c r="BK107" s="221">
        <f>ROUND(I107*H107,2)</f>
        <v>0</v>
      </c>
      <c r="BL107" s="20" t="s">
        <v>119</v>
      </c>
      <c r="BM107" s="20" t="s">
        <v>228</v>
      </c>
    </row>
    <row r="108" spans="2:47" s="1" customFormat="1" ht="13.5">
      <c r="B108" s="42"/>
      <c r="C108" s="70"/>
      <c r="D108" s="222" t="s">
        <v>121</v>
      </c>
      <c r="E108" s="70"/>
      <c r="F108" s="223" t="s">
        <v>229</v>
      </c>
      <c r="G108" s="70"/>
      <c r="H108" s="70"/>
      <c r="I108" s="181"/>
      <c r="J108" s="70"/>
      <c r="K108" s="70"/>
      <c r="L108" s="68"/>
      <c r="M108" s="224"/>
      <c r="N108" s="43"/>
      <c r="O108" s="43"/>
      <c r="P108" s="43"/>
      <c r="Q108" s="43"/>
      <c r="R108" s="43"/>
      <c r="S108" s="43"/>
      <c r="T108" s="91"/>
      <c r="AT108" s="20" t="s">
        <v>121</v>
      </c>
      <c r="AU108" s="20" t="s">
        <v>84</v>
      </c>
    </row>
    <row r="109" spans="2:63" s="10" customFormat="1" ht="37.4" customHeight="1">
      <c r="B109" s="194"/>
      <c r="C109" s="195"/>
      <c r="D109" s="196" t="s">
        <v>71</v>
      </c>
      <c r="E109" s="197" t="s">
        <v>230</v>
      </c>
      <c r="F109" s="197" t="s">
        <v>231</v>
      </c>
      <c r="G109" s="195"/>
      <c r="H109" s="195"/>
      <c r="I109" s="198"/>
      <c r="J109" s="199">
        <f>BK109</f>
        <v>0</v>
      </c>
      <c r="K109" s="195"/>
      <c r="L109" s="200"/>
      <c r="M109" s="201"/>
      <c r="N109" s="202"/>
      <c r="O109" s="202"/>
      <c r="P109" s="203">
        <f>P110</f>
        <v>0</v>
      </c>
      <c r="Q109" s="202"/>
      <c r="R109" s="203">
        <f>R110</f>
        <v>0</v>
      </c>
      <c r="S109" s="202"/>
      <c r="T109" s="204">
        <f>T110</f>
        <v>0</v>
      </c>
      <c r="AR109" s="205" t="s">
        <v>128</v>
      </c>
      <c r="AT109" s="206" t="s">
        <v>71</v>
      </c>
      <c r="AU109" s="206" t="s">
        <v>72</v>
      </c>
      <c r="AY109" s="205" t="s">
        <v>111</v>
      </c>
      <c r="BK109" s="207">
        <f>BK110</f>
        <v>0</v>
      </c>
    </row>
    <row r="110" spans="2:63" s="10" customFormat="1" ht="19.9" customHeight="1">
      <c r="B110" s="194"/>
      <c r="C110" s="195"/>
      <c r="D110" s="196" t="s">
        <v>71</v>
      </c>
      <c r="E110" s="208" t="s">
        <v>232</v>
      </c>
      <c r="F110" s="208" t="s">
        <v>233</v>
      </c>
      <c r="G110" s="195"/>
      <c r="H110" s="195"/>
      <c r="I110" s="198"/>
      <c r="J110" s="209">
        <f>BK110</f>
        <v>0</v>
      </c>
      <c r="K110" s="195"/>
      <c r="L110" s="200"/>
      <c r="M110" s="201"/>
      <c r="N110" s="202"/>
      <c r="O110" s="202"/>
      <c r="P110" s="203">
        <f>SUM(P111:P112)</f>
        <v>0</v>
      </c>
      <c r="Q110" s="202"/>
      <c r="R110" s="203">
        <f>SUM(R111:R112)</f>
        <v>0</v>
      </c>
      <c r="S110" s="202"/>
      <c r="T110" s="204">
        <f>SUM(T111:T112)</f>
        <v>0</v>
      </c>
      <c r="AR110" s="205" t="s">
        <v>128</v>
      </c>
      <c r="AT110" s="206" t="s">
        <v>71</v>
      </c>
      <c r="AU110" s="206" t="s">
        <v>77</v>
      </c>
      <c r="AY110" s="205" t="s">
        <v>111</v>
      </c>
      <c r="BK110" s="207">
        <f>SUM(BK111:BK112)</f>
        <v>0</v>
      </c>
    </row>
    <row r="111" spans="2:65" s="1" customFormat="1" ht="16.5" customHeight="1">
      <c r="B111" s="42"/>
      <c r="C111" s="210" t="s">
        <v>234</v>
      </c>
      <c r="D111" s="210" t="s">
        <v>114</v>
      </c>
      <c r="E111" s="211" t="s">
        <v>235</v>
      </c>
      <c r="F111" s="212" t="s">
        <v>236</v>
      </c>
      <c r="G111" s="213" t="s">
        <v>180</v>
      </c>
      <c r="H111" s="214">
        <v>6</v>
      </c>
      <c r="I111" s="215"/>
      <c r="J111" s="216">
        <f>ROUND(I111*H111,2)</f>
        <v>0</v>
      </c>
      <c r="K111" s="212" t="s">
        <v>118</v>
      </c>
      <c r="L111" s="68"/>
      <c r="M111" s="217" t="s">
        <v>21</v>
      </c>
      <c r="N111" s="218" t="s">
        <v>43</v>
      </c>
      <c r="O111" s="43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AR111" s="20" t="s">
        <v>218</v>
      </c>
      <c r="AT111" s="20" t="s">
        <v>114</v>
      </c>
      <c r="AU111" s="20" t="s">
        <v>84</v>
      </c>
      <c r="AY111" s="20" t="s">
        <v>111</v>
      </c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20" t="s">
        <v>77</v>
      </c>
      <c r="BK111" s="221">
        <f>ROUND(I111*H111,2)</f>
        <v>0</v>
      </c>
      <c r="BL111" s="20" t="s">
        <v>218</v>
      </c>
      <c r="BM111" s="20" t="s">
        <v>237</v>
      </c>
    </row>
    <row r="112" spans="2:47" s="1" customFormat="1" ht="13.5">
      <c r="B112" s="42"/>
      <c r="C112" s="70"/>
      <c r="D112" s="222" t="s">
        <v>121</v>
      </c>
      <c r="E112" s="70"/>
      <c r="F112" s="223" t="s">
        <v>238</v>
      </c>
      <c r="G112" s="70"/>
      <c r="H112" s="70"/>
      <c r="I112" s="181"/>
      <c r="J112" s="70"/>
      <c r="K112" s="70"/>
      <c r="L112" s="68"/>
      <c r="M112" s="225"/>
      <c r="N112" s="226"/>
      <c r="O112" s="226"/>
      <c r="P112" s="226"/>
      <c r="Q112" s="226"/>
      <c r="R112" s="226"/>
      <c r="S112" s="226"/>
      <c r="T112" s="227"/>
      <c r="AT112" s="20" t="s">
        <v>121</v>
      </c>
      <c r="AU112" s="20" t="s">
        <v>84</v>
      </c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56"/>
      <c r="J113" s="64"/>
      <c r="K113" s="64"/>
      <c r="L113" s="68"/>
    </row>
  </sheetData>
  <sheetProtection password="CC35" sheet="1" objects="1" scenarios="1" formatColumns="0" formatRows="0" autoFilter="0"/>
  <autoFilter ref="C73:K112"/>
  <mergeCells count="7">
    <mergeCell ref="E7:H7"/>
    <mergeCell ref="E22:H22"/>
    <mergeCell ref="E43:H43"/>
    <mergeCell ref="J47:J48"/>
    <mergeCell ref="E66:H66"/>
    <mergeCell ref="G1:H1"/>
    <mergeCell ref="L2:V2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1" customFormat="1" ht="45" customHeight="1">
      <c r="B3" s="232"/>
      <c r="C3" s="233" t="s">
        <v>239</v>
      </c>
      <c r="D3" s="233"/>
      <c r="E3" s="233"/>
      <c r="F3" s="233"/>
      <c r="G3" s="233"/>
      <c r="H3" s="233"/>
      <c r="I3" s="233"/>
      <c r="J3" s="233"/>
      <c r="K3" s="234"/>
    </row>
    <row r="4" spans="2:11" ht="25.5" customHeight="1">
      <c r="B4" s="235"/>
      <c r="C4" s="236" t="s">
        <v>240</v>
      </c>
      <c r="D4" s="236"/>
      <c r="E4" s="236"/>
      <c r="F4" s="236"/>
      <c r="G4" s="236"/>
      <c r="H4" s="236"/>
      <c r="I4" s="236"/>
      <c r="J4" s="236"/>
      <c r="K4" s="237"/>
    </row>
    <row r="5" spans="2:11" ht="5.25" customHeight="1">
      <c r="B5" s="235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5"/>
      <c r="C6" s="239" t="s">
        <v>241</v>
      </c>
      <c r="D6" s="239"/>
      <c r="E6" s="239"/>
      <c r="F6" s="239"/>
      <c r="G6" s="239"/>
      <c r="H6" s="239"/>
      <c r="I6" s="239"/>
      <c r="J6" s="239"/>
      <c r="K6" s="237"/>
    </row>
    <row r="7" spans="2:11" ht="15" customHeight="1">
      <c r="B7" s="240"/>
      <c r="C7" s="239" t="s">
        <v>242</v>
      </c>
      <c r="D7" s="239"/>
      <c r="E7" s="239"/>
      <c r="F7" s="239"/>
      <c r="G7" s="239"/>
      <c r="H7" s="239"/>
      <c r="I7" s="239"/>
      <c r="J7" s="239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239" t="s">
        <v>243</v>
      </c>
      <c r="D9" s="239"/>
      <c r="E9" s="239"/>
      <c r="F9" s="239"/>
      <c r="G9" s="239"/>
      <c r="H9" s="239"/>
      <c r="I9" s="239"/>
      <c r="J9" s="239"/>
      <c r="K9" s="237"/>
    </row>
    <row r="10" spans="2:11" ht="15" customHeight="1">
      <c r="B10" s="240"/>
      <c r="C10" s="239"/>
      <c r="D10" s="239" t="s">
        <v>244</v>
      </c>
      <c r="E10" s="239"/>
      <c r="F10" s="239"/>
      <c r="G10" s="239"/>
      <c r="H10" s="239"/>
      <c r="I10" s="239"/>
      <c r="J10" s="239"/>
      <c r="K10" s="237"/>
    </row>
    <row r="11" spans="2:11" ht="15" customHeight="1">
      <c r="B11" s="240"/>
      <c r="C11" s="241"/>
      <c r="D11" s="239" t="s">
        <v>245</v>
      </c>
      <c r="E11" s="239"/>
      <c r="F11" s="239"/>
      <c r="G11" s="239"/>
      <c r="H11" s="239"/>
      <c r="I11" s="239"/>
      <c r="J11" s="239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239" t="s">
        <v>246</v>
      </c>
      <c r="E13" s="239"/>
      <c r="F13" s="239"/>
      <c r="G13" s="239"/>
      <c r="H13" s="239"/>
      <c r="I13" s="239"/>
      <c r="J13" s="239"/>
      <c r="K13" s="237"/>
    </row>
    <row r="14" spans="2:11" ht="15" customHeight="1">
      <c r="B14" s="240"/>
      <c r="C14" s="241"/>
      <c r="D14" s="239" t="s">
        <v>247</v>
      </c>
      <c r="E14" s="239"/>
      <c r="F14" s="239"/>
      <c r="G14" s="239"/>
      <c r="H14" s="239"/>
      <c r="I14" s="239"/>
      <c r="J14" s="239"/>
      <c r="K14" s="237"/>
    </row>
    <row r="15" spans="2:11" ht="15" customHeight="1">
      <c r="B15" s="240"/>
      <c r="C15" s="241"/>
      <c r="D15" s="239" t="s">
        <v>248</v>
      </c>
      <c r="E15" s="239"/>
      <c r="F15" s="239"/>
      <c r="G15" s="239"/>
      <c r="H15" s="239"/>
      <c r="I15" s="239"/>
      <c r="J15" s="239"/>
      <c r="K15" s="237"/>
    </row>
    <row r="16" spans="2:11" ht="15" customHeight="1">
      <c r="B16" s="240"/>
      <c r="C16" s="241"/>
      <c r="D16" s="241"/>
      <c r="E16" s="242" t="s">
        <v>76</v>
      </c>
      <c r="F16" s="239" t="s">
        <v>249</v>
      </c>
      <c r="G16" s="239"/>
      <c r="H16" s="239"/>
      <c r="I16" s="239"/>
      <c r="J16" s="239"/>
      <c r="K16" s="237"/>
    </row>
    <row r="17" spans="2:11" ht="15" customHeight="1">
      <c r="B17" s="240"/>
      <c r="C17" s="241"/>
      <c r="D17" s="241"/>
      <c r="E17" s="242" t="s">
        <v>250</v>
      </c>
      <c r="F17" s="239" t="s">
        <v>251</v>
      </c>
      <c r="G17" s="239"/>
      <c r="H17" s="239"/>
      <c r="I17" s="239"/>
      <c r="J17" s="239"/>
      <c r="K17" s="237"/>
    </row>
    <row r="18" spans="2:11" ht="15" customHeight="1">
      <c r="B18" s="240"/>
      <c r="C18" s="241"/>
      <c r="D18" s="241"/>
      <c r="E18" s="242" t="s">
        <v>252</v>
      </c>
      <c r="F18" s="239" t="s">
        <v>253</v>
      </c>
      <c r="G18" s="239"/>
      <c r="H18" s="239"/>
      <c r="I18" s="239"/>
      <c r="J18" s="239"/>
      <c r="K18" s="237"/>
    </row>
    <row r="19" spans="2:11" ht="15" customHeight="1">
      <c r="B19" s="240"/>
      <c r="C19" s="241"/>
      <c r="D19" s="241"/>
      <c r="E19" s="242" t="s">
        <v>254</v>
      </c>
      <c r="F19" s="239" t="s">
        <v>255</v>
      </c>
      <c r="G19" s="239"/>
      <c r="H19" s="239"/>
      <c r="I19" s="239"/>
      <c r="J19" s="239"/>
      <c r="K19" s="237"/>
    </row>
    <row r="20" spans="2:11" ht="15" customHeight="1">
      <c r="B20" s="240"/>
      <c r="C20" s="241"/>
      <c r="D20" s="241"/>
      <c r="E20" s="242" t="s">
        <v>256</v>
      </c>
      <c r="F20" s="239" t="s">
        <v>257</v>
      </c>
      <c r="G20" s="239"/>
      <c r="H20" s="239"/>
      <c r="I20" s="239"/>
      <c r="J20" s="239"/>
      <c r="K20" s="237"/>
    </row>
    <row r="21" spans="2:11" ht="15" customHeight="1">
      <c r="B21" s="240"/>
      <c r="C21" s="241"/>
      <c r="D21" s="241"/>
      <c r="E21" s="242" t="s">
        <v>258</v>
      </c>
      <c r="F21" s="239" t="s">
        <v>259</v>
      </c>
      <c r="G21" s="239"/>
      <c r="H21" s="239"/>
      <c r="I21" s="239"/>
      <c r="J21" s="239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239" t="s">
        <v>260</v>
      </c>
      <c r="D23" s="239"/>
      <c r="E23" s="239"/>
      <c r="F23" s="239"/>
      <c r="G23" s="239"/>
      <c r="H23" s="239"/>
      <c r="I23" s="239"/>
      <c r="J23" s="239"/>
      <c r="K23" s="237"/>
    </row>
    <row r="24" spans="2:11" ht="15" customHeight="1">
      <c r="B24" s="240"/>
      <c r="C24" s="239" t="s">
        <v>261</v>
      </c>
      <c r="D24" s="239"/>
      <c r="E24" s="239"/>
      <c r="F24" s="239"/>
      <c r="G24" s="239"/>
      <c r="H24" s="239"/>
      <c r="I24" s="239"/>
      <c r="J24" s="239"/>
      <c r="K24" s="237"/>
    </row>
    <row r="25" spans="2:11" ht="15" customHeight="1">
      <c r="B25" s="240"/>
      <c r="C25" s="239"/>
      <c r="D25" s="239" t="s">
        <v>262</v>
      </c>
      <c r="E25" s="239"/>
      <c r="F25" s="239"/>
      <c r="G25" s="239"/>
      <c r="H25" s="239"/>
      <c r="I25" s="239"/>
      <c r="J25" s="239"/>
      <c r="K25" s="237"/>
    </row>
    <row r="26" spans="2:11" ht="15" customHeight="1">
      <c r="B26" s="240"/>
      <c r="C26" s="241"/>
      <c r="D26" s="239" t="s">
        <v>263</v>
      </c>
      <c r="E26" s="239"/>
      <c r="F26" s="239"/>
      <c r="G26" s="239"/>
      <c r="H26" s="239"/>
      <c r="I26" s="239"/>
      <c r="J26" s="239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239" t="s">
        <v>264</v>
      </c>
      <c r="E28" s="239"/>
      <c r="F28" s="239"/>
      <c r="G28" s="239"/>
      <c r="H28" s="239"/>
      <c r="I28" s="239"/>
      <c r="J28" s="239"/>
      <c r="K28" s="237"/>
    </row>
    <row r="29" spans="2:11" ht="15" customHeight="1">
      <c r="B29" s="240"/>
      <c r="C29" s="241"/>
      <c r="D29" s="239" t="s">
        <v>265</v>
      </c>
      <c r="E29" s="239"/>
      <c r="F29" s="239"/>
      <c r="G29" s="239"/>
      <c r="H29" s="239"/>
      <c r="I29" s="239"/>
      <c r="J29" s="239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239" t="s">
        <v>266</v>
      </c>
      <c r="E31" s="239"/>
      <c r="F31" s="239"/>
      <c r="G31" s="239"/>
      <c r="H31" s="239"/>
      <c r="I31" s="239"/>
      <c r="J31" s="239"/>
      <c r="K31" s="237"/>
    </row>
    <row r="32" spans="2:11" ht="15" customHeight="1">
      <c r="B32" s="240"/>
      <c r="C32" s="241"/>
      <c r="D32" s="239" t="s">
        <v>267</v>
      </c>
      <c r="E32" s="239"/>
      <c r="F32" s="239"/>
      <c r="G32" s="239"/>
      <c r="H32" s="239"/>
      <c r="I32" s="239"/>
      <c r="J32" s="239"/>
      <c r="K32" s="237"/>
    </row>
    <row r="33" spans="2:11" ht="15" customHeight="1">
      <c r="B33" s="240"/>
      <c r="C33" s="241"/>
      <c r="D33" s="239" t="s">
        <v>268</v>
      </c>
      <c r="E33" s="239"/>
      <c r="F33" s="239"/>
      <c r="G33" s="239"/>
      <c r="H33" s="239"/>
      <c r="I33" s="239"/>
      <c r="J33" s="239"/>
      <c r="K33" s="237"/>
    </row>
    <row r="34" spans="2:11" ht="15" customHeight="1">
      <c r="B34" s="240"/>
      <c r="C34" s="241"/>
      <c r="D34" s="239"/>
      <c r="E34" s="243" t="s">
        <v>96</v>
      </c>
      <c r="F34" s="239"/>
      <c r="G34" s="239" t="s">
        <v>269</v>
      </c>
      <c r="H34" s="239"/>
      <c r="I34" s="239"/>
      <c r="J34" s="239"/>
      <c r="K34" s="237"/>
    </row>
    <row r="35" spans="2:11" ht="30.75" customHeight="1">
      <c r="B35" s="240"/>
      <c r="C35" s="241"/>
      <c r="D35" s="239"/>
      <c r="E35" s="243" t="s">
        <v>270</v>
      </c>
      <c r="F35" s="239"/>
      <c r="G35" s="239" t="s">
        <v>271</v>
      </c>
      <c r="H35" s="239"/>
      <c r="I35" s="239"/>
      <c r="J35" s="239"/>
      <c r="K35" s="237"/>
    </row>
    <row r="36" spans="2:11" ht="15" customHeight="1">
      <c r="B36" s="240"/>
      <c r="C36" s="241"/>
      <c r="D36" s="239"/>
      <c r="E36" s="243" t="s">
        <v>53</v>
      </c>
      <c r="F36" s="239"/>
      <c r="G36" s="239" t="s">
        <v>272</v>
      </c>
      <c r="H36" s="239"/>
      <c r="I36" s="239"/>
      <c r="J36" s="239"/>
      <c r="K36" s="237"/>
    </row>
    <row r="37" spans="2:11" ht="15" customHeight="1">
      <c r="B37" s="240"/>
      <c r="C37" s="241"/>
      <c r="D37" s="239"/>
      <c r="E37" s="243" t="s">
        <v>97</v>
      </c>
      <c r="F37" s="239"/>
      <c r="G37" s="239" t="s">
        <v>273</v>
      </c>
      <c r="H37" s="239"/>
      <c r="I37" s="239"/>
      <c r="J37" s="239"/>
      <c r="K37" s="237"/>
    </row>
    <row r="38" spans="2:11" ht="15" customHeight="1">
      <c r="B38" s="240"/>
      <c r="C38" s="241"/>
      <c r="D38" s="239"/>
      <c r="E38" s="243" t="s">
        <v>98</v>
      </c>
      <c r="F38" s="239"/>
      <c r="G38" s="239" t="s">
        <v>274</v>
      </c>
      <c r="H38" s="239"/>
      <c r="I38" s="239"/>
      <c r="J38" s="239"/>
      <c r="K38" s="237"/>
    </row>
    <row r="39" spans="2:11" ht="15" customHeight="1">
      <c r="B39" s="240"/>
      <c r="C39" s="241"/>
      <c r="D39" s="239"/>
      <c r="E39" s="243" t="s">
        <v>99</v>
      </c>
      <c r="F39" s="239"/>
      <c r="G39" s="239" t="s">
        <v>275</v>
      </c>
      <c r="H39" s="239"/>
      <c r="I39" s="239"/>
      <c r="J39" s="239"/>
      <c r="K39" s="237"/>
    </row>
    <row r="40" spans="2:11" ht="15" customHeight="1">
      <c r="B40" s="240"/>
      <c r="C40" s="241"/>
      <c r="D40" s="239"/>
      <c r="E40" s="243" t="s">
        <v>276</v>
      </c>
      <c r="F40" s="239"/>
      <c r="G40" s="239" t="s">
        <v>277</v>
      </c>
      <c r="H40" s="239"/>
      <c r="I40" s="239"/>
      <c r="J40" s="239"/>
      <c r="K40" s="237"/>
    </row>
    <row r="41" spans="2:11" ht="15" customHeight="1">
      <c r="B41" s="240"/>
      <c r="C41" s="241"/>
      <c r="D41" s="239"/>
      <c r="E41" s="243"/>
      <c r="F41" s="239"/>
      <c r="G41" s="239" t="s">
        <v>278</v>
      </c>
      <c r="H41" s="239"/>
      <c r="I41" s="239"/>
      <c r="J41" s="239"/>
      <c r="K41" s="237"/>
    </row>
    <row r="42" spans="2:11" ht="15" customHeight="1">
      <c r="B42" s="240"/>
      <c r="C42" s="241"/>
      <c r="D42" s="239"/>
      <c r="E42" s="243" t="s">
        <v>279</v>
      </c>
      <c r="F42" s="239"/>
      <c r="G42" s="239" t="s">
        <v>280</v>
      </c>
      <c r="H42" s="239"/>
      <c r="I42" s="239"/>
      <c r="J42" s="239"/>
      <c r="K42" s="237"/>
    </row>
    <row r="43" spans="2:11" ht="15" customHeight="1">
      <c r="B43" s="240"/>
      <c r="C43" s="241"/>
      <c r="D43" s="239"/>
      <c r="E43" s="243" t="s">
        <v>101</v>
      </c>
      <c r="F43" s="239"/>
      <c r="G43" s="239" t="s">
        <v>281</v>
      </c>
      <c r="H43" s="239"/>
      <c r="I43" s="239"/>
      <c r="J43" s="239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239" t="s">
        <v>282</v>
      </c>
      <c r="E45" s="239"/>
      <c r="F45" s="239"/>
      <c r="G45" s="239"/>
      <c r="H45" s="239"/>
      <c r="I45" s="239"/>
      <c r="J45" s="239"/>
      <c r="K45" s="237"/>
    </row>
    <row r="46" spans="2:11" ht="15" customHeight="1">
      <c r="B46" s="240"/>
      <c r="C46" s="241"/>
      <c r="D46" s="241"/>
      <c r="E46" s="239" t="s">
        <v>283</v>
      </c>
      <c r="F46" s="239"/>
      <c r="G46" s="239"/>
      <c r="H46" s="239"/>
      <c r="I46" s="239"/>
      <c r="J46" s="239"/>
      <c r="K46" s="237"/>
    </row>
    <row r="47" spans="2:11" ht="15" customHeight="1">
      <c r="B47" s="240"/>
      <c r="C47" s="241"/>
      <c r="D47" s="241"/>
      <c r="E47" s="239" t="s">
        <v>284</v>
      </c>
      <c r="F47" s="239"/>
      <c r="G47" s="239"/>
      <c r="H47" s="239"/>
      <c r="I47" s="239"/>
      <c r="J47" s="239"/>
      <c r="K47" s="237"/>
    </row>
    <row r="48" spans="2:11" ht="15" customHeight="1">
      <c r="B48" s="240"/>
      <c r="C48" s="241"/>
      <c r="D48" s="241"/>
      <c r="E48" s="239" t="s">
        <v>285</v>
      </c>
      <c r="F48" s="239"/>
      <c r="G48" s="239"/>
      <c r="H48" s="239"/>
      <c r="I48" s="239"/>
      <c r="J48" s="239"/>
      <c r="K48" s="237"/>
    </row>
    <row r="49" spans="2:11" ht="15" customHeight="1">
      <c r="B49" s="240"/>
      <c r="C49" s="241"/>
      <c r="D49" s="239" t="s">
        <v>286</v>
      </c>
      <c r="E49" s="239"/>
      <c r="F49" s="239"/>
      <c r="G49" s="239"/>
      <c r="H49" s="239"/>
      <c r="I49" s="239"/>
      <c r="J49" s="239"/>
      <c r="K49" s="237"/>
    </row>
    <row r="50" spans="2:11" ht="25.5" customHeight="1">
      <c r="B50" s="235"/>
      <c r="C50" s="236" t="s">
        <v>287</v>
      </c>
      <c r="D50" s="236"/>
      <c r="E50" s="236"/>
      <c r="F50" s="236"/>
      <c r="G50" s="236"/>
      <c r="H50" s="236"/>
      <c r="I50" s="236"/>
      <c r="J50" s="236"/>
      <c r="K50" s="237"/>
    </row>
    <row r="51" spans="2:11" ht="5.25" customHeight="1">
      <c r="B51" s="235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5"/>
      <c r="C52" s="239" t="s">
        <v>288</v>
      </c>
      <c r="D52" s="239"/>
      <c r="E52" s="239"/>
      <c r="F52" s="239"/>
      <c r="G52" s="239"/>
      <c r="H52" s="239"/>
      <c r="I52" s="239"/>
      <c r="J52" s="239"/>
      <c r="K52" s="237"/>
    </row>
    <row r="53" spans="2:11" ht="15" customHeight="1">
      <c r="B53" s="235"/>
      <c r="C53" s="239" t="s">
        <v>289</v>
      </c>
      <c r="D53" s="239"/>
      <c r="E53" s="239"/>
      <c r="F53" s="239"/>
      <c r="G53" s="239"/>
      <c r="H53" s="239"/>
      <c r="I53" s="239"/>
      <c r="J53" s="239"/>
      <c r="K53" s="237"/>
    </row>
    <row r="54" spans="2:11" ht="12.75" customHeight="1">
      <c r="B54" s="235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5"/>
      <c r="C55" s="239" t="s">
        <v>290</v>
      </c>
      <c r="D55" s="239"/>
      <c r="E55" s="239"/>
      <c r="F55" s="239"/>
      <c r="G55" s="239"/>
      <c r="H55" s="239"/>
      <c r="I55" s="239"/>
      <c r="J55" s="239"/>
      <c r="K55" s="237"/>
    </row>
    <row r="56" spans="2:11" ht="15" customHeight="1">
      <c r="B56" s="235"/>
      <c r="C56" s="241"/>
      <c r="D56" s="239" t="s">
        <v>291</v>
      </c>
      <c r="E56" s="239"/>
      <c r="F56" s="239"/>
      <c r="G56" s="239"/>
      <c r="H56" s="239"/>
      <c r="I56" s="239"/>
      <c r="J56" s="239"/>
      <c r="K56" s="237"/>
    </row>
    <row r="57" spans="2:11" ht="15" customHeight="1">
      <c r="B57" s="235"/>
      <c r="C57" s="241"/>
      <c r="D57" s="239" t="s">
        <v>292</v>
      </c>
      <c r="E57" s="239"/>
      <c r="F57" s="239"/>
      <c r="G57" s="239"/>
      <c r="H57" s="239"/>
      <c r="I57" s="239"/>
      <c r="J57" s="239"/>
      <c r="K57" s="237"/>
    </row>
    <row r="58" spans="2:11" ht="15" customHeight="1">
      <c r="B58" s="235"/>
      <c r="C58" s="241"/>
      <c r="D58" s="239" t="s">
        <v>293</v>
      </c>
      <c r="E58" s="239"/>
      <c r="F58" s="239"/>
      <c r="G58" s="239"/>
      <c r="H58" s="239"/>
      <c r="I58" s="239"/>
      <c r="J58" s="239"/>
      <c r="K58" s="237"/>
    </row>
    <row r="59" spans="2:11" ht="15" customHeight="1">
      <c r="B59" s="235"/>
      <c r="C59" s="241"/>
      <c r="D59" s="239" t="s">
        <v>294</v>
      </c>
      <c r="E59" s="239"/>
      <c r="F59" s="239"/>
      <c r="G59" s="239"/>
      <c r="H59" s="239"/>
      <c r="I59" s="239"/>
      <c r="J59" s="239"/>
      <c r="K59" s="237"/>
    </row>
    <row r="60" spans="2:11" ht="15" customHeight="1">
      <c r="B60" s="235"/>
      <c r="C60" s="241"/>
      <c r="D60" s="244" t="s">
        <v>295</v>
      </c>
      <c r="E60" s="244"/>
      <c r="F60" s="244"/>
      <c r="G60" s="244"/>
      <c r="H60" s="244"/>
      <c r="I60" s="244"/>
      <c r="J60" s="244"/>
      <c r="K60" s="237"/>
    </row>
    <row r="61" spans="2:11" ht="15" customHeight="1">
      <c r="B61" s="235"/>
      <c r="C61" s="241"/>
      <c r="D61" s="239" t="s">
        <v>296</v>
      </c>
      <c r="E61" s="239"/>
      <c r="F61" s="239"/>
      <c r="G61" s="239"/>
      <c r="H61" s="239"/>
      <c r="I61" s="239"/>
      <c r="J61" s="239"/>
      <c r="K61" s="237"/>
    </row>
    <row r="62" spans="2:11" ht="12.75" customHeight="1">
      <c r="B62" s="235"/>
      <c r="C62" s="241"/>
      <c r="D62" s="241"/>
      <c r="E62" s="245"/>
      <c r="F62" s="241"/>
      <c r="G62" s="241"/>
      <c r="H62" s="241"/>
      <c r="I62" s="241"/>
      <c r="J62" s="241"/>
      <c r="K62" s="237"/>
    </row>
    <row r="63" spans="2:11" ht="15" customHeight="1">
      <c r="B63" s="235"/>
      <c r="C63" s="241"/>
      <c r="D63" s="239" t="s">
        <v>297</v>
      </c>
      <c r="E63" s="239"/>
      <c r="F63" s="239"/>
      <c r="G63" s="239"/>
      <c r="H63" s="239"/>
      <c r="I63" s="239"/>
      <c r="J63" s="239"/>
      <c r="K63" s="237"/>
    </row>
    <row r="64" spans="2:11" ht="15" customHeight="1">
      <c r="B64" s="235"/>
      <c r="C64" s="241"/>
      <c r="D64" s="244" t="s">
        <v>298</v>
      </c>
      <c r="E64" s="244"/>
      <c r="F64" s="244"/>
      <c r="G64" s="244"/>
      <c r="H64" s="244"/>
      <c r="I64" s="244"/>
      <c r="J64" s="244"/>
      <c r="K64" s="237"/>
    </row>
    <row r="65" spans="2:11" ht="15" customHeight="1">
      <c r="B65" s="235"/>
      <c r="C65" s="241"/>
      <c r="D65" s="239" t="s">
        <v>299</v>
      </c>
      <c r="E65" s="239"/>
      <c r="F65" s="239"/>
      <c r="G65" s="239"/>
      <c r="H65" s="239"/>
      <c r="I65" s="239"/>
      <c r="J65" s="239"/>
      <c r="K65" s="237"/>
    </row>
    <row r="66" spans="2:11" ht="15" customHeight="1">
      <c r="B66" s="235"/>
      <c r="C66" s="241"/>
      <c r="D66" s="239" t="s">
        <v>300</v>
      </c>
      <c r="E66" s="239"/>
      <c r="F66" s="239"/>
      <c r="G66" s="239"/>
      <c r="H66" s="239"/>
      <c r="I66" s="239"/>
      <c r="J66" s="239"/>
      <c r="K66" s="237"/>
    </row>
    <row r="67" spans="2:11" ht="15" customHeight="1">
      <c r="B67" s="235"/>
      <c r="C67" s="241"/>
      <c r="D67" s="239" t="s">
        <v>301</v>
      </c>
      <c r="E67" s="239"/>
      <c r="F67" s="239"/>
      <c r="G67" s="239"/>
      <c r="H67" s="239"/>
      <c r="I67" s="239"/>
      <c r="J67" s="239"/>
      <c r="K67" s="237"/>
    </row>
    <row r="68" spans="2:11" ht="15" customHeight="1">
      <c r="B68" s="235"/>
      <c r="C68" s="241"/>
      <c r="D68" s="239" t="s">
        <v>302</v>
      </c>
      <c r="E68" s="239"/>
      <c r="F68" s="239"/>
      <c r="G68" s="239"/>
      <c r="H68" s="239"/>
      <c r="I68" s="239"/>
      <c r="J68" s="239"/>
      <c r="K68" s="237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255" t="s">
        <v>83</v>
      </c>
      <c r="D73" s="255"/>
      <c r="E73" s="255"/>
      <c r="F73" s="255"/>
      <c r="G73" s="255"/>
      <c r="H73" s="255"/>
      <c r="I73" s="255"/>
      <c r="J73" s="255"/>
      <c r="K73" s="256"/>
    </row>
    <row r="74" spans="2:11" ht="17.25" customHeight="1">
      <c r="B74" s="254"/>
      <c r="C74" s="257" t="s">
        <v>303</v>
      </c>
      <c r="D74" s="257"/>
      <c r="E74" s="257"/>
      <c r="F74" s="257" t="s">
        <v>304</v>
      </c>
      <c r="G74" s="258"/>
      <c r="H74" s="257" t="s">
        <v>97</v>
      </c>
      <c r="I74" s="257" t="s">
        <v>57</v>
      </c>
      <c r="J74" s="257" t="s">
        <v>305</v>
      </c>
      <c r="K74" s="256"/>
    </row>
    <row r="75" spans="2:11" ht="17.25" customHeight="1">
      <c r="B75" s="254"/>
      <c r="C75" s="259" t="s">
        <v>306</v>
      </c>
      <c r="D75" s="259"/>
      <c r="E75" s="259"/>
      <c r="F75" s="260" t="s">
        <v>307</v>
      </c>
      <c r="G75" s="261"/>
      <c r="H75" s="259"/>
      <c r="I75" s="259"/>
      <c r="J75" s="259" t="s">
        <v>308</v>
      </c>
      <c r="K75" s="256"/>
    </row>
    <row r="76" spans="2:11" ht="5.25" customHeight="1">
      <c r="B76" s="254"/>
      <c r="C76" s="262"/>
      <c r="D76" s="262"/>
      <c r="E76" s="262"/>
      <c r="F76" s="262"/>
      <c r="G76" s="263"/>
      <c r="H76" s="262"/>
      <c r="I76" s="262"/>
      <c r="J76" s="262"/>
      <c r="K76" s="256"/>
    </row>
    <row r="77" spans="2:11" ht="15" customHeight="1">
      <c r="B77" s="254"/>
      <c r="C77" s="243" t="s">
        <v>53</v>
      </c>
      <c r="D77" s="262"/>
      <c r="E77" s="262"/>
      <c r="F77" s="264" t="s">
        <v>309</v>
      </c>
      <c r="G77" s="263"/>
      <c r="H77" s="243" t="s">
        <v>310</v>
      </c>
      <c r="I77" s="243" t="s">
        <v>311</v>
      </c>
      <c r="J77" s="243">
        <v>20</v>
      </c>
      <c r="K77" s="256"/>
    </row>
    <row r="78" spans="2:11" ht="15" customHeight="1">
      <c r="B78" s="254"/>
      <c r="C78" s="243" t="s">
        <v>312</v>
      </c>
      <c r="D78" s="243"/>
      <c r="E78" s="243"/>
      <c r="F78" s="264" t="s">
        <v>309</v>
      </c>
      <c r="G78" s="263"/>
      <c r="H78" s="243" t="s">
        <v>313</v>
      </c>
      <c r="I78" s="243" t="s">
        <v>311</v>
      </c>
      <c r="J78" s="243">
        <v>120</v>
      </c>
      <c r="K78" s="256"/>
    </row>
    <row r="79" spans="2:11" ht="15" customHeight="1">
      <c r="B79" s="265"/>
      <c r="C79" s="243" t="s">
        <v>314</v>
      </c>
      <c r="D79" s="243"/>
      <c r="E79" s="243"/>
      <c r="F79" s="264" t="s">
        <v>315</v>
      </c>
      <c r="G79" s="263"/>
      <c r="H79" s="243" t="s">
        <v>316</v>
      </c>
      <c r="I79" s="243" t="s">
        <v>311</v>
      </c>
      <c r="J79" s="243">
        <v>50</v>
      </c>
      <c r="K79" s="256"/>
    </row>
    <row r="80" spans="2:11" ht="15" customHeight="1">
      <c r="B80" s="265"/>
      <c r="C80" s="243" t="s">
        <v>317</v>
      </c>
      <c r="D80" s="243"/>
      <c r="E80" s="243"/>
      <c r="F80" s="264" t="s">
        <v>309</v>
      </c>
      <c r="G80" s="263"/>
      <c r="H80" s="243" t="s">
        <v>318</v>
      </c>
      <c r="I80" s="243" t="s">
        <v>319</v>
      </c>
      <c r="J80" s="243"/>
      <c r="K80" s="256"/>
    </row>
    <row r="81" spans="2:11" ht="15" customHeight="1">
      <c r="B81" s="265"/>
      <c r="C81" s="266" t="s">
        <v>320</v>
      </c>
      <c r="D81" s="266"/>
      <c r="E81" s="266"/>
      <c r="F81" s="267" t="s">
        <v>315</v>
      </c>
      <c r="G81" s="266"/>
      <c r="H81" s="266" t="s">
        <v>321</v>
      </c>
      <c r="I81" s="266" t="s">
        <v>311</v>
      </c>
      <c r="J81" s="266">
        <v>15</v>
      </c>
      <c r="K81" s="256"/>
    </row>
    <row r="82" spans="2:11" ht="15" customHeight="1">
      <c r="B82" s="265"/>
      <c r="C82" s="266" t="s">
        <v>322</v>
      </c>
      <c r="D82" s="266"/>
      <c r="E82" s="266"/>
      <c r="F82" s="267" t="s">
        <v>315</v>
      </c>
      <c r="G82" s="266"/>
      <c r="H82" s="266" t="s">
        <v>323</v>
      </c>
      <c r="I82" s="266" t="s">
        <v>311</v>
      </c>
      <c r="J82" s="266">
        <v>15</v>
      </c>
      <c r="K82" s="256"/>
    </row>
    <row r="83" spans="2:11" ht="15" customHeight="1">
      <c r="B83" s="265"/>
      <c r="C83" s="266" t="s">
        <v>324</v>
      </c>
      <c r="D83" s="266"/>
      <c r="E83" s="266"/>
      <c r="F83" s="267" t="s">
        <v>315</v>
      </c>
      <c r="G83" s="266"/>
      <c r="H83" s="266" t="s">
        <v>325</v>
      </c>
      <c r="I83" s="266" t="s">
        <v>311</v>
      </c>
      <c r="J83" s="266">
        <v>20</v>
      </c>
      <c r="K83" s="256"/>
    </row>
    <row r="84" spans="2:11" ht="15" customHeight="1">
      <c r="B84" s="265"/>
      <c r="C84" s="266" t="s">
        <v>326</v>
      </c>
      <c r="D84" s="266"/>
      <c r="E84" s="266"/>
      <c r="F84" s="267" t="s">
        <v>315</v>
      </c>
      <c r="G84" s="266"/>
      <c r="H84" s="266" t="s">
        <v>327</v>
      </c>
      <c r="I84" s="266" t="s">
        <v>311</v>
      </c>
      <c r="J84" s="266">
        <v>20</v>
      </c>
      <c r="K84" s="256"/>
    </row>
    <row r="85" spans="2:11" ht="15" customHeight="1">
      <c r="B85" s="265"/>
      <c r="C85" s="243" t="s">
        <v>328</v>
      </c>
      <c r="D85" s="243"/>
      <c r="E85" s="243"/>
      <c r="F85" s="264" t="s">
        <v>315</v>
      </c>
      <c r="G85" s="263"/>
      <c r="H85" s="243" t="s">
        <v>329</v>
      </c>
      <c r="I85" s="243" t="s">
        <v>311</v>
      </c>
      <c r="J85" s="243">
        <v>50</v>
      </c>
      <c r="K85" s="256"/>
    </row>
    <row r="86" spans="2:11" ht="15" customHeight="1">
      <c r="B86" s="265"/>
      <c r="C86" s="243" t="s">
        <v>330</v>
      </c>
      <c r="D86" s="243"/>
      <c r="E86" s="243"/>
      <c r="F86" s="264" t="s">
        <v>315</v>
      </c>
      <c r="G86" s="263"/>
      <c r="H86" s="243" t="s">
        <v>331</v>
      </c>
      <c r="I86" s="243" t="s">
        <v>311</v>
      </c>
      <c r="J86" s="243">
        <v>20</v>
      </c>
      <c r="K86" s="256"/>
    </row>
    <row r="87" spans="2:11" ht="15" customHeight="1">
      <c r="B87" s="265"/>
      <c r="C87" s="243" t="s">
        <v>332</v>
      </c>
      <c r="D87" s="243"/>
      <c r="E87" s="243"/>
      <c r="F87" s="264" t="s">
        <v>315</v>
      </c>
      <c r="G87" s="263"/>
      <c r="H87" s="243" t="s">
        <v>333</v>
      </c>
      <c r="I87" s="243" t="s">
        <v>311</v>
      </c>
      <c r="J87" s="243">
        <v>20</v>
      </c>
      <c r="K87" s="256"/>
    </row>
    <row r="88" spans="2:11" ht="15" customHeight="1">
      <c r="B88" s="265"/>
      <c r="C88" s="243" t="s">
        <v>334</v>
      </c>
      <c r="D88" s="243"/>
      <c r="E88" s="243"/>
      <c r="F88" s="264" t="s">
        <v>315</v>
      </c>
      <c r="G88" s="263"/>
      <c r="H88" s="243" t="s">
        <v>335</v>
      </c>
      <c r="I88" s="243" t="s">
        <v>311</v>
      </c>
      <c r="J88" s="243">
        <v>50</v>
      </c>
      <c r="K88" s="256"/>
    </row>
    <row r="89" spans="2:11" ht="15" customHeight="1">
      <c r="B89" s="265"/>
      <c r="C89" s="243" t="s">
        <v>336</v>
      </c>
      <c r="D89" s="243"/>
      <c r="E89" s="243"/>
      <c r="F89" s="264" t="s">
        <v>315</v>
      </c>
      <c r="G89" s="263"/>
      <c r="H89" s="243" t="s">
        <v>336</v>
      </c>
      <c r="I89" s="243" t="s">
        <v>311</v>
      </c>
      <c r="J89" s="243">
        <v>50</v>
      </c>
      <c r="K89" s="256"/>
    </row>
    <row r="90" spans="2:11" ht="15" customHeight="1">
      <c r="B90" s="265"/>
      <c r="C90" s="243" t="s">
        <v>102</v>
      </c>
      <c r="D90" s="243"/>
      <c r="E90" s="243"/>
      <c r="F90" s="264" t="s">
        <v>315</v>
      </c>
      <c r="G90" s="263"/>
      <c r="H90" s="243" t="s">
        <v>337</v>
      </c>
      <c r="I90" s="243" t="s">
        <v>311</v>
      </c>
      <c r="J90" s="243">
        <v>255</v>
      </c>
      <c r="K90" s="256"/>
    </row>
    <row r="91" spans="2:11" ht="15" customHeight="1">
      <c r="B91" s="265"/>
      <c r="C91" s="243" t="s">
        <v>338</v>
      </c>
      <c r="D91" s="243"/>
      <c r="E91" s="243"/>
      <c r="F91" s="264" t="s">
        <v>309</v>
      </c>
      <c r="G91" s="263"/>
      <c r="H91" s="243" t="s">
        <v>339</v>
      </c>
      <c r="I91" s="243" t="s">
        <v>340</v>
      </c>
      <c r="J91" s="243"/>
      <c r="K91" s="256"/>
    </row>
    <row r="92" spans="2:11" ht="15" customHeight="1">
      <c r="B92" s="265"/>
      <c r="C92" s="243" t="s">
        <v>341</v>
      </c>
      <c r="D92" s="243"/>
      <c r="E92" s="243"/>
      <c r="F92" s="264" t="s">
        <v>309</v>
      </c>
      <c r="G92" s="263"/>
      <c r="H92" s="243" t="s">
        <v>342</v>
      </c>
      <c r="I92" s="243" t="s">
        <v>343</v>
      </c>
      <c r="J92" s="243"/>
      <c r="K92" s="256"/>
    </row>
    <row r="93" spans="2:11" ht="15" customHeight="1">
      <c r="B93" s="265"/>
      <c r="C93" s="243" t="s">
        <v>344</v>
      </c>
      <c r="D93" s="243"/>
      <c r="E93" s="243"/>
      <c r="F93" s="264" t="s">
        <v>309</v>
      </c>
      <c r="G93" s="263"/>
      <c r="H93" s="243" t="s">
        <v>344</v>
      </c>
      <c r="I93" s="243" t="s">
        <v>343</v>
      </c>
      <c r="J93" s="243"/>
      <c r="K93" s="256"/>
    </row>
    <row r="94" spans="2:11" ht="15" customHeight="1">
      <c r="B94" s="265"/>
      <c r="C94" s="243" t="s">
        <v>38</v>
      </c>
      <c r="D94" s="243"/>
      <c r="E94" s="243"/>
      <c r="F94" s="264" t="s">
        <v>309</v>
      </c>
      <c r="G94" s="263"/>
      <c r="H94" s="243" t="s">
        <v>345</v>
      </c>
      <c r="I94" s="243" t="s">
        <v>343</v>
      </c>
      <c r="J94" s="243"/>
      <c r="K94" s="256"/>
    </row>
    <row r="95" spans="2:11" ht="15" customHeight="1">
      <c r="B95" s="265"/>
      <c r="C95" s="243" t="s">
        <v>48</v>
      </c>
      <c r="D95" s="243"/>
      <c r="E95" s="243"/>
      <c r="F95" s="264" t="s">
        <v>309</v>
      </c>
      <c r="G95" s="263"/>
      <c r="H95" s="243" t="s">
        <v>346</v>
      </c>
      <c r="I95" s="243" t="s">
        <v>343</v>
      </c>
      <c r="J95" s="243"/>
      <c r="K95" s="256"/>
    </row>
    <row r="96" spans="2:11" ht="15" customHeight="1">
      <c r="B96" s="268"/>
      <c r="C96" s="269"/>
      <c r="D96" s="269"/>
      <c r="E96" s="269"/>
      <c r="F96" s="269"/>
      <c r="G96" s="269"/>
      <c r="H96" s="269"/>
      <c r="I96" s="269"/>
      <c r="J96" s="269"/>
      <c r="K96" s="270"/>
    </row>
    <row r="97" spans="2:11" ht="18.75" customHeight="1">
      <c r="B97" s="271"/>
      <c r="C97" s="272"/>
      <c r="D97" s="272"/>
      <c r="E97" s="272"/>
      <c r="F97" s="272"/>
      <c r="G97" s="272"/>
      <c r="H97" s="272"/>
      <c r="I97" s="272"/>
      <c r="J97" s="272"/>
      <c r="K97" s="271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255" t="s">
        <v>347</v>
      </c>
      <c r="D100" s="255"/>
      <c r="E100" s="255"/>
      <c r="F100" s="255"/>
      <c r="G100" s="255"/>
      <c r="H100" s="255"/>
      <c r="I100" s="255"/>
      <c r="J100" s="255"/>
      <c r="K100" s="256"/>
    </row>
    <row r="101" spans="2:11" ht="17.25" customHeight="1">
      <c r="B101" s="254"/>
      <c r="C101" s="257" t="s">
        <v>303</v>
      </c>
      <c r="D101" s="257"/>
      <c r="E101" s="257"/>
      <c r="F101" s="257" t="s">
        <v>304</v>
      </c>
      <c r="G101" s="258"/>
      <c r="H101" s="257" t="s">
        <v>97</v>
      </c>
      <c r="I101" s="257" t="s">
        <v>57</v>
      </c>
      <c r="J101" s="257" t="s">
        <v>305</v>
      </c>
      <c r="K101" s="256"/>
    </row>
    <row r="102" spans="2:11" ht="17.25" customHeight="1">
      <c r="B102" s="254"/>
      <c r="C102" s="259" t="s">
        <v>306</v>
      </c>
      <c r="D102" s="259"/>
      <c r="E102" s="259"/>
      <c r="F102" s="260" t="s">
        <v>307</v>
      </c>
      <c r="G102" s="261"/>
      <c r="H102" s="259"/>
      <c r="I102" s="259"/>
      <c r="J102" s="259" t="s">
        <v>308</v>
      </c>
      <c r="K102" s="256"/>
    </row>
    <row r="103" spans="2:11" ht="5.25" customHeight="1">
      <c r="B103" s="254"/>
      <c r="C103" s="257"/>
      <c r="D103" s="257"/>
      <c r="E103" s="257"/>
      <c r="F103" s="257"/>
      <c r="G103" s="273"/>
      <c r="H103" s="257"/>
      <c r="I103" s="257"/>
      <c r="J103" s="257"/>
      <c r="K103" s="256"/>
    </row>
    <row r="104" spans="2:11" ht="15" customHeight="1">
      <c r="B104" s="254"/>
      <c r="C104" s="243" t="s">
        <v>53</v>
      </c>
      <c r="D104" s="262"/>
      <c r="E104" s="262"/>
      <c r="F104" s="264" t="s">
        <v>309</v>
      </c>
      <c r="G104" s="273"/>
      <c r="H104" s="243" t="s">
        <v>348</v>
      </c>
      <c r="I104" s="243" t="s">
        <v>311</v>
      </c>
      <c r="J104" s="243">
        <v>20</v>
      </c>
      <c r="K104" s="256"/>
    </row>
    <row r="105" spans="2:11" ht="15" customHeight="1">
      <c r="B105" s="254"/>
      <c r="C105" s="243" t="s">
        <v>312</v>
      </c>
      <c r="D105" s="243"/>
      <c r="E105" s="243"/>
      <c r="F105" s="264" t="s">
        <v>309</v>
      </c>
      <c r="G105" s="243"/>
      <c r="H105" s="243" t="s">
        <v>348</v>
      </c>
      <c r="I105" s="243" t="s">
        <v>311</v>
      </c>
      <c r="J105" s="243">
        <v>120</v>
      </c>
      <c r="K105" s="256"/>
    </row>
    <row r="106" spans="2:11" ht="15" customHeight="1">
      <c r="B106" s="265"/>
      <c r="C106" s="243" t="s">
        <v>314</v>
      </c>
      <c r="D106" s="243"/>
      <c r="E106" s="243"/>
      <c r="F106" s="264" t="s">
        <v>315</v>
      </c>
      <c r="G106" s="243"/>
      <c r="H106" s="243" t="s">
        <v>348</v>
      </c>
      <c r="I106" s="243" t="s">
        <v>311</v>
      </c>
      <c r="J106" s="243">
        <v>50</v>
      </c>
      <c r="K106" s="256"/>
    </row>
    <row r="107" spans="2:11" ht="15" customHeight="1">
      <c r="B107" s="265"/>
      <c r="C107" s="243" t="s">
        <v>317</v>
      </c>
      <c r="D107" s="243"/>
      <c r="E107" s="243"/>
      <c r="F107" s="264" t="s">
        <v>309</v>
      </c>
      <c r="G107" s="243"/>
      <c r="H107" s="243" t="s">
        <v>348</v>
      </c>
      <c r="I107" s="243" t="s">
        <v>319</v>
      </c>
      <c r="J107" s="243"/>
      <c r="K107" s="256"/>
    </row>
    <row r="108" spans="2:11" ht="15" customHeight="1">
      <c r="B108" s="265"/>
      <c r="C108" s="243" t="s">
        <v>328</v>
      </c>
      <c r="D108" s="243"/>
      <c r="E108" s="243"/>
      <c r="F108" s="264" t="s">
        <v>315</v>
      </c>
      <c r="G108" s="243"/>
      <c r="H108" s="243" t="s">
        <v>348</v>
      </c>
      <c r="I108" s="243" t="s">
        <v>311</v>
      </c>
      <c r="J108" s="243">
        <v>50</v>
      </c>
      <c r="K108" s="256"/>
    </row>
    <row r="109" spans="2:11" ht="15" customHeight="1">
      <c r="B109" s="265"/>
      <c r="C109" s="243" t="s">
        <v>336</v>
      </c>
      <c r="D109" s="243"/>
      <c r="E109" s="243"/>
      <c r="F109" s="264" t="s">
        <v>315</v>
      </c>
      <c r="G109" s="243"/>
      <c r="H109" s="243" t="s">
        <v>348</v>
      </c>
      <c r="I109" s="243" t="s">
        <v>311</v>
      </c>
      <c r="J109" s="243">
        <v>50</v>
      </c>
      <c r="K109" s="256"/>
    </row>
    <row r="110" spans="2:11" ht="15" customHeight="1">
      <c r="B110" s="265"/>
      <c r="C110" s="243" t="s">
        <v>334</v>
      </c>
      <c r="D110" s="243"/>
      <c r="E110" s="243"/>
      <c r="F110" s="264" t="s">
        <v>315</v>
      </c>
      <c r="G110" s="243"/>
      <c r="H110" s="243" t="s">
        <v>348</v>
      </c>
      <c r="I110" s="243" t="s">
        <v>311</v>
      </c>
      <c r="J110" s="243">
        <v>50</v>
      </c>
      <c r="K110" s="256"/>
    </row>
    <row r="111" spans="2:11" ht="15" customHeight="1">
      <c r="B111" s="265"/>
      <c r="C111" s="243" t="s">
        <v>53</v>
      </c>
      <c r="D111" s="243"/>
      <c r="E111" s="243"/>
      <c r="F111" s="264" t="s">
        <v>309</v>
      </c>
      <c r="G111" s="243"/>
      <c r="H111" s="243" t="s">
        <v>349</v>
      </c>
      <c r="I111" s="243" t="s">
        <v>311</v>
      </c>
      <c r="J111" s="243">
        <v>20</v>
      </c>
      <c r="K111" s="256"/>
    </row>
    <row r="112" spans="2:11" ht="15" customHeight="1">
      <c r="B112" s="265"/>
      <c r="C112" s="243" t="s">
        <v>350</v>
      </c>
      <c r="D112" s="243"/>
      <c r="E112" s="243"/>
      <c r="F112" s="264" t="s">
        <v>309</v>
      </c>
      <c r="G112" s="243"/>
      <c r="H112" s="243" t="s">
        <v>351</v>
      </c>
      <c r="I112" s="243" t="s">
        <v>311</v>
      </c>
      <c r="J112" s="243">
        <v>120</v>
      </c>
      <c r="K112" s="256"/>
    </row>
    <row r="113" spans="2:11" ht="15" customHeight="1">
      <c r="B113" s="265"/>
      <c r="C113" s="243" t="s">
        <v>38</v>
      </c>
      <c r="D113" s="243"/>
      <c r="E113" s="243"/>
      <c r="F113" s="264" t="s">
        <v>309</v>
      </c>
      <c r="G113" s="243"/>
      <c r="H113" s="243" t="s">
        <v>352</v>
      </c>
      <c r="I113" s="243" t="s">
        <v>343</v>
      </c>
      <c r="J113" s="243"/>
      <c r="K113" s="256"/>
    </row>
    <row r="114" spans="2:11" ht="15" customHeight="1">
      <c r="B114" s="265"/>
      <c r="C114" s="243" t="s">
        <v>48</v>
      </c>
      <c r="D114" s="243"/>
      <c r="E114" s="243"/>
      <c r="F114" s="264" t="s">
        <v>309</v>
      </c>
      <c r="G114" s="243"/>
      <c r="H114" s="243" t="s">
        <v>353</v>
      </c>
      <c r="I114" s="243" t="s">
        <v>343</v>
      </c>
      <c r="J114" s="243"/>
      <c r="K114" s="256"/>
    </row>
    <row r="115" spans="2:11" ht="15" customHeight="1">
      <c r="B115" s="265"/>
      <c r="C115" s="243" t="s">
        <v>57</v>
      </c>
      <c r="D115" s="243"/>
      <c r="E115" s="243"/>
      <c r="F115" s="264" t="s">
        <v>309</v>
      </c>
      <c r="G115" s="243"/>
      <c r="H115" s="243" t="s">
        <v>354</v>
      </c>
      <c r="I115" s="243" t="s">
        <v>355</v>
      </c>
      <c r="J115" s="243"/>
      <c r="K115" s="256"/>
    </row>
    <row r="116" spans="2:11" ht="15" customHeight="1">
      <c r="B116" s="268"/>
      <c r="C116" s="274"/>
      <c r="D116" s="274"/>
      <c r="E116" s="274"/>
      <c r="F116" s="274"/>
      <c r="G116" s="274"/>
      <c r="H116" s="274"/>
      <c r="I116" s="274"/>
      <c r="J116" s="274"/>
      <c r="K116" s="270"/>
    </row>
    <row r="117" spans="2:11" ht="18.75" customHeight="1">
      <c r="B117" s="275"/>
      <c r="C117" s="239"/>
      <c r="D117" s="239"/>
      <c r="E117" s="239"/>
      <c r="F117" s="276"/>
      <c r="G117" s="239"/>
      <c r="H117" s="239"/>
      <c r="I117" s="239"/>
      <c r="J117" s="239"/>
      <c r="K117" s="275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7"/>
      <c r="C119" s="278"/>
      <c r="D119" s="278"/>
      <c r="E119" s="278"/>
      <c r="F119" s="278"/>
      <c r="G119" s="278"/>
      <c r="H119" s="278"/>
      <c r="I119" s="278"/>
      <c r="J119" s="278"/>
      <c r="K119" s="279"/>
    </row>
    <row r="120" spans="2:11" ht="45" customHeight="1">
      <c r="B120" s="280"/>
      <c r="C120" s="233" t="s">
        <v>356</v>
      </c>
      <c r="D120" s="233"/>
      <c r="E120" s="233"/>
      <c r="F120" s="233"/>
      <c r="G120" s="233"/>
      <c r="H120" s="233"/>
      <c r="I120" s="233"/>
      <c r="J120" s="233"/>
      <c r="K120" s="281"/>
    </row>
    <row r="121" spans="2:11" ht="17.25" customHeight="1">
      <c r="B121" s="282"/>
      <c r="C121" s="257" t="s">
        <v>303</v>
      </c>
      <c r="D121" s="257"/>
      <c r="E121" s="257"/>
      <c r="F121" s="257" t="s">
        <v>304</v>
      </c>
      <c r="G121" s="258"/>
      <c r="H121" s="257" t="s">
        <v>97</v>
      </c>
      <c r="I121" s="257" t="s">
        <v>57</v>
      </c>
      <c r="J121" s="257" t="s">
        <v>305</v>
      </c>
      <c r="K121" s="283"/>
    </row>
    <row r="122" spans="2:11" ht="17.25" customHeight="1">
      <c r="B122" s="282"/>
      <c r="C122" s="259" t="s">
        <v>306</v>
      </c>
      <c r="D122" s="259"/>
      <c r="E122" s="259"/>
      <c r="F122" s="260" t="s">
        <v>307</v>
      </c>
      <c r="G122" s="261"/>
      <c r="H122" s="259"/>
      <c r="I122" s="259"/>
      <c r="J122" s="259" t="s">
        <v>308</v>
      </c>
      <c r="K122" s="283"/>
    </row>
    <row r="123" spans="2:11" ht="5.25" customHeight="1">
      <c r="B123" s="284"/>
      <c r="C123" s="262"/>
      <c r="D123" s="262"/>
      <c r="E123" s="262"/>
      <c r="F123" s="262"/>
      <c r="G123" s="243"/>
      <c r="H123" s="262"/>
      <c r="I123" s="262"/>
      <c r="J123" s="262"/>
      <c r="K123" s="285"/>
    </row>
    <row r="124" spans="2:11" ht="15" customHeight="1">
      <c r="B124" s="284"/>
      <c r="C124" s="243" t="s">
        <v>312</v>
      </c>
      <c r="D124" s="262"/>
      <c r="E124" s="262"/>
      <c r="F124" s="264" t="s">
        <v>309</v>
      </c>
      <c r="G124" s="243"/>
      <c r="H124" s="243" t="s">
        <v>348</v>
      </c>
      <c r="I124" s="243" t="s">
        <v>311</v>
      </c>
      <c r="J124" s="243">
        <v>120</v>
      </c>
      <c r="K124" s="286"/>
    </row>
    <row r="125" spans="2:11" ht="15" customHeight="1">
      <c r="B125" s="284"/>
      <c r="C125" s="243" t="s">
        <v>357</v>
      </c>
      <c r="D125" s="243"/>
      <c r="E125" s="243"/>
      <c r="F125" s="264" t="s">
        <v>309</v>
      </c>
      <c r="G125" s="243"/>
      <c r="H125" s="243" t="s">
        <v>358</v>
      </c>
      <c r="I125" s="243" t="s">
        <v>311</v>
      </c>
      <c r="J125" s="243" t="s">
        <v>359</v>
      </c>
      <c r="K125" s="286"/>
    </row>
    <row r="126" spans="2:11" ht="15" customHeight="1">
      <c r="B126" s="284"/>
      <c r="C126" s="243" t="s">
        <v>258</v>
      </c>
      <c r="D126" s="243"/>
      <c r="E126" s="243"/>
      <c r="F126" s="264" t="s">
        <v>309</v>
      </c>
      <c r="G126" s="243"/>
      <c r="H126" s="243" t="s">
        <v>360</v>
      </c>
      <c r="I126" s="243" t="s">
        <v>311</v>
      </c>
      <c r="J126" s="243" t="s">
        <v>359</v>
      </c>
      <c r="K126" s="286"/>
    </row>
    <row r="127" spans="2:11" ht="15" customHeight="1">
      <c r="B127" s="284"/>
      <c r="C127" s="243" t="s">
        <v>320</v>
      </c>
      <c r="D127" s="243"/>
      <c r="E127" s="243"/>
      <c r="F127" s="264" t="s">
        <v>315</v>
      </c>
      <c r="G127" s="243"/>
      <c r="H127" s="243" t="s">
        <v>321</v>
      </c>
      <c r="I127" s="243" t="s">
        <v>311</v>
      </c>
      <c r="J127" s="243">
        <v>15</v>
      </c>
      <c r="K127" s="286"/>
    </row>
    <row r="128" spans="2:11" ht="15" customHeight="1">
      <c r="B128" s="284"/>
      <c r="C128" s="266" t="s">
        <v>322</v>
      </c>
      <c r="D128" s="266"/>
      <c r="E128" s="266"/>
      <c r="F128" s="267" t="s">
        <v>315</v>
      </c>
      <c r="G128" s="266"/>
      <c r="H128" s="266" t="s">
        <v>323</v>
      </c>
      <c r="I128" s="266" t="s">
        <v>311</v>
      </c>
      <c r="J128" s="266">
        <v>15</v>
      </c>
      <c r="K128" s="286"/>
    </row>
    <row r="129" spans="2:11" ht="15" customHeight="1">
      <c r="B129" s="284"/>
      <c r="C129" s="266" t="s">
        <v>324</v>
      </c>
      <c r="D129" s="266"/>
      <c r="E129" s="266"/>
      <c r="F129" s="267" t="s">
        <v>315</v>
      </c>
      <c r="G129" s="266"/>
      <c r="H129" s="266" t="s">
        <v>325</v>
      </c>
      <c r="I129" s="266" t="s">
        <v>311</v>
      </c>
      <c r="J129" s="266">
        <v>20</v>
      </c>
      <c r="K129" s="286"/>
    </row>
    <row r="130" spans="2:11" ht="15" customHeight="1">
      <c r="B130" s="284"/>
      <c r="C130" s="266" t="s">
        <v>326</v>
      </c>
      <c r="D130" s="266"/>
      <c r="E130" s="266"/>
      <c r="F130" s="267" t="s">
        <v>315</v>
      </c>
      <c r="G130" s="266"/>
      <c r="H130" s="266" t="s">
        <v>327</v>
      </c>
      <c r="I130" s="266" t="s">
        <v>311</v>
      </c>
      <c r="J130" s="266">
        <v>20</v>
      </c>
      <c r="K130" s="286"/>
    </row>
    <row r="131" spans="2:11" ht="15" customHeight="1">
      <c r="B131" s="284"/>
      <c r="C131" s="243" t="s">
        <v>314</v>
      </c>
      <c r="D131" s="243"/>
      <c r="E131" s="243"/>
      <c r="F131" s="264" t="s">
        <v>315</v>
      </c>
      <c r="G131" s="243"/>
      <c r="H131" s="243" t="s">
        <v>348</v>
      </c>
      <c r="I131" s="243" t="s">
        <v>311</v>
      </c>
      <c r="J131" s="243">
        <v>50</v>
      </c>
      <c r="K131" s="286"/>
    </row>
    <row r="132" spans="2:11" ht="15" customHeight="1">
      <c r="B132" s="284"/>
      <c r="C132" s="243" t="s">
        <v>328</v>
      </c>
      <c r="D132" s="243"/>
      <c r="E132" s="243"/>
      <c r="F132" s="264" t="s">
        <v>315</v>
      </c>
      <c r="G132" s="243"/>
      <c r="H132" s="243" t="s">
        <v>348</v>
      </c>
      <c r="I132" s="243" t="s">
        <v>311</v>
      </c>
      <c r="J132" s="243">
        <v>50</v>
      </c>
      <c r="K132" s="286"/>
    </row>
    <row r="133" spans="2:11" ht="15" customHeight="1">
      <c r="B133" s="284"/>
      <c r="C133" s="243" t="s">
        <v>334</v>
      </c>
      <c r="D133" s="243"/>
      <c r="E133" s="243"/>
      <c r="F133" s="264" t="s">
        <v>315</v>
      </c>
      <c r="G133" s="243"/>
      <c r="H133" s="243" t="s">
        <v>348</v>
      </c>
      <c r="I133" s="243" t="s">
        <v>311</v>
      </c>
      <c r="J133" s="243">
        <v>50</v>
      </c>
      <c r="K133" s="286"/>
    </row>
    <row r="134" spans="2:11" ht="15" customHeight="1">
      <c r="B134" s="284"/>
      <c r="C134" s="243" t="s">
        <v>336</v>
      </c>
      <c r="D134" s="243"/>
      <c r="E134" s="243"/>
      <c r="F134" s="264" t="s">
        <v>315</v>
      </c>
      <c r="G134" s="243"/>
      <c r="H134" s="243" t="s">
        <v>348</v>
      </c>
      <c r="I134" s="243" t="s">
        <v>311</v>
      </c>
      <c r="J134" s="243">
        <v>50</v>
      </c>
      <c r="K134" s="286"/>
    </row>
    <row r="135" spans="2:11" ht="15" customHeight="1">
      <c r="B135" s="284"/>
      <c r="C135" s="243" t="s">
        <v>102</v>
      </c>
      <c r="D135" s="243"/>
      <c r="E135" s="243"/>
      <c r="F135" s="264" t="s">
        <v>315</v>
      </c>
      <c r="G135" s="243"/>
      <c r="H135" s="243" t="s">
        <v>361</v>
      </c>
      <c r="I135" s="243" t="s">
        <v>311</v>
      </c>
      <c r="J135" s="243">
        <v>255</v>
      </c>
      <c r="K135" s="286"/>
    </row>
    <row r="136" spans="2:11" ht="15" customHeight="1">
      <c r="B136" s="284"/>
      <c r="C136" s="243" t="s">
        <v>338</v>
      </c>
      <c r="D136" s="243"/>
      <c r="E136" s="243"/>
      <c r="F136" s="264" t="s">
        <v>309</v>
      </c>
      <c r="G136" s="243"/>
      <c r="H136" s="243" t="s">
        <v>362</v>
      </c>
      <c r="I136" s="243" t="s">
        <v>340</v>
      </c>
      <c r="J136" s="243"/>
      <c r="K136" s="286"/>
    </row>
    <row r="137" spans="2:11" ht="15" customHeight="1">
      <c r="B137" s="284"/>
      <c r="C137" s="243" t="s">
        <v>341</v>
      </c>
      <c r="D137" s="243"/>
      <c r="E137" s="243"/>
      <c r="F137" s="264" t="s">
        <v>309</v>
      </c>
      <c r="G137" s="243"/>
      <c r="H137" s="243" t="s">
        <v>363</v>
      </c>
      <c r="I137" s="243" t="s">
        <v>343</v>
      </c>
      <c r="J137" s="243"/>
      <c r="K137" s="286"/>
    </row>
    <row r="138" spans="2:11" ht="15" customHeight="1">
      <c r="B138" s="284"/>
      <c r="C138" s="243" t="s">
        <v>344</v>
      </c>
      <c r="D138" s="243"/>
      <c r="E138" s="243"/>
      <c r="F138" s="264" t="s">
        <v>309</v>
      </c>
      <c r="G138" s="243"/>
      <c r="H138" s="243" t="s">
        <v>344</v>
      </c>
      <c r="I138" s="243" t="s">
        <v>343</v>
      </c>
      <c r="J138" s="243"/>
      <c r="K138" s="286"/>
    </row>
    <row r="139" spans="2:11" ht="15" customHeight="1">
      <c r="B139" s="284"/>
      <c r="C139" s="243" t="s">
        <v>38</v>
      </c>
      <c r="D139" s="243"/>
      <c r="E139" s="243"/>
      <c r="F139" s="264" t="s">
        <v>309</v>
      </c>
      <c r="G139" s="243"/>
      <c r="H139" s="243" t="s">
        <v>364</v>
      </c>
      <c r="I139" s="243" t="s">
        <v>343</v>
      </c>
      <c r="J139" s="243"/>
      <c r="K139" s="286"/>
    </row>
    <row r="140" spans="2:11" ht="15" customHeight="1">
      <c r="B140" s="284"/>
      <c r="C140" s="243" t="s">
        <v>365</v>
      </c>
      <c r="D140" s="243"/>
      <c r="E140" s="243"/>
      <c r="F140" s="264" t="s">
        <v>309</v>
      </c>
      <c r="G140" s="243"/>
      <c r="H140" s="243" t="s">
        <v>366</v>
      </c>
      <c r="I140" s="243" t="s">
        <v>343</v>
      </c>
      <c r="J140" s="243"/>
      <c r="K140" s="286"/>
    </row>
    <row r="141" spans="2:11" ht="15" customHeight="1">
      <c r="B141" s="287"/>
      <c r="C141" s="288"/>
      <c r="D141" s="288"/>
      <c r="E141" s="288"/>
      <c r="F141" s="288"/>
      <c r="G141" s="288"/>
      <c r="H141" s="288"/>
      <c r="I141" s="288"/>
      <c r="J141" s="288"/>
      <c r="K141" s="289"/>
    </row>
    <row r="142" spans="2:11" ht="18.75" customHeight="1">
      <c r="B142" s="239"/>
      <c r="C142" s="239"/>
      <c r="D142" s="239"/>
      <c r="E142" s="239"/>
      <c r="F142" s="276"/>
      <c r="G142" s="239"/>
      <c r="H142" s="239"/>
      <c r="I142" s="239"/>
      <c r="J142" s="239"/>
      <c r="K142" s="239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255" t="s">
        <v>367</v>
      </c>
      <c r="D145" s="255"/>
      <c r="E145" s="255"/>
      <c r="F145" s="255"/>
      <c r="G145" s="255"/>
      <c r="H145" s="255"/>
      <c r="I145" s="255"/>
      <c r="J145" s="255"/>
      <c r="K145" s="256"/>
    </row>
    <row r="146" spans="2:11" ht="17.25" customHeight="1">
      <c r="B146" s="254"/>
      <c r="C146" s="257" t="s">
        <v>303</v>
      </c>
      <c r="D146" s="257"/>
      <c r="E146" s="257"/>
      <c r="F146" s="257" t="s">
        <v>304</v>
      </c>
      <c r="G146" s="258"/>
      <c r="H146" s="257" t="s">
        <v>97</v>
      </c>
      <c r="I146" s="257" t="s">
        <v>57</v>
      </c>
      <c r="J146" s="257" t="s">
        <v>305</v>
      </c>
      <c r="K146" s="256"/>
    </row>
    <row r="147" spans="2:11" ht="17.25" customHeight="1">
      <c r="B147" s="254"/>
      <c r="C147" s="259" t="s">
        <v>306</v>
      </c>
      <c r="D147" s="259"/>
      <c r="E147" s="259"/>
      <c r="F147" s="260" t="s">
        <v>307</v>
      </c>
      <c r="G147" s="261"/>
      <c r="H147" s="259"/>
      <c r="I147" s="259"/>
      <c r="J147" s="259" t="s">
        <v>308</v>
      </c>
      <c r="K147" s="256"/>
    </row>
    <row r="148" spans="2:11" ht="5.25" customHeight="1">
      <c r="B148" s="265"/>
      <c r="C148" s="262"/>
      <c r="D148" s="262"/>
      <c r="E148" s="262"/>
      <c r="F148" s="262"/>
      <c r="G148" s="263"/>
      <c r="H148" s="262"/>
      <c r="I148" s="262"/>
      <c r="J148" s="262"/>
      <c r="K148" s="286"/>
    </row>
    <row r="149" spans="2:11" ht="15" customHeight="1">
      <c r="B149" s="265"/>
      <c r="C149" s="290" t="s">
        <v>312</v>
      </c>
      <c r="D149" s="243"/>
      <c r="E149" s="243"/>
      <c r="F149" s="291" t="s">
        <v>309</v>
      </c>
      <c r="G149" s="243"/>
      <c r="H149" s="290" t="s">
        <v>348</v>
      </c>
      <c r="I149" s="290" t="s">
        <v>311</v>
      </c>
      <c r="J149" s="290">
        <v>120</v>
      </c>
      <c r="K149" s="286"/>
    </row>
    <row r="150" spans="2:11" ht="15" customHeight="1">
      <c r="B150" s="265"/>
      <c r="C150" s="290" t="s">
        <v>357</v>
      </c>
      <c r="D150" s="243"/>
      <c r="E150" s="243"/>
      <c r="F150" s="291" t="s">
        <v>309</v>
      </c>
      <c r="G150" s="243"/>
      <c r="H150" s="290" t="s">
        <v>368</v>
      </c>
      <c r="I150" s="290" t="s">
        <v>311</v>
      </c>
      <c r="J150" s="290" t="s">
        <v>359</v>
      </c>
      <c r="K150" s="286"/>
    </row>
    <row r="151" spans="2:11" ht="15" customHeight="1">
      <c r="B151" s="265"/>
      <c r="C151" s="290" t="s">
        <v>258</v>
      </c>
      <c r="D151" s="243"/>
      <c r="E151" s="243"/>
      <c r="F151" s="291" t="s">
        <v>309</v>
      </c>
      <c r="G151" s="243"/>
      <c r="H151" s="290" t="s">
        <v>369</v>
      </c>
      <c r="I151" s="290" t="s">
        <v>311</v>
      </c>
      <c r="J151" s="290" t="s">
        <v>359</v>
      </c>
      <c r="K151" s="286"/>
    </row>
    <row r="152" spans="2:11" ht="15" customHeight="1">
      <c r="B152" s="265"/>
      <c r="C152" s="290" t="s">
        <v>314</v>
      </c>
      <c r="D152" s="243"/>
      <c r="E152" s="243"/>
      <c r="F152" s="291" t="s">
        <v>315</v>
      </c>
      <c r="G152" s="243"/>
      <c r="H152" s="290" t="s">
        <v>348</v>
      </c>
      <c r="I152" s="290" t="s">
        <v>311</v>
      </c>
      <c r="J152" s="290">
        <v>50</v>
      </c>
      <c r="K152" s="286"/>
    </row>
    <row r="153" spans="2:11" ht="15" customHeight="1">
      <c r="B153" s="265"/>
      <c r="C153" s="290" t="s">
        <v>317</v>
      </c>
      <c r="D153" s="243"/>
      <c r="E153" s="243"/>
      <c r="F153" s="291" t="s">
        <v>309</v>
      </c>
      <c r="G153" s="243"/>
      <c r="H153" s="290" t="s">
        <v>348</v>
      </c>
      <c r="I153" s="290" t="s">
        <v>319</v>
      </c>
      <c r="J153" s="290"/>
      <c r="K153" s="286"/>
    </row>
    <row r="154" spans="2:11" ht="15" customHeight="1">
      <c r="B154" s="265"/>
      <c r="C154" s="290" t="s">
        <v>328</v>
      </c>
      <c r="D154" s="243"/>
      <c r="E154" s="243"/>
      <c r="F154" s="291" t="s">
        <v>315</v>
      </c>
      <c r="G154" s="243"/>
      <c r="H154" s="290" t="s">
        <v>348</v>
      </c>
      <c r="I154" s="290" t="s">
        <v>311</v>
      </c>
      <c r="J154" s="290">
        <v>50</v>
      </c>
      <c r="K154" s="286"/>
    </row>
    <row r="155" spans="2:11" ht="15" customHeight="1">
      <c r="B155" s="265"/>
      <c r="C155" s="290" t="s">
        <v>336</v>
      </c>
      <c r="D155" s="243"/>
      <c r="E155" s="243"/>
      <c r="F155" s="291" t="s">
        <v>315</v>
      </c>
      <c r="G155" s="243"/>
      <c r="H155" s="290" t="s">
        <v>348</v>
      </c>
      <c r="I155" s="290" t="s">
        <v>311</v>
      </c>
      <c r="J155" s="290">
        <v>50</v>
      </c>
      <c r="K155" s="286"/>
    </row>
    <row r="156" spans="2:11" ht="15" customHeight="1">
      <c r="B156" s="265"/>
      <c r="C156" s="290" t="s">
        <v>334</v>
      </c>
      <c r="D156" s="243"/>
      <c r="E156" s="243"/>
      <c r="F156" s="291" t="s">
        <v>315</v>
      </c>
      <c r="G156" s="243"/>
      <c r="H156" s="290" t="s">
        <v>348</v>
      </c>
      <c r="I156" s="290" t="s">
        <v>311</v>
      </c>
      <c r="J156" s="290">
        <v>50</v>
      </c>
      <c r="K156" s="286"/>
    </row>
    <row r="157" spans="2:11" ht="15" customHeight="1">
      <c r="B157" s="265"/>
      <c r="C157" s="290" t="s">
        <v>87</v>
      </c>
      <c r="D157" s="243"/>
      <c r="E157" s="243"/>
      <c r="F157" s="291" t="s">
        <v>309</v>
      </c>
      <c r="G157" s="243"/>
      <c r="H157" s="290" t="s">
        <v>370</v>
      </c>
      <c r="I157" s="290" t="s">
        <v>311</v>
      </c>
      <c r="J157" s="290" t="s">
        <v>371</v>
      </c>
      <c r="K157" s="286"/>
    </row>
    <row r="158" spans="2:11" ht="15" customHeight="1">
      <c r="B158" s="265"/>
      <c r="C158" s="290" t="s">
        <v>372</v>
      </c>
      <c r="D158" s="243"/>
      <c r="E158" s="243"/>
      <c r="F158" s="291" t="s">
        <v>309</v>
      </c>
      <c r="G158" s="243"/>
      <c r="H158" s="290" t="s">
        <v>373</v>
      </c>
      <c r="I158" s="290" t="s">
        <v>343</v>
      </c>
      <c r="J158" s="290"/>
      <c r="K158" s="286"/>
    </row>
    <row r="159" spans="2:11" ht="15" customHeight="1">
      <c r="B159" s="292"/>
      <c r="C159" s="274"/>
      <c r="D159" s="274"/>
      <c r="E159" s="274"/>
      <c r="F159" s="274"/>
      <c r="G159" s="274"/>
      <c r="H159" s="274"/>
      <c r="I159" s="274"/>
      <c r="J159" s="274"/>
      <c r="K159" s="293"/>
    </row>
    <row r="160" spans="2:11" ht="18.75" customHeight="1">
      <c r="B160" s="239"/>
      <c r="C160" s="243"/>
      <c r="D160" s="243"/>
      <c r="E160" s="243"/>
      <c r="F160" s="264"/>
      <c r="G160" s="243"/>
      <c r="H160" s="243"/>
      <c r="I160" s="243"/>
      <c r="J160" s="243"/>
      <c r="K160" s="239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233" t="s">
        <v>374</v>
      </c>
      <c r="D163" s="233"/>
      <c r="E163" s="233"/>
      <c r="F163" s="233"/>
      <c r="G163" s="233"/>
      <c r="H163" s="233"/>
      <c r="I163" s="233"/>
      <c r="J163" s="233"/>
      <c r="K163" s="234"/>
    </row>
    <row r="164" spans="2:11" ht="17.25" customHeight="1">
      <c r="B164" s="232"/>
      <c r="C164" s="257" t="s">
        <v>303</v>
      </c>
      <c r="D164" s="257"/>
      <c r="E164" s="257"/>
      <c r="F164" s="257" t="s">
        <v>304</v>
      </c>
      <c r="G164" s="294"/>
      <c r="H164" s="295" t="s">
        <v>97</v>
      </c>
      <c r="I164" s="295" t="s">
        <v>57</v>
      </c>
      <c r="J164" s="257" t="s">
        <v>305</v>
      </c>
      <c r="K164" s="234"/>
    </row>
    <row r="165" spans="2:11" ht="17.25" customHeight="1">
      <c r="B165" s="235"/>
      <c r="C165" s="259" t="s">
        <v>306</v>
      </c>
      <c r="D165" s="259"/>
      <c r="E165" s="259"/>
      <c r="F165" s="260" t="s">
        <v>307</v>
      </c>
      <c r="G165" s="296"/>
      <c r="H165" s="297"/>
      <c r="I165" s="297"/>
      <c r="J165" s="259" t="s">
        <v>308</v>
      </c>
      <c r="K165" s="237"/>
    </row>
    <row r="166" spans="2:11" ht="5.25" customHeight="1">
      <c r="B166" s="265"/>
      <c r="C166" s="262"/>
      <c r="D166" s="262"/>
      <c r="E166" s="262"/>
      <c r="F166" s="262"/>
      <c r="G166" s="263"/>
      <c r="H166" s="262"/>
      <c r="I166" s="262"/>
      <c r="J166" s="262"/>
      <c r="K166" s="286"/>
    </row>
    <row r="167" spans="2:11" ht="15" customHeight="1">
      <c r="B167" s="265"/>
      <c r="C167" s="243" t="s">
        <v>312</v>
      </c>
      <c r="D167" s="243"/>
      <c r="E167" s="243"/>
      <c r="F167" s="264" t="s">
        <v>309</v>
      </c>
      <c r="G167" s="243"/>
      <c r="H167" s="243" t="s">
        <v>348</v>
      </c>
      <c r="I167" s="243" t="s">
        <v>311</v>
      </c>
      <c r="J167" s="243">
        <v>120</v>
      </c>
      <c r="K167" s="286"/>
    </row>
    <row r="168" spans="2:11" ht="15" customHeight="1">
      <c r="B168" s="265"/>
      <c r="C168" s="243" t="s">
        <v>357</v>
      </c>
      <c r="D168" s="243"/>
      <c r="E168" s="243"/>
      <c r="F168" s="264" t="s">
        <v>309</v>
      </c>
      <c r="G168" s="243"/>
      <c r="H168" s="243" t="s">
        <v>358</v>
      </c>
      <c r="I168" s="243" t="s">
        <v>311</v>
      </c>
      <c r="J168" s="243" t="s">
        <v>359</v>
      </c>
      <c r="K168" s="286"/>
    </row>
    <row r="169" spans="2:11" ht="15" customHeight="1">
      <c r="B169" s="265"/>
      <c r="C169" s="243" t="s">
        <v>258</v>
      </c>
      <c r="D169" s="243"/>
      <c r="E169" s="243"/>
      <c r="F169" s="264" t="s">
        <v>309</v>
      </c>
      <c r="G169" s="243"/>
      <c r="H169" s="243" t="s">
        <v>375</v>
      </c>
      <c r="I169" s="243" t="s">
        <v>311</v>
      </c>
      <c r="J169" s="243" t="s">
        <v>359</v>
      </c>
      <c r="K169" s="286"/>
    </row>
    <row r="170" spans="2:11" ht="15" customHeight="1">
      <c r="B170" s="265"/>
      <c r="C170" s="243" t="s">
        <v>314</v>
      </c>
      <c r="D170" s="243"/>
      <c r="E170" s="243"/>
      <c r="F170" s="264" t="s">
        <v>315</v>
      </c>
      <c r="G170" s="243"/>
      <c r="H170" s="243" t="s">
        <v>375</v>
      </c>
      <c r="I170" s="243" t="s">
        <v>311</v>
      </c>
      <c r="J170" s="243">
        <v>50</v>
      </c>
      <c r="K170" s="286"/>
    </row>
    <row r="171" spans="2:11" ht="15" customHeight="1">
      <c r="B171" s="265"/>
      <c r="C171" s="243" t="s">
        <v>317</v>
      </c>
      <c r="D171" s="243"/>
      <c r="E171" s="243"/>
      <c r="F171" s="264" t="s">
        <v>309</v>
      </c>
      <c r="G171" s="243"/>
      <c r="H171" s="243" t="s">
        <v>375</v>
      </c>
      <c r="I171" s="243" t="s">
        <v>319</v>
      </c>
      <c r="J171" s="243"/>
      <c r="K171" s="286"/>
    </row>
    <row r="172" spans="2:11" ht="15" customHeight="1">
      <c r="B172" s="265"/>
      <c r="C172" s="243" t="s">
        <v>328</v>
      </c>
      <c r="D172" s="243"/>
      <c r="E172" s="243"/>
      <c r="F172" s="264" t="s">
        <v>315</v>
      </c>
      <c r="G172" s="243"/>
      <c r="H172" s="243" t="s">
        <v>375</v>
      </c>
      <c r="I172" s="243" t="s">
        <v>311</v>
      </c>
      <c r="J172" s="243">
        <v>50</v>
      </c>
      <c r="K172" s="286"/>
    </row>
    <row r="173" spans="2:11" ht="15" customHeight="1">
      <c r="B173" s="265"/>
      <c r="C173" s="243" t="s">
        <v>336</v>
      </c>
      <c r="D173" s="243"/>
      <c r="E173" s="243"/>
      <c r="F173" s="264" t="s">
        <v>315</v>
      </c>
      <c r="G173" s="243"/>
      <c r="H173" s="243" t="s">
        <v>375</v>
      </c>
      <c r="I173" s="243" t="s">
        <v>311</v>
      </c>
      <c r="J173" s="243">
        <v>50</v>
      </c>
      <c r="K173" s="286"/>
    </row>
    <row r="174" spans="2:11" ht="15" customHeight="1">
      <c r="B174" s="265"/>
      <c r="C174" s="243" t="s">
        <v>334</v>
      </c>
      <c r="D174" s="243"/>
      <c r="E174" s="243"/>
      <c r="F174" s="264" t="s">
        <v>315</v>
      </c>
      <c r="G174" s="243"/>
      <c r="H174" s="243" t="s">
        <v>375</v>
      </c>
      <c r="I174" s="243" t="s">
        <v>311</v>
      </c>
      <c r="J174" s="243">
        <v>50</v>
      </c>
      <c r="K174" s="286"/>
    </row>
    <row r="175" spans="2:11" ht="15" customHeight="1">
      <c r="B175" s="265"/>
      <c r="C175" s="243" t="s">
        <v>96</v>
      </c>
      <c r="D175" s="243"/>
      <c r="E175" s="243"/>
      <c r="F175" s="264" t="s">
        <v>309</v>
      </c>
      <c r="G175" s="243"/>
      <c r="H175" s="243" t="s">
        <v>376</v>
      </c>
      <c r="I175" s="243" t="s">
        <v>377</v>
      </c>
      <c r="J175" s="243"/>
      <c r="K175" s="286"/>
    </row>
    <row r="176" spans="2:11" ht="15" customHeight="1">
      <c r="B176" s="265"/>
      <c r="C176" s="243" t="s">
        <v>57</v>
      </c>
      <c r="D176" s="243"/>
      <c r="E176" s="243"/>
      <c r="F176" s="264" t="s">
        <v>309</v>
      </c>
      <c r="G176" s="243"/>
      <c r="H176" s="243" t="s">
        <v>378</v>
      </c>
      <c r="I176" s="243" t="s">
        <v>379</v>
      </c>
      <c r="J176" s="243">
        <v>1</v>
      </c>
      <c r="K176" s="286"/>
    </row>
    <row r="177" spans="2:11" ht="15" customHeight="1">
      <c r="B177" s="265"/>
      <c r="C177" s="243" t="s">
        <v>53</v>
      </c>
      <c r="D177" s="243"/>
      <c r="E177" s="243"/>
      <c r="F177" s="264" t="s">
        <v>309</v>
      </c>
      <c r="G177" s="243"/>
      <c r="H177" s="243" t="s">
        <v>380</v>
      </c>
      <c r="I177" s="243" t="s">
        <v>311</v>
      </c>
      <c r="J177" s="243">
        <v>20</v>
      </c>
      <c r="K177" s="286"/>
    </row>
    <row r="178" spans="2:11" ht="15" customHeight="1">
      <c r="B178" s="265"/>
      <c r="C178" s="243" t="s">
        <v>97</v>
      </c>
      <c r="D178" s="243"/>
      <c r="E178" s="243"/>
      <c r="F178" s="264" t="s">
        <v>309</v>
      </c>
      <c r="G178" s="243"/>
      <c r="H178" s="243" t="s">
        <v>381</v>
      </c>
      <c r="I178" s="243" t="s">
        <v>311</v>
      </c>
      <c r="J178" s="243">
        <v>255</v>
      </c>
      <c r="K178" s="286"/>
    </row>
    <row r="179" spans="2:11" ht="15" customHeight="1">
      <c r="B179" s="265"/>
      <c r="C179" s="243" t="s">
        <v>98</v>
      </c>
      <c r="D179" s="243"/>
      <c r="E179" s="243"/>
      <c r="F179" s="264" t="s">
        <v>309</v>
      </c>
      <c r="G179" s="243"/>
      <c r="H179" s="243" t="s">
        <v>274</v>
      </c>
      <c r="I179" s="243" t="s">
        <v>311</v>
      </c>
      <c r="J179" s="243">
        <v>10</v>
      </c>
      <c r="K179" s="286"/>
    </row>
    <row r="180" spans="2:11" ht="15" customHeight="1">
      <c r="B180" s="265"/>
      <c r="C180" s="243" t="s">
        <v>99</v>
      </c>
      <c r="D180" s="243"/>
      <c r="E180" s="243"/>
      <c r="F180" s="264" t="s">
        <v>309</v>
      </c>
      <c r="G180" s="243"/>
      <c r="H180" s="243" t="s">
        <v>382</v>
      </c>
      <c r="I180" s="243" t="s">
        <v>343</v>
      </c>
      <c r="J180" s="243"/>
      <c r="K180" s="286"/>
    </row>
    <row r="181" spans="2:11" ht="15" customHeight="1">
      <c r="B181" s="265"/>
      <c r="C181" s="243" t="s">
        <v>383</v>
      </c>
      <c r="D181" s="243"/>
      <c r="E181" s="243"/>
      <c r="F181" s="264" t="s">
        <v>309</v>
      </c>
      <c r="G181" s="243"/>
      <c r="H181" s="243" t="s">
        <v>384</v>
      </c>
      <c r="I181" s="243" t="s">
        <v>343</v>
      </c>
      <c r="J181" s="243"/>
      <c r="K181" s="286"/>
    </row>
    <row r="182" spans="2:11" ht="15" customHeight="1">
      <c r="B182" s="265"/>
      <c r="C182" s="243" t="s">
        <v>372</v>
      </c>
      <c r="D182" s="243"/>
      <c r="E182" s="243"/>
      <c r="F182" s="264" t="s">
        <v>309</v>
      </c>
      <c r="G182" s="243"/>
      <c r="H182" s="243" t="s">
        <v>385</v>
      </c>
      <c r="I182" s="243" t="s">
        <v>343</v>
      </c>
      <c r="J182" s="243"/>
      <c r="K182" s="286"/>
    </row>
    <row r="183" spans="2:11" ht="15" customHeight="1">
      <c r="B183" s="265"/>
      <c r="C183" s="243" t="s">
        <v>101</v>
      </c>
      <c r="D183" s="243"/>
      <c r="E183" s="243"/>
      <c r="F183" s="264" t="s">
        <v>315</v>
      </c>
      <c r="G183" s="243"/>
      <c r="H183" s="243" t="s">
        <v>386</v>
      </c>
      <c r="I183" s="243" t="s">
        <v>311</v>
      </c>
      <c r="J183" s="243">
        <v>50</v>
      </c>
      <c r="K183" s="286"/>
    </row>
    <row r="184" spans="2:11" ht="15" customHeight="1">
      <c r="B184" s="265"/>
      <c r="C184" s="243" t="s">
        <v>387</v>
      </c>
      <c r="D184" s="243"/>
      <c r="E184" s="243"/>
      <c r="F184" s="264" t="s">
        <v>315</v>
      </c>
      <c r="G184" s="243"/>
      <c r="H184" s="243" t="s">
        <v>388</v>
      </c>
      <c r="I184" s="243" t="s">
        <v>389</v>
      </c>
      <c r="J184" s="243"/>
      <c r="K184" s="286"/>
    </row>
    <row r="185" spans="2:11" ht="15" customHeight="1">
      <c r="B185" s="265"/>
      <c r="C185" s="243" t="s">
        <v>390</v>
      </c>
      <c r="D185" s="243"/>
      <c r="E185" s="243"/>
      <c r="F185" s="264" t="s">
        <v>315</v>
      </c>
      <c r="G185" s="243"/>
      <c r="H185" s="243" t="s">
        <v>391</v>
      </c>
      <c r="I185" s="243" t="s">
        <v>389</v>
      </c>
      <c r="J185" s="243"/>
      <c r="K185" s="286"/>
    </row>
    <row r="186" spans="2:11" ht="15" customHeight="1">
      <c r="B186" s="265"/>
      <c r="C186" s="243" t="s">
        <v>392</v>
      </c>
      <c r="D186" s="243"/>
      <c r="E186" s="243"/>
      <c r="F186" s="264" t="s">
        <v>315</v>
      </c>
      <c r="G186" s="243"/>
      <c r="H186" s="243" t="s">
        <v>393</v>
      </c>
      <c r="I186" s="243" t="s">
        <v>389</v>
      </c>
      <c r="J186" s="243"/>
      <c r="K186" s="286"/>
    </row>
    <row r="187" spans="2:11" ht="15" customHeight="1">
      <c r="B187" s="265"/>
      <c r="C187" s="298" t="s">
        <v>394</v>
      </c>
      <c r="D187" s="243"/>
      <c r="E187" s="243"/>
      <c r="F187" s="264" t="s">
        <v>315</v>
      </c>
      <c r="G187" s="243"/>
      <c r="H187" s="243" t="s">
        <v>395</v>
      </c>
      <c r="I187" s="243" t="s">
        <v>396</v>
      </c>
      <c r="J187" s="299" t="s">
        <v>397</v>
      </c>
      <c r="K187" s="286"/>
    </row>
    <row r="188" spans="2:11" ht="15" customHeight="1">
      <c r="B188" s="265"/>
      <c r="C188" s="249" t="s">
        <v>42</v>
      </c>
      <c r="D188" s="243"/>
      <c r="E188" s="243"/>
      <c r="F188" s="264" t="s">
        <v>309</v>
      </c>
      <c r="G188" s="243"/>
      <c r="H188" s="239" t="s">
        <v>398</v>
      </c>
      <c r="I188" s="243" t="s">
        <v>399</v>
      </c>
      <c r="J188" s="243"/>
      <c r="K188" s="286"/>
    </row>
    <row r="189" spans="2:11" ht="15" customHeight="1">
      <c r="B189" s="265"/>
      <c r="C189" s="249" t="s">
        <v>400</v>
      </c>
      <c r="D189" s="243"/>
      <c r="E189" s="243"/>
      <c r="F189" s="264" t="s">
        <v>309</v>
      </c>
      <c r="G189" s="243"/>
      <c r="H189" s="243" t="s">
        <v>401</v>
      </c>
      <c r="I189" s="243" t="s">
        <v>343</v>
      </c>
      <c r="J189" s="243"/>
      <c r="K189" s="286"/>
    </row>
    <row r="190" spans="2:11" ht="15" customHeight="1">
      <c r="B190" s="265"/>
      <c r="C190" s="249" t="s">
        <v>402</v>
      </c>
      <c r="D190" s="243"/>
      <c r="E190" s="243"/>
      <c r="F190" s="264" t="s">
        <v>309</v>
      </c>
      <c r="G190" s="243"/>
      <c r="H190" s="243" t="s">
        <v>403</v>
      </c>
      <c r="I190" s="243" t="s">
        <v>343</v>
      </c>
      <c r="J190" s="243"/>
      <c r="K190" s="286"/>
    </row>
    <row r="191" spans="2:11" ht="15" customHeight="1">
      <c r="B191" s="265"/>
      <c r="C191" s="249" t="s">
        <v>404</v>
      </c>
      <c r="D191" s="243"/>
      <c r="E191" s="243"/>
      <c r="F191" s="264" t="s">
        <v>315</v>
      </c>
      <c r="G191" s="243"/>
      <c r="H191" s="243" t="s">
        <v>405</v>
      </c>
      <c r="I191" s="243" t="s">
        <v>343</v>
      </c>
      <c r="J191" s="243"/>
      <c r="K191" s="286"/>
    </row>
    <row r="192" spans="2:11" ht="15" customHeight="1">
      <c r="B192" s="292"/>
      <c r="C192" s="300"/>
      <c r="D192" s="274"/>
      <c r="E192" s="274"/>
      <c r="F192" s="274"/>
      <c r="G192" s="274"/>
      <c r="H192" s="274"/>
      <c r="I192" s="274"/>
      <c r="J192" s="274"/>
      <c r="K192" s="293"/>
    </row>
    <row r="193" spans="2:11" ht="18.75" customHeight="1">
      <c r="B193" s="239"/>
      <c r="C193" s="243"/>
      <c r="D193" s="243"/>
      <c r="E193" s="243"/>
      <c r="F193" s="264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4"/>
      <c r="G194" s="243"/>
      <c r="H194" s="243"/>
      <c r="I194" s="243"/>
      <c r="J194" s="243"/>
      <c r="K194" s="239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233" t="s">
        <v>406</v>
      </c>
      <c r="D197" s="233"/>
      <c r="E197" s="233"/>
      <c r="F197" s="233"/>
      <c r="G197" s="233"/>
      <c r="H197" s="233"/>
      <c r="I197" s="233"/>
      <c r="J197" s="233"/>
      <c r="K197" s="234"/>
    </row>
    <row r="198" spans="2:11" ht="25.5" customHeight="1">
      <c r="B198" s="232"/>
      <c r="C198" s="301" t="s">
        <v>407</v>
      </c>
      <c r="D198" s="301"/>
      <c r="E198" s="301"/>
      <c r="F198" s="301" t="s">
        <v>408</v>
      </c>
      <c r="G198" s="302"/>
      <c r="H198" s="301" t="s">
        <v>409</v>
      </c>
      <c r="I198" s="301"/>
      <c r="J198" s="301"/>
      <c r="K198" s="234"/>
    </row>
    <row r="199" spans="2:11" ht="5.25" customHeight="1">
      <c r="B199" s="265"/>
      <c r="C199" s="262"/>
      <c r="D199" s="262"/>
      <c r="E199" s="262"/>
      <c r="F199" s="262"/>
      <c r="G199" s="243"/>
      <c r="H199" s="262"/>
      <c r="I199" s="262"/>
      <c r="J199" s="262"/>
      <c r="K199" s="286"/>
    </row>
    <row r="200" spans="2:11" ht="15" customHeight="1">
      <c r="B200" s="265"/>
      <c r="C200" s="243" t="s">
        <v>399</v>
      </c>
      <c r="D200" s="243"/>
      <c r="E200" s="243"/>
      <c r="F200" s="264" t="s">
        <v>43</v>
      </c>
      <c r="G200" s="243"/>
      <c r="H200" s="243" t="s">
        <v>410</v>
      </c>
      <c r="I200" s="243"/>
      <c r="J200" s="243"/>
      <c r="K200" s="286"/>
    </row>
    <row r="201" spans="2:11" ht="15" customHeight="1">
      <c r="B201" s="265"/>
      <c r="C201" s="271"/>
      <c r="D201" s="243"/>
      <c r="E201" s="243"/>
      <c r="F201" s="264" t="s">
        <v>44</v>
      </c>
      <c r="G201" s="243"/>
      <c r="H201" s="243" t="s">
        <v>411</v>
      </c>
      <c r="I201" s="243"/>
      <c r="J201" s="243"/>
      <c r="K201" s="286"/>
    </row>
    <row r="202" spans="2:11" ht="15" customHeight="1">
      <c r="B202" s="265"/>
      <c r="C202" s="271"/>
      <c r="D202" s="243"/>
      <c r="E202" s="243"/>
      <c r="F202" s="264" t="s">
        <v>47</v>
      </c>
      <c r="G202" s="243"/>
      <c r="H202" s="243" t="s">
        <v>412</v>
      </c>
      <c r="I202" s="243"/>
      <c r="J202" s="243"/>
      <c r="K202" s="286"/>
    </row>
    <row r="203" spans="2:11" ht="15" customHeight="1">
      <c r="B203" s="265"/>
      <c r="C203" s="243"/>
      <c r="D203" s="243"/>
      <c r="E203" s="243"/>
      <c r="F203" s="264" t="s">
        <v>45</v>
      </c>
      <c r="G203" s="243"/>
      <c r="H203" s="243" t="s">
        <v>413</v>
      </c>
      <c r="I203" s="243"/>
      <c r="J203" s="243"/>
      <c r="K203" s="286"/>
    </row>
    <row r="204" spans="2:11" ht="15" customHeight="1">
      <c r="B204" s="265"/>
      <c r="C204" s="243"/>
      <c r="D204" s="243"/>
      <c r="E204" s="243"/>
      <c r="F204" s="264" t="s">
        <v>46</v>
      </c>
      <c r="G204" s="243"/>
      <c r="H204" s="243" t="s">
        <v>414</v>
      </c>
      <c r="I204" s="243"/>
      <c r="J204" s="243"/>
      <c r="K204" s="286"/>
    </row>
    <row r="205" spans="2:11" ht="15" customHeight="1">
      <c r="B205" s="265"/>
      <c r="C205" s="243"/>
      <c r="D205" s="243"/>
      <c r="E205" s="243"/>
      <c r="F205" s="264"/>
      <c r="G205" s="243"/>
      <c r="H205" s="243"/>
      <c r="I205" s="243"/>
      <c r="J205" s="243"/>
      <c r="K205" s="286"/>
    </row>
    <row r="206" spans="2:11" ht="15" customHeight="1">
      <c r="B206" s="265"/>
      <c r="C206" s="243" t="s">
        <v>355</v>
      </c>
      <c r="D206" s="243"/>
      <c r="E206" s="243"/>
      <c r="F206" s="264" t="s">
        <v>76</v>
      </c>
      <c r="G206" s="243"/>
      <c r="H206" s="243" t="s">
        <v>415</v>
      </c>
      <c r="I206" s="243"/>
      <c r="J206" s="243"/>
      <c r="K206" s="286"/>
    </row>
    <row r="207" spans="2:11" ht="15" customHeight="1">
      <c r="B207" s="265"/>
      <c r="C207" s="271"/>
      <c r="D207" s="243"/>
      <c r="E207" s="243"/>
      <c r="F207" s="264" t="s">
        <v>252</v>
      </c>
      <c r="G207" s="243"/>
      <c r="H207" s="243" t="s">
        <v>253</v>
      </c>
      <c r="I207" s="243"/>
      <c r="J207" s="243"/>
      <c r="K207" s="286"/>
    </row>
    <row r="208" spans="2:11" ht="15" customHeight="1">
      <c r="B208" s="265"/>
      <c r="C208" s="243"/>
      <c r="D208" s="243"/>
      <c r="E208" s="243"/>
      <c r="F208" s="264" t="s">
        <v>250</v>
      </c>
      <c r="G208" s="243"/>
      <c r="H208" s="243" t="s">
        <v>416</v>
      </c>
      <c r="I208" s="243"/>
      <c r="J208" s="243"/>
      <c r="K208" s="286"/>
    </row>
    <row r="209" spans="2:11" ht="15" customHeight="1">
      <c r="B209" s="303"/>
      <c r="C209" s="271"/>
      <c r="D209" s="271"/>
      <c r="E209" s="271"/>
      <c r="F209" s="264" t="s">
        <v>254</v>
      </c>
      <c r="G209" s="249"/>
      <c r="H209" s="290" t="s">
        <v>255</v>
      </c>
      <c r="I209" s="290"/>
      <c r="J209" s="290"/>
      <c r="K209" s="304"/>
    </row>
    <row r="210" spans="2:11" ht="15" customHeight="1">
      <c r="B210" s="303"/>
      <c r="C210" s="271"/>
      <c r="D210" s="271"/>
      <c r="E210" s="271"/>
      <c r="F210" s="264" t="s">
        <v>256</v>
      </c>
      <c r="G210" s="249"/>
      <c r="H210" s="290" t="s">
        <v>417</v>
      </c>
      <c r="I210" s="290"/>
      <c r="J210" s="290"/>
      <c r="K210" s="304"/>
    </row>
    <row r="211" spans="2:11" ht="15" customHeight="1">
      <c r="B211" s="303"/>
      <c r="C211" s="271"/>
      <c r="D211" s="271"/>
      <c r="E211" s="271"/>
      <c r="F211" s="305"/>
      <c r="G211" s="249"/>
      <c r="H211" s="306"/>
      <c r="I211" s="306"/>
      <c r="J211" s="306"/>
      <c r="K211" s="304"/>
    </row>
    <row r="212" spans="2:11" ht="15" customHeight="1">
      <c r="B212" s="303"/>
      <c r="C212" s="243" t="s">
        <v>379</v>
      </c>
      <c r="D212" s="271"/>
      <c r="E212" s="271"/>
      <c r="F212" s="264">
        <v>1</v>
      </c>
      <c r="G212" s="249"/>
      <c r="H212" s="290" t="s">
        <v>418</v>
      </c>
      <c r="I212" s="290"/>
      <c r="J212" s="290"/>
      <c r="K212" s="304"/>
    </row>
    <row r="213" spans="2:11" ht="15" customHeight="1">
      <c r="B213" s="303"/>
      <c r="C213" s="271"/>
      <c r="D213" s="271"/>
      <c r="E213" s="271"/>
      <c r="F213" s="264">
        <v>2</v>
      </c>
      <c r="G213" s="249"/>
      <c r="H213" s="290" t="s">
        <v>419</v>
      </c>
      <c r="I213" s="290"/>
      <c r="J213" s="290"/>
      <c r="K213" s="304"/>
    </row>
    <row r="214" spans="2:11" ht="15" customHeight="1">
      <c r="B214" s="303"/>
      <c r="C214" s="271"/>
      <c r="D214" s="271"/>
      <c r="E214" s="271"/>
      <c r="F214" s="264">
        <v>3</v>
      </c>
      <c r="G214" s="249"/>
      <c r="H214" s="290" t="s">
        <v>420</v>
      </c>
      <c r="I214" s="290"/>
      <c r="J214" s="290"/>
      <c r="K214" s="304"/>
    </row>
    <row r="215" spans="2:11" ht="15" customHeight="1">
      <c r="B215" s="303"/>
      <c r="C215" s="271"/>
      <c r="D215" s="271"/>
      <c r="E215" s="271"/>
      <c r="F215" s="264">
        <v>4</v>
      </c>
      <c r="G215" s="249"/>
      <c r="H215" s="290" t="s">
        <v>421</v>
      </c>
      <c r="I215" s="290"/>
      <c r="J215" s="290"/>
      <c r="K215" s="304"/>
    </row>
    <row r="216" spans="2:11" ht="12.75" customHeight="1">
      <c r="B216" s="307"/>
      <c r="C216" s="308"/>
      <c r="D216" s="308"/>
      <c r="E216" s="308"/>
      <c r="F216" s="308"/>
      <c r="G216" s="308"/>
      <c r="H216" s="308"/>
      <c r="I216" s="308"/>
      <c r="J216" s="308"/>
      <c r="K216" s="30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2019-06-19T11:03:54Z</dcterms:created>
  <dcterms:modified xsi:type="dcterms:W3CDTF">2019-06-19T11:03:56Z</dcterms:modified>
  <cp:category/>
  <cp:version/>
  <cp:contentType/>
  <cp:contentStatus/>
</cp:coreProperties>
</file>