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Podélné opevnění" sheetId="2" r:id="rId2"/>
    <sheet name="SO 01.2 - Příčné opevnění" sheetId="3" r:id="rId3"/>
    <sheet name="SO 02.1 - Podélné opevnění" sheetId="4" r:id="rId4"/>
    <sheet name="SO 02.2 - Příčné opevnění" sheetId="5" r:id="rId5"/>
    <sheet name="VRN - Vedlejší rozpočtové...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_FilterDatabase" localSheetId="1" hidden="1">'SO 01.1 - Podélné opevnění'!$C$96:$K$992</definedName>
    <definedName name="_xlnm.Print_Area" localSheetId="1">'SO 01.1 - Podélné opevnění'!$C$4:$J$41,'SO 01.1 - Podélné opevnění'!$C$47:$J$76,'SO 01.1 - Podélné opevnění'!$C$82:$K$992</definedName>
    <definedName name="_xlnm._FilterDatabase" localSheetId="2" hidden="1">'SO 01.2 - Příčné opevnění'!$C$89:$K$435</definedName>
    <definedName name="_xlnm.Print_Area" localSheetId="2">'SO 01.2 - Příčné opevnění'!$C$4:$J$41,'SO 01.2 - Příčné opevnění'!$C$47:$J$69,'SO 01.2 - Příčné opevnění'!$C$75:$K$435</definedName>
    <definedName name="_xlnm._FilterDatabase" localSheetId="3" hidden="1">'SO 02.1 - Podélné opevnění'!$C$95:$K$1118</definedName>
    <definedName name="_xlnm.Print_Area" localSheetId="3">'SO 02.1 - Podélné opevnění'!$C$4:$J$41,'SO 02.1 - Podélné opevnění'!$C$47:$J$75,'SO 02.1 - Podélné opevnění'!$C$81:$K$1118</definedName>
    <definedName name="_xlnm._FilterDatabase" localSheetId="4" hidden="1">'SO 02.2 - Příčné opevnění'!$C$88:$K$223</definedName>
    <definedName name="_xlnm.Print_Area" localSheetId="4">'SO 02.2 - Příčné opevnění'!$C$4:$J$41,'SO 02.2 - Příčné opevnění'!$C$47:$J$68,'SO 02.2 - Příčné opevnění'!$C$74:$K$223</definedName>
    <definedName name="_xlnm._FilterDatabase" localSheetId="5" hidden="1">'VRN - Vedlejší rozpočtové...'!$C$83:$K$155</definedName>
    <definedName name="_xlnm.Print_Area" localSheetId="5">'VRN - Vedlejší rozpočtové...'!$C$4:$J$39,'VRN - Vedlejší rozpočtové...'!$C$45:$J$65,'VRN - Vedlejší rozpočtové...'!$C$71:$K$155</definedName>
    <definedName name="_xlnm.Print_Area" localSheetId="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Podélné opevnění'!$96:$96</definedName>
    <definedName name="_xlnm.Print_Titles" localSheetId="2">'SO 01.2 - Příčné opevnění'!$89:$89</definedName>
    <definedName name="_xlnm.Print_Titles" localSheetId="3">'SO 02.1 - Podélné opevnění'!$95:$95</definedName>
    <definedName name="_xlnm.Print_Titles" localSheetId="4">'SO 02.2 - Příčné opevnění'!$88:$88</definedName>
    <definedName name="_xlnm.Print_Titles" localSheetId="5">'VRN - Vedlejší rozpočtové...'!$83:$83</definedName>
  </definedNames>
  <calcPr fullCalcOnLoad="1"/>
</workbook>
</file>

<file path=xl/sharedStrings.xml><?xml version="1.0" encoding="utf-8"?>
<sst xmlns="http://schemas.openxmlformats.org/spreadsheetml/2006/main" count="24303" uniqueCount="2224">
  <si>
    <t>Export Komplet</t>
  </si>
  <si>
    <t>VZ</t>
  </si>
  <si>
    <t>2.0</t>
  </si>
  <si>
    <t>ZAMOK</t>
  </si>
  <si>
    <t>False</t>
  </si>
  <si>
    <t>{26f3898f-f6b6-454f-9458-7e0fa5f03abe}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</si>
  <si>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</si>
  <si>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</si>
  <si>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</si>
  <si>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</si>
  <si>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</si>
  <si>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</si>
  <si>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</si>
  <si>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</si>
  <si>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2339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</si>
  <si>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</si>
  <si>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</si>
  <si>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Vojtovický potok PB5 (st.č. 5Z08)</t>
  </si>
  <si>
    <t>KSO:</t>
  </si>
  <si>
    <t/>
  </si>
  <si>
    <t>CC-CZ:</t>
  </si>
  <si>
    <t>Místo:</t>
  </si>
  <si>
    <t>k.ú. Petrovice u Skorošic</t>
  </si>
  <si>
    <t>Datum:</t>
  </si>
  <si>
    <t>20. 6. 2019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</si>
  <si>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</si>
  <si>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</si>
  <si>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</si>
  <si>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</si>
  <si>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</si>
  <si>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</si>
  <si>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</si>
  <si>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</si>
  <si>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</si>
  <si>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</si>
  <si>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</si>
  <si>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</si>
  <si>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</si>
  <si>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</si>
  <si>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</si>
  <si>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</si>
  <si>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</si>
  <si>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</si>
  <si>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</si>
  <si>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</si>
  <si>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</si>
  <si>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</si>
  <si>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</si>
  <si>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</si>
  <si>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</si>
  <si>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</si>
  <si>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</si>
  <si>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</si>
  <si>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</si>
  <si>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</si>
  <si>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</si>
  <si>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</si>
  <si>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</si>
  <si>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</si>
  <si>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</si>
  <si>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</si>
  <si>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</si>
  <si>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</si>
  <si>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</si>
  <si>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</si>
  <si>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</si>
  <si>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</si>
  <si>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</si>
  <si>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</si>
  <si>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</si>
  <si>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</si>
  <si>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</si>
  <si>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</si>
  <si>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</si>
  <si>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</si>
  <si>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</si>
  <si>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</si>
  <si>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Úprava toku km 2,745 - 4,690</t>
  </si>
  <si>
    <t>STA</t>
  </si>
  <si>
    <t>1</t>
  </si>
  <si>
    <t>{054df815-5033-4fcc-a632-28a69194bdf7}</t>
  </si>
  <si>
    <t>2</t>
  </si>
  <si>
    <t>/</t>
  </si>
  <si>
    <t>SO 01.1</t>
  </si>
  <si>
    <t>Podélné opevnění</t>
  </si>
  <si>
    <t>Soupis</t>
  </si>
  <si>
    <t>{36b02d07-c8cf-4af9-8bd6-f26d97a6ec37}</t>
  </si>
  <si>
    <t>SO 01.2</t>
  </si>
  <si>
    <t>Příčné opevnění</t>
  </si>
  <si>
    <t>{248c9c9b-6c5f-4910-8718-988838315a1f}</t>
  </si>
  <si>
    <t>SO 02</t>
  </si>
  <si>
    <t>Úprava toku km 4,690 - 4,744</t>
  </si>
  <si>
    <t>{f7fb8772-0d5e-4ff5-95cd-7d23ab6eb816}</t>
  </si>
  <si>
    <t>SO 02.1</t>
  </si>
  <si>
    <t>{0e6bfc7d-6817-4f30-a0cf-edd4ff4e27e3}</t>
  </si>
  <si>
    <t>SO 02.2</t>
  </si>
  <si>
    <t>{1c1c6584-3563-4d6a-a7a7-8efe7358b502}</t>
  </si>
  <si>
    <t>VRN</t>
  </si>
  <si>
    <t>Vedlejší rozpočtové náklady</t>
  </si>
  <si>
    <t>{58c3e81a-75a2-4c35-b21e-2395ae110eeb}</t>
  </si>
  <si>
    <t>KRYCÍ LIST SOUPISU PRACÍ</t>
  </si>
  <si>
    <t>Objekt:</t>
  </si>
  <si>
    <t>SO 01 - Úprava toku km 2,745 - 4,690</t>
  </si>
  <si>
    <t>Soupis:</t>
  </si>
  <si>
    <t>SO 01.1 - Podélné opevnění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</si>
  <si>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</si>
  <si>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</si>
  <si>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</si>
  <si>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</si>
  <si>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</si>
  <si>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</si>
  <si>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</si>
  <si>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</si>
  <si>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</si>
  <si>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</si>
  <si>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</si>
  <si>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</si>
  <si>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</si>
  <si>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</si>
  <si>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</si>
  <si>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</si>
  <si>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</si>
  <si>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</si>
  <si>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</si>
  <si>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</si>
  <si>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</si>
  <si>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</si>
  <si>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</si>
  <si>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</si>
  <si>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</si>
  <si>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</si>
  <si>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</si>
  <si>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</si>
  <si>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</si>
  <si>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</si>
  <si>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</si>
  <si>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</si>
  <si>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</si>
  <si>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</si>
  <si>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</si>
  <si>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</si>
  <si>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</si>
  <si>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</si>
  <si>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</si>
  <si>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1245214938</t>
  </si>
  <si>
    <t>PP</t>
  </si>
  <si>
    <t>Odstranění křovin a stromů s odstraněním kořenů průměru kmene do 100 mm do sklonu terénu 1 : 5, při celkové ploše do 1 000 m2</t>
  </si>
  <si>
    <t>VV</t>
  </si>
  <si>
    <t>viz F.1, F.2</t>
  </si>
  <si>
    <t>800</t>
  </si>
  <si>
    <t>Součet</t>
  </si>
  <si>
    <t>111201401</t>
  </si>
  <si>
    <t>Spálení křovin a stromů průměru kmene do 100 mm</t>
  </si>
  <si>
    <t>-1484580423</t>
  </si>
  <si>
    <t>Spálení odstraněných křovin a stromů na hromadách průměru kmene do 100 mm pro jakoukoliv plochu</t>
  </si>
  <si>
    <t>3</t>
  </si>
  <si>
    <t>112201201</t>
  </si>
  <si>
    <t>Odřezání pařezů D do 300 mm</t>
  </si>
  <si>
    <t>kus</t>
  </si>
  <si>
    <t>221782375</t>
  </si>
  <si>
    <t>Odřezání nebo odsekání pařezů v úrovni přilehlého území s vykopávkou potřebného pracovního prostoru a s jeho zahrnutím výkopkem pro všechny sklony území, průměru přes 100 do 300 mm</t>
  </si>
  <si>
    <t>"kácené stromy"11</t>
  </si>
  <si>
    <t>"pařezy navíc"3</t>
  </si>
  <si>
    <t>114203202</t>
  </si>
  <si>
    <t>Očištění lomového kamene nebo betonových tvárnic od malty</t>
  </si>
  <si>
    <t>m3</t>
  </si>
  <si>
    <t>-979945506</t>
  </si>
  <si>
    <t>Očištění lomového kamene nebo betonových tvárnic získaných při rozebrání dlažeb, záhozů, rovnanin a soustřeďovacích staveb od malty</t>
  </si>
  <si>
    <t>viz F.1, -5, -6</t>
  </si>
  <si>
    <t>vybourané konstrukce</t>
  </si>
  <si>
    <t>"stupeň"0,5</t>
  </si>
  <si>
    <t>"práh"0,4</t>
  </si>
  <si>
    <t>"zídky"73,5</t>
  </si>
  <si>
    <t>5</t>
  </si>
  <si>
    <t>115101201</t>
  </si>
  <si>
    <t>Čerpání vody na dopravní výšku do 10 m průměrný přítok do 500 l/min</t>
  </si>
  <si>
    <t>hod</t>
  </si>
  <si>
    <t>-2047155029</t>
  </si>
  <si>
    <t>Čerpání vody na dopravní výšku do 10 m s uvažovaným průměrným přítokem do 500 l/min</t>
  </si>
  <si>
    <t>viz B. tech. zpráva</t>
  </si>
  <si>
    <t>2měs/10hod</t>
  </si>
  <si>
    <t>2*30*10</t>
  </si>
  <si>
    <t>6</t>
  </si>
  <si>
    <t>115101301</t>
  </si>
  <si>
    <t>Pohotovost čerpací soupravy pro dopravní výšku do 10 m přítok do 500 l/min</t>
  </si>
  <si>
    <t>den</t>
  </si>
  <si>
    <t>-1876946124</t>
  </si>
  <si>
    <t>Pohotovost záložní čerpací soupravy pro dopravní výšku do 10 m s uvažovaným průměrným přítokem do 500 l/min</t>
  </si>
  <si>
    <t>2*30</t>
  </si>
  <si>
    <t>7</t>
  </si>
  <si>
    <t>119001401</t>
  </si>
  <si>
    <t>Dočasné zajištění potrubí ocelového nebo litinového DN do 200 mm</t>
  </si>
  <si>
    <t>m</t>
  </si>
  <si>
    <t>-1284882834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</si>
  <si>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</si>
  <si>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viz F.1, -2, -3, -5</t>
  </si>
  <si>
    <t>vodovod km 4,585</t>
  </si>
  <si>
    <t>8</t>
  </si>
  <si>
    <t>120001101</t>
  </si>
  <si>
    <t>Příplatek za ztížení odkopávky nebo prokkopávky v blízkosti inženýrských sítí</t>
  </si>
  <si>
    <t>-1542254485</t>
  </si>
  <si>
    <t>Příplatek k cenám vykopávek za ztížení vykopávky v blízkosti inženýrských sítí nebo výbušnin v horninách jakékoliv třídy</t>
  </si>
  <si>
    <t>5*1,0*1,2</t>
  </si>
  <si>
    <t>9</t>
  </si>
  <si>
    <t>120901113</t>
  </si>
  <si>
    <t>Bourání zdiva kamenného v odkopávkách nebo prokopávkách na MC ručně</t>
  </si>
  <si>
    <t>1806237194</t>
  </si>
  <si>
    <t>Bourání konstrukcí v odkopávkách a prokopávkách s přemístěním suti na hromady na vzdálenost do 20 m nebo s naložením na dopravní prostředek ručně ze zdiva kamenného, pro jakýkoliv druh kamene na maltu cementovou</t>
  </si>
  <si>
    <t>kamenné zídky</t>
  </si>
  <si>
    <t>63,5+10</t>
  </si>
  <si>
    <t>10</t>
  </si>
  <si>
    <t>122101102</t>
  </si>
  <si>
    <t>Odkopávky a prokopávky nezapažené v hornině tř. 1 a 2 objem do 1000 m3</t>
  </si>
  <si>
    <t>-754833610</t>
  </si>
  <si>
    <t>Odkopávky a prokopávky nezapažené s přehozením výkopku na vzdálenost do 3 m nebo s naložením na dopravní prostředek v horninách tř. 1 a 2 přes 100 do 1 000 m3</t>
  </si>
  <si>
    <t>viz F.1, F5, F.6</t>
  </si>
  <si>
    <t>ornice na ohumusování z místa určení</t>
  </si>
  <si>
    <t>142,5*0,1</t>
  </si>
  <si>
    <t>1015,94*0,1</t>
  </si>
  <si>
    <t>11</t>
  </si>
  <si>
    <t>124203102</t>
  </si>
  <si>
    <t>Vykopávky přes 1000 do 5000 m3 pro koryta vodotečí v hornině tř. 3</t>
  </si>
  <si>
    <t>626559143</t>
  </si>
  <si>
    <t>Vykopávky pro koryta vodotečí s přehozením výkopku na vzdálenost do 3 m nebo s naložením na dopravní prostředek v hornině tř. 3 přes 1 000 do 5 000 m3</t>
  </si>
  <si>
    <t>viz F.5, -F.6</t>
  </si>
  <si>
    <t>tř. III - 60%</t>
  </si>
  <si>
    <t>výkopy pro koryto</t>
  </si>
  <si>
    <t>925,83</t>
  </si>
  <si>
    <t>odpočet výkopu pro skluzy (kubatury v řezech 1,4)</t>
  </si>
  <si>
    <t>-(63+50+56,5)</t>
  </si>
  <si>
    <t>výkop pro opevnění vybour. kamenivem</t>
  </si>
  <si>
    <t>73,5</t>
  </si>
  <si>
    <t>odpočet tř. IV</t>
  </si>
  <si>
    <t>-331,932</t>
  </si>
  <si>
    <t>12</t>
  </si>
  <si>
    <t>124203109</t>
  </si>
  <si>
    <t>Příplatek k vykopávkám pro koryta vodotečí v hornině tř. 3 za lepivost</t>
  </si>
  <si>
    <t>-1679423739</t>
  </si>
  <si>
    <t>Vykopávky pro koryta vodotečí s přehozením výkopku na vzdálenost do 3 m nebo s naložením na dopravní prostředek v hornině tř. 3 Příplatek k cenám za lepivost horniny tř. 3</t>
  </si>
  <si>
    <t>viz pol.124203102</t>
  </si>
  <si>
    <t>lepivost 30%</t>
  </si>
  <si>
    <t>497,898*0,3</t>
  </si>
  <si>
    <t>13</t>
  </si>
  <si>
    <t>124303102</t>
  </si>
  <si>
    <t>Vykopávky přes 1000 do 5000 m3 pro koryta vodotečí v hornině tř. 4</t>
  </si>
  <si>
    <t>-606670459</t>
  </si>
  <si>
    <t>Vykopávky pro koryta vodotečí s přehozením výkopku na vzdálenost do 3 m nebo s naložením na dopravní prostředek v hornině tř. 4 přes 1 000 do 5 000 m3</t>
  </si>
  <si>
    <t>tř. IV - 40%</t>
  </si>
  <si>
    <t>829,83*0,4</t>
  </si>
  <si>
    <t>14</t>
  </si>
  <si>
    <t>129203101</t>
  </si>
  <si>
    <t>Čištění otevřených koryt vodotečí š dna do 5 m hl do 2,5 m v hornině tř. 3</t>
  </si>
  <si>
    <t>-2074888112</t>
  </si>
  <si>
    <t>Čištění otevřených koryt vodotečí s přehozením rozpojeného nánosu do 3 m nebo s naložením na dopravní prostředek při šířce původního dna do 5 m a hloubce koryta do 2,5 m v hornině tř. 3</t>
  </si>
  <si>
    <t>viz F.1, F.2, F.5, -6</t>
  </si>
  <si>
    <t>pročištění koryta toku</t>
  </si>
  <si>
    <t>(8,6+8,6)*0,6</t>
  </si>
  <si>
    <t>129303101</t>
  </si>
  <si>
    <t>Čištění otevřených koryt vodotečí š dna do 5 m hl do 2,5 m v hornině tř. 4</t>
  </si>
  <si>
    <t>-170200562</t>
  </si>
  <si>
    <t>Čištění otevřených koryt vodotečí s přehozením rozpojeného nánosu do 3 m nebo s naložením na dopravní prostředek při šířce původního dna do 5 m a hloubce koryta do 2,5 m v hornině tř. 4</t>
  </si>
  <si>
    <t>tř. IV 40%</t>
  </si>
  <si>
    <t>(8,6+8,6)*0,4</t>
  </si>
  <si>
    <t>16</t>
  </si>
  <si>
    <t>131201102</t>
  </si>
  <si>
    <t>Hloubení jam nezapažených v hornině tř. 3 objemu do 1000 m3</t>
  </si>
  <si>
    <t>162232867</t>
  </si>
  <si>
    <t>Hloubení nezapažených jam a zářezů s urovnáním dna do předepsaného profilu a spádu v hornině tř. 3 přes 100 do 1 000 m3</t>
  </si>
  <si>
    <t>viz F.5, F.7.4</t>
  </si>
  <si>
    <t>výkopy pro rovnaninu</t>
  </si>
  <si>
    <t>252,16</t>
  </si>
  <si>
    <t>výkopy se zpětným zásypem</t>
  </si>
  <si>
    <t>55,79</t>
  </si>
  <si>
    <t>-123,18</t>
  </si>
  <si>
    <t>17</t>
  </si>
  <si>
    <t>131201109</t>
  </si>
  <si>
    <t>Příplatek za lepivost u hloubení jam nezapažených v hornině tř. 3</t>
  </si>
  <si>
    <t>83428528</t>
  </si>
  <si>
    <t>Hloubení nezapažených jam a zářezů s urovnáním dna do předepsaného profilu a spádu Příplatek k cenám za lepivost horniny tř. 3</t>
  </si>
  <si>
    <t>viz pol.131201102</t>
  </si>
  <si>
    <t>184,77*0,3</t>
  </si>
  <si>
    <t>18</t>
  </si>
  <si>
    <t>131301102</t>
  </si>
  <si>
    <t>Hloubení jam nezapažených v hornině tř. 4 objemu do 1000 m3</t>
  </si>
  <si>
    <t>-2122603572</t>
  </si>
  <si>
    <t>Hloubení nezapažených jam a zářezů s urovnáním dna do předepsaného profilu a spádu v hornině tř. 4 přes 100 do 1 000 m3</t>
  </si>
  <si>
    <t>307,95*0,4</t>
  </si>
  <si>
    <t>19</t>
  </si>
  <si>
    <t>132201202</t>
  </si>
  <si>
    <t>Hloubení rýh š do 2000 mm v hornině tř. 3 objemu do 1000 m3</t>
  </si>
  <si>
    <t>1145929787</t>
  </si>
  <si>
    <t>Hloubení zapažených i nezapažených rýh šířky přes 600 do 2 000 mm s urovnáním dna do předepsaného profilu a spádu v hornině tř. 3 přes 100 do 1 000 m3</t>
  </si>
  <si>
    <t>viz F.2, F.5, F.6</t>
  </si>
  <si>
    <t>výkop patka</t>
  </si>
  <si>
    <t>184,71</t>
  </si>
  <si>
    <t>výkop opěra</t>
  </si>
  <si>
    <t>25,04</t>
  </si>
  <si>
    <t>odpočet vybouraných zídek</t>
  </si>
  <si>
    <t>-10</t>
  </si>
  <si>
    <t>pro podkladní betony zídek</t>
  </si>
  <si>
    <t>1,16*0,15*(8+11+3+11+3+3+3)</t>
  </si>
  <si>
    <t>pro pohoz okolo zídek</t>
  </si>
  <si>
    <t>0,21*(8+11+3+11+3+3+3)</t>
  </si>
  <si>
    <t>-86,351</t>
  </si>
  <si>
    <t>20</t>
  </si>
  <si>
    <t>132201209</t>
  </si>
  <si>
    <t>Příplatek za lepivost k hloubení rýh š do 2000 mm v hornině tř. 3</t>
  </si>
  <si>
    <t>-734837687</t>
  </si>
  <si>
    <t>Hloubení zapažených i nezapažených rýh šířky přes 600 do 2 000 mm s urovnáním dna do předepsaného profilu a spádu v hornině tř. 3 Příplatek k cenám za lepivost horniny tř. 3</t>
  </si>
  <si>
    <t>viz pol.132201202</t>
  </si>
  <si>
    <t>129,527*0,3</t>
  </si>
  <si>
    <t>132301202</t>
  </si>
  <si>
    <t>Hloubení rýh š do 2000 mm v hornině tř. 4 objemu do 1000 m3</t>
  </si>
  <si>
    <t>-748399785</t>
  </si>
  <si>
    <t>Hloubení zapažených i nezapažených rýh šířky přes 600 do 2 000 mm s urovnáním dna do předepsaného profilu a spádu v hornině tř. 4 přes 100 do 1 000 m3</t>
  </si>
  <si>
    <t>tř. IV 40 %</t>
  </si>
  <si>
    <t>215,878*0,4</t>
  </si>
  <si>
    <t>22</t>
  </si>
  <si>
    <t>153111111</t>
  </si>
  <si>
    <t>Příčné řezání ocelových štětovnic na skládce</t>
  </si>
  <si>
    <t>580587127</t>
  </si>
  <si>
    <t>Úprava ocelových štětovnic pro štětové stěny řezání z terénu, štětovnic na skládce příčné</t>
  </si>
  <si>
    <t>viz F.2, F.4</t>
  </si>
  <si>
    <t>zakrácení na místě dle použití</t>
  </si>
  <si>
    <t>(8+2)/0,256</t>
  </si>
  <si>
    <t>(3+2)/0,256</t>
  </si>
  <si>
    <t>23</t>
  </si>
  <si>
    <t>153112111</t>
  </si>
  <si>
    <t>Nastražení ocelových štětovnic dl do 10 m ve standardních podmínkách z terénu</t>
  </si>
  <si>
    <t>-1269138680</t>
  </si>
  <si>
    <t>Zřízení beraněných stěn z ocelových štětovnic z terénu nastražení štětovnic ve standardních podmínkách, délky do 10 m</t>
  </si>
  <si>
    <t>opěrné zdi s pažením ze štětovnic</t>
  </si>
  <si>
    <t>(8+2)*2</t>
  </si>
  <si>
    <t>(3+2)*2,7</t>
  </si>
  <si>
    <t>24</t>
  </si>
  <si>
    <t>153112121</t>
  </si>
  <si>
    <t>Zaberanění ocelových štětovnic na dl do 4 m ve standardních podmínkách z terénu</t>
  </si>
  <si>
    <t>-237053121</t>
  </si>
  <si>
    <t>Zřízení beraněných stěn z ocelových štětovnic z terénu zaberanění štětovnic ve standardních podmínkách, délky do 4 m</t>
  </si>
  <si>
    <t>25</t>
  </si>
  <si>
    <t>M</t>
  </si>
  <si>
    <t>15920310</t>
  </si>
  <si>
    <t>pažnice ocelová UNION dl 4 m</t>
  </si>
  <si>
    <t>t</t>
  </si>
  <si>
    <t>1745139137</t>
  </si>
  <si>
    <t>specifikace k pol.153112121</t>
  </si>
  <si>
    <t>souč. obratovitosti 0,5</t>
  </si>
  <si>
    <t>(8+2)/0,256*2*8,4*0,001*0,5</t>
  </si>
  <si>
    <t>(3+2)/0,256*2,7*8,4*0,001*0,5</t>
  </si>
  <si>
    <t>26</t>
  </si>
  <si>
    <t>153113111</t>
  </si>
  <si>
    <t>Vytažení ocelových štětovnic dl do 12 m zaberaněných do hl 4 m z terénu ve standardnich podmínkách</t>
  </si>
  <si>
    <t>557043488</t>
  </si>
  <si>
    <t>Vytažení stěn z ocelových štětovnic zaberaněných z terénu délky do 12 m ve standardních podmínkách, zaberaněných na hloubku do 4 m</t>
  </si>
  <si>
    <t>dle pol.153112121</t>
  </si>
  <si>
    <t>47</t>
  </si>
  <si>
    <t>27</t>
  </si>
  <si>
    <t>153116112</t>
  </si>
  <si>
    <t>Montáž ocelových kleštin nebo převázek hradicích stěn z terénu</t>
  </si>
  <si>
    <t>-1293057755</t>
  </si>
  <si>
    <t>Kleštiny nebo převázky pro hradící stěny beraněné, nasazené, tabulové z oceli jakéhokoliv druhu z terénu montáž</t>
  </si>
  <si>
    <t>viz F.2 , F.4</t>
  </si>
  <si>
    <t>převázky štetovnicových stěn</t>
  </si>
  <si>
    <t>2*U240</t>
  </si>
  <si>
    <t>(8+2)*2*33,9*0,001</t>
  </si>
  <si>
    <t>(3+2)*2*33,9*0,001</t>
  </si>
  <si>
    <t>rozpěry</t>
  </si>
  <si>
    <t>4*3*33,9*0,001</t>
  </si>
  <si>
    <t>2*3*33,9*0,001</t>
  </si>
  <si>
    <t>28</t>
  </si>
  <si>
    <t>13010942</t>
  </si>
  <si>
    <t>ocel profilová UPE 240 jakost 11 375</t>
  </si>
  <si>
    <t>716602355</t>
  </si>
  <si>
    <t>specifikace k pol.153116112</t>
  </si>
  <si>
    <t>souč. obrat. 0,5</t>
  </si>
  <si>
    <t>2,169*0,5</t>
  </si>
  <si>
    <t>29</t>
  </si>
  <si>
    <t>153116113</t>
  </si>
  <si>
    <t>Demontáž ocelových kleštin nebo převázek hradicích stěn z terénu</t>
  </si>
  <si>
    <t>1958916315</t>
  </si>
  <si>
    <t>Kleštiny nebo převázky pro hradící stěny beraněné, nasazené, tabulové z oceli jakéhokoliv druhu z terénu demontáž</t>
  </si>
  <si>
    <t>dle pol.153116112</t>
  </si>
  <si>
    <t>2,169</t>
  </si>
  <si>
    <t>30</t>
  </si>
  <si>
    <t>153124112</t>
  </si>
  <si>
    <t>Zřízení stěn nasazených nebo tabulových ze dřeva s osazením vodicích pilot z terénu</t>
  </si>
  <si>
    <t>-1281752137</t>
  </si>
  <si>
    <t>Zřízení dřevěných stěn nasazených nebo tabulových jakékoliv výšky a tloušťky stěny, s dodáním spojovacího materiálu z terénu s osazením vodicích pilot do připravených otvorů</t>
  </si>
  <si>
    <t>viz F.1, F.2, F.4</t>
  </si>
  <si>
    <t>tabulové jímky při vystavbě operných zdí</t>
  </si>
  <si>
    <t>(8+2*2)*0,5</t>
  </si>
  <si>
    <t>(11+2*3)*0,5*2</t>
  </si>
  <si>
    <t>(3+2*3)*0,5*4</t>
  </si>
  <si>
    <t>31</t>
  </si>
  <si>
    <t>60511022</t>
  </si>
  <si>
    <t>řezivo jehličnaté středové smrk tl 33-100mm dl 2-3,5m</t>
  </si>
  <si>
    <t>-1120540219</t>
  </si>
  <si>
    <t>specifikace k pol.153124112</t>
  </si>
  <si>
    <t>obratovitost 0,5</t>
  </si>
  <si>
    <t>41*0,04*0,5</t>
  </si>
  <si>
    <t>32</t>
  </si>
  <si>
    <t>60512125</t>
  </si>
  <si>
    <t>hranol stavební řezivo průřezu do 120cm2 do dl 6m</t>
  </si>
  <si>
    <t>-1211365571</t>
  </si>
  <si>
    <t>hranoly pro tabulové jímky</t>
  </si>
  <si>
    <t>0,1*0,1*1,5*43*0,5</t>
  </si>
  <si>
    <t>33</t>
  </si>
  <si>
    <t>153125112</t>
  </si>
  <si>
    <t>Odstranění stěn dřevěných nasazených nebo tabulových mezi pilotami s odstraněním pilot z terénu</t>
  </si>
  <si>
    <t>1005173488</t>
  </si>
  <si>
    <t>Odstranění dřevěných stěn nasazených nebo tabulových jakékoliv výšky a tloušťky stěny z terénu s odstraněním vodicích pilot osazených v otvorech</t>
  </si>
  <si>
    <t>dle pol.153121112</t>
  </si>
  <si>
    <t>41</t>
  </si>
  <si>
    <t>34</t>
  </si>
  <si>
    <t>153191121</t>
  </si>
  <si>
    <t>Zřízení těsnění hradicích stěn ze zhutněné sypaniny</t>
  </si>
  <si>
    <t>2050770387</t>
  </si>
  <si>
    <t>Těsnění hradicích stěn nepropustnou hrázkou ze zhutněné sypaniny při stěně nebo nepropustnou výplní ze zhutněné sypaniny mezi stěnami zřízení</t>
  </si>
  <si>
    <t>(8+2*2)*0,5*0,5</t>
  </si>
  <si>
    <t>(11+2*3)*0,5*2*0,5</t>
  </si>
  <si>
    <t>(3+2*3)*0,5*4*0,5</t>
  </si>
  <si>
    <t>35</t>
  </si>
  <si>
    <t>153191131</t>
  </si>
  <si>
    <t>Odstranění těsnění hradicích stěn ze zhutněné sypaniny</t>
  </si>
  <si>
    <t>-270670880</t>
  </si>
  <si>
    <t>Těsnění hradicích stěn nepropustnou hrázkou ze zhutněné sypaniny při stěně nebo nepropustnou výplní ze zhutněné sypaniny mezi stěnami odstranění</t>
  </si>
  <si>
    <t>dle pol.153191121</t>
  </si>
  <si>
    <t>20,5</t>
  </si>
  <si>
    <t>36</t>
  </si>
  <si>
    <t>161101101</t>
  </si>
  <si>
    <t>Svislé přemístění výkopku z horniny tř. 1 až 4 hl výkopu do 2,5 m</t>
  </si>
  <si>
    <t>1111782098</t>
  </si>
  <si>
    <t>Svislé přemístění výkopku bez naložení do dopravní nádoby avšak s vyprázdněním dopravní nádoby na hromadu nebo do dopravního prostředku z horniny tř. 1 až 4, při hloubce výkopu přes 1 do 2,5 m</t>
  </si>
  <si>
    <t>pro jámy 8%</t>
  </si>
  <si>
    <t>(184,77+123,18)*0,08</t>
  </si>
  <si>
    <t>pro rýhy 50%</t>
  </si>
  <si>
    <t>(129,527+86,351)*0,5</t>
  </si>
  <si>
    <t>37</t>
  </si>
  <si>
    <t>161101151</t>
  </si>
  <si>
    <t>Svislé přemístění výkopku z horniny tř. 5 až 7 hl výkopu do 2,5 m</t>
  </si>
  <si>
    <t>1917503741</t>
  </si>
  <si>
    <t>Svislé přemístění výkopku bez naložení do dopravní nádoby avšak s vyprázdněním dopravní nádoby na hromadu nebo do dopravního prostředku z horniny tř. 5 až 7, při hloubce výkopu přes 1 do 2,5 m</t>
  </si>
  <si>
    <t>vybvouraný materiál</t>
  </si>
  <si>
    <t>38</t>
  </si>
  <si>
    <t>162201152</t>
  </si>
  <si>
    <t>Vodorovné přemístění do 50 m výkopku/sypaniny z horniny tř. 5 až 7</t>
  </si>
  <si>
    <t>582139816</t>
  </si>
  <si>
    <t>Vodorovné přemístění výkopku nebo sypaniny po suchu na obvyklém dopravním prostředku, bez naložení výkopku, avšak se složením bez rozhrnutí z horniny tř. 5 až 7 na vzdálenost přes 20 do 50 m</t>
  </si>
  <si>
    <t>vybouraný materiál na mezideponii</t>
  </si>
  <si>
    <t>"kamenné zídky"63,5+10</t>
  </si>
  <si>
    <t>zpět zásyp</t>
  </si>
  <si>
    <t>39</t>
  </si>
  <si>
    <t>162301101</t>
  </si>
  <si>
    <t>Vodorovné přemístění do 500 m výkopku/sypaniny z horniny tř. 1 až 4</t>
  </si>
  <si>
    <t>-301992563</t>
  </si>
  <si>
    <t>Vodorovné přemístění výkopku nebo sypaniny po suchu na obvyklém dopravním prostředku, bez naložení výkopku, avšak se složením bez rozhrnutí z horniny tř. 1 až 4 na vzdálenost přes 50 do 500 m</t>
  </si>
  <si>
    <t>viz F.1, F.2, F.5, F.6</t>
  </si>
  <si>
    <t>mezideponie</t>
  </si>
  <si>
    <t>výkop pro násypy/zásypy</t>
  </si>
  <si>
    <t>36+116,78+72,07</t>
  </si>
  <si>
    <t>z mezideponie zpět</t>
  </si>
  <si>
    <t>224,85</t>
  </si>
  <si>
    <t>pro těsnění tabulových stěn</t>
  </si>
  <si>
    <t>40</t>
  </si>
  <si>
    <t>162401152</t>
  </si>
  <si>
    <t>Vodorovné přemístění do 2000 m výkopku/sypaniny z horniny tř. 5 až 7</t>
  </si>
  <si>
    <t>1186942618</t>
  </si>
  <si>
    <t>Vodorovné přemístění výkopku nebo sypaniny po suchu na obvyklém dopravním prostředku, bez naložení výkopku, avšak se složením bez rozhrnutí z horniny tř. 5 až 7 na vzdálenost přes 1 500 do 2 000 m</t>
  </si>
  <si>
    <t>viz F.1</t>
  </si>
  <si>
    <t>odvoz 50% přebytku zeminy do nátrží</t>
  </si>
  <si>
    <t>-dle určení investorem</t>
  </si>
  <si>
    <t>1146,008*0,5</t>
  </si>
  <si>
    <t>162701105</t>
  </si>
  <si>
    <t>Vodorovné přemístění do 10000 m výkopku/sypaniny z horniny tř. 1 až 4</t>
  </si>
  <si>
    <t>749505260</t>
  </si>
  <si>
    <t>Vodorovné přemístění výkopku nebo sypaniny po suchu na obvyklém dopravním prostředku, bez naložení výkopku, avšak se složením bez rozhrnutí z horniny tř. 1 až 4 na vzdálenost přes 9 000 do 10 000 m</t>
  </si>
  <si>
    <t>přebytek zeminy na skládku</t>
  </si>
  <si>
    <t>výkopy</t>
  </si>
  <si>
    <t>497,898+331,932+184,77+123,18+129,527+86,351</t>
  </si>
  <si>
    <t>odpočet zeminy pro užití</t>
  </si>
  <si>
    <t>-224,85</t>
  </si>
  <si>
    <t>z čištění koryt</t>
  </si>
  <si>
    <t>8,6+8,6</t>
  </si>
  <si>
    <t>odpočet do nátrží (50%)</t>
  </si>
  <si>
    <t>-573,004</t>
  </si>
  <si>
    <t>42</t>
  </si>
  <si>
    <t>162701109</t>
  </si>
  <si>
    <t>Příplatek k vodorovnému přemístění výkopku/sypaniny z horniny tř. 1 až 4 ZKD 1000 m přes 10000 m</t>
  </si>
  <si>
    <t>-841799176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</si>
  <si>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</si>
  <si>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přebytek zeminy na skládku do 20 km (zvoleno v rámci aktualizace rozpočtu)</t>
  </si>
  <si>
    <t>573,004*10</t>
  </si>
  <si>
    <t>43</t>
  </si>
  <si>
    <t>166101101</t>
  </si>
  <si>
    <t>Přehození neulehlého výkopku z horniny tř. 1 až 4</t>
  </si>
  <si>
    <t>-2147474958</t>
  </si>
  <si>
    <t>zemina zpět k využití</t>
  </si>
  <si>
    <t>44</t>
  </si>
  <si>
    <t>167101102</t>
  </si>
  <si>
    <t>Nakládání výkopku z hornin tř. 1 až 4 přes 100 m3</t>
  </si>
  <si>
    <t>-1184315397</t>
  </si>
  <si>
    <t>Nakládání, skládání a překládání neulehlého výkopku nebo sypaniny nakládání, množství přes 100 m3, z hornin tř. 1 až 4</t>
  </si>
  <si>
    <t>pro zpětný zásyp</t>
  </si>
  <si>
    <t>přebytek na skládku (do nátrží)</t>
  </si>
  <si>
    <t>573,004+573,004</t>
  </si>
  <si>
    <t>pro těsnění do tabulových stěn</t>
  </si>
  <si>
    <t>45</t>
  </si>
  <si>
    <t>167101151</t>
  </si>
  <si>
    <t>Nakládání výkopku z hornin tř. 5 až 7 do 100 m3</t>
  </si>
  <si>
    <t>-1225665854</t>
  </si>
  <si>
    <t>Nakládání, skládání a překládání neulehlého výkopku nebo sypaniny nakládání, množství do 100 m3, z hornin tř. 5 až 7</t>
  </si>
  <si>
    <t>viz F.1, -2, -3, -5, -6</t>
  </si>
  <si>
    <t>zpět k zásypu</t>
  </si>
  <si>
    <t>"vybour. mater."73,5</t>
  </si>
  <si>
    <t>46</t>
  </si>
  <si>
    <t>171101101</t>
  </si>
  <si>
    <t>Uložení sypaniny z hornin soudržných do násypů zhutněných na 95 % PS</t>
  </si>
  <si>
    <t>1828747243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</si>
  <si>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</si>
  <si>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zásyp stáv. koryta</t>
  </si>
  <si>
    <t>20+16</t>
  </si>
  <si>
    <t>171101121</t>
  </si>
  <si>
    <t>Uložení sypaniny z hornin nesoudržných kamenitých do násypů zhutněných</t>
  </si>
  <si>
    <t>1969878801</t>
  </si>
  <si>
    <t>Uložení sypaniny do násypů s rozprostřením sypaniny ve vrstvách a s hrubým urovnáním zhutněných s uzavřením povrchu násypu z hornin nesoudržných kamenitých</t>
  </si>
  <si>
    <t>viz F.1, -3, -5, -6</t>
  </si>
  <si>
    <t>zpevnění dna vybouraným materiálem</t>
  </si>
  <si>
    <t>48</t>
  </si>
  <si>
    <t>171101131</t>
  </si>
  <si>
    <t>Uložení sypaniny z hornin nesoudržných a soudržných střídavě do násypů zhutněných</t>
  </si>
  <si>
    <t>984548510</t>
  </si>
  <si>
    <t>Uložení sypaniny do násypů s rozprostřením sypaniny ve vrstvách a s hrubým urovnáním zhutněných s uzavřením povrchu násypu z hornin nesoudržných a soudržných střídavě ukládaných</t>
  </si>
  <si>
    <t>násypy</t>
  </si>
  <si>
    <t>116,78</t>
  </si>
  <si>
    <t>přebytek 50% do nátrží</t>
  </si>
  <si>
    <t>573,004</t>
  </si>
  <si>
    <t>49</t>
  </si>
  <si>
    <t>171101R1</t>
  </si>
  <si>
    <t>Nákup zeminy vhodné pro ohumusování</t>
  </si>
  <si>
    <t>-1989674157</t>
  </si>
  <si>
    <t>P</t>
  </si>
  <si>
    <t>Poznámka k položce:
Součástí položky je nakoupení včetně potřebné dopravy na místo použití. Specifikováno dle investora/zhotovitele.</t>
  </si>
  <si>
    <t>dle pol.12210102</t>
  </si>
  <si>
    <t>115,844</t>
  </si>
  <si>
    <t>50</t>
  </si>
  <si>
    <t>171201201</t>
  </si>
  <si>
    <t>Uložení sypaniny na skládky</t>
  </si>
  <si>
    <t>1883493933</t>
  </si>
  <si>
    <t>vybouraný  materiál</t>
  </si>
  <si>
    <t>výkopy pro užití zpět</t>
  </si>
  <si>
    <t>pro stěsnění tabulových stěn</t>
  </si>
  <si>
    <t>51</t>
  </si>
  <si>
    <t>171201211</t>
  </si>
  <si>
    <t>Poplatek za uložení stavebního odpadu - zeminy a kameniva na skládce</t>
  </si>
  <si>
    <t>-1464035127</t>
  </si>
  <si>
    <t>Poplatek za uložení stavebního odpadu na skládce (skládkovné) zeminy a kameniva zatříděného do Katalogu odpadů pod kódem 170 504</t>
  </si>
  <si>
    <t>viz B. tech.zpráva</t>
  </si>
  <si>
    <t>naceněno dle aktuálního ceníku dané skládky</t>
  </si>
  <si>
    <t>573,004*1,8</t>
  </si>
  <si>
    <t>52</t>
  </si>
  <si>
    <t>174101101</t>
  </si>
  <si>
    <t>Zásyp jam, šachet rýh nebo kolem objektů sypaninou se zhutněním</t>
  </si>
  <si>
    <t>1758879419</t>
  </si>
  <si>
    <t>Zásyp sypaninou z jakékoliv horniny s uložením výkopku ve vrstvách se zhutněním jam, šachet, rýh nebo kolem objektů v těchto vykopávkách</t>
  </si>
  <si>
    <t>zpětný zásyp</t>
  </si>
  <si>
    <t>zásyp zeminou u opěr</t>
  </si>
  <si>
    <t>0,08*8</t>
  </si>
  <si>
    <t>0,46*(11+3+11+3+3+3)</t>
  </si>
  <si>
    <t>53</t>
  </si>
  <si>
    <t>181301101</t>
  </si>
  <si>
    <t>Rozprostření ornice tl vrstvy do 100 mm pl do 500 m2 v rovině nebo ve svahu do 1:5</t>
  </si>
  <si>
    <t>-1938261149</t>
  </si>
  <si>
    <t>Rozprostření a urovnání ornice v rovině nebo ve svahu sklonu do 1:5 při souvislé ploše do 500 m2, tl. vrstvy do 100 mm</t>
  </si>
  <si>
    <t>viz F.5, F.6</t>
  </si>
  <si>
    <t>osetí v rovině</t>
  </si>
  <si>
    <t>142,5</t>
  </si>
  <si>
    <t>54</t>
  </si>
  <si>
    <t>181411121</t>
  </si>
  <si>
    <t>Založení lučního trávníku výsevem plochy do 1000 m2 v rovině a ve svahu do 1:5</t>
  </si>
  <si>
    <t>1042233583</t>
  </si>
  <si>
    <t>Založení trávníku na půdě předem připravené plochy do 1000 m2 výsevem včetně utažení lučního v rovině nebo na svahu do 1:5</t>
  </si>
  <si>
    <t>55</t>
  </si>
  <si>
    <t>00572472</t>
  </si>
  <si>
    <t>osivo směs travní krajinná-rovinná</t>
  </si>
  <si>
    <t>kg</t>
  </si>
  <si>
    <t>-849512000</t>
  </si>
  <si>
    <t>specifikace k pol.181411121</t>
  </si>
  <si>
    <t>142,5*0,03*1,03</t>
  </si>
  <si>
    <t>56</t>
  </si>
  <si>
    <t>181451122</t>
  </si>
  <si>
    <t>Založení lučního trávníku výsevem plochy přes 1000 m2 ve svahu do 1:2</t>
  </si>
  <si>
    <t>-505499393</t>
  </si>
  <si>
    <t>Založení trávníku na půdě předem připravené plochy přes 1000 m2 výsevem včetně utažení lučního na svahu přes 1:5 do 1:2</t>
  </si>
  <si>
    <t>dle pol. 182301121</t>
  </si>
  <si>
    <t>1015,94</t>
  </si>
  <si>
    <t>57</t>
  </si>
  <si>
    <t>00572474</t>
  </si>
  <si>
    <t>osivo směs travní krajinná-svahová</t>
  </si>
  <si>
    <t>2092201435</t>
  </si>
  <si>
    <t>specifikace k pol.181451122</t>
  </si>
  <si>
    <t>1015,94*0,03*1,03</t>
  </si>
  <si>
    <t>58</t>
  </si>
  <si>
    <t>181951102</t>
  </si>
  <si>
    <t>Úprava pláně v hornině tř. 1 až 4 se zhutněním</t>
  </si>
  <si>
    <t>2042149838</t>
  </si>
  <si>
    <t>Úprava pláně vyrovnáním výškových rozdílů v hornině tř. 1 až 4 se zhutněním</t>
  </si>
  <si>
    <t>viz F.2, F.4, F.7.1-5</t>
  </si>
  <si>
    <t>opěry</t>
  </si>
  <si>
    <t>1,16*8</t>
  </si>
  <si>
    <t>1,35*(11+3+11+3+3+3)</t>
  </si>
  <si>
    <t>viz F.6</t>
  </si>
  <si>
    <t>129,45</t>
  </si>
  <si>
    <t>59</t>
  </si>
  <si>
    <t>182101101</t>
  </si>
  <si>
    <t>Svahování v zářezech v hornině tř. 1 až 4</t>
  </si>
  <si>
    <t>-651484769</t>
  </si>
  <si>
    <t>Svahování trvalých svahů do projektovaných profilů s potřebným přemístěním výkopku při svahování v zářezech v hornině tř. 1 až 4</t>
  </si>
  <si>
    <t>viz F.5</t>
  </si>
  <si>
    <t>836,03</t>
  </si>
  <si>
    <t>přesvahování</t>
  </si>
  <si>
    <t>70*3</t>
  </si>
  <si>
    <t>14*2</t>
  </si>
  <si>
    <t>60</t>
  </si>
  <si>
    <t>182201101</t>
  </si>
  <si>
    <t>Svahování násypů</t>
  </si>
  <si>
    <t>396242795</t>
  </si>
  <si>
    <t>Svahování trvalých svahů do projektovaných profilů s potřebným přemístěním výkopku při svahování násypů v jakékoliv hornině</t>
  </si>
  <si>
    <t>251,32</t>
  </si>
  <si>
    <t>61</t>
  </si>
  <si>
    <t>182301121</t>
  </si>
  <si>
    <t>Rozprostření ornice pl do 500 m2 ve svahu přes 1:5 tl vrstvy do 100 mm</t>
  </si>
  <si>
    <t>877475740</t>
  </si>
  <si>
    <t>Rozprostření a urovnání ornice ve svahu sklonu přes 1:5 při souvislé ploše do 500 m2, tl. vrstvy do 100 mm</t>
  </si>
  <si>
    <t>1158,44</t>
  </si>
  <si>
    <t>"odpočet v rovině"-142,5</t>
  </si>
  <si>
    <t>62</t>
  </si>
  <si>
    <t>183101115</t>
  </si>
  <si>
    <t>Hloubení jamek bez výměny půdy zeminy tř 1 až 4 objem do 0,4 m3 v rovině a svahu do 1:5</t>
  </si>
  <si>
    <t>-1116252668</t>
  </si>
  <si>
    <t>Hloubení jamek pro vysazování rostlin v zemině tř.1 až 4 bez výměny půdy v rovině nebo na svahu do 1:5, objemu přes 0,125 do 0,40 m3</t>
  </si>
  <si>
    <t>jamky stromy 0,6x0,6x0,6</t>
  </si>
  <si>
    <t>63</t>
  </si>
  <si>
    <t>184102113</t>
  </si>
  <si>
    <t>Výsadba dřeviny s balem D do 0,4 m do jamky se zalitím v rovině a svahu do 1:5</t>
  </si>
  <si>
    <t>25484030</t>
  </si>
  <si>
    <t>Výsadba dřeviny s balem do předem vyhloubené jamky se zalitím v rovině nebo na svahu do 1:5, při průměru balu přes 300 do 400 mm</t>
  </si>
  <si>
    <t>64</t>
  </si>
  <si>
    <t>02650R3.1</t>
  </si>
  <si>
    <t>lípa srdčitá (Tilia cordata)  OK 10-12 cm, ZB</t>
  </si>
  <si>
    <t>2140500638</t>
  </si>
  <si>
    <t>lípa srdčitá (Tilia cordata) OK 10-12 cm, ZB</t>
  </si>
  <si>
    <t>specifikace k pol.184102113</t>
  </si>
  <si>
    <t>65</t>
  </si>
  <si>
    <t>02650R6</t>
  </si>
  <si>
    <t>olše lepkavá (Alnus glutinosa) OK 10-12 cm, ZB</t>
  </si>
  <si>
    <t>-1231025624</t>
  </si>
  <si>
    <t>Olše lepkavá (Alnus glutinosa) OK 10-12 cm, ZB</t>
  </si>
  <si>
    <t>66</t>
  </si>
  <si>
    <t>02650R7</t>
  </si>
  <si>
    <t>vrba křehká (Salix fragilis)  OK 10-12 cm, ZB</t>
  </si>
  <si>
    <t>370776863</t>
  </si>
  <si>
    <t>67</t>
  </si>
  <si>
    <t>02650R4</t>
  </si>
  <si>
    <t>jasan ztepilý (Fraxinus excelsior) OK 10-12, ZB</t>
  </si>
  <si>
    <t>-115362445</t>
  </si>
  <si>
    <t>68</t>
  </si>
  <si>
    <t>184215133</t>
  </si>
  <si>
    <t>Ukotvení kmene dřevin třemi kůly D do 0,1 m délky do 3 m</t>
  </si>
  <si>
    <t>1012949639</t>
  </si>
  <si>
    <t>Ukotvení dřeviny kůly třemi kůly, délky přes 2 do 3 m</t>
  </si>
  <si>
    <t>ukotvení kůly s úvazky</t>
  </si>
  <si>
    <t>69</t>
  </si>
  <si>
    <t>605912550</t>
  </si>
  <si>
    <t>kůl vyvazovací dřevěný impregnovaný délka 250 cm průměr 8 cm</t>
  </si>
  <si>
    <t>-305788953</t>
  </si>
  <si>
    <t>specifikace k pol.184215133</t>
  </si>
  <si>
    <t>16*3</t>
  </si>
  <si>
    <t>70</t>
  </si>
  <si>
    <t>67501R4</t>
  </si>
  <si>
    <t>Popruh na vyvazování š.3cm 2m/strom</t>
  </si>
  <si>
    <t>1689038671</t>
  </si>
  <si>
    <t>Popruh na vyvazování š. min 3cm 2m/strom</t>
  </si>
  <si>
    <t>16*2</t>
  </si>
  <si>
    <t>71</t>
  </si>
  <si>
    <t>052130110</t>
  </si>
  <si>
    <t>výřezy tyčové</t>
  </si>
  <si>
    <t>947243011</t>
  </si>
  <si>
    <t>0,04*0,04*3,14*0,5*3*16</t>
  </si>
  <si>
    <t>72</t>
  </si>
  <si>
    <t>184215411</t>
  </si>
  <si>
    <t>Zhotovení závlahové mísy dřevin D do 0,5 m v rovině nebo na svahu do 1:5</t>
  </si>
  <si>
    <t>-766717565</t>
  </si>
  <si>
    <t>Zhotovení závlahové mísy u solitérních dřevin v rovině nebo na svahu do 1:5, o průměru mísy do 0,5 m</t>
  </si>
  <si>
    <t>pro stromy</t>
  </si>
  <si>
    <t>73</t>
  </si>
  <si>
    <t>184501141</t>
  </si>
  <si>
    <t>Zhotovení obalu z rákosové nebo kokosové rohože v rovině a svahu do 1:5</t>
  </si>
  <si>
    <t>1550912941</t>
  </si>
  <si>
    <t>Zhotovení obalu kmene z rákosové nebo kokosové rohože v rovině nebo na svahu do 1:5</t>
  </si>
  <si>
    <t xml:space="preserve">obalení kmene </t>
  </si>
  <si>
    <t>0,12*3,14*1,5*16</t>
  </si>
  <si>
    <t>74</t>
  </si>
  <si>
    <t>61894010</t>
  </si>
  <si>
    <t>síť kokosová (400 g/m2) 2x50m</t>
  </si>
  <si>
    <t>-133205854</t>
  </si>
  <si>
    <t>specifikace k pol.184501141</t>
  </si>
  <si>
    <t>9,043</t>
  </si>
  <si>
    <t>75</t>
  </si>
  <si>
    <t>184802111</t>
  </si>
  <si>
    <t>Chemické odplevelení před založením kultury nad 20 m2 postřikem na široko v rovině a svahu do 1:5</t>
  </si>
  <si>
    <t>1326147250</t>
  </si>
  <si>
    <t>Chemické odplevelení půdy před založením kultury, trávníku nebo zpevněných ploch o výměře jednotlivě přes 20 m2 v rovině nebo na svahu do 1:5 postřikem na široko</t>
  </si>
  <si>
    <t>stromy</t>
  </si>
  <si>
    <t>76</t>
  </si>
  <si>
    <t>184813R1</t>
  </si>
  <si>
    <t>Ochrana dřevin před okusem mechanicky plastovou ochranou kmene v rovině a svahu do 1:5</t>
  </si>
  <si>
    <t>-1540009372</t>
  </si>
  <si>
    <t>Ochrana dřevin před okusem zvěří mechanicky v rovině nebo ve svahu do 1:5, plastovou ochranou kmene, výšky do 2 m</t>
  </si>
  <si>
    <t>77</t>
  </si>
  <si>
    <t>184911431</t>
  </si>
  <si>
    <t>Mulčování rostlin kůrou tl. do 0,15 m v rovině a svahu do 1:5</t>
  </si>
  <si>
    <t>1139711019</t>
  </si>
  <si>
    <t>Mulčování vysazených rostlin mulčovací kůrou, tl. přes 100 do 150 mm v rovině nebo na svahu do 1:5</t>
  </si>
  <si>
    <t>zamulčování tl. 15cm kolem stromu 0,5m2</t>
  </si>
  <si>
    <t>0,5*16</t>
  </si>
  <si>
    <t>78</t>
  </si>
  <si>
    <t>103911000</t>
  </si>
  <si>
    <t>kůra mulčovací VL</t>
  </si>
  <si>
    <t>-1713138239</t>
  </si>
  <si>
    <t>specifikace k pol.184911431</t>
  </si>
  <si>
    <t>16*0,15*0,5</t>
  </si>
  <si>
    <t>79</t>
  </si>
  <si>
    <t>185801R1</t>
  </si>
  <si>
    <t>Hnojení výsadbové jámy tabletami</t>
  </si>
  <si>
    <t>-1559908602</t>
  </si>
  <si>
    <t>Hnojení tabletami</t>
  </si>
  <si>
    <t>16*5</t>
  </si>
  <si>
    <t>80</t>
  </si>
  <si>
    <t>251010R1</t>
  </si>
  <si>
    <t>hnojivo pro sazenice v tabletách</t>
  </si>
  <si>
    <t>-547195230</t>
  </si>
  <si>
    <t>hnojiva průmyslová ostatní</t>
  </si>
  <si>
    <t>specifikace k pol.185801R1</t>
  </si>
  <si>
    <t>5 tablety na 1strom/keř</t>
  </si>
  <si>
    <t>81</t>
  </si>
  <si>
    <t>185804311</t>
  </si>
  <si>
    <t>Zalití rostlin vodou plocha do 20 m2</t>
  </si>
  <si>
    <t>-61532441</t>
  </si>
  <si>
    <t>Zalití rostlin vodou plochy záhonů jednotlivě do 20 m2</t>
  </si>
  <si>
    <t>50 l/ks OK nad 10cm - po výsadbě</t>
  </si>
  <si>
    <t>16*0,05</t>
  </si>
  <si>
    <t>82</t>
  </si>
  <si>
    <t>185851121</t>
  </si>
  <si>
    <t>Dovoz vody pro zálivku rostlin za vzdálenost do 1000 m</t>
  </si>
  <si>
    <t>965624987</t>
  </si>
  <si>
    <t>Dovoz vody pro zálivku rostlin na vzdálenost do 1000 m</t>
  </si>
  <si>
    <t>viz F.1 a pol.185804311</t>
  </si>
  <si>
    <t>0,8</t>
  </si>
  <si>
    <t>83</t>
  </si>
  <si>
    <t>082113210</t>
  </si>
  <si>
    <t>voda pitná pro ostatní odběratele</t>
  </si>
  <si>
    <t>-1528957213</t>
  </si>
  <si>
    <t>specifikace k pol.185851121</t>
  </si>
  <si>
    <t>Zakládání</t>
  </si>
  <si>
    <t>84</t>
  </si>
  <si>
    <t>273313511</t>
  </si>
  <si>
    <t>Základové desky z betonu tř. C 12/15</t>
  </si>
  <si>
    <t>-1956670855</t>
  </si>
  <si>
    <t>Základy z betonu prostého desky z betonu kamenem neprokládaného tř. C 12/15</t>
  </si>
  <si>
    <t>podkladní beton opěrné zdi</t>
  </si>
  <si>
    <t>1,16*0,15*8</t>
  </si>
  <si>
    <t>1,35*0,15*(11+3+11+3+3+3)</t>
  </si>
  <si>
    <t>Svislé a kompletní konstrukce</t>
  </si>
  <si>
    <t>85</t>
  </si>
  <si>
    <t>317321018</t>
  </si>
  <si>
    <t>Římsy opěrných zdí a valů ze ŽB tř. C 30/37</t>
  </si>
  <si>
    <t>-32232745</t>
  </si>
  <si>
    <t>Římsy opěrných zdí a valů z betonu železového tř. C 30/37</t>
  </si>
  <si>
    <t>římsa opěrné zdi</t>
  </si>
  <si>
    <t>0,05*8</t>
  </si>
  <si>
    <t>0,05*(11+3+11+3+3+3)</t>
  </si>
  <si>
    <t>86</t>
  </si>
  <si>
    <t>317353111</t>
  </si>
  <si>
    <t>Bednění říms opěrných zdí a valů přímých, zalomených nebo zakřivených zřízení</t>
  </si>
  <si>
    <t>307025314</t>
  </si>
  <si>
    <t>Bednění říms opěrných zdí a valů jakéhokoliv tvaru přímých, zalomených nebo jinak zakřivených zřízení</t>
  </si>
  <si>
    <t>(0,2+0,1)*8</t>
  </si>
  <si>
    <t>0,05*2</t>
  </si>
  <si>
    <t>(0,2+0,1)*(11+3+11+3+3+3)</t>
  </si>
  <si>
    <t>0,055*2*6</t>
  </si>
  <si>
    <t>87</t>
  </si>
  <si>
    <t>317353112</t>
  </si>
  <si>
    <t>Bednění říms opěrných zdí a valů přímých, zalomených nebo zakřivených odstranění</t>
  </si>
  <si>
    <t>-1488957670</t>
  </si>
  <si>
    <t>Bednění říms opěrných zdí a valů jakéhokoliv tvaru přímých, zalomených nebo jinak zakřivených odstranění</t>
  </si>
  <si>
    <t>viz pol.317353111</t>
  </si>
  <si>
    <t>13,36</t>
  </si>
  <si>
    <t>88</t>
  </si>
  <si>
    <t>317361016</t>
  </si>
  <si>
    <t>Výztuž říms opěrných zdí a valů z betonářské oceli 10 505</t>
  </si>
  <si>
    <t>518727249</t>
  </si>
  <si>
    <t>Výztuž říms opěrných zdí a valů z oceli 10 505 (R) nebo BSt 500</t>
  </si>
  <si>
    <t>ukotvení R6 dl. 0,36 m po 500 mm</t>
  </si>
  <si>
    <t>(16+22+6+22+6+6+6)*0,36*0,222*0,001</t>
  </si>
  <si>
    <t>89</t>
  </si>
  <si>
    <t>317361411</t>
  </si>
  <si>
    <t>Výztuž mostních říms ze svařovaných sítí do 6 kg/m2</t>
  </si>
  <si>
    <t>-602441239</t>
  </si>
  <si>
    <t>Výztuž mostních železobetonových říms ze svařovaných sítí do 6 kg/m2</t>
  </si>
  <si>
    <t>síť KARI 5/100/100</t>
  </si>
  <si>
    <t>8*1,1*3,98*0,001</t>
  </si>
  <si>
    <t>(11+3+11+3+3+3)*1,2*3,98*0,001</t>
  </si>
  <si>
    <t>90</t>
  </si>
  <si>
    <t>321213345</t>
  </si>
  <si>
    <t>Zdivo nadzákladové z lomového kamene vodních staveb obkladní s vyspárováním</t>
  </si>
  <si>
    <t>1654762936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</si>
  <si>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</si>
  <si>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viz F.4</t>
  </si>
  <si>
    <t>obklad zdi lomovým kamenem</t>
  </si>
  <si>
    <t>0,31*8</t>
  </si>
  <si>
    <t>91</t>
  </si>
  <si>
    <t>327324128</t>
  </si>
  <si>
    <t>Opěrné zdi a valy ze ŽB odolného proti agresivnímu prostředí tř. C 30/37</t>
  </si>
  <si>
    <t>-68073748</t>
  </si>
  <si>
    <t>Opěrné zdi a valy z betonu železového odolný proti agresivnímu prostředí tř. C 30/37</t>
  </si>
  <si>
    <t>Poznámka k položce:
Specifikace betonu dle PD (C 30/37 XF3)</t>
  </si>
  <si>
    <t>opěrné zdi z betonu C 30/37 XF3</t>
  </si>
  <si>
    <t>1,4*8</t>
  </si>
  <si>
    <t>"odpočet obklad"-0,31*8</t>
  </si>
  <si>
    <t>2,11*(11+3+11+3+3+3)</t>
  </si>
  <si>
    <t>"odpočet obklad"-0,46*(11+3+11+3+3+3)</t>
  </si>
  <si>
    <t>92</t>
  </si>
  <si>
    <t>327351211</t>
  </si>
  <si>
    <t>Bednění opěrných zdí a valů svislých i skloněných zřízení</t>
  </si>
  <si>
    <t>964224002</t>
  </si>
  <si>
    <t>Bednění opěrných zdí a valů svislých i skloněných, výšky do 20 m zřízení</t>
  </si>
  <si>
    <t>opěrné zdi</t>
  </si>
  <si>
    <t>8*(2,0+0,6+1,4)</t>
  </si>
  <si>
    <t>1,4*2</t>
  </si>
  <si>
    <t>(2,7+0,6+2,0)*(11+3+11+3+3+3)</t>
  </si>
  <si>
    <t>2,1*2*6</t>
  </si>
  <si>
    <t>93</t>
  </si>
  <si>
    <t>327351221</t>
  </si>
  <si>
    <t>Bednění opěrných zdí a valů svislých i skloněných odstranění</t>
  </si>
  <si>
    <t>-1412746411</t>
  </si>
  <si>
    <t>Bednění opěrných zdí a valů svislých i skloněných, výšky do 20 m odstranění</t>
  </si>
  <si>
    <t>viz pol.327351211</t>
  </si>
  <si>
    <t>240,2</t>
  </si>
  <si>
    <t>94</t>
  </si>
  <si>
    <t>327361006</t>
  </si>
  <si>
    <t>Výztuž opěrných zdí a valů D 12 mm z betonářské oceli 10 505</t>
  </si>
  <si>
    <t>-1777064733</t>
  </si>
  <si>
    <t>Výztuž opěrných zdí a valů průměru do 12 mm, z oceli 10 505 (R) nebo BSt 500</t>
  </si>
  <si>
    <t xml:space="preserve">ocelová tyč d 10mm á 0,5m, 0,617kg/m </t>
  </si>
  <si>
    <t>17*0,617*0,001</t>
  </si>
  <si>
    <t>23*0,617*0,001</t>
  </si>
  <si>
    <t>7*0,617*0,001</t>
  </si>
  <si>
    <t>7*0,617*0,001*3</t>
  </si>
  <si>
    <t>95</t>
  </si>
  <si>
    <t>327361040</t>
  </si>
  <si>
    <t>Výztuž opěrných zdí a valů ze svařovaných sítí</t>
  </si>
  <si>
    <t>-1706409001</t>
  </si>
  <si>
    <t>Výztuž opěrných zdí a valů ze sítí svařovaných</t>
  </si>
  <si>
    <t>vyztužení při líci sítí 8/100/100</t>
  </si>
  <si>
    <t>1,25*8*7,9*0,001</t>
  </si>
  <si>
    <t>1,95*(11+3+11+3+3+3)*7,9*0,001</t>
  </si>
  <si>
    <t>96</t>
  </si>
  <si>
    <t>334791112</t>
  </si>
  <si>
    <t>Prostup v betonových zdech z plastových trub DN do 110</t>
  </si>
  <si>
    <t>-1872297026</t>
  </si>
  <si>
    <t>Prostup v betonových zdech z plastových trub průměru do DN 110</t>
  </si>
  <si>
    <t>drenážní trubka DN 80</t>
  </si>
  <si>
    <t>2*0,6</t>
  </si>
  <si>
    <t>(3+1+3+1+1+1)*0,8</t>
  </si>
  <si>
    <t>97</t>
  </si>
  <si>
    <t>338171123</t>
  </si>
  <si>
    <t>Osazování sloupků a vzpěr plotových ocelových v do 2,60 m se zabetonováním</t>
  </si>
  <si>
    <t>303671474</t>
  </si>
  <si>
    <t>Montáž sloupků a vzpěr plotových ocelových trubkových nebo profilovaných výšky do 2,60 m se zabetonováním do 0,08 m3 do připravených jamek</t>
  </si>
  <si>
    <t>viz F.2</t>
  </si>
  <si>
    <t>obnova oplocení</t>
  </si>
  <si>
    <t>98</t>
  </si>
  <si>
    <t>55342263</t>
  </si>
  <si>
    <t>sloupek plotový koncový Pz a komaxitový 2500/48x1,5mm</t>
  </si>
  <si>
    <t>790921884</t>
  </si>
  <si>
    <t>specifikace k pol.338171123</t>
  </si>
  <si>
    <t>99</t>
  </si>
  <si>
    <t>348401130</t>
  </si>
  <si>
    <t>Montáž oplocení ze strojového pletiva s napínacími dráty výšky do 2,0 m</t>
  </si>
  <si>
    <t>1134074271</t>
  </si>
  <si>
    <t>Montáž oplocení z pletiva strojového s napínacími dráty přes 1,6 do 2,0 m</t>
  </si>
  <si>
    <t>100</t>
  </si>
  <si>
    <t>31327504</t>
  </si>
  <si>
    <t>pletivo drátěné plastifikované se čtvercovými oky 50/2,2mm v 2000mm</t>
  </si>
  <si>
    <t>294546408</t>
  </si>
  <si>
    <t>specifikace k pol.348401130</t>
  </si>
  <si>
    <t>Vodorovné konstrukce</t>
  </si>
  <si>
    <t>101</t>
  </si>
  <si>
    <t>458501112</t>
  </si>
  <si>
    <t>Výplňové klíny za opěrou z kameniva drceného hutněného po vrstvách</t>
  </si>
  <si>
    <t>-1487979433</t>
  </si>
  <si>
    <t>Výplňové klíny za opěrou z kameniva hutněného po vrstvách drceného</t>
  </si>
  <si>
    <t>štěrkový klín za opěrou</t>
  </si>
  <si>
    <t>8*0,31</t>
  </si>
  <si>
    <t>(11+3+11+3+3+3)*1,62</t>
  </si>
  <si>
    <t>102</t>
  </si>
  <si>
    <t>462512370</t>
  </si>
  <si>
    <t>Zához z lomového kamene s proštěrkováním z terénu hmotnost nad 200 do 500 kg</t>
  </si>
  <si>
    <t>2014081285</t>
  </si>
  <si>
    <t>Zához z lomového kamene neupraveného záhozového s proštěrkováním z terénu, hmotnosti jednotlivých kamenů přes 200 do 500 kg</t>
  </si>
  <si>
    <t>záhozová patka</t>
  </si>
  <si>
    <t>0,42*(13+43+18+48+70+14+4+8+12+10+4+24+23+10+14+31+14+65+14+65)</t>
  </si>
  <si>
    <t>"odpočet"-0,42*(7+21+8)</t>
  </si>
  <si>
    <t>103</t>
  </si>
  <si>
    <t>462519003</t>
  </si>
  <si>
    <t>Příplatek za urovnání ploch záhozu z lomového kamene hmotnost nad 200 do 500 kg</t>
  </si>
  <si>
    <t>-812403464</t>
  </si>
  <si>
    <t>Zához z lomového kamene neupraveného záhozového Příplatek k cenám za urovnání viditelných ploch záhozu z kamene, hmotnosti jednotlivých kamenů přes 200 do 500 kg</t>
  </si>
  <si>
    <t>0,66*(13+43+18+48+70+14+4+8+12+10+4+24+23+10+14+31+14+65+14+65)</t>
  </si>
  <si>
    <t>"odpočet"-0,66*(7+21+8)</t>
  </si>
  <si>
    <t>104</t>
  </si>
  <si>
    <t>463212111</t>
  </si>
  <si>
    <t>Rovnanina z lomového kamene upraveného s vyklínováním spár úlomky kamene</t>
  </si>
  <si>
    <t>-259205316</t>
  </si>
  <si>
    <t>Rovnanina z lomového kamene upraveného, tříděného jakékoliv tloušťky rovnaniny s vyklínováním spár a dutin úlomky kamene</t>
  </si>
  <si>
    <t>opevnění toku - rovnanina</t>
  </si>
  <si>
    <t>0,5*(13+43+18+48+70+14)</t>
  </si>
  <si>
    <t>0,3*(4+8+12+10+4+24+23)</t>
  </si>
  <si>
    <t>0,4*(10+14+31+14)</t>
  </si>
  <si>
    <t>"odpočet"-0,5*(7+21+8)</t>
  </si>
  <si>
    <t>105</t>
  </si>
  <si>
    <t>463212191</t>
  </si>
  <si>
    <t>Příplatek za vypracováni líce rovnaniny</t>
  </si>
  <si>
    <t>135198542</t>
  </si>
  <si>
    <t>Rovnanina z lomového kamene upraveného, tříděného Příplatek k cenám za vypracování líce</t>
  </si>
  <si>
    <t>opevnění toku rovnaninou</t>
  </si>
  <si>
    <t>1,0*(13+43+18+48+70+14)</t>
  </si>
  <si>
    <t>0,6*(4+8+12+10+4+24+23)</t>
  </si>
  <si>
    <t>0,8*(10+14+31+14)</t>
  </si>
  <si>
    <t>"odpočet"-1,0*(7+21+8)</t>
  </si>
  <si>
    <t>106</t>
  </si>
  <si>
    <t>463451114</t>
  </si>
  <si>
    <t>Prolití kamenné rovnaniny maltou MC 25</t>
  </si>
  <si>
    <t>2017470609</t>
  </si>
  <si>
    <t>Prolití konstrukce z kamene rovnaniny cementovou maltou MC-25</t>
  </si>
  <si>
    <t xml:space="preserve">viz F.1, F.2, F.4 </t>
  </si>
  <si>
    <t>prolití rovnaniny a záhozu bet. směsí</t>
  </si>
  <si>
    <t>"LB 3,067-3,071"4*(0,5+0,4)*0,3</t>
  </si>
  <si>
    <t>"PB 3,088-3,106"18*(0,5+0,4)*0,3</t>
  </si>
  <si>
    <t>"PB 4,032-4,042"10*(0,5+0,4)*0,3</t>
  </si>
  <si>
    <t>"PB 4,485-4,489"4*(0,3+0,4)*0,3</t>
  </si>
  <si>
    <t>"PB 4,569-4,573"4*(0,3+0,4)*0,3</t>
  </si>
  <si>
    <t>"PB, LB 4,581-4,585"4*(0,4+0,4)*0,3*2</t>
  </si>
  <si>
    <t>"LB, PB 4,485-4,489"4*0,4*0,3*2</t>
  </si>
  <si>
    <t>107</t>
  </si>
  <si>
    <t>464511111</t>
  </si>
  <si>
    <t>Pohoz z lomového kamene neupraveného tříděného z terénu</t>
  </si>
  <si>
    <t>1373991295</t>
  </si>
  <si>
    <t>Pohoz dna nebo svahů jakékoliv tloušťky z lomového kamene neupraveného tříděného z terénu</t>
  </si>
  <si>
    <t>Úpravy povrchů, podlahy a osazování výplní</t>
  </si>
  <si>
    <t>108</t>
  </si>
  <si>
    <t>628631211</t>
  </si>
  <si>
    <t>Spárování zdí a valů z lomového kamene cementovou maltou hl do 30 mm</t>
  </si>
  <si>
    <t>1833268966</t>
  </si>
  <si>
    <t>Spárování zdiva opěrných zdí a valů cementovou maltou hloubky spárování do 30 mm, zdiva z lomového kamene</t>
  </si>
  <si>
    <t>1,6*8</t>
  </si>
  <si>
    <t>2,4*(11+3+11+3+3+3)</t>
  </si>
  <si>
    <t>Trubní vedení</t>
  </si>
  <si>
    <t>109</t>
  </si>
  <si>
    <t>810312111</t>
  </si>
  <si>
    <t>Potrubí z jedné betonové trouby kanalizační DN 150</t>
  </si>
  <si>
    <t>2023559650</t>
  </si>
  <si>
    <t>Potrubí z jedné betonové trouby kanalizační s osazením, s popř. nutným přeseknutím trouby v rovině kolmé nebo skloněné k její ose, se začištěním seku , Js trouby 150 mm</t>
  </si>
  <si>
    <t>obnovy potrubí výusti</t>
  </si>
  <si>
    <t>"km 4,427"1</t>
  </si>
  <si>
    <t>"km 4,438"1</t>
  </si>
  <si>
    <t>110</t>
  </si>
  <si>
    <t>810372111</t>
  </si>
  <si>
    <t>Potrubí z jedné betonové trouby kanalizační DN 300</t>
  </si>
  <si>
    <t>1814181011</t>
  </si>
  <si>
    <t>Potrubí z jedné betonové trouby kanalizační s osazením, s popř. nutným přeseknutím trouby v rovině kolmé nebo skloněné k její ose, se začištěním seku , Js trouby 300 mm</t>
  </si>
  <si>
    <t>"km 4,022"1</t>
  </si>
  <si>
    <t>"km 4,041"1</t>
  </si>
  <si>
    <t>"km 4,077"1</t>
  </si>
  <si>
    <t>111</t>
  </si>
  <si>
    <t>812472121</t>
  </si>
  <si>
    <t>Montáž potrubí z trub TBP těsněných pryžovými kroužky otevřený výkop sklon do 20 % DN 800</t>
  </si>
  <si>
    <t>-1643605438</t>
  </si>
  <si>
    <t>Montáž potrubí z trub betonových hrdlových v otevřeném výkopu ve sklonu do 20 % z trub těsněných pryžovými kroužky DN 800</t>
  </si>
  <si>
    <t>napojení výustí</t>
  </si>
  <si>
    <t>"km3,976"1</t>
  </si>
  <si>
    <t>112</t>
  </si>
  <si>
    <t>59222002</t>
  </si>
  <si>
    <t>trouba hrdlová přímá železobetonová s integrovaným těsněním 80 x 250 x 11,5 cm</t>
  </si>
  <si>
    <t>-1474426089</t>
  </si>
  <si>
    <t>specifikace k pol.812472121</t>
  </si>
  <si>
    <t>113</t>
  </si>
  <si>
    <t>820471113</t>
  </si>
  <si>
    <t>Přeseknutí železobetonové trouby DN nad 600 do 800 mm</t>
  </si>
  <si>
    <t>1926586384</t>
  </si>
  <si>
    <t>Přeseknutí železobetonové trouby v rovině kolmé nebo skloněné k ose trouby, se začištěním DN přes 600 do 800 mm</t>
  </si>
  <si>
    <t>"napojení výusti"1</t>
  </si>
  <si>
    <t>Ostatní konstrukce a práce-bourání</t>
  </si>
  <si>
    <t>114</t>
  </si>
  <si>
    <t>931994141</t>
  </si>
  <si>
    <t>Těsnění pracovní spáry betonové konstrukce polyuretanovým tmelem do pl 1,5 cm2</t>
  </si>
  <si>
    <t>-40121728</t>
  </si>
  <si>
    <t>Těsnění spáry betonové konstrukce pásy, profily, tmely tmelem polyuretanovým spáry pracovní do 1,5 cm2</t>
  </si>
  <si>
    <t>dilatace opěrných zdí</t>
  </si>
  <si>
    <t>"km 4,126"2*1,3</t>
  </si>
  <si>
    <t>"km 3,071"2*2</t>
  </si>
  <si>
    <t>"km 4,562"2*2</t>
  </si>
  <si>
    <t>115</t>
  </si>
  <si>
    <t>953312122</t>
  </si>
  <si>
    <t>Vložky do svislých dilatačních spár z extrudovaných polystyrénových desek tl 20 mm</t>
  </si>
  <si>
    <t>-1326834006</t>
  </si>
  <si>
    <t>Vložky svislé do dilatačních spár z polystyrenových desek extrudovaných včetně dodání a osazení, v jakémkoliv zdivu přes 10 do 20 mm</t>
  </si>
  <si>
    <t>zvoleno v rámci aktualizace rozpočtu</t>
  </si>
  <si>
    <t>"km 4,126"0,6*1,3</t>
  </si>
  <si>
    <t>"km 3,071"0,6*2</t>
  </si>
  <si>
    <t>"km 4,562"0,6*2</t>
  </si>
  <si>
    <t>116</t>
  </si>
  <si>
    <t>953333327</t>
  </si>
  <si>
    <t>PVC těsnící pás do dilatačních spar betonových kcí vnitřní š 500 mm</t>
  </si>
  <si>
    <t>1950874367</t>
  </si>
  <si>
    <t>PVC těsnící pás do betonových konstrukcí do dilatačních spar vnitřní, pokládaný doprostřed konstrukce mezi výztuž šířky 500 mm</t>
  </si>
  <si>
    <t>položka zvolena v rámci aktualizace rozpočtu</t>
  </si>
  <si>
    <t>"km 4,126"1,3</t>
  </si>
  <si>
    <t>"km 3,071"2</t>
  </si>
  <si>
    <t>"km 4,562"2</t>
  </si>
  <si>
    <t>117</t>
  </si>
  <si>
    <t>56284678</t>
  </si>
  <si>
    <t>mřížka upevňovací k bentonitovým páskům</t>
  </si>
  <si>
    <t>1979113607</t>
  </si>
  <si>
    <t>specifikace k pol.953334121</t>
  </si>
  <si>
    <t>5,3</t>
  </si>
  <si>
    <t>118</t>
  </si>
  <si>
    <t>960211251</t>
  </si>
  <si>
    <t>Bourání vodních staveb zděných z kamene nebo z cihel, z vodní hladiny</t>
  </si>
  <si>
    <t>1855139750</t>
  </si>
  <si>
    <t>Bourání konstrukcí vodních staveb z hladiny, s naložením vybouraných hmot a suti na dopravní prostředek nebo s odklizením na hromady do vzdálenosti 20 m zděných z kamene nebo z cihel</t>
  </si>
  <si>
    <t>viz F.1, -2, -5, -6</t>
  </si>
  <si>
    <t>vybourání zbytků stupně</t>
  </si>
  <si>
    <t>0,5</t>
  </si>
  <si>
    <t>vybourání prahu</t>
  </si>
  <si>
    <t>0,4</t>
  </si>
  <si>
    <t>119</t>
  </si>
  <si>
    <t>966071711</t>
  </si>
  <si>
    <t>Bourání sloupků a vzpěr plotových ocelových do 2,5 m zabetonovaných</t>
  </si>
  <si>
    <t>1825495537</t>
  </si>
  <si>
    <t>Bourání plotových sloupků a vzpěr ocelových trubkových nebo profilovaných výšky do 2,50 m zabetonovaných</t>
  </si>
  <si>
    <t>odstr. stáv. oplocení</t>
  </si>
  <si>
    <t>120</t>
  </si>
  <si>
    <t>966071822</t>
  </si>
  <si>
    <t>Rozebrání oplocení z drátěného pletiva se čtvercovými oky výšky do 2,0 m</t>
  </si>
  <si>
    <t>1033843591</t>
  </si>
  <si>
    <t>Rozebrání oplocení z pletiva drátěného se čtvercovými oky, výšky přes 1,6 do 2,0 m</t>
  </si>
  <si>
    <t>odstr. plotu</t>
  </si>
  <si>
    <t>997</t>
  </si>
  <si>
    <t>Přesun sutě</t>
  </si>
  <si>
    <t>121</t>
  </si>
  <si>
    <t>997002511</t>
  </si>
  <si>
    <t>Vodorovné přemístění suti a vybouraných hmot bez naložení ale se složením a urovnáním do 1 km</t>
  </si>
  <si>
    <t>177369533</t>
  </si>
  <si>
    <t>Vodorovné přemístění suti a vybouraných hmot bez naložení, se složením a hrubým urovnáním na vzdálenost do 1 km</t>
  </si>
  <si>
    <t>viz F.1, -4</t>
  </si>
  <si>
    <t>přemístění použitých štětovnic na stavební dvůr nebo k jinému užití</t>
  </si>
  <si>
    <t>"štětovnice"0,77*2</t>
  </si>
  <si>
    <t>"rozpěry"1,085*2</t>
  </si>
  <si>
    <t>122</t>
  </si>
  <si>
    <t>997002519</t>
  </si>
  <si>
    <t>Příplatek ZKD 1 km přemístění suti a vybouraných hmot</t>
  </si>
  <si>
    <t>727179014</t>
  </si>
  <si>
    <t>Vodorovné přemístění suti a vybouraných hmot bez naložení, se složením a hrubým urovnáním Příplatek k ceně za každý další i započatý 1 km přes 1 km</t>
  </si>
  <si>
    <t>přesun do předpokládané vzdál. 5km</t>
  </si>
  <si>
    <t>3,71*4</t>
  </si>
  <si>
    <t>123</t>
  </si>
  <si>
    <t>997231111</t>
  </si>
  <si>
    <t>Vodorovná doprava suti a vybouraných hmot do 1 km</t>
  </si>
  <si>
    <t>1234905083</t>
  </si>
  <si>
    <t>Vodorovná doprava suti a vybouraných hmot s vyložením a hrubým urovnáním na vzdálenost do 1 km</t>
  </si>
  <si>
    <t>odvoz odstraněného oplocení do sběru</t>
  </si>
  <si>
    <t>1,183+0,124</t>
  </si>
  <si>
    <t>124</t>
  </si>
  <si>
    <t>997231119</t>
  </si>
  <si>
    <t>Příplatek ZKD 1km vodorovné dopravy suti a vybouraných hmot</t>
  </si>
  <si>
    <t>289559437</t>
  </si>
  <si>
    <t>Vodorovná doprava suti a vybouraných hmot s vyložením a hrubým urovnáním na vzdálenost Příplatek k cenám za každý další i započatý 1 km</t>
  </si>
  <si>
    <t>odvoz do sběru do 5km</t>
  </si>
  <si>
    <t>1,307*4</t>
  </si>
  <si>
    <t>125</t>
  </si>
  <si>
    <t>997321211</t>
  </si>
  <si>
    <t>Svislá doprava suti a vybouraných hmot v do 4 m</t>
  </si>
  <si>
    <t>1918692736</t>
  </si>
  <si>
    <t>Svislá doprava suti a vybouraných hmot s naložením do dopravního zařízení a s vyprázdněním dopravního zařízení na hromadu nebo do dopravního prostředku na výšku do 4 m</t>
  </si>
  <si>
    <t>vybourané prahy a stupně</t>
  </si>
  <si>
    <t>2,385</t>
  </si>
  <si>
    <t>126</t>
  </si>
  <si>
    <t>997321511</t>
  </si>
  <si>
    <t>Vodorovná doprava suti a vybouraných hmot po suchu do 1 km</t>
  </si>
  <si>
    <t>1435160627</t>
  </si>
  <si>
    <t>Vodorovná doprava suti a vybouraných hmot bez naložení, s vyložením a hrubým urovnáním po suchu, na vzdálenost do 1 km</t>
  </si>
  <si>
    <t>vybouraný materiál na meziskládku</t>
  </si>
  <si>
    <t>"stupeň a práh"2,385</t>
  </si>
  <si>
    <t>zpět k využití</t>
  </si>
  <si>
    <t>127</t>
  </si>
  <si>
    <t>997321611</t>
  </si>
  <si>
    <t>Nakládání nebo překládání suti a vybouraných hmot</t>
  </si>
  <si>
    <t>-894369316</t>
  </si>
  <si>
    <t>Vodorovná doprava suti a vybouraných hmot bez naložení, s vyložením a hrubým urovnáním nakládání nebo překládání na dopravní prostředek při vodorovné dopravě suti a vybouraných hmot</t>
  </si>
  <si>
    <t>vybouraný materiál zpět k využití</t>
  </si>
  <si>
    <t>998</t>
  </si>
  <si>
    <t>Přesun hmot</t>
  </si>
  <si>
    <t>128</t>
  </si>
  <si>
    <t>998332011</t>
  </si>
  <si>
    <t>Přesun hmot pro úpravy vodních toků a kanály</t>
  </si>
  <si>
    <t>-1567811839</t>
  </si>
  <si>
    <t>Přesun hmot pro úpravy vodních toků a kanály, hráze rybníků apod. dopravní vzdálenost do 500 m</t>
  </si>
  <si>
    <t>PSV</t>
  </si>
  <si>
    <t>Práce a dodávky PSV</t>
  </si>
  <si>
    <t>783</t>
  </si>
  <si>
    <t>Dokončovací práce - nátěry</t>
  </si>
  <si>
    <t>129</t>
  </si>
  <si>
    <t>783813101</t>
  </si>
  <si>
    <t>Penetrační syntetický nátěr hladkých betonových povrchů</t>
  </si>
  <si>
    <t>-1847455205</t>
  </si>
  <si>
    <t>Penetrační nátěr omítek hladkých betonových povrchů syntetický</t>
  </si>
  <si>
    <t>ošetření dilatační spáry opěrných zdí</t>
  </si>
  <si>
    <t>SO 01.2 - Příčné opevnění</t>
  </si>
  <si>
    <t>1416367451</t>
  </si>
  <si>
    <t>223,3*0,1</t>
  </si>
  <si>
    <t>127301401</t>
  </si>
  <si>
    <t>Hloubení rýh pod vodou objem do 1000 m3 v hornině tř. 3 a 4</t>
  </si>
  <si>
    <t>1384477227</t>
  </si>
  <si>
    <t>Hloubení rýh pod vodou v hloubce do 5 m pod projektem stanovenou pracovní hladinou vody, pro nábřežní zdi, patky, záhozy, prahy, podélné a příčné zpevnění atd. pod obrysem výkopu množství do 1 000 m3 horniny tř. 3 a 4</t>
  </si>
  <si>
    <t>viz F.2, F.7.1, -2</t>
  </si>
  <si>
    <t>skluz 2,745-2,775</t>
  </si>
  <si>
    <t>"řez A,C"6,6*(33,1-6,4)</t>
  </si>
  <si>
    <t>"řez B"7,9*6,4</t>
  </si>
  <si>
    <t>skluz 2,835-2,845</t>
  </si>
  <si>
    <t>8,9*12,6</t>
  </si>
  <si>
    <t>859495085</t>
  </si>
  <si>
    <t>viz F.2, F.7.3</t>
  </si>
  <si>
    <t>pro prahy typ I</t>
  </si>
  <si>
    <t>opevnění dna - prohloubení</t>
  </si>
  <si>
    <t>(1,3+1,0)*0,5*1,0</t>
  </si>
  <si>
    <t>(1,2+1,0)*0,5*1,0</t>
  </si>
  <si>
    <t>(2,45+1,0)*0,5*1,0</t>
  </si>
  <si>
    <t>(3,0+1,0)*0,5*1,0</t>
  </si>
  <si>
    <t>(2,0+1,0)*0,5*1,0</t>
  </si>
  <si>
    <t>(1,7+1,0)*0,5*1,0</t>
  </si>
  <si>
    <t>(1,6+1,0)*0,5*1,0</t>
  </si>
  <si>
    <t>(3,3+1,0)*0,5*1,0</t>
  </si>
  <si>
    <t>(4,0+1,0)*0,5*1,0</t>
  </si>
  <si>
    <t>(2,5+1,0)*0,5*1,0</t>
  </si>
  <si>
    <t>(2,4+1,0)*0,5*1,0</t>
  </si>
  <si>
    <t>opevnění zához+rovnanina</t>
  </si>
  <si>
    <t>(1,3+1,0+1,0)*0,5*4,0</t>
  </si>
  <si>
    <t>(1,2+1,0+1,0)*0,5*4,0</t>
  </si>
  <si>
    <t>(2,45+1,0+1,0)*0,5*4,0</t>
  </si>
  <si>
    <t>(3,0+1,0+1,0)*0,5*4,0</t>
  </si>
  <si>
    <t>(2,0+1,0+1,0)*0,5*4,0</t>
  </si>
  <si>
    <t>(1,7+1,0+1,0)*0,5*4,0</t>
  </si>
  <si>
    <t>(1,6+1,0+1,0)*0,5*4,0</t>
  </si>
  <si>
    <t>(3,3+1,0+1,0)*0,5*4,0</t>
  </si>
  <si>
    <t>(4,0+1,0+1,0)*0,5*4,0</t>
  </si>
  <si>
    <t>(2,5+1,0+1,0)*0,5*4,0</t>
  </si>
  <si>
    <t>(2,4+1,0+1,0)*0,5*4,0</t>
  </si>
  <si>
    <t>viz F.7.5, F.5</t>
  </si>
  <si>
    <t>dokopání pro přehrážky</t>
  </si>
  <si>
    <t>"ppodkl. vrstvy"0,95*7,0*4</t>
  </si>
  <si>
    <t>dokopání zdrsnění dna (oproti průběž. opev.)</t>
  </si>
  <si>
    <t>"podkl. vrstvy"0,6*7,0*4</t>
  </si>
  <si>
    <t>-62,61</t>
  </si>
  <si>
    <t>-52410469</t>
  </si>
  <si>
    <t>93,915*0,3</t>
  </si>
  <si>
    <t>1481425880</t>
  </si>
  <si>
    <t>156,525*0,4</t>
  </si>
  <si>
    <t>132201101</t>
  </si>
  <si>
    <t>Hloubení rýh š do 600 mm v hornině tř. 3 objemu do 100 m3</t>
  </si>
  <si>
    <t>-1418464582</t>
  </si>
  <si>
    <t>Hloubení zapažených i nezapažených rýh šířky do 600 mm s urovnáním dna do předepsaného profilu a spádu v hornině tř. 3 do 100 m3</t>
  </si>
  <si>
    <t>viz F.2, F.7.1</t>
  </si>
  <si>
    <t>pro zajišťovací práh</t>
  </si>
  <si>
    <t>3,3*0,3*0,75*2</t>
  </si>
  <si>
    <t>-1302733</t>
  </si>
  <si>
    <t>(93,915+62,61)*0,08</t>
  </si>
  <si>
    <t>(338,92+1,485)*0,5</t>
  </si>
  <si>
    <t>93731270</t>
  </si>
  <si>
    <t>496,83*0,5</t>
  </si>
  <si>
    <t>1094414093</t>
  </si>
  <si>
    <t>338,92+93,915+62,51+1,485</t>
  </si>
  <si>
    <t>-248,415</t>
  </si>
  <si>
    <t>-1452420892</t>
  </si>
  <si>
    <t>248,415*10</t>
  </si>
  <si>
    <t>-938228638</t>
  </si>
  <si>
    <t>248,415+248,415</t>
  </si>
  <si>
    <t>-1634627033</t>
  </si>
  <si>
    <t>248,415</t>
  </si>
  <si>
    <t>1841040265</t>
  </si>
  <si>
    <t>22,33</t>
  </si>
  <si>
    <t>940449896</t>
  </si>
  <si>
    <t>248,415*1,8</t>
  </si>
  <si>
    <t>-1598871782</t>
  </si>
  <si>
    <t>223,3</t>
  </si>
  <si>
    <t>2062240528</t>
  </si>
  <si>
    <t>223,3*0,03*1,03</t>
  </si>
  <si>
    <t>201980328</t>
  </si>
  <si>
    <t>2,0*33</t>
  </si>
  <si>
    <t>22,9</t>
  </si>
  <si>
    <t>prahy typ I</t>
  </si>
  <si>
    <t>(1,3+1)*4</t>
  </si>
  <si>
    <t>(1,2+1)*4</t>
  </si>
  <si>
    <t>(2,45+1)*4</t>
  </si>
  <si>
    <t>(3,0+1)*4</t>
  </si>
  <si>
    <t>(2,0+1)*4</t>
  </si>
  <si>
    <t>(1,7+1)*4</t>
  </si>
  <si>
    <t>(1,8+1)*4</t>
  </si>
  <si>
    <t>(3,3+1)*4</t>
  </si>
  <si>
    <t>(4,0+1)*4</t>
  </si>
  <si>
    <t>(2,5+1)*4</t>
  </si>
  <si>
    <t>(2,4+1)*4</t>
  </si>
  <si>
    <t>-1944132046</t>
  </si>
  <si>
    <t>2,5*33*2</t>
  </si>
  <si>
    <t>"pod osetí"(46+76+1)*1,1</t>
  </si>
  <si>
    <t>(19,2+22,9)*1,1</t>
  </si>
  <si>
    <t>1,6*2*4*11</t>
  </si>
  <si>
    <t>-1065281861</t>
  </si>
  <si>
    <t>(46+76+1)*1,1</t>
  </si>
  <si>
    <t>práh typ I</t>
  </si>
  <si>
    <t>2*11*4*1</t>
  </si>
  <si>
    <t>232312111</t>
  </si>
  <si>
    <t>Opracování pilot ze dřeva D nad 120 mm</t>
  </si>
  <si>
    <t>1571016426</t>
  </si>
  <si>
    <t>Opracování pilot ze dřeva průměru přes 120 mm</t>
  </si>
  <si>
    <t>viz F.7.1</t>
  </si>
  <si>
    <t>úprava zaražených kůlů</t>
  </si>
  <si>
    <t>2*0,1*0,1*3,14*2,5</t>
  </si>
  <si>
    <t>05213011</t>
  </si>
  <si>
    <t>-1531218125</t>
  </si>
  <si>
    <t>2*0,075*0,075*3,14*2,5</t>
  </si>
  <si>
    <t>457542111</t>
  </si>
  <si>
    <t>Filtrační vrstvy ze štěrkodrti se zhutněním frakce od 0 až 22 do 0 až 63 mm</t>
  </si>
  <si>
    <t>-1869806705</t>
  </si>
  <si>
    <t>Filtrační vrstvy jakékoliv tloušťky a sklonu ze štěrkodrti se zhutněním do 10 pojezdů/m3, frakce od 0-22 do 0-63 mm</t>
  </si>
  <si>
    <t>šd 32-63</t>
  </si>
  <si>
    <t>0,5*33</t>
  </si>
  <si>
    <t>0,5*7,0</t>
  </si>
  <si>
    <t>zdrsnění dna</t>
  </si>
  <si>
    <t>0,24*7*4</t>
  </si>
  <si>
    <t>přehrážka</t>
  </si>
  <si>
    <t>0,5*5,5*4</t>
  </si>
  <si>
    <t>457542112</t>
  </si>
  <si>
    <t>Filtrační vrstvy ze štěrkodrti se zhutněním frakce od 0 až 120 do 0 až 125 mm</t>
  </si>
  <si>
    <t>895601910</t>
  </si>
  <si>
    <t>Filtrační vrstvy jakékoliv tloušťky a sklonu ze štěrkodrti se zhutněním do 10 pojezdů/m3, frakce od 0-120 do 0-125 mm</t>
  </si>
  <si>
    <t>šd 32-90</t>
  </si>
  <si>
    <t>0,55*33</t>
  </si>
  <si>
    <t>0,55*7,0</t>
  </si>
  <si>
    <t>0,31*7*4</t>
  </si>
  <si>
    <t>0,55*6*4</t>
  </si>
  <si>
    <t>462512270</t>
  </si>
  <si>
    <t>Zához z lomového kamene s proštěrkováním z terénu hmotnost do 200 kg</t>
  </si>
  <si>
    <t>896476282</t>
  </si>
  <si>
    <t>Zához z lomového kamene neupraveného záhozového s proštěrkováním z terénu, hmotnosti jednotlivých kamenů do 200 kg</t>
  </si>
  <si>
    <t>9,0*0,5</t>
  </si>
  <si>
    <t>0,5*1,7</t>
  </si>
  <si>
    <t>9,8*0,5</t>
  </si>
  <si>
    <t>0,5*2,0</t>
  </si>
  <si>
    <t>prah typ I</t>
  </si>
  <si>
    <t>1,3*0,5*3</t>
  </si>
  <si>
    <t>1,2*0,5*3</t>
  </si>
  <si>
    <t>2,45*0,5*3</t>
  </si>
  <si>
    <t>3,0*0,5*3</t>
  </si>
  <si>
    <t>2,0*0,5*3</t>
  </si>
  <si>
    <t>1,7*0,5*3</t>
  </si>
  <si>
    <t>1,8*0,5*3</t>
  </si>
  <si>
    <t>3,3*0,5*3</t>
  </si>
  <si>
    <t>4,0*0,5*3</t>
  </si>
  <si>
    <t>2,5*0,5*3</t>
  </si>
  <si>
    <t>2,4*0,5*3</t>
  </si>
  <si>
    <t>přehrážky</t>
  </si>
  <si>
    <t>0,7*3*2*4</t>
  </si>
  <si>
    <t>462519002</t>
  </si>
  <si>
    <t>Příplatek za urovnání ploch záhozu z lomového kamene hmotnost do 200 kg</t>
  </si>
  <si>
    <t>1285544804</t>
  </si>
  <si>
    <t>Zához z lomového kamene neupraveného záhozového Příplatek k cenám za urovnání viditelných ploch záhozu z kamene, hmotnosti jednotlivých kamenů do 200 kg</t>
  </si>
  <si>
    <t>9,0</t>
  </si>
  <si>
    <t>1,3*3</t>
  </si>
  <si>
    <t>1,2*3</t>
  </si>
  <si>
    <t>2,45*3</t>
  </si>
  <si>
    <t>3,0*3</t>
  </si>
  <si>
    <t>2,0*3</t>
  </si>
  <si>
    <t>1,7*3</t>
  </si>
  <si>
    <t>1,8*3</t>
  </si>
  <si>
    <t>3,3*3</t>
  </si>
  <si>
    <t>4,0*3</t>
  </si>
  <si>
    <t>2,5*3</t>
  </si>
  <si>
    <t>2,4*3</t>
  </si>
  <si>
    <t>1,0*3,0*2*4</t>
  </si>
  <si>
    <t>-1540680373</t>
  </si>
  <si>
    <t>1,3*33*2</t>
  </si>
  <si>
    <t>6,6*1,3</t>
  </si>
  <si>
    <t>2,2*11,6*2</t>
  </si>
  <si>
    <t>(1,3+1)*1*1</t>
  </si>
  <si>
    <t>(1,2+1)*1*1</t>
  </si>
  <si>
    <t>(2,45+1)*1*1</t>
  </si>
  <si>
    <t>(3,0+1)*1*1</t>
  </si>
  <si>
    <t>(2,0+1)*1*1</t>
  </si>
  <si>
    <t>(1,7+1)*1*1</t>
  </si>
  <si>
    <t>(1,8+1)*1*1</t>
  </si>
  <si>
    <t>(3,3+1)*1*1</t>
  </si>
  <si>
    <t>(4,0+1)*1*1</t>
  </si>
  <si>
    <t>(2,5+1)*1*1</t>
  </si>
  <si>
    <t>(2,4+1)*1*1</t>
  </si>
  <si>
    <t>práh typ I - opevnění svah</t>
  </si>
  <si>
    <t>0,55*2*4*11</t>
  </si>
  <si>
    <t>0,55*2*7*4</t>
  </si>
  <si>
    <t>0,75*2*7*4</t>
  </si>
  <si>
    <t>2012619135</t>
  </si>
  <si>
    <t>1,4*33*2</t>
  </si>
  <si>
    <t>6,6*1,1</t>
  </si>
  <si>
    <t>2,6*11,6*2</t>
  </si>
  <si>
    <t>(1,3*1)</t>
  </si>
  <si>
    <t>(1,2*1)</t>
  </si>
  <si>
    <t>(2,45*1)</t>
  </si>
  <si>
    <t>(3,0*1)</t>
  </si>
  <si>
    <t>(2,0*1)</t>
  </si>
  <si>
    <t>(1,7*1)</t>
  </si>
  <si>
    <t>(1,8*1)</t>
  </si>
  <si>
    <t>(3,3*1)</t>
  </si>
  <si>
    <t>(4,0*1)</t>
  </si>
  <si>
    <t>(2,5*1)</t>
  </si>
  <si>
    <t>(2,4*1)</t>
  </si>
  <si>
    <t>opevnění svah</t>
  </si>
  <si>
    <t>1*2*4*11</t>
  </si>
  <si>
    <t>1,0*2*7*4</t>
  </si>
  <si>
    <t>1,2*2*7*4</t>
  </si>
  <si>
    <t>467510111</t>
  </si>
  <si>
    <t>Balvanitý skluz z lomového kamene tl 700 až 1200 mm</t>
  </si>
  <si>
    <t>117034306</t>
  </si>
  <si>
    <t>Balvanitý skluz z lomového kamene hmotnosti kamene jednotlivě přes 300 do 3000 kg s proštěrkováním tl. vrstvy 700 až 1200 mm</t>
  </si>
  <si>
    <t>3,5*33</t>
  </si>
  <si>
    <t>"zasílené prahy"3,0*1,0*0,5</t>
  </si>
  <si>
    <t>3,5*7,0</t>
  </si>
  <si>
    <t>"zesílený práh"3,0*1,0*0,5</t>
  </si>
  <si>
    <t>1,7*7*4</t>
  </si>
  <si>
    <t>4,7*3*4</t>
  </si>
  <si>
    <t>469951521</t>
  </si>
  <si>
    <t>Zpevnění kůly l od 2 do 2,5 m hornina 3 až 5</t>
  </si>
  <si>
    <t>358419135</t>
  </si>
  <si>
    <t>Zpevnění kůly z tyčoviny Ø od 80 do 130 mm, se zaražením nejméně na jednu poloviny jejich délky délky od 2,0 do 2,5 m, zaražené v hornině 3 až 5</t>
  </si>
  <si>
    <t>zajišťovací práh - kůly</t>
  </si>
  <si>
    <t>469952R1</t>
  </si>
  <si>
    <t>Zpevnění z výřezů jehličnatých</t>
  </si>
  <si>
    <t>-842571705</t>
  </si>
  <si>
    <t>Zpevnění z výřezů pro stavební účely Ø 250 mm, s přibitím na jinou konstrukci jehličnatých</t>
  </si>
  <si>
    <t>zajišťovací práh - zpevnění kulatinou</t>
  </si>
  <si>
    <t>3*7</t>
  </si>
  <si>
    <t>-634463834</t>
  </si>
  <si>
    <t>SO 02 - Úprava toku km 4,690 - 4,744</t>
  </si>
  <si>
    <t>SO 02.1 - Podélné opevnění</t>
  </si>
  <si>
    <t>2079988722</t>
  </si>
  <si>
    <t>150</t>
  </si>
  <si>
    <t>-1960721916</t>
  </si>
  <si>
    <t>1775581059</t>
  </si>
  <si>
    <t>"kácené stromy"3</t>
  </si>
  <si>
    <t>-1326480369</t>
  </si>
  <si>
    <t>"stupeň"0,8+0,6</t>
  </si>
  <si>
    <t>"zídky"17,6+14</t>
  </si>
  <si>
    <t>1512757822</t>
  </si>
  <si>
    <t>-1610611607</t>
  </si>
  <si>
    <t>1416725419</t>
  </si>
  <si>
    <t>vodovod km 4,696</t>
  </si>
  <si>
    <t>-1406024222</t>
  </si>
  <si>
    <t>11*1,0*1,2</t>
  </si>
  <si>
    <t>-1287860569</t>
  </si>
  <si>
    <t>17,6+14</t>
  </si>
  <si>
    <t>-537029277</t>
  </si>
  <si>
    <t>39,28*0,1</t>
  </si>
  <si>
    <t>71,27*0,1</t>
  </si>
  <si>
    <t>124203101</t>
  </si>
  <si>
    <t>Vykopávky do 1000 m3 pro koryta vodotečí v hornině tř. 3</t>
  </si>
  <si>
    <t>-999303120</t>
  </si>
  <si>
    <t>Vykopávky pro koryta vodotečí s přehozením výkopku na vzdálenost do 3 m nebo s naložením na dopravní prostředek v hornině tř. 3 do 1 000 m3</t>
  </si>
  <si>
    <t>192,24</t>
  </si>
  <si>
    <t>-90,096</t>
  </si>
  <si>
    <t>-1165549127</t>
  </si>
  <si>
    <t>viz pol.124203101</t>
  </si>
  <si>
    <t>135,144*0,3</t>
  </si>
  <si>
    <t>124303101</t>
  </si>
  <si>
    <t>Vykopávky do 1000 m3 pro koryta vodotečí v hornině tř. 4</t>
  </si>
  <si>
    <t>1875810843</t>
  </si>
  <si>
    <t>Vykopávky pro koryta vodotečí s přehozením výkopku na vzdálenost do 3 m nebo s naložením na dopravní prostředek v hornině tř. 4 do 1 000 m3</t>
  </si>
  <si>
    <t>225,24*0,4</t>
  </si>
  <si>
    <t>131201101</t>
  </si>
  <si>
    <t>Hloubení jam nezapažených v hornině tř. 3 objemu do 100 m3</t>
  </si>
  <si>
    <t>799018920</t>
  </si>
  <si>
    <t>Hloubení nezapažených jam a zářezů s urovnáním dna do předepsaného profilu a spádu v hornině tř. 3 do 100 m3</t>
  </si>
  <si>
    <t>výkop rovnanina</t>
  </si>
  <si>
    <t>19,65</t>
  </si>
  <si>
    <t>6,44</t>
  </si>
  <si>
    <t>-10,436</t>
  </si>
  <si>
    <t>-1749354615</t>
  </si>
  <si>
    <t>viz pol.131201101</t>
  </si>
  <si>
    <t>15,654*0,3</t>
  </si>
  <si>
    <t>131301101</t>
  </si>
  <si>
    <t>Hloubení jam nezapažených v hornině tř. 4 objemu do 100 m3</t>
  </si>
  <si>
    <t>1986271159</t>
  </si>
  <si>
    <t>Hloubení nezapažených jam a zářezů s urovnáním dna do předepsaného profilu a spádu v hornině tř. 4 do 100 m3</t>
  </si>
  <si>
    <t>26,09*0,4</t>
  </si>
  <si>
    <t>-1805030870</t>
  </si>
  <si>
    <t>20,08</t>
  </si>
  <si>
    <t>33,28</t>
  </si>
  <si>
    <t>-17,6-14</t>
  </si>
  <si>
    <t>1,16*0,15*(3+15)</t>
  </si>
  <si>
    <t>1,24*0,15*(16+7)</t>
  </si>
  <si>
    <t>0,21*(3+15+16+7)</t>
  </si>
  <si>
    <t>vodovod. přeložka</t>
  </si>
  <si>
    <t>1*1,6*0,8*2</t>
  </si>
  <si>
    <t>2*(1,6+3,2)*0,8*0,5*2</t>
  </si>
  <si>
    <t>7*3,2*0,8</t>
  </si>
  <si>
    <t>-26,376</t>
  </si>
  <si>
    <t>-1139938075</t>
  </si>
  <si>
    <t>39,564*0,3</t>
  </si>
  <si>
    <t>1732093663</t>
  </si>
  <si>
    <t>65,94*0,4</t>
  </si>
  <si>
    <t>133201101</t>
  </si>
  <si>
    <t>Hloubení šachet v hornině tř. 3 objemu do 100 m3</t>
  </si>
  <si>
    <t>491186411</t>
  </si>
  <si>
    <t>Hloubení zapažených i nezapažených šachet s případným nutným přemístěním výkopku ve výkopišti v hornině tř. 3 do 100 m3</t>
  </si>
  <si>
    <t>tř. III 60%</t>
  </si>
  <si>
    <t>šachta pro napojení na stáv. řad</t>
  </si>
  <si>
    <t>1,4*1,2*(1,6+0,8)*0,6</t>
  </si>
  <si>
    <t>sonda pro ověření hloubky vodovodu</t>
  </si>
  <si>
    <t>0,6*0,6*2,5*0,6</t>
  </si>
  <si>
    <t>133301101</t>
  </si>
  <si>
    <t>Hloubení šachet v hornině tř. 4 objemu do 100 m3</t>
  </si>
  <si>
    <t>316745847</t>
  </si>
  <si>
    <t>Hloubení zapažených i nezapažených šachet s případným nutným přemístěním výkopku ve výkopišti v hornině tř. 4 do 100 m3</t>
  </si>
  <si>
    <t>1,4*1,2*(1,6+0,8)*0,4</t>
  </si>
  <si>
    <t>sonda vodovod</t>
  </si>
  <si>
    <t>0,6*0,6*2,5*0,4</t>
  </si>
  <si>
    <t>151101201</t>
  </si>
  <si>
    <t>Zřízení příložného pažení stěn výkopu hl do 4 m</t>
  </si>
  <si>
    <t>1485537448</t>
  </si>
  <si>
    <t>Zřízení pažení stěn výkopu bez rozepření nebo vzepření příložné, hloubky do 4 m</t>
  </si>
  <si>
    <t>pro šachtu</t>
  </si>
  <si>
    <t>(1,4+1,2)*2*(1,6+0,8)</t>
  </si>
  <si>
    <t>151101211</t>
  </si>
  <si>
    <t>Odstranění příložného pažení stěn hl do 4 m</t>
  </si>
  <si>
    <t>-1430233260</t>
  </si>
  <si>
    <t>Odstranění pažení stěn výkopu s uložením pažin na vzdálenost do 3 m od okraje výkopu příložné, hloubky do 4 m</t>
  </si>
  <si>
    <t>viz pol.151101201</t>
  </si>
  <si>
    <t>12,48</t>
  </si>
  <si>
    <t>151101301</t>
  </si>
  <si>
    <t>Zřízení rozepření stěn při pažení příložném hl do 4 m</t>
  </si>
  <si>
    <t>-748064818</t>
  </si>
  <si>
    <t>Zřízení rozepření zapažených stěn výkopů s potřebným přepažováním při roubení příložném, hloubky do 4 m</t>
  </si>
  <si>
    <t>pro šachtu napojení</t>
  </si>
  <si>
    <t>množství dle výkopu</t>
  </si>
  <si>
    <t>4,03</t>
  </si>
  <si>
    <t>151101311</t>
  </si>
  <si>
    <t>Odstranění rozepření stěn při pažení příložném hl do 4 m</t>
  </si>
  <si>
    <t>-1369216509</t>
  </si>
  <si>
    <t>Odstranění rozepření stěn výkopů s uložením materiálu na vzdálenost do 3 m od okraje výkopu roubení příložného, hloubky do 4 m</t>
  </si>
  <si>
    <t>viz pol.151101301</t>
  </si>
  <si>
    <t>151811133</t>
  </si>
  <si>
    <t>Osazení pažicího boxu hl výkopu do 4 m š do 5 m</t>
  </si>
  <si>
    <t>-707073569</t>
  </si>
  <si>
    <t>Zřízení pažicích boxů pro pažení a rozepření stěn rýh podzemního vedení hloubka výkopu do 4 m, šířka přes 2,5 do 5 m</t>
  </si>
  <si>
    <t>přeložka vodovod. přípojky</t>
  </si>
  <si>
    <t>2*(1,6+3,2)*0,5*2</t>
  </si>
  <si>
    <t>7*3,2*2</t>
  </si>
  <si>
    <t>2*(3,2+1,6)*0,5*2</t>
  </si>
  <si>
    <t>151811233</t>
  </si>
  <si>
    <t>Odstranění pažicího boxu hl výkopu do 4 m š do 5 m</t>
  </si>
  <si>
    <t>-460508119</t>
  </si>
  <si>
    <t>Odstranění pažicích boxů pro pažení a rozepření stěn rýh podzemního vedení hloubka výkopu do 4 m, šířka přes 2,5 do 5 m</t>
  </si>
  <si>
    <t>viz pol.151811133</t>
  </si>
  <si>
    <t>113916801</t>
  </si>
  <si>
    <t>(15+2)/0,256*2</t>
  </si>
  <si>
    <t>-1527735114</t>
  </si>
  <si>
    <t>km 4,697-4,712</t>
  </si>
  <si>
    <t>(15+2)*2*2</t>
  </si>
  <si>
    <t>246669551</t>
  </si>
  <si>
    <t>-1622065481</t>
  </si>
  <si>
    <t>(12+2)/0,256*2*8,4*0,001*0,5*2</t>
  </si>
  <si>
    <t>-1450876548</t>
  </si>
  <si>
    <t>-352235678</t>
  </si>
  <si>
    <t>(15+2)*2*33,9*0,001*2</t>
  </si>
  <si>
    <t>8*3*33,9*0,001</t>
  </si>
  <si>
    <t>-652020629</t>
  </si>
  <si>
    <t>3,119*0,5</t>
  </si>
  <si>
    <t>-753524871</t>
  </si>
  <si>
    <t>3,119</t>
  </si>
  <si>
    <t>-331614480</t>
  </si>
  <si>
    <t>(3+2*2)*0,5</t>
  </si>
  <si>
    <t>(15+2*2)*0,5</t>
  </si>
  <si>
    <t>(16+2*3)*0,5</t>
  </si>
  <si>
    <t>(7+2*3)*0,5</t>
  </si>
  <si>
    <t>-532029855</t>
  </si>
  <si>
    <t>30,5*0,04*0,5</t>
  </si>
  <si>
    <t>-1860311120</t>
  </si>
  <si>
    <t>0,1*0,1*1,5*28*0,5</t>
  </si>
  <si>
    <t>1462526655</t>
  </si>
  <si>
    <t>30,5</t>
  </si>
  <si>
    <t>Souče</t>
  </si>
  <si>
    <t>1989843861</t>
  </si>
  <si>
    <t>(15+2*2)*0,5*0,5</t>
  </si>
  <si>
    <t>(3+2*2)*0,5*0,5</t>
  </si>
  <si>
    <t>(16+2*3)*0,5*0,5</t>
  </si>
  <si>
    <t>(7+2*3)*0,5*0,5</t>
  </si>
  <si>
    <t>-2028548515</t>
  </si>
  <si>
    <t>15,25</t>
  </si>
  <si>
    <t>-509058712</t>
  </si>
  <si>
    <t>pro jámy 100%</t>
  </si>
  <si>
    <t>(15,654+10,436)</t>
  </si>
  <si>
    <t>pro rýhy 100%</t>
  </si>
  <si>
    <t>(39,564+26,376)</t>
  </si>
  <si>
    <t>974101520</t>
  </si>
  <si>
    <t>-1923654029</t>
  </si>
  <si>
    <t>"kamenné zídky"31,6</t>
  </si>
  <si>
    <t>31,6</t>
  </si>
  <si>
    <t>-1730925551</t>
  </si>
  <si>
    <t>46,77</t>
  </si>
  <si>
    <t>1500235550</t>
  </si>
  <si>
    <t>274,532*0,5</t>
  </si>
  <si>
    <t>-2083479545</t>
  </si>
  <si>
    <t>135,144+90,096+15,654+10,436+39,564+26,376+2,419+1,613</t>
  </si>
  <si>
    <t>-46,77</t>
  </si>
  <si>
    <t>odpočet do nátrží</t>
  </si>
  <si>
    <t>-137,266</t>
  </si>
  <si>
    <t>-641572899</t>
  </si>
  <si>
    <t>137,266*10</t>
  </si>
  <si>
    <t>-534524079</t>
  </si>
  <si>
    <t>1111669682</t>
  </si>
  <si>
    <t>137,266+137,266</t>
  </si>
  <si>
    <t>977766160</t>
  </si>
  <si>
    <t>"vybour. mater."31,6</t>
  </si>
  <si>
    <t>1780617766</t>
  </si>
  <si>
    <t>1719087915</t>
  </si>
  <si>
    <t>uložení přebytku 50% do nátrží</t>
  </si>
  <si>
    <t>137,266</t>
  </si>
  <si>
    <t>1532460247</t>
  </si>
  <si>
    <t>11,055</t>
  </si>
  <si>
    <t>103719673</t>
  </si>
  <si>
    <t>"zídky"33</t>
  </si>
  <si>
    <t>1635267109</t>
  </si>
  <si>
    <t>137,266*1,8</t>
  </si>
  <si>
    <t>-74103486</t>
  </si>
  <si>
    <t>0,08*(3+15)</t>
  </si>
  <si>
    <t>0,46*(16+7)</t>
  </si>
  <si>
    <t>zásyp přeložky přípojky</t>
  </si>
  <si>
    <t>"výkop"28,16+4,03</t>
  </si>
  <si>
    <t>"odpočet konstrukce"-(1,04+2,84)</t>
  </si>
  <si>
    <t>Mezisoučet</t>
  </si>
  <si>
    <t>zásyp sondy</t>
  </si>
  <si>
    <t>0,6*0,6*2,5</t>
  </si>
  <si>
    <t>175151101</t>
  </si>
  <si>
    <t>Obsypání potrubí strojně sypaninou bez prohození, uloženou do 3 m</t>
  </si>
  <si>
    <t>1956129855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</si>
  <si>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</si>
  <si>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přeložená vodovodní přípojka</t>
  </si>
  <si>
    <t>6*0,8*0,23</t>
  </si>
  <si>
    <t>7*0,8*0,31</t>
  </si>
  <si>
    <t>58337310</t>
  </si>
  <si>
    <t>štěrkopísek frakce 0/4</t>
  </si>
  <si>
    <t>1907362840</t>
  </si>
  <si>
    <t>specifikace k pol.17515101</t>
  </si>
  <si>
    <t>1*2,0</t>
  </si>
  <si>
    <t>1342394967</t>
  </si>
  <si>
    <t>39,28</t>
  </si>
  <si>
    <t>-448923661</t>
  </si>
  <si>
    <t>-589463476</t>
  </si>
  <si>
    <t>39,28*0,03*1,03</t>
  </si>
  <si>
    <t>181411122</t>
  </si>
  <si>
    <t>Založení lučního trávníku výsevem plochy do 1000 m2 ve svahu do 1:2</t>
  </si>
  <si>
    <t>-468655181</t>
  </si>
  <si>
    <t>Založení trávníku na půdě předem připravené plochy do 1000 m2 výsevem včetně utažení lučního na svahu přes 1:5 do 1:2</t>
  </si>
  <si>
    <t>71,27</t>
  </si>
  <si>
    <t>-1022385201</t>
  </si>
  <si>
    <t>specifikace k pol.181411122</t>
  </si>
  <si>
    <t>71,27*0,03*1,03</t>
  </si>
  <si>
    <t>-208635115</t>
  </si>
  <si>
    <t>1,16*(3+15)</t>
  </si>
  <si>
    <t>1,24*(16+7)</t>
  </si>
  <si>
    <t>39,1</t>
  </si>
  <si>
    <t>-405111134</t>
  </si>
  <si>
    <t>viz F.2, F.6</t>
  </si>
  <si>
    <t>59,54</t>
  </si>
  <si>
    <t>1698509765</t>
  </si>
  <si>
    <t>11,91</t>
  </si>
  <si>
    <t>-1962529037</t>
  </si>
  <si>
    <t>110,55</t>
  </si>
  <si>
    <t>"odpočet v rovině"-39,28</t>
  </si>
  <si>
    <t>183101113</t>
  </si>
  <si>
    <t>Hloubení jamek bez výměny půdy zeminy tř 1 až 4 objem do 0,05 m3 v rovině a svahu do 1:5</t>
  </si>
  <si>
    <t>2065214445</t>
  </si>
  <si>
    <t>Hloubení jamek pro vysazování rostlin v zemině tř.1 až 4 bez výměny půdy v rovině nebo na svahu do 1:5, objemu přes 0,02 do 0,05 m3</t>
  </si>
  <si>
    <t>keře</t>
  </si>
  <si>
    <t>184102111</t>
  </si>
  <si>
    <t>Výsadba dřeviny s balem D do 0,2 m do jamky se zalitím v rovině a svahu do 1:5</t>
  </si>
  <si>
    <t>445551528</t>
  </si>
  <si>
    <t>Výsadba dřeviny s balem do předem vyhloubené jamky se zalitím v rovině nebo na svahu do 1:5, při průměru balu přes 100 do 200 mm</t>
  </si>
  <si>
    <t>02650R20</t>
  </si>
  <si>
    <t>svída červená, 40-60 cm ZB</t>
  </si>
  <si>
    <t>1942324901</t>
  </si>
  <si>
    <t>specifikace k pol.184102111</t>
  </si>
  <si>
    <t>02650R21</t>
  </si>
  <si>
    <t>trnka obecná, 40-60 cm, ZB</t>
  </si>
  <si>
    <t>-86820986</t>
  </si>
  <si>
    <t>02650R22</t>
  </si>
  <si>
    <t>líska obecná, 40-60 cm, ZB</t>
  </si>
  <si>
    <t>1682924774</t>
  </si>
  <si>
    <t>-433501690</t>
  </si>
  <si>
    <t>pro keře</t>
  </si>
  <si>
    <t>-1483463893</t>
  </si>
  <si>
    <t>184802613</t>
  </si>
  <si>
    <t>Chemické odplevelení po založení kultury postřikem hnízdově v rovině a svahu do 1:5</t>
  </si>
  <si>
    <t>809183939</t>
  </si>
  <si>
    <t>Chemické odplevelení po založení kultury v rovině nebo na svahu do 1:5 postřikem hnízdově</t>
  </si>
  <si>
    <t>184813111</t>
  </si>
  <si>
    <t>Ochrana lesních kultur proti škodám způsobených zvěří nátěrem nebo postřikem</t>
  </si>
  <si>
    <t>268520194</t>
  </si>
  <si>
    <t>Ošetřování a ochrana stromů proti škodám způsobeným zvěří nátěrem nebo postřikem</t>
  </si>
  <si>
    <t xml:space="preserve">keře, </t>
  </si>
  <si>
    <t>-1786430569</t>
  </si>
  <si>
    <t>0,5*12</t>
  </si>
  <si>
    <t>1643516502</t>
  </si>
  <si>
    <t>12*0,15*0,5</t>
  </si>
  <si>
    <t>1728145421</t>
  </si>
  <si>
    <t>12*5</t>
  </si>
  <si>
    <t>-187375512</t>
  </si>
  <si>
    <t>-1915675341</t>
  </si>
  <si>
    <t>10 l/ks keř - po výsadbě</t>
  </si>
  <si>
    <t>12*0,01</t>
  </si>
  <si>
    <t>1797380099</t>
  </si>
  <si>
    <t>0,12</t>
  </si>
  <si>
    <t>-1821995049</t>
  </si>
  <si>
    <t>460657553</t>
  </si>
  <si>
    <t>275261111</t>
  </si>
  <si>
    <t>Osazování bloků základových patek z betonu prostého nebo ŽB do objemu 0,10 m3</t>
  </si>
  <si>
    <t>1854660679</t>
  </si>
  <si>
    <t>Osazování betonových základových bloků patek na maltu MC-25, objemu přes 0,06 do 0,10 m3</t>
  </si>
  <si>
    <t>pro sloupky vodovod</t>
  </si>
  <si>
    <t>LGB.1567620</t>
  </si>
  <si>
    <t>patka plotová 25x25x80 cm rohová</t>
  </si>
  <si>
    <t>-1586852693</t>
  </si>
  <si>
    <t>specifikace k pol.275611111</t>
  </si>
  <si>
    <t>-723700390</t>
  </si>
  <si>
    <t>0,05*(3+15)</t>
  </si>
  <si>
    <t>0,05*(16+7)</t>
  </si>
  <si>
    <t>547161394</t>
  </si>
  <si>
    <t>(0,2+0,1)*(3+15)</t>
  </si>
  <si>
    <t>0,05*2*2</t>
  </si>
  <si>
    <t>(0,2+0,1)*(16+7)</t>
  </si>
  <si>
    <t>0,055*2*2</t>
  </si>
  <si>
    <t>-96455206</t>
  </si>
  <si>
    <t>12,72</t>
  </si>
  <si>
    <t>2010068965</t>
  </si>
  <si>
    <t>(44+38)*0,36*0,222*0,001</t>
  </si>
  <si>
    <t>-1439881197</t>
  </si>
  <si>
    <t>(3+15)*1,1*3,98*0,001</t>
  </si>
  <si>
    <t>(16+7)*1,2*3,98*0,001</t>
  </si>
  <si>
    <t>-699880231</t>
  </si>
  <si>
    <t>0,31*(3+15)</t>
  </si>
  <si>
    <t>0,40*(16+7)</t>
  </si>
  <si>
    <t>-1927257787</t>
  </si>
  <si>
    <t>1,4*(3+15)</t>
  </si>
  <si>
    <t>"odpočet obklad"-0,31*(3+15)</t>
  </si>
  <si>
    <t>1,8*(16+7)</t>
  </si>
  <si>
    <t>"odpočet obklad"-0,40*(16+7)</t>
  </si>
  <si>
    <t>-1112268200</t>
  </si>
  <si>
    <t>(3+15)*(2,0+0,6)</t>
  </si>
  <si>
    <t>1,4*2*2</t>
  </si>
  <si>
    <t>(2,4+0,6)*(16+7)</t>
  </si>
  <si>
    <t>1,8*2*2</t>
  </si>
  <si>
    <t>638089255</t>
  </si>
  <si>
    <t>128,6</t>
  </si>
  <si>
    <t>-2095892226</t>
  </si>
  <si>
    <t>45*0,617*0,001</t>
  </si>
  <si>
    <t>39*0,617*0,001</t>
  </si>
  <si>
    <t>-1631697942</t>
  </si>
  <si>
    <t>1,25*(3+15)*7,9*0,001</t>
  </si>
  <si>
    <t>1,65*(16+7)*7,9*0,001</t>
  </si>
  <si>
    <t>-669174985</t>
  </si>
  <si>
    <t>6*0,6</t>
  </si>
  <si>
    <t>7*0,6</t>
  </si>
  <si>
    <t>729930845</t>
  </si>
  <si>
    <t>973029731</t>
  </si>
  <si>
    <t>-707473296</t>
  </si>
  <si>
    <t>-1397632777</t>
  </si>
  <si>
    <t>451573111</t>
  </si>
  <si>
    <t>Lože pod potrubí otevřený výkop ze štěrkopísku</t>
  </si>
  <si>
    <t>164437272</t>
  </si>
  <si>
    <t>Lože pod potrubí, stoky a drobné objekty v otevřeném výkopu z písku a štěrkopísku do 63 mm</t>
  </si>
  <si>
    <t>viz F.1, F.2, F.6</t>
  </si>
  <si>
    <t>13*0,8*0,1</t>
  </si>
  <si>
    <t>452313131</t>
  </si>
  <si>
    <t>Podkladní bloky z betonu prostého tř. C 12/15 otevřený výkop</t>
  </si>
  <si>
    <t>-1317020688</t>
  </si>
  <si>
    <t>Podkladní a zajišťovací konstrukce z betonu prostého v otevřeném výkopu bloky pro potrubí z betonu tř. C 12/15</t>
  </si>
  <si>
    <t>oblouk potrubí</t>
  </si>
  <si>
    <t>2*0,75*0,75*0,5</t>
  </si>
  <si>
    <t>452353101</t>
  </si>
  <si>
    <t>Bednění podkladních bloků otevřený výkop</t>
  </si>
  <si>
    <t>1767285039</t>
  </si>
  <si>
    <t>Bednění podkladních a zajišťovacích konstrukcí v otevřeném výkopu bloků pro potrubí</t>
  </si>
  <si>
    <t>2*(0,75+0,5)*2*0,5</t>
  </si>
  <si>
    <t>1918061423</t>
  </si>
  <si>
    <t>(3+15)*0,31</t>
  </si>
  <si>
    <t>(16+7)*1,1</t>
  </si>
  <si>
    <t>543293269</t>
  </si>
  <si>
    <t>0,42*(12+22)</t>
  </si>
  <si>
    <t>0,38*2*32</t>
  </si>
  <si>
    <t>1724617295</t>
  </si>
  <si>
    <t>0,66*(12+22)</t>
  </si>
  <si>
    <t>0,66*2*32</t>
  </si>
  <si>
    <t>-730679994</t>
  </si>
  <si>
    <t>0,3*12</t>
  </si>
  <si>
    <t>0,4*22</t>
  </si>
  <si>
    <t>1966666332</t>
  </si>
  <si>
    <t>0,6*12</t>
  </si>
  <si>
    <t>0,8*22</t>
  </si>
  <si>
    <t>-1854702434</t>
  </si>
  <si>
    <t>"PB 4,712-4,716"4*(0,3+0,4)*0,3</t>
  </si>
  <si>
    <t>"PB 4,740-4,744"4*(0,4+0,4)*0,3</t>
  </si>
  <si>
    <t>181794221</t>
  </si>
  <si>
    <t>467952012</t>
  </si>
  <si>
    <t>Odstranění prahu z dvojitých kleštin</t>
  </si>
  <si>
    <t>1287128017</t>
  </si>
  <si>
    <t>Odstranění podélného prahu ze dřeva při patě břehových svahů, upevněného na řadě pilot z dvojitých kleštin</t>
  </si>
  <si>
    <t>práh</t>
  </si>
  <si>
    <t>871161141</t>
  </si>
  <si>
    <t>Montáž potrubí z PE100 SDR 11 otevřený výkop svařovaných na tupo D 32 x 3,0 mm</t>
  </si>
  <si>
    <t>-498763194</t>
  </si>
  <si>
    <t>Montáž vodovodního potrubí z plastů v otevřeném výkopu z polyetylenu PE 100 svařovaných na tupo SDR 11/PN16 D 32 x 3,0 mm</t>
  </si>
  <si>
    <t>28613595</t>
  </si>
  <si>
    <t>potrubí dvouvrstvé PE100 s 10% signalizační vrstvou SDR 11 32x3,0 dl 12m</t>
  </si>
  <si>
    <t>-1725308970</t>
  </si>
  <si>
    <t>specifikace k pol.871161141</t>
  </si>
  <si>
    <t>871251101</t>
  </si>
  <si>
    <t>Montáž potrubí z PVC SDR 11 těsněných gumovým kroužkem otevřený výkop D 110 x 4,2 mm</t>
  </si>
  <si>
    <t>1107237307</t>
  </si>
  <si>
    <t>Montáž vodovodního potrubí z plastů v otevřeném výkopu z tvrdého PVC s integrovaným těsněnim SDR 11/PN10 D 110 x 4,2 mm</t>
  </si>
  <si>
    <t>chránička potrubí</t>
  </si>
  <si>
    <t>871251141</t>
  </si>
  <si>
    <t>Montáž potrubí z PE100 SDR 11 otevřený výkop svařovaných na tupo D 110 x 10,0 mm</t>
  </si>
  <si>
    <t>556109320</t>
  </si>
  <si>
    <t>Montáž vodovodního potrubí z plastů v otevřeném výkopu z polyetylenu PE 100 svařovaných na tupo SDR 11/PN16 D 110 x 10,0 mm</t>
  </si>
  <si>
    <t>28613130</t>
  </si>
  <si>
    <t>potrubí vodovodní PE100 PN 10 SDR17 6m 12m 100m 110x6,6mm</t>
  </si>
  <si>
    <t>514765755</t>
  </si>
  <si>
    <t>specifikace k pol.871251141</t>
  </si>
  <si>
    <t>877161101</t>
  </si>
  <si>
    <t>Montáž elektrospojek na vodovodním potrubí z PE trub d 32</t>
  </si>
  <si>
    <t>-31250232</t>
  </si>
  <si>
    <t>Montáž tvarovek na vodovodním plastovém potrubí z polyetylenu PE 100 elektrotvarovek SDR 11/PN16 spojek, oblouků nebo redukcí d 32</t>
  </si>
  <si>
    <t>2+1</t>
  </si>
  <si>
    <t>28615969</t>
  </si>
  <si>
    <t>elektrospojka SDR 11 PE 100 PN 16 D 32mm</t>
  </si>
  <si>
    <t>1145369723</t>
  </si>
  <si>
    <t>specifikace k pol.877161101</t>
  </si>
  <si>
    <t>286141R1</t>
  </si>
  <si>
    <t>tvarovka ISO PE D 32 vnější závit</t>
  </si>
  <si>
    <t>-815767229</t>
  </si>
  <si>
    <t>879161111</t>
  </si>
  <si>
    <t>Montáž vodovodní přípojky na potrubí DN 25</t>
  </si>
  <si>
    <t>133635665</t>
  </si>
  <si>
    <t>Montáž napojení vodovodní přípojky v otevřeném výkopu ve sklonu přes 20 % DN 25</t>
  </si>
  <si>
    <t>892241111</t>
  </si>
  <si>
    <t>Tlaková zkouška vodou potrubí do 80</t>
  </si>
  <si>
    <t>1628937047</t>
  </si>
  <si>
    <t>Tlakové zkoušky vodou na potrubí DN do 80</t>
  </si>
  <si>
    <t>přeložka vodovodu</t>
  </si>
  <si>
    <t>892372111</t>
  </si>
  <si>
    <t>Zabezpečení konců potrubí DN do 300 při tlakových zkouškách vodou</t>
  </si>
  <si>
    <t>1118620939</t>
  </si>
  <si>
    <t>Tlakové zkoušky vodou zabezpečení konců potrubí při tlakových zkouškách DN do 300</t>
  </si>
  <si>
    <t>899713111</t>
  </si>
  <si>
    <t>Orientační tabulky na sloupku betonovém nebo ocelovém</t>
  </si>
  <si>
    <t>1735536130</t>
  </si>
  <si>
    <t>Orientační tabulky na vodovodních a kanalizačních řadech na sloupku ocelovém nebo betonovém</t>
  </si>
  <si>
    <t>55342260</t>
  </si>
  <si>
    <t>sloupek plotový koncový Pz a komaxitový 2000/48x1,5mm</t>
  </si>
  <si>
    <t>-1320294869</t>
  </si>
  <si>
    <t>specifikace k pol.899713111</t>
  </si>
  <si>
    <t>899721111</t>
  </si>
  <si>
    <t>Signalizační vodič DN do 150 mm na potrubí</t>
  </si>
  <si>
    <t>510406370</t>
  </si>
  <si>
    <t>Signalizační vodič na potrubí DN do 150 mm</t>
  </si>
  <si>
    <t>899722111</t>
  </si>
  <si>
    <t>Krytí potrubí z plastů výstražnou fólií z PVC 20 cm</t>
  </si>
  <si>
    <t>380746845</t>
  </si>
  <si>
    <t>Krytí potrubí z plastů výstražnou fólií z PVC šířky 20 cm</t>
  </si>
  <si>
    <t>130</t>
  </si>
  <si>
    <t>899911121</t>
  </si>
  <si>
    <t>Kluzná objímka výšky 41 mm vnějšího průměru potrubí do 183 mm</t>
  </si>
  <si>
    <t>144495269</t>
  </si>
  <si>
    <t>Kluzné objímky (pojízdná sedla) pro zasunutí potrubí do chráničky výšky 41 mm vnějšího průměru potrubí do 183 mm</t>
  </si>
  <si>
    <t>131</t>
  </si>
  <si>
    <t>899913103</t>
  </si>
  <si>
    <t>Uzavírací manžeta chráničky potrubí DN 25 x 100</t>
  </si>
  <si>
    <t>-1783246185</t>
  </si>
  <si>
    <t>Koncové uzavírací manžety chrániček DN potrubí x DN chráničky DN 25 x 100</t>
  </si>
  <si>
    <t>pro přeložku vodovodu</t>
  </si>
  <si>
    <t>132</t>
  </si>
  <si>
    <t>1911763841</t>
  </si>
  <si>
    <t>"km PB 4,697"2*2*1,3</t>
  </si>
  <si>
    <t>"km LB 4,696"2*3*1,7</t>
  </si>
  <si>
    <t>"km PB 4,690"2*1,7</t>
  </si>
  <si>
    <t>133</t>
  </si>
  <si>
    <t>936172127</t>
  </si>
  <si>
    <t>Osazení doplňkových konstrukcí mostního vybavení z oceli hmotnosti do 1000 kg</t>
  </si>
  <si>
    <t>-863645330</t>
  </si>
  <si>
    <t>Osazení kovových doplňků mostního vybavení jednotlivě ocelové konstrukce do 1 000 kg</t>
  </si>
  <si>
    <t>zpětné osazení lávky</t>
  </si>
  <si>
    <t>134</t>
  </si>
  <si>
    <t>-1385085573</t>
  </si>
  <si>
    <t>"km PB 4,697"2*0,6*1,3</t>
  </si>
  <si>
    <t>"km LB 4,696"3*0,6*1,7</t>
  </si>
  <si>
    <t>"km PB 4,690"0,6*1,7</t>
  </si>
  <si>
    <t>135</t>
  </si>
  <si>
    <t>1018540602</t>
  </si>
  <si>
    <t>136</t>
  </si>
  <si>
    <t>-259070054</t>
  </si>
  <si>
    <t>18,8</t>
  </si>
  <si>
    <t>137</t>
  </si>
  <si>
    <t>960111221</t>
  </si>
  <si>
    <t>Bourání vodních staveb z dílců prefabrikovaných betonových a železobetonových, z vodní hladiny</t>
  </si>
  <si>
    <t>-165951695</t>
  </si>
  <si>
    <t>Bourání konstrukcí vodních staveb z hladiny, s naložením vybouraných hmot a suti na dopravní prostředek nebo s odklizením na hromady do vzdálenosti 20 m z dílců prefabrikovaných betonových a železobetonových</t>
  </si>
  <si>
    <t>odstr. schůdků</t>
  </si>
  <si>
    <t>0,7</t>
  </si>
  <si>
    <t>138</t>
  </si>
  <si>
    <t>-982232770</t>
  </si>
  <si>
    <t>0,6+0,8</t>
  </si>
  <si>
    <t>139</t>
  </si>
  <si>
    <t>964076551</t>
  </si>
  <si>
    <t>Vybourání válcovaných nosníků ze zdiva betonového nebo kamenného dl přes 8 m hmotnosti přes 55 kg/m</t>
  </si>
  <si>
    <t>1724772360</t>
  </si>
  <si>
    <t>Vybourání válcovaných nosníků uložených ve zdivu betonovém nebo kamenném na maltu cementovou délky přes 8 m, hmotnosti přes 55 kg/m</t>
  </si>
  <si>
    <t>nosníky lávky I 160, dl. 9m</t>
  </si>
  <si>
    <t>2*9*17,9*0,001</t>
  </si>
  <si>
    <t>140</t>
  </si>
  <si>
    <t>1763736840</t>
  </si>
  <si>
    <t>141</t>
  </si>
  <si>
    <t>-1462166483</t>
  </si>
  <si>
    <t>142</t>
  </si>
  <si>
    <t>966077151</t>
  </si>
  <si>
    <t>Odstranění různých doplňkových ocelových konstrukcí hmotnosti do 1000 kg</t>
  </si>
  <si>
    <t>-1396686087</t>
  </si>
  <si>
    <t>Odstranění různých konstrukcí na mostech doplňkových ocelových konstrukcí hmotnosti jednotlivě přes 500 do 1000 kg</t>
  </si>
  <si>
    <t>demontáž lávky</t>
  </si>
  <si>
    <t>143</t>
  </si>
  <si>
    <t>610173079</t>
  </si>
  <si>
    <t>"štětovnice"0,919*2</t>
  </si>
  <si>
    <t>"rozpěry"1,56*2</t>
  </si>
  <si>
    <t>144</t>
  </si>
  <si>
    <t>-1336894992</t>
  </si>
  <si>
    <t>4,958*4</t>
  </si>
  <si>
    <t>145</t>
  </si>
  <si>
    <t>997013801</t>
  </si>
  <si>
    <t>Poplatek za uložení na skládce (skládkovné) stavebního odpadu betonového kód odpadu 170 101</t>
  </si>
  <si>
    <t>-88094211</t>
  </si>
  <si>
    <t>Poplatek za uložení stavebního odpadu na skládce (skládkovné) z prostého betonu zatříděného do Katalogu odpadů pod kódem 170 101</t>
  </si>
  <si>
    <t>schody</t>
  </si>
  <si>
    <t>1,713</t>
  </si>
  <si>
    <t>146</t>
  </si>
  <si>
    <t>997013811</t>
  </si>
  <si>
    <t>Poplatek za uložení na skládce (skládkovné) stavebního odpadu dřevěného kód odpadu 170 201</t>
  </si>
  <si>
    <t>712394285</t>
  </si>
  <si>
    <t>Poplatek za uložení stavebního odpadu na skládce (skládkovné) dřevěného zatříděného do Katalogu odpadů pod kódem 170 201</t>
  </si>
  <si>
    <t>0,1</t>
  </si>
  <si>
    <t>147</t>
  </si>
  <si>
    <t>1643202368</t>
  </si>
  <si>
    <t>0,788+0,087</t>
  </si>
  <si>
    <t>148</t>
  </si>
  <si>
    <t>1842501500</t>
  </si>
  <si>
    <t>0,875*4</t>
  </si>
  <si>
    <t>149</t>
  </si>
  <si>
    <t>1147709986</t>
  </si>
  <si>
    <t>vybourané schody a stupně</t>
  </si>
  <si>
    <t>1,713+3,71</t>
  </si>
  <si>
    <t>prah</t>
  </si>
  <si>
    <t>391883646</t>
  </si>
  <si>
    <t>"stupeň"3,71</t>
  </si>
  <si>
    <t>3,71</t>
  </si>
  <si>
    <t>odvoz na skládku</t>
  </si>
  <si>
    <t>"schody"1,713</t>
  </si>
  <si>
    <t>"prah"0,1</t>
  </si>
  <si>
    <t>151</t>
  </si>
  <si>
    <t>997321519</t>
  </si>
  <si>
    <t>Příplatek ZKD 1km vodorovné dopravy suti a vybouraných hmot po suchu</t>
  </si>
  <si>
    <t>-1330866852</t>
  </si>
  <si>
    <t>Vodorovná doprava suti a vybouraných hmot bez naložení, s vyložením a hrubým urovnáním po suchu, na vzdálenost Příplatek k cenám za každý další i započatý 1 km přes 1 km</t>
  </si>
  <si>
    <t>odvoz vybouraných materiálu na skládku do 20km</t>
  </si>
  <si>
    <t>"scvhody"1,713*19</t>
  </si>
  <si>
    <t>"prah"0,1*19</t>
  </si>
  <si>
    <t>152</t>
  </si>
  <si>
    <t>-1667314012</t>
  </si>
  <si>
    <t>153</t>
  </si>
  <si>
    <t>1735099411</t>
  </si>
  <si>
    <t>154</t>
  </si>
  <si>
    <t>1440422428</t>
  </si>
  <si>
    <t>SO 02.2 - Příčné opevnění</t>
  </si>
  <si>
    <t>-1587575639</t>
  </si>
  <si>
    <t>pro prahy typ II</t>
  </si>
  <si>
    <t>opevnění dna - dokopání</t>
  </si>
  <si>
    <t>1,1*1,0*0,5*2*3</t>
  </si>
  <si>
    <t>1,1*1,0*1,0*3</t>
  </si>
  <si>
    <t>"ppodkl. vrstvy"0,95*7,0*1</t>
  </si>
  <si>
    <t>-5,3</t>
  </si>
  <si>
    <t>182970787</t>
  </si>
  <si>
    <t>7,95*0,3</t>
  </si>
  <si>
    <t>-1046943042</t>
  </si>
  <si>
    <t>13,25*0,4</t>
  </si>
  <si>
    <t>847241271</t>
  </si>
  <si>
    <t>(7,95+5,3)</t>
  </si>
  <si>
    <t>860954225</t>
  </si>
  <si>
    <t>13,25*0,5</t>
  </si>
  <si>
    <t>-64405666</t>
  </si>
  <si>
    <t>7,95+5,3</t>
  </si>
  <si>
    <t>-6,625</t>
  </si>
  <si>
    <t>-828888231</t>
  </si>
  <si>
    <t>6,625*10</t>
  </si>
  <si>
    <t>1663503357</t>
  </si>
  <si>
    <t>6,625+6,625</t>
  </si>
  <si>
    <t>643773585</t>
  </si>
  <si>
    <t>6,625</t>
  </si>
  <si>
    <t>-1777116610</t>
  </si>
  <si>
    <t>6,625*1,8</t>
  </si>
  <si>
    <t>926280098</t>
  </si>
  <si>
    <t>práh II</t>
  </si>
  <si>
    <t>3*1,1*3</t>
  </si>
  <si>
    <t>-885705418</t>
  </si>
  <si>
    <t>0,5*5,5*1</t>
  </si>
  <si>
    <t>1665606235</t>
  </si>
  <si>
    <t>0,55*6*1</t>
  </si>
  <si>
    <t>1585096978</t>
  </si>
  <si>
    <t>práh typ II</t>
  </si>
  <si>
    <t>1,0*1,1*0,5*2*3</t>
  </si>
  <si>
    <t>0,7*3*2*1</t>
  </si>
  <si>
    <t>1629099279</t>
  </si>
  <si>
    <t>prah II</t>
  </si>
  <si>
    <t>1*1,1*2*3</t>
  </si>
  <si>
    <t>-1143891844</t>
  </si>
  <si>
    <t>0,75*2*7*1</t>
  </si>
  <si>
    <t>1,1*1*1*3</t>
  </si>
  <si>
    <t>-245869193</t>
  </si>
  <si>
    <t>1,2*2*7*1</t>
  </si>
  <si>
    <t>1,1*1*3</t>
  </si>
  <si>
    <t>-219934870</t>
  </si>
  <si>
    <t>4,7*3*1</t>
  </si>
  <si>
    <t>-1990409329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</si>
  <si>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</si>
  <si>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</si>
  <si>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</si>
  <si>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Inženýrská činnost</t>
  </si>
  <si>
    <t xml:space="preserve">    VRN9 -  Ostatní náklady</t>
  </si>
  <si>
    <t>VRN1</t>
  </si>
  <si>
    <t xml:space="preserve"> Průzkumné, geodetické a projektové práce</t>
  </si>
  <si>
    <t>01220100R</t>
  </si>
  <si>
    <t>Vytýčení inženýrských sítí</t>
  </si>
  <si>
    <t>Kč</t>
  </si>
  <si>
    <t>1024</t>
  </si>
  <si>
    <t>-1047432842</t>
  </si>
  <si>
    <t>Poznámka k položce:
Vytýčení inženýrských sítí dotčených nebo souvisejících se stavbou před nebo v průběhu stavby</t>
  </si>
  <si>
    <t>012203000</t>
  </si>
  <si>
    <t>Geodetické práce při provádění stavby</t>
  </si>
  <si>
    <t>-791287910</t>
  </si>
  <si>
    <t>Poznámka k položce:
dokumentace zakrývaných konstrukcí a liniových staveb geodetickým zaměřením v papírové a elektronické podobě.</t>
  </si>
  <si>
    <t>012204000</t>
  </si>
  <si>
    <t>Vytýčení stavby</t>
  </si>
  <si>
    <t>1418587355</t>
  </si>
  <si>
    <t>Vytýčení stavby včetně přeložek sítí</t>
  </si>
  <si>
    <t>012303000</t>
  </si>
  <si>
    <t>Geodetické práce po výstavbě</t>
  </si>
  <si>
    <t>1887012418</t>
  </si>
  <si>
    <t>013254000</t>
  </si>
  <si>
    <t>Dokumentace skutečného provedení stavby</t>
  </si>
  <si>
    <t>-1587456592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</si>
  <si>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</si>
  <si>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</si>
  <si>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</si>
  <si>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030001001</t>
  </si>
  <si>
    <t>Náklady na zřízení staveniště v souladu s ZOV</t>
  </si>
  <si>
    <t>77682977</t>
  </si>
  <si>
    <t>Poznámka k položce:
Náklady na dokumentaci ZS, příprava pro území pro ZS včetně odstranění materiálů a konstrukcí, vybudování odběrných míst, zřízení přípojek energií, vlastní vybudování objektů ZS a provizorních komunikací.</t>
  </si>
  <si>
    <t>030001002</t>
  </si>
  <si>
    <t>Náklady na provoz a údržbu zařízení staveniště</t>
  </si>
  <si>
    <t>-1130089464</t>
  </si>
  <si>
    <t>Poznámka k položce:
Náklady na vybavení objektů, náklady na energie, úklid, údržbu, osvětlení, oplocení, opravy na objektech ZS, čištění ploch, zabezpečení staveniště.</t>
  </si>
  <si>
    <t>034403000</t>
  </si>
  <si>
    <t>Dopravní značení na staveništi</t>
  </si>
  <si>
    <t>-1651810482</t>
  </si>
  <si>
    <t>039002003</t>
  </si>
  <si>
    <t>Zrušení zařízení staveniště</t>
  </si>
  <si>
    <t>966939001</t>
  </si>
  <si>
    <t>Poznámka k položce:
odstranění objektu ZS včetně přípojek a jejich odvozu, uvedení pozemku do původního stavu včetně nákladů s tím spojených</t>
  </si>
  <si>
    <t>VRN4</t>
  </si>
  <si>
    <t>Inženýrská činnost</t>
  </si>
  <si>
    <t>04140300R</t>
  </si>
  <si>
    <t>Náklady na zajištění kolektivní bezpečnosti osob</t>
  </si>
  <si>
    <t>1065410230</t>
  </si>
  <si>
    <t>Náklady zhotovitele na zajištění kolektivní bezpečnosti osob pohybujících se po staveništi</t>
  </si>
  <si>
    <t xml:space="preserve">Poznámka k položce:
Náklady na zbudování, údržbu a zrušení:
- zabezpečení okrajů konstrukcí proti pádu osob
- komunikací pro pohyb osob ve staveništi
- přechodů přes výkopy
- a další prvky kolektivní ochrany osob, pokud nejsou jinde uvedeny
</t>
  </si>
  <si>
    <t>VRN9</t>
  </si>
  <si>
    <t xml:space="preserve"> Ostatní náklady</t>
  </si>
  <si>
    <t>09100303R</t>
  </si>
  <si>
    <t>Protipovodňový plán</t>
  </si>
  <si>
    <t>1490514614</t>
  </si>
  <si>
    <t>Poznámka k položce:
Součástí položky je zajištění vyjádření správce toku.</t>
  </si>
  <si>
    <t>09150301R</t>
  </si>
  <si>
    <t>Náklady na vyhotovení fotodokumentace</t>
  </si>
  <si>
    <t>2017671088</t>
  </si>
  <si>
    <t>Náklady na vyhotovení fotodokumentace před stavbou, při stavbě a po ukončení stavby.</t>
  </si>
  <si>
    <t>09150330R</t>
  </si>
  <si>
    <t>Náklady na provedení zkoušek, revizí a měření</t>
  </si>
  <si>
    <t>1488894229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</si>
  <si>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</si>
  <si>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09155500R</t>
  </si>
  <si>
    <t>Slovení a záchranný transfer živočichů</t>
  </si>
  <si>
    <t>-690735486</t>
  </si>
  <si>
    <t>Poznámka k položce:
Slovení rybí osádky je uvažováno ve více krocích dle potřeby. Součástí je také potřebný transfer a zajištění živočichů.</t>
  </si>
  <si>
    <t>09155600R</t>
  </si>
  <si>
    <t>Pasportizace stávajících objektů dotčených stavbou</t>
  </si>
  <si>
    <t>1957680878</t>
  </si>
  <si>
    <t>Poznámka k položce:
Passportizace je uvažována před a po výstavbě</t>
  </si>
  <si>
    <t>09157000R</t>
  </si>
  <si>
    <t>Zajištění stability Boží muky</t>
  </si>
  <si>
    <t>soub</t>
  </si>
  <si>
    <t>-91779347</t>
  </si>
  <si>
    <t>Poznámka k položce:
Součástí položky je kompletní technologie pro zajištění stability Boží muky, dle zhotovitele.</t>
  </si>
  <si>
    <t>09157100R</t>
  </si>
  <si>
    <t>Zřiízení sjezdu do koryta toku po dobu stavby</t>
  </si>
  <si>
    <t>1750022327</t>
  </si>
  <si>
    <t>Poznámka k položce:
Součástí položky jsou všechny práce potřebné pro zhotovení sjezdu do koryta toku, včetně potřebné dodávky materiálů. Položka zahrnuje také následné odstranění po dokončení stavby a uvedení do původního stavu. Technologie či přesná specifikace bude zvolena zhotovitelem, za odsouhlasení investora.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</si>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</sst>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2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40.8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42</v>
      </c>
      <c r="E29" s="47"/>
      <c r="F29" s="33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32"/>
    </row>
    <row r="30" spans="2:57" s="2" customFormat="1" ht="14.4" customHeight="1">
      <c r="B30" s="46"/>
      <c r="C30" s="47"/>
      <c r="D30" s="47"/>
      <c r="E30" s="47"/>
      <c r="F30" s="33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32"/>
    </row>
    <row r="31" spans="2:57" s="2" customFormat="1" ht="14.4" customHeight="1" hidden="1">
      <c r="B31" s="46"/>
      <c r="C31" s="47"/>
      <c r="D31" s="47"/>
      <c r="E31" s="47"/>
      <c r="F31" s="33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spans="2:57" s="2" customFormat="1" ht="14.4" customHeight="1" hidden="1">
      <c r="B32" s="46"/>
      <c r="C32" s="47"/>
      <c r="D32" s="47"/>
      <c r="E32" s="47"/>
      <c r="F32" s="33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spans="2:44" s="2" customFormat="1" ht="14.4" customHeight="1" hidden="1">
      <c r="B33" s="46"/>
      <c r="C33" s="47"/>
      <c r="D33" s="47"/>
      <c r="E33" s="47"/>
      <c r="F33" s="33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pans="2:44" s="1" customFormat="1" ht="24.95" customHeight="1">
      <c r="B42" s="39"/>
      <c r="C42" s="24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2339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2:44" s="3" customFormat="1" ht="36.95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Vojtovický potok PB5 (st.č. 5Z08)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k.ú. Petrovice u Skorošic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68" t="str">
        <f>IF(AN8="","",AN8)</f>
        <v>20. 6. 2019</v>
      </c>
      <c r="AN47" s="68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35.4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40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69" t="str">
        <f>IF(E17="","",E17)</f>
        <v>AGPOL s.r.o., Jungmannova 153/12, 77900 Olomouc</v>
      </c>
      <c r="AN49" s="40"/>
      <c r="AO49" s="40"/>
      <c r="AP49" s="40"/>
      <c r="AQ49" s="40"/>
      <c r="AR49" s="44"/>
      <c r="AS49" s="70" t="s">
        <v>52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pans="2:56" s="1" customFormat="1" ht="35.4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40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35</v>
      </c>
      <c r="AJ50" s="40"/>
      <c r="AK50" s="40"/>
      <c r="AL50" s="40"/>
      <c r="AM50" s="69" t="str">
        <f>IF(E20="","",E20)</f>
        <v>AGPOL s.r.o., Jungmannova 153/12, 77900 Olomouc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pans="2:56" s="1" customFormat="1" ht="29.25" customHeight="1">
      <c r="B52" s="39"/>
      <c r="C52" s="82" t="s">
        <v>53</v>
      </c>
      <c r="D52" s="83"/>
      <c r="E52" s="83"/>
      <c r="F52" s="83"/>
      <c r="G52" s="83"/>
      <c r="H52" s="84"/>
      <c r="I52" s="85" t="s">
        <v>54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55</v>
      </c>
      <c r="AH52" s="83"/>
      <c r="AI52" s="83"/>
      <c r="AJ52" s="83"/>
      <c r="AK52" s="83"/>
      <c r="AL52" s="83"/>
      <c r="AM52" s="83"/>
      <c r="AN52" s="85" t="s">
        <v>56</v>
      </c>
      <c r="AO52" s="83"/>
      <c r="AP52" s="83"/>
      <c r="AQ52" s="87" t="s">
        <v>57</v>
      </c>
      <c r="AR52" s="44"/>
      <c r="AS52" s="88" t="s">
        <v>58</v>
      </c>
      <c r="AT52" s="89" t="s">
        <v>59</v>
      </c>
      <c r="AU52" s="89" t="s">
        <v>60</v>
      </c>
      <c r="AV52" s="89" t="s">
        <v>61</v>
      </c>
      <c r="AW52" s="89" t="s">
        <v>62</v>
      </c>
      <c r="AX52" s="89" t="s">
        <v>63</v>
      </c>
      <c r="AY52" s="89" t="s">
        <v>64</v>
      </c>
      <c r="AZ52" s="89" t="s">
        <v>65</v>
      </c>
      <c r="BA52" s="89" t="s">
        <v>66</v>
      </c>
      <c r="BB52" s="89" t="s">
        <v>67</v>
      </c>
      <c r="BC52" s="89" t="s">
        <v>68</v>
      </c>
      <c r="BD52" s="90" t="s">
        <v>69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ROUND(AG55+AG58+AG61,2)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ROUND(AS55+AS58+AS61,2)</f>
        <v>0</v>
      </c>
      <c r="AT54" s="102">
        <f>ROUND(SUM(AV54:AW54),2)</f>
        <v>0</v>
      </c>
      <c r="AU54" s="103">
        <f>ROUND(AU55+AU58+AU61,5)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ROUND(AZ55+AZ58+AZ61,2)</f>
        <v>0</v>
      </c>
      <c r="BA54" s="102">
        <f>ROUND(BA55+BA58+BA61,2)</f>
        <v>0</v>
      </c>
      <c r="BB54" s="102">
        <f>ROUND(BB55+BB58+BB61,2)</f>
        <v>0</v>
      </c>
      <c r="BC54" s="102">
        <f>ROUND(BC55+BC58+BC61,2)</f>
        <v>0</v>
      </c>
      <c r="BD54" s="104">
        <f>ROUND(BD55+BD58+BD61,2)</f>
        <v>0</v>
      </c>
      <c r="BS54" s="105" t="s">
        <v>71</v>
      </c>
      <c r="BT54" s="105" t="s">
        <v>72</v>
      </c>
      <c r="BU54" s="106" t="s">
        <v>73</v>
      </c>
      <c r="BV54" s="105" t="s">
        <v>74</v>
      </c>
      <c r="BW54" s="105" t="s">
        <v>5</v>
      </c>
      <c r="BX54" s="105" t="s">
        <v>75</v>
      </c>
      <c r="CL54" s="105" t="s">
        <v>19</v>
      </c>
    </row>
    <row r="55" spans="2:91" s="5" customFormat="1" ht="26.4" customHeight="1">
      <c r="B55" s="107"/>
      <c r="C55" s="108"/>
      <c r="D55" s="109" t="s">
        <v>76</v>
      </c>
      <c r="E55" s="109"/>
      <c r="F55" s="109"/>
      <c r="G55" s="109"/>
      <c r="H55" s="109"/>
      <c r="I55" s="110"/>
      <c r="J55" s="109" t="s">
        <v>77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ROUND(SUM(AG56:AG57),2)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78</v>
      </c>
      <c r="AR55" s="114"/>
      <c r="AS55" s="115">
        <f>ROUND(SUM(AS56:AS57),2)</f>
        <v>0</v>
      </c>
      <c r="AT55" s="116">
        <f>ROUND(SUM(AV55:AW55),2)</f>
        <v>0</v>
      </c>
      <c r="AU55" s="117">
        <f>ROUND(SUM(AU56:AU57),5)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ROUND(SUM(AZ56:AZ57),2)</f>
        <v>0</v>
      </c>
      <c r="BA55" s="116">
        <f>ROUND(SUM(BA56:BA57),2)</f>
        <v>0</v>
      </c>
      <c r="BB55" s="116">
        <f>ROUND(SUM(BB56:BB57),2)</f>
        <v>0</v>
      </c>
      <c r="BC55" s="116">
        <f>ROUND(SUM(BC56:BC57),2)</f>
        <v>0</v>
      </c>
      <c r="BD55" s="118">
        <f>ROUND(SUM(BD56:BD57),2)</f>
        <v>0</v>
      </c>
      <c r="BS55" s="119" t="s">
        <v>71</v>
      </c>
      <c r="BT55" s="119" t="s">
        <v>79</v>
      </c>
      <c r="BU55" s="119" t="s">
        <v>73</v>
      </c>
      <c r="BV55" s="119" t="s">
        <v>74</v>
      </c>
      <c r="BW55" s="119" t="s">
        <v>80</v>
      </c>
      <c r="BX55" s="119" t="s">
        <v>5</v>
      </c>
      <c r="CL55" s="119" t="s">
        <v>19</v>
      </c>
      <c r="CM55" s="119" t="s">
        <v>81</v>
      </c>
    </row>
    <row r="56" spans="1:90" s="6" customFormat="1" ht="24" customHeight="1">
      <c r="A56" s="120" t="s">
        <v>82</v>
      </c>
      <c r="B56" s="121"/>
      <c r="C56" s="122"/>
      <c r="D56" s="122"/>
      <c r="E56" s="123" t="s">
        <v>83</v>
      </c>
      <c r="F56" s="123"/>
      <c r="G56" s="123"/>
      <c r="H56" s="123"/>
      <c r="I56" s="123"/>
      <c r="J56" s="122"/>
      <c r="K56" s="123" t="s">
        <v>84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'SO 01.1 - Podélné opevnění'!J32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85</v>
      </c>
      <c r="AR56" s="126"/>
      <c r="AS56" s="127">
        <v>0</v>
      </c>
      <c r="AT56" s="128">
        <f>ROUND(SUM(AV56:AW56),2)</f>
        <v>0</v>
      </c>
      <c r="AU56" s="129">
        <f>'SO 01.1 - Podélné opevnění'!P97</f>
        <v>0</v>
      </c>
      <c r="AV56" s="128">
        <f>'SO 01.1 - Podélné opevnění'!J35</f>
        <v>0</v>
      </c>
      <c r="AW56" s="128">
        <f>'SO 01.1 - Podélné opevnění'!J36</f>
        <v>0</v>
      </c>
      <c r="AX56" s="128">
        <f>'SO 01.1 - Podélné opevnění'!J37</f>
        <v>0</v>
      </c>
      <c r="AY56" s="128">
        <f>'SO 01.1 - Podélné opevnění'!J38</f>
        <v>0</v>
      </c>
      <c r="AZ56" s="128">
        <f>'SO 01.1 - Podélné opevnění'!F35</f>
        <v>0</v>
      </c>
      <c r="BA56" s="128">
        <f>'SO 01.1 - Podélné opevnění'!F36</f>
        <v>0</v>
      </c>
      <c r="BB56" s="128">
        <f>'SO 01.1 - Podélné opevnění'!F37</f>
        <v>0</v>
      </c>
      <c r="BC56" s="128">
        <f>'SO 01.1 - Podélné opevnění'!F38</f>
        <v>0</v>
      </c>
      <c r="BD56" s="130">
        <f>'SO 01.1 - Podélné opevnění'!F39</f>
        <v>0</v>
      </c>
      <c r="BT56" s="131" t="s">
        <v>81</v>
      </c>
      <c r="BV56" s="131" t="s">
        <v>74</v>
      </c>
      <c r="BW56" s="131" t="s">
        <v>86</v>
      </c>
      <c r="BX56" s="131" t="s">
        <v>80</v>
      </c>
      <c r="CL56" s="131" t="s">
        <v>19</v>
      </c>
    </row>
    <row r="57" spans="1:90" s="6" customFormat="1" ht="24" customHeight="1">
      <c r="A57" s="120" t="s">
        <v>82</v>
      </c>
      <c r="B57" s="121"/>
      <c r="C57" s="122"/>
      <c r="D57" s="122"/>
      <c r="E57" s="123" t="s">
        <v>87</v>
      </c>
      <c r="F57" s="123"/>
      <c r="G57" s="123"/>
      <c r="H57" s="123"/>
      <c r="I57" s="123"/>
      <c r="J57" s="122"/>
      <c r="K57" s="123" t="s">
        <v>88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'SO 01.2 - Příčné opevnění'!J32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85</v>
      </c>
      <c r="AR57" s="126"/>
      <c r="AS57" s="127">
        <v>0</v>
      </c>
      <c r="AT57" s="128">
        <f>ROUND(SUM(AV57:AW57),2)</f>
        <v>0</v>
      </c>
      <c r="AU57" s="129">
        <f>'SO 01.2 - Příčné opevnění'!P90</f>
        <v>0</v>
      </c>
      <c r="AV57" s="128">
        <f>'SO 01.2 - Příčné opevnění'!J35</f>
        <v>0</v>
      </c>
      <c r="AW57" s="128">
        <f>'SO 01.2 - Příčné opevnění'!J36</f>
        <v>0</v>
      </c>
      <c r="AX57" s="128">
        <f>'SO 01.2 - Příčné opevnění'!J37</f>
        <v>0</v>
      </c>
      <c r="AY57" s="128">
        <f>'SO 01.2 - Příčné opevnění'!J38</f>
        <v>0</v>
      </c>
      <c r="AZ57" s="128">
        <f>'SO 01.2 - Příčné opevnění'!F35</f>
        <v>0</v>
      </c>
      <c r="BA57" s="128">
        <f>'SO 01.2 - Příčné opevnění'!F36</f>
        <v>0</v>
      </c>
      <c r="BB57" s="128">
        <f>'SO 01.2 - Příčné opevnění'!F37</f>
        <v>0</v>
      </c>
      <c r="BC57" s="128">
        <f>'SO 01.2 - Příčné opevnění'!F38</f>
        <v>0</v>
      </c>
      <c r="BD57" s="130">
        <f>'SO 01.2 - Příčné opevnění'!F39</f>
        <v>0</v>
      </c>
      <c r="BT57" s="131" t="s">
        <v>81</v>
      </c>
      <c r="BV57" s="131" t="s">
        <v>74</v>
      </c>
      <c r="BW57" s="131" t="s">
        <v>89</v>
      </c>
      <c r="BX57" s="131" t="s">
        <v>80</v>
      </c>
      <c r="CL57" s="131" t="s">
        <v>19</v>
      </c>
    </row>
    <row r="58" spans="2:91" s="5" customFormat="1" ht="26.4" customHeight="1">
      <c r="B58" s="107"/>
      <c r="C58" s="108"/>
      <c r="D58" s="109" t="s">
        <v>90</v>
      </c>
      <c r="E58" s="109"/>
      <c r="F58" s="109"/>
      <c r="G58" s="109"/>
      <c r="H58" s="109"/>
      <c r="I58" s="110"/>
      <c r="J58" s="109" t="s">
        <v>91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ROUND(SUM(AG59:AG60),2)</f>
        <v>0</v>
      </c>
      <c r="AH58" s="110"/>
      <c r="AI58" s="110"/>
      <c r="AJ58" s="110"/>
      <c r="AK58" s="110"/>
      <c r="AL58" s="110"/>
      <c r="AM58" s="110"/>
      <c r="AN58" s="112">
        <f>SUM(AG58,AT58)</f>
        <v>0</v>
      </c>
      <c r="AO58" s="110"/>
      <c r="AP58" s="110"/>
      <c r="AQ58" s="113" t="s">
        <v>78</v>
      </c>
      <c r="AR58" s="114"/>
      <c r="AS58" s="115">
        <f>ROUND(SUM(AS59:AS60),2)</f>
        <v>0</v>
      </c>
      <c r="AT58" s="116">
        <f>ROUND(SUM(AV58:AW58),2)</f>
        <v>0</v>
      </c>
      <c r="AU58" s="117">
        <f>ROUND(SUM(AU59:AU60),5)</f>
        <v>0</v>
      </c>
      <c r="AV58" s="116">
        <f>ROUND(AZ58*L29,2)</f>
        <v>0</v>
      </c>
      <c r="AW58" s="116">
        <f>ROUND(BA58*L30,2)</f>
        <v>0</v>
      </c>
      <c r="AX58" s="116">
        <f>ROUND(BB58*L29,2)</f>
        <v>0</v>
      </c>
      <c r="AY58" s="116">
        <f>ROUND(BC58*L30,2)</f>
        <v>0</v>
      </c>
      <c r="AZ58" s="116">
        <f>ROUND(SUM(AZ59:AZ60),2)</f>
        <v>0</v>
      </c>
      <c r="BA58" s="116">
        <f>ROUND(SUM(BA59:BA60),2)</f>
        <v>0</v>
      </c>
      <c r="BB58" s="116">
        <f>ROUND(SUM(BB59:BB60),2)</f>
        <v>0</v>
      </c>
      <c r="BC58" s="116">
        <f>ROUND(SUM(BC59:BC60),2)</f>
        <v>0</v>
      </c>
      <c r="BD58" s="118">
        <f>ROUND(SUM(BD59:BD60),2)</f>
        <v>0</v>
      </c>
      <c r="BS58" s="119" t="s">
        <v>71</v>
      </c>
      <c r="BT58" s="119" t="s">
        <v>79</v>
      </c>
      <c r="BU58" s="119" t="s">
        <v>73</v>
      </c>
      <c r="BV58" s="119" t="s">
        <v>74</v>
      </c>
      <c r="BW58" s="119" t="s">
        <v>92</v>
      </c>
      <c r="BX58" s="119" t="s">
        <v>5</v>
      </c>
      <c r="CL58" s="119" t="s">
        <v>19</v>
      </c>
      <c r="CM58" s="119" t="s">
        <v>81</v>
      </c>
    </row>
    <row r="59" spans="1:90" s="6" customFormat="1" ht="24" customHeight="1">
      <c r="A59" s="120" t="s">
        <v>82</v>
      </c>
      <c r="B59" s="121"/>
      <c r="C59" s="122"/>
      <c r="D59" s="122"/>
      <c r="E59" s="123" t="s">
        <v>93</v>
      </c>
      <c r="F59" s="123"/>
      <c r="G59" s="123"/>
      <c r="H59" s="123"/>
      <c r="I59" s="123"/>
      <c r="J59" s="122"/>
      <c r="K59" s="123" t="s">
        <v>84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>
        <f>'SO 02.1 - Podélné opevnění'!J32</f>
        <v>0</v>
      </c>
      <c r="AH59" s="122"/>
      <c r="AI59" s="122"/>
      <c r="AJ59" s="122"/>
      <c r="AK59" s="122"/>
      <c r="AL59" s="122"/>
      <c r="AM59" s="122"/>
      <c r="AN59" s="124">
        <f>SUM(AG59,AT59)</f>
        <v>0</v>
      </c>
      <c r="AO59" s="122"/>
      <c r="AP59" s="122"/>
      <c r="AQ59" s="125" t="s">
        <v>85</v>
      </c>
      <c r="AR59" s="126"/>
      <c r="AS59" s="127">
        <v>0</v>
      </c>
      <c r="AT59" s="128">
        <f>ROUND(SUM(AV59:AW59),2)</f>
        <v>0</v>
      </c>
      <c r="AU59" s="129">
        <f>'SO 02.1 - Podélné opevnění'!P96</f>
        <v>0</v>
      </c>
      <c r="AV59" s="128">
        <f>'SO 02.1 - Podélné opevnění'!J35</f>
        <v>0</v>
      </c>
      <c r="AW59" s="128">
        <f>'SO 02.1 - Podélné opevnění'!J36</f>
        <v>0</v>
      </c>
      <c r="AX59" s="128">
        <f>'SO 02.1 - Podélné opevnění'!J37</f>
        <v>0</v>
      </c>
      <c r="AY59" s="128">
        <f>'SO 02.1 - Podélné opevnění'!J38</f>
        <v>0</v>
      </c>
      <c r="AZ59" s="128">
        <f>'SO 02.1 - Podélné opevnění'!F35</f>
        <v>0</v>
      </c>
      <c r="BA59" s="128">
        <f>'SO 02.1 - Podélné opevnění'!F36</f>
        <v>0</v>
      </c>
      <c r="BB59" s="128">
        <f>'SO 02.1 - Podélné opevnění'!F37</f>
        <v>0</v>
      </c>
      <c r="BC59" s="128">
        <f>'SO 02.1 - Podélné opevnění'!F38</f>
        <v>0</v>
      </c>
      <c r="BD59" s="130">
        <f>'SO 02.1 - Podélné opevnění'!F39</f>
        <v>0</v>
      </c>
      <c r="BT59" s="131" t="s">
        <v>81</v>
      </c>
      <c r="BV59" s="131" t="s">
        <v>74</v>
      </c>
      <c r="BW59" s="131" t="s">
        <v>94</v>
      </c>
      <c r="BX59" s="131" t="s">
        <v>92</v>
      </c>
      <c r="CL59" s="131" t="s">
        <v>19</v>
      </c>
    </row>
    <row r="60" spans="1:90" s="6" customFormat="1" ht="24" customHeight="1">
      <c r="A60" s="120" t="s">
        <v>82</v>
      </c>
      <c r="B60" s="121"/>
      <c r="C60" s="122"/>
      <c r="D60" s="122"/>
      <c r="E60" s="123" t="s">
        <v>95</v>
      </c>
      <c r="F60" s="123"/>
      <c r="G60" s="123"/>
      <c r="H60" s="123"/>
      <c r="I60" s="123"/>
      <c r="J60" s="122"/>
      <c r="K60" s="123" t="s">
        <v>88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>
        <f>'SO 02.2 - Příčné opevnění'!J32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85</v>
      </c>
      <c r="AR60" s="126"/>
      <c r="AS60" s="127">
        <v>0</v>
      </c>
      <c r="AT60" s="128">
        <f>ROUND(SUM(AV60:AW60),2)</f>
        <v>0</v>
      </c>
      <c r="AU60" s="129">
        <f>'SO 02.2 - Příčné opevnění'!P89</f>
        <v>0</v>
      </c>
      <c r="AV60" s="128">
        <f>'SO 02.2 - Příčné opevnění'!J35</f>
        <v>0</v>
      </c>
      <c r="AW60" s="128">
        <f>'SO 02.2 - Příčné opevnění'!J36</f>
        <v>0</v>
      </c>
      <c r="AX60" s="128">
        <f>'SO 02.2 - Příčné opevnění'!J37</f>
        <v>0</v>
      </c>
      <c r="AY60" s="128">
        <f>'SO 02.2 - Příčné opevnění'!J38</f>
        <v>0</v>
      </c>
      <c r="AZ60" s="128">
        <f>'SO 02.2 - Příčné opevnění'!F35</f>
        <v>0</v>
      </c>
      <c r="BA60" s="128">
        <f>'SO 02.2 - Příčné opevnění'!F36</f>
        <v>0</v>
      </c>
      <c r="BB60" s="128">
        <f>'SO 02.2 - Příčné opevnění'!F37</f>
        <v>0</v>
      </c>
      <c r="BC60" s="128">
        <f>'SO 02.2 - Příčné opevnění'!F38</f>
        <v>0</v>
      </c>
      <c r="BD60" s="130">
        <f>'SO 02.2 - Příčné opevnění'!F39</f>
        <v>0</v>
      </c>
      <c r="BT60" s="131" t="s">
        <v>81</v>
      </c>
      <c r="BV60" s="131" t="s">
        <v>74</v>
      </c>
      <c r="BW60" s="131" t="s">
        <v>96</v>
      </c>
      <c r="BX60" s="131" t="s">
        <v>92</v>
      </c>
      <c r="CL60" s="131" t="s">
        <v>19</v>
      </c>
    </row>
    <row r="61" spans="1:91" s="5" customFormat="1" ht="14.4" customHeight="1">
      <c r="A61" s="120" t="s">
        <v>82</v>
      </c>
      <c r="B61" s="107"/>
      <c r="C61" s="108"/>
      <c r="D61" s="109" t="s">
        <v>97</v>
      </c>
      <c r="E61" s="109"/>
      <c r="F61" s="109"/>
      <c r="G61" s="109"/>
      <c r="H61" s="109"/>
      <c r="I61" s="110"/>
      <c r="J61" s="109" t="s">
        <v>98</v>
      </c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12">
        <f>'VRN - Vedlejší rozpočtové...'!J30</f>
        <v>0</v>
      </c>
      <c r="AH61" s="110"/>
      <c r="AI61" s="110"/>
      <c r="AJ61" s="110"/>
      <c r="AK61" s="110"/>
      <c r="AL61" s="110"/>
      <c r="AM61" s="110"/>
      <c r="AN61" s="112">
        <f>SUM(AG61,AT61)</f>
        <v>0</v>
      </c>
      <c r="AO61" s="110"/>
      <c r="AP61" s="110"/>
      <c r="AQ61" s="113" t="s">
        <v>78</v>
      </c>
      <c r="AR61" s="114"/>
      <c r="AS61" s="132">
        <v>0</v>
      </c>
      <c r="AT61" s="133">
        <f>ROUND(SUM(AV61:AW61),2)</f>
        <v>0</v>
      </c>
      <c r="AU61" s="134">
        <f>'VRN - Vedlejší rozpočtové...'!P84</f>
        <v>0</v>
      </c>
      <c r="AV61" s="133">
        <f>'VRN - Vedlejší rozpočtové...'!J33</f>
        <v>0</v>
      </c>
      <c r="AW61" s="133">
        <f>'VRN - Vedlejší rozpočtové...'!J34</f>
        <v>0</v>
      </c>
      <c r="AX61" s="133">
        <f>'VRN - Vedlejší rozpočtové...'!J35</f>
        <v>0</v>
      </c>
      <c r="AY61" s="133">
        <f>'VRN - Vedlejší rozpočtové...'!J36</f>
        <v>0</v>
      </c>
      <c r="AZ61" s="133">
        <f>'VRN - Vedlejší rozpočtové...'!F33</f>
        <v>0</v>
      </c>
      <c r="BA61" s="133">
        <f>'VRN - Vedlejší rozpočtové...'!F34</f>
        <v>0</v>
      </c>
      <c r="BB61" s="133">
        <f>'VRN - Vedlejší rozpočtové...'!F35</f>
        <v>0</v>
      </c>
      <c r="BC61" s="133">
        <f>'VRN - Vedlejší rozpočtové...'!F36</f>
        <v>0</v>
      </c>
      <c r="BD61" s="135">
        <f>'VRN - Vedlejší rozpočtové...'!F37</f>
        <v>0</v>
      </c>
      <c r="BT61" s="119" t="s">
        <v>79</v>
      </c>
      <c r="BV61" s="119" t="s">
        <v>74</v>
      </c>
      <c r="BW61" s="119" t="s">
        <v>99</v>
      </c>
      <c r="BX61" s="119" t="s">
        <v>5</v>
      </c>
      <c r="CL61" s="119" t="s">
        <v>19</v>
      </c>
      <c r="CM61" s="119" t="s">
        <v>81</v>
      </c>
    </row>
    <row r="62" spans="2:44" s="1" customFormat="1" ht="30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2:44" s="1" customFormat="1" ht="6.95" customHeight="1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44"/>
    </row>
  </sheetData>
  <sheetProtection password="CC35" sheet="1" objects="1" scenarios="1" formatColumns="0" formatRows="0"/>
  <mergeCells count="6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C52:G52"/>
    <mergeCell ref="I52:AF52"/>
    <mergeCell ref="D55:H55"/>
    <mergeCell ref="J55:AF55"/>
    <mergeCell ref="E56:I56"/>
    <mergeCell ref="K56:AF56"/>
    <mergeCell ref="E57:I57"/>
    <mergeCell ref="K57:AF57"/>
    <mergeCell ref="D58:H58"/>
    <mergeCell ref="J58:AF58"/>
    <mergeCell ref="E59:I59"/>
    <mergeCell ref="K59:AF59"/>
    <mergeCell ref="E60:I60"/>
    <mergeCell ref="K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54:AM54"/>
    <mergeCell ref="AN54:AP54"/>
  </mergeCells>
  <hyperlinks>
    <hyperlink ref="A56" location="'SO 01.1 - Podélné opevnění'!C2" display="/"/>
    <hyperlink ref="A57" location="'SO 01.2 - Příčné opevnění'!C2" display="/"/>
    <hyperlink ref="A59" location="'SO 02.1 - Podélné opevnění'!C2" display="/"/>
    <hyperlink ref="A60" location="'SO 02.2 - Příčné opevnění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93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8" t="s">
        <v>86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81</v>
      </c>
    </row>
    <row r="4" spans="2:46" ht="24.95" customHeight="1">
      <c r="B4" s="21"/>
      <c r="D4" s="140" t="s">
        <v>100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4.4" customHeight="1">
      <c r="B7" s="21"/>
      <c r="E7" s="142" t="str">
        <f>'Rekapitulace stavby'!K6</f>
        <v>Vojtovický potok PB5 (st.č. 5Z08)</v>
      </c>
      <c r="F7" s="141"/>
      <c r="G7" s="141"/>
      <c r="H7" s="141"/>
      <c r="L7" s="21"/>
    </row>
    <row r="8" spans="2:12" ht="12" customHeight="1">
      <c r="B8" s="21"/>
      <c r="D8" s="141" t="s">
        <v>101</v>
      </c>
      <c r="L8" s="21"/>
    </row>
    <row r="9" spans="2:12" s="1" customFormat="1" ht="14.4" customHeight="1">
      <c r="B9" s="44"/>
      <c r="E9" s="142" t="s">
        <v>102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103</v>
      </c>
      <c r="I10" s="143"/>
      <c r="L10" s="44"/>
    </row>
    <row r="11" spans="2:12" s="1" customFormat="1" ht="36.95" customHeight="1">
      <c r="B11" s="44"/>
      <c r="E11" s="144" t="s">
        <v>104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22</v>
      </c>
      <c r="I14" s="145" t="s">
        <v>23</v>
      </c>
      <c r="J14" s="146" t="str">
        <f>'Rekapitulace stavby'!AN8</f>
        <v>20. 6. 2019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tr">
        <f>IF('Rekapitulace stavby'!AN10="","",'Rekapitulace stavby'!AN10)</f>
        <v/>
      </c>
      <c r="L16" s="44"/>
    </row>
    <row r="17" spans="2:12" s="1" customFormat="1" ht="18" customHeight="1">
      <c r="B17" s="44"/>
      <c r="E17" s="18" t="str">
        <f>IF('Rekapitulace stavby'!E11="","",'Rekapitulace stavby'!E11)</f>
        <v xml:space="preserve"> </v>
      </c>
      <c r="I17" s="145" t="s">
        <v>28</v>
      </c>
      <c r="J17" s="18" t="str">
        <f>IF('Rekapitulace stavby'!AN11="","",'Rekapitulace stavby'!AN11)</f>
        <v/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32</v>
      </c>
      <c r="L22" s="44"/>
    </row>
    <row r="23" spans="2:12" s="1" customFormat="1" ht="18" customHeight="1">
      <c r="B23" s="44"/>
      <c r="E23" s="18" t="s">
        <v>33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35</v>
      </c>
      <c r="I25" s="145" t="s">
        <v>26</v>
      </c>
      <c r="J25" s="18" t="s">
        <v>32</v>
      </c>
      <c r="L25" s="44"/>
    </row>
    <row r="26" spans="2:12" s="1" customFormat="1" ht="18" customHeight="1">
      <c r="B26" s="44"/>
      <c r="E26" s="18" t="s">
        <v>33</v>
      </c>
      <c r="I26" s="145" t="s">
        <v>28</v>
      </c>
      <c r="J26" s="18" t="s">
        <v>19</v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4.4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ROUND(J97,2)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ROUND((SUM(BE97:BE992)),2)</f>
        <v>0</v>
      </c>
      <c r="I35" s="156">
        <v>0.21</v>
      </c>
      <c r="J35" s="155">
        <f>ROUND(((SUM(BE97:BE992))*I35),2)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ROUND((SUM(BF97:BF992)),2)</f>
        <v>0</v>
      </c>
      <c r="I36" s="156">
        <v>0.15</v>
      </c>
      <c r="J36" s="155">
        <f>ROUND(((SUM(BF97:BF992))*I36),2)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ROUND((SUM(BG97:BG992)),2)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ROUND((SUM(BH97:BH992)),2)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ROUND((SUM(BI97:BI992)),2)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105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4.4" customHeight="1">
      <c r="B50" s="39"/>
      <c r="C50" s="40"/>
      <c r="D50" s="40"/>
      <c r="E50" s="171" t="str">
        <f>E7</f>
        <v>Vojtovický potok PB5 (st.č. 5Z08)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101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4.4" customHeight="1">
      <c r="B52" s="39"/>
      <c r="C52" s="40"/>
      <c r="D52" s="40"/>
      <c r="E52" s="171" t="s">
        <v>102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103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4.4" customHeight="1">
      <c r="B54" s="39"/>
      <c r="C54" s="40"/>
      <c r="D54" s="40"/>
      <c r="E54" s="65" t="str">
        <f>E11</f>
        <v>SO 01.1 - Podélné opevnění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k.ú. Petrovice u Skorošic</v>
      </c>
      <c r="G56" s="40"/>
      <c r="H56" s="40"/>
      <c r="I56" s="145" t="s">
        <v>23</v>
      </c>
      <c r="J56" s="68" t="str">
        <f>IF(J14="","",J14)</f>
        <v>20. 6. 2019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5.4" customHeight="1">
      <c r="B58" s="39"/>
      <c r="C58" s="33" t="s">
        <v>25</v>
      </c>
      <c r="D58" s="40"/>
      <c r="E58" s="40"/>
      <c r="F58" s="28" t="str">
        <f>E17</f>
        <v xml:space="preserve"> </v>
      </c>
      <c r="G58" s="40"/>
      <c r="H58" s="40"/>
      <c r="I58" s="145" t="s">
        <v>31</v>
      </c>
      <c r="J58" s="37" t="str">
        <f>E23</f>
        <v>AGPOL s.r.o., Jungmannova 153/12, 77900 Olomouc</v>
      </c>
      <c r="K58" s="40"/>
      <c r="L58" s="44"/>
    </row>
    <row r="59" spans="2:12" s="1" customFormat="1" ht="35.4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35</v>
      </c>
      <c r="J59" s="37" t="str">
        <f>E26</f>
        <v>AGPOL s.r.o., Jungmannova 153/12, 77900 Olomouc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106</v>
      </c>
      <c r="D61" s="173"/>
      <c r="E61" s="173"/>
      <c r="F61" s="173"/>
      <c r="G61" s="173"/>
      <c r="H61" s="173"/>
      <c r="I61" s="174"/>
      <c r="J61" s="175" t="s">
        <v>107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J97</f>
        <v>0</v>
      </c>
      <c r="K63" s="40"/>
      <c r="L63" s="44"/>
      <c r="AU63" s="18" t="s">
        <v>108</v>
      </c>
    </row>
    <row r="64" spans="2:12" s="8" customFormat="1" ht="24.95" customHeight="1">
      <c r="B64" s="177"/>
      <c r="C64" s="178"/>
      <c r="D64" s="179" t="s">
        <v>109</v>
      </c>
      <c r="E64" s="180"/>
      <c r="F64" s="180"/>
      <c r="G64" s="180"/>
      <c r="H64" s="180"/>
      <c r="I64" s="181"/>
      <c r="J64" s="182">
        <f>J98</f>
        <v>0</v>
      </c>
      <c r="K64" s="178"/>
      <c r="L64" s="183"/>
    </row>
    <row r="65" spans="2:12" s="9" customFormat="1" ht="19.9" customHeight="1">
      <c r="B65" s="184"/>
      <c r="C65" s="122"/>
      <c r="D65" s="185" t="s">
        <v>110</v>
      </c>
      <c r="E65" s="186"/>
      <c r="F65" s="186"/>
      <c r="G65" s="186"/>
      <c r="H65" s="186"/>
      <c r="I65" s="187"/>
      <c r="J65" s="188">
        <f>J99</f>
        <v>0</v>
      </c>
      <c r="K65" s="122"/>
      <c r="L65" s="189"/>
    </row>
    <row r="66" spans="2:12" s="9" customFormat="1" ht="19.9" customHeight="1">
      <c r="B66" s="184"/>
      <c r="C66" s="122"/>
      <c r="D66" s="185" t="s">
        <v>111</v>
      </c>
      <c r="E66" s="186"/>
      <c r="F66" s="186"/>
      <c r="G66" s="186"/>
      <c r="H66" s="186"/>
      <c r="I66" s="187"/>
      <c r="J66" s="188">
        <f>J661</f>
        <v>0</v>
      </c>
      <c r="K66" s="122"/>
      <c r="L66" s="189"/>
    </row>
    <row r="67" spans="2:12" s="9" customFormat="1" ht="19.9" customHeight="1">
      <c r="B67" s="184"/>
      <c r="C67" s="122"/>
      <c r="D67" s="185" t="s">
        <v>112</v>
      </c>
      <c r="E67" s="186"/>
      <c r="F67" s="186"/>
      <c r="G67" s="186"/>
      <c r="H67" s="186"/>
      <c r="I67" s="187"/>
      <c r="J67" s="188">
        <f>J669</f>
        <v>0</v>
      </c>
      <c r="K67" s="122"/>
      <c r="L67" s="189"/>
    </row>
    <row r="68" spans="2:12" s="9" customFormat="1" ht="19.9" customHeight="1">
      <c r="B68" s="184"/>
      <c r="C68" s="122"/>
      <c r="D68" s="185" t="s">
        <v>113</v>
      </c>
      <c r="E68" s="186"/>
      <c r="F68" s="186"/>
      <c r="G68" s="186"/>
      <c r="H68" s="186"/>
      <c r="I68" s="187"/>
      <c r="J68" s="188">
        <f>J784</f>
        <v>0</v>
      </c>
      <c r="K68" s="122"/>
      <c r="L68" s="189"/>
    </row>
    <row r="69" spans="2:12" s="9" customFormat="1" ht="19.9" customHeight="1">
      <c r="B69" s="184"/>
      <c r="C69" s="122"/>
      <c r="D69" s="185" t="s">
        <v>114</v>
      </c>
      <c r="E69" s="186"/>
      <c r="F69" s="186"/>
      <c r="G69" s="186"/>
      <c r="H69" s="186"/>
      <c r="I69" s="187"/>
      <c r="J69" s="188">
        <f>J842</f>
        <v>0</v>
      </c>
      <c r="K69" s="122"/>
      <c r="L69" s="189"/>
    </row>
    <row r="70" spans="2:12" s="9" customFormat="1" ht="19.9" customHeight="1">
      <c r="B70" s="184"/>
      <c r="C70" s="122"/>
      <c r="D70" s="185" t="s">
        <v>115</v>
      </c>
      <c r="E70" s="186"/>
      <c r="F70" s="186"/>
      <c r="G70" s="186"/>
      <c r="H70" s="186"/>
      <c r="I70" s="187"/>
      <c r="J70" s="188">
        <f>J850</f>
        <v>0</v>
      </c>
      <c r="K70" s="122"/>
      <c r="L70" s="189"/>
    </row>
    <row r="71" spans="2:12" s="9" customFormat="1" ht="19.9" customHeight="1">
      <c r="B71" s="184"/>
      <c r="C71" s="122"/>
      <c r="D71" s="185" t="s">
        <v>116</v>
      </c>
      <c r="E71" s="186"/>
      <c r="F71" s="186"/>
      <c r="G71" s="186"/>
      <c r="H71" s="186"/>
      <c r="I71" s="187"/>
      <c r="J71" s="188">
        <f>J882</f>
        <v>0</v>
      </c>
      <c r="K71" s="122"/>
      <c r="L71" s="189"/>
    </row>
    <row r="72" spans="2:12" s="9" customFormat="1" ht="19.9" customHeight="1">
      <c r="B72" s="184"/>
      <c r="C72" s="122"/>
      <c r="D72" s="185" t="s">
        <v>117</v>
      </c>
      <c r="E72" s="186"/>
      <c r="F72" s="186"/>
      <c r="G72" s="186"/>
      <c r="H72" s="186"/>
      <c r="I72" s="187"/>
      <c r="J72" s="188">
        <f>J933</f>
        <v>0</v>
      </c>
      <c r="K72" s="122"/>
      <c r="L72" s="189"/>
    </row>
    <row r="73" spans="2:12" s="9" customFormat="1" ht="19.9" customHeight="1">
      <c r="B73" s="184"/>
      <c r="C73" s="122"/>
      <c r="D73" s="185" t="s">
        <v>118</v>
      </c>
      <c r="E73" s="186"/>
      <c r="F73" s="186"/>
      <c r="G73" s="186"/>
      <c r="H73" s="186"/>
      <c r="I73" s="187"/>
      <c r="J73" s="188">
        <f>J979</f>
        <v>0</v>
      </c>
      <c r="K73" s="122"/>
      <c r="L73" s="189"/>
    </row>
    <row r="74" spans="2:12" s="8" customFormat="1" ht="24.95" customHeight="1">
      <c r="B74" s="177"/>
      <c r="C74" s="178"/>
      <c r="D74" s="179" t="s">
        <v>119</v>
      </c>
      <c r="E74" s="180"/>
      <c r="F74" s="180"/>
      <c r="G74" s="180"/>
      <c r="H74" s="180"/>
      <c r="I74" s="181"/>
      <c r="J74" s="182">
        <f>J982</f>
        <v>0</v>
      </c>
      <c r="K74" s="178"/>
      <c r="L74" s="183"/>
    </row>
    <row r="75" spans="2:12" s="9" customFormat="1" ht="19.9" customHeight="1">
      <c r="B75" s="184"/>
      <c r="C75" s="122"/>
      <c r="D75" s="185" t="s">
        <v>120</v>
      </c>
      <c r="E75" s="186"/>
      <c r="F75" s="186"/>
      <c r="G75" s="186"/>
      <c r="H75" s="186"/>
      <c r="I75" s="187"/>
      <c r="J75" s="188">
        <f>J983</f>
        <v>0</v>
      </c>
      <c r="K75" s="122"/>
      <c r="L75" s="189"/>
    </row>
    <row r="76" spans="2:12" s="1" customFormat="1" ht="21.8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7"/>
      <c r="J77" s="59"/>
      <c r="K77" s="59"/>
      <c r="L77" s="44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70"/>
      <c r="J81" s="61"/>
      <c r="K81" s="61"/>
      <c r="L81" s="44"/>
    </row>
    <row r="82" spans="2:12" s="1" customFormat="1" ht="24.95" customHeight="1">
      <c r="B82" s="39"/>
      <c r="C82" s="24" t="s">
        <v>121</v>
      </c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16</v>
      </c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14.4" customHeight="1">
      <c r="B85" s="39"/>
      <c r="C85" s="40"/>
      <c r="D85" s="40"/>
      <c r="E85" s="171" t="str">
        <f>E7</f>
        <v>Vojtovický potok PB5 (st.č. 5Z08)</v>
      </c>
      <c r="F85" s="33"/>
      <c r="G85" s="33"/>
      <c r="H85" s="33"/>
      <c r="I85" s="143"/>
      <c r="J85" s="40"/>
      <c r="K85" s="40"/>
      <c r="L85" s="44"/>
    </row>
    <row r="86" spans="2:12" ht="12" customHeight="1">
      <c r="B86" s="22"/>
      <c r="C86" s="33" t="s">
        <v>101</v>
      </c>
      <c r="D86" s="23"/>
      <c r="E86" s="23"/>
      <c r="F86" s="23"/>
      <c r="G86" s="23"/>
      <c r="H86" s="23"/>
      <c r="I86" s="136"/>
      <c r="J86" s="23"/>
      <c r="K86" s="23"/>
      <c r="L86" s="21"/>
    </row>
    <row r="87" spans="2:12" s="1" customFormat="1" ht="14.4" customHeight="1">
      <c r="B87" s="39"/>
      <c r="C87" s="40"/>
      <c r="D87" s="40"/>
      <c r="E87" s="171" t="s">
        <v>102</v>
      </c>
      <c r="F87" s="40"/>
      <c r="G87" s="40"/>
      <c r="H87" s="40"/>
      <c r="I87" s="143"/>
      <c r="J87" s="40"/>
      <c r="K87" s="40"/>
      <c r="L87" s="44"/>
    </row>
    <row r="88" spans="2:12" s="1" customFormat="1" ht="12" customHeight="1">
      <c r="B88" s="39"/>
      <c r="C88" s="33" t="s">
        <v>103</v>
      </c>
      <c r="D88" s="40"/>
      <c r="E88" s="40"/>
      <c r="F88" s="40"/>
      <c r="G88" s="40"/>
      <c r="H88" s="40"/>
      <c r="I88" s="143"/>
      <c r="J88" s="40"/>
      <c r="K88" s="40"/>
      <c r="L88" s="44"/>
    </row>
    <row r="89" spans="2:12" s="1" customFormat="1" ht="14.4" customHeight="1">
      <c r="B89" s="39"/>
      <c r="C89" s="40"/>
      <c r="D89" s="40"/>
      <c r="E89" s="65" t="str">
        <f>E11</f>
        <v>SO 01.1 - Podélné opevnění</v>
      </c>
      <c r="F89" s="40"/>
      <c r="G89" s="40"/>
      <c r="H89" s="40"/>
      <c r="I89" s="143"/>
      <c r="J89" s="40"/>
      <c r="K89" s="40"/>
      <c r="L89" s="44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43"/>
      <c r="J90" s="40"/>
      <c r="K90" s="40"/>
      <c r="L90" s="44"/>
    </row>
    <row r="91" spans="2:12" s="1" customFormat="1" ht="12" customHeight="1">
      <c r="B91" s="39"/>
      <c r="C91" s="33" t="s">
        <v>21</v>
      </c>
      <c r="D91" s="40"/>
      <c r="E91" s="40"/>
      <c r="F91" s="28" t="str">
        <f>F14</f>
        <v>k.ú. Petrovice u Skorošic</v>
      </c>
      <c r="G91" s="40"/>
      <c r="H91" s="40"/>
      <c r="I91" s="145" t="s">
        <v>23</v>
      </c>
      <c r="J91" s="68" t="str">
        <f>IF(J14="","",J14)</f>
        <v>20. 6. 2019</v>
      </c>
      <c r="K91" s="40"/>
      <c r="L91" s="44"/>
    </row>
    <row r="92" spans="2:12" s="1" customFormat="1" ht="6.95" customHeight="1">
      <c r="B92" s="39"/>
      <c r="C92" s="40"/>
      <c r="D92" s="40"/>
      <c r="E92" s="40"/>
      <c r="F92" s="40"/>
      <c r="G92" s="40"/>
      <c r="H92" s="40"/>
      <c r="I92" s="143"/>
      <c r="J92" s="40"/>
      <c r="K92" s="40"/>
      <c r="L92" s="44"/>
    </row>
    <row r="93" spans="2:12" s="1" customFormat="1" ht="35.4" customHeight="1">
      <c r="B93" s="39"/>
      <c r="C93" s="33" t="s">
        <v>25</v>
      </c>
      <c r="D93" s="40"/>
      <c r="E93" s="40"/>
      <c r="F93" s="28" t="str">
        <f>E17</f>
        <v xml:space="preserve"> </v>
      </c>
      <c r="G93" s="40"/>
      <c r="H93" s="40"/>
      <c r="I93" s="145" t="s">
        <v>31</v>
      </c>
      <c r="J93" s="37" t="str">
        <f>E23</f>
        <v>AGPOL s.r.o., Jungmannova 153/12, 77900 Olomouc</v>
      </c>
      <c r="K93" s="40"/>
      <c r="L93" s="44"/>
    </row>
    <row r="94" spans="2:12" s="1" customFormat="1" ht="35.4" customHeight="1">
      <c r="B94" s="39"/>
      <c r="C94" s="33" t="s">
        <v>29</v>
      </c>
      <c r="D94" s="40"/>
      <c r="E94" s="40"/>
      <c r="F94" s="28" t="str">
        <f>IF(E20="","",E20)</f>
        <v>Vyplň údaj</v>
      </c>
      <c r="G94" s="40"/>
      <c r="H94" s="40"/>
      <c r="I94" s="145" t="s">
        <v>35</v>
      </c>
      <c r="J94" s="37" t="str">
        <f>E26</f>
        <v>AGPOL s.r.o., Jungmannova 153/12, 77900 Olomouc</v>
      </c>
      <c r="K94" s="40"/>
      <c r="L94" s="44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43"/>
      <c r="J95" s="40"/>
      <c r="K95" s="40"/>
      <c r="L95" s="44"/>
    </row>
    <row r="96" spans="2:20" s="10" customFormat="1" ht="29.25" customHeight="1">
      <c r="B96" s="190"/>
      <c r="C96" s="191" t="s">
        <v>122</v>
      </c>
      <c r="D96" s="192" t="s">
        <v>57</v>
      </c>
      <c r="E96" s="192" t="s">
        <v>53</v>
      </c>
      <c r="F96" s="192" t="s">
        <v>54</v>
      </c>
      <c r="G96" s="192" t="s">
        <v>123</v>
      </c>
      <c r="H96" s="192" t="s">
        <v>124</v>
      </c>
      <c r="I96" s="193" t="s">
        <v>125</v>
      </c>
      <c r="J96" s="192" t="s">
        <v>107</v>
      </c>
      <c r="K96" s="194" t="s">
        <v>126</v>
      </c>
      <c r="L96" s="195"/>
      <c r="M96" s="88" t="s">
        <v>19</v>
      </c>
      <c r="N96" s="89" t="s">
        <v>42</v>
      </c>
      <c r="O96" s="89" t="s">
        <v>127</v>
      </c>
      <c r="P96" s="89" t="s">
        <v>128</v>
      </c>
      <c r="Q96" s="89" t="s">
        <v>129</v>
      </c>
      <c r="R96" s="89" t="s">
        <v>130</v>
      </c>
      <c r="S96" s="89" t="s">
        <v>131</v>
      </c>
      <c r="T96" s="90" t="s">
        <v>132</v>
      </c>
    </row>
    <row r="97" spans="2:63" s="1" customFormat="1" ht="22.8" customHeight="1">
      <c r="B97" s="39"/>
      <c r="C97" s="95" t="s">
        <v>133</v>
      </c>
      <c r="D97" s="40"/>
      <c r="E97" s="40"/>
      <c r="F97" s="40"/>
      <c r="G97" s="40"/>
      <c r="H97" s="40"/>
      <c r="I97" s="143"/>
      <c r="J97" s="196">
        <f>BK97</f>
        <v>0</v>
      </c>
      <c r="K97" s="40"/>
      <c r="L97" s="44"/>
      <c r="M97" s="91"/>
      <c r="N97" s="92"/>
      <c r="O97" s="92"/>
      <c r="P97" s="197">
        <f>P98+P982</f>
        <v>0</v>
      </c>
      <c r="Q97" s="92"/>
      <c r="R97" s="197">
        <f>R98+R982</f>
        <v>1030.5301432700003</v>
      </c>
      <c r="S97" s="92"/>
      <c r="T97" s="198">
        <f>T98+T982</f>
        <v>3.6915999999999998</v>
      </c>
      <c r="AT97" s="18" t="s">
        <v>71</v>
      </c>
      <c r="AU97" s="18" t="s">
        <v>108</v>
      </c>
      <c r="BK97" s="199">
        <f>BK98+BK982</f>
        <v>0</v>
      </c>
    </row>
    <row r="98" spans="2:63" s="11" customFormat="1" ht="25.9" customHeight="1">
      <c r="B98" s="200"/>
      <c r="C98" s="201"/>
      <c r="D98" s="202" t="s">
        <v>71</v>
      </c>
      <c r="E98" s="203" t="s">
        <v>134</v>
      </c>
      <c r="F98" s="203" t="s">
        <v>135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P99+P661+P669+P784+P842+P850+P882+P933+P979</f>
        <v>0</v>
      </c>
      <c r="Q98" s="208"/>
      <c r="R98" s="209">
        <f>R99+R661+R669+R784+R842+R850+R882+R933+R979</f>
        <v>1030.5296662700002</v>
      </c>
      <c r="S98" s="208"/>
      <c r="T98" s="210">
        <f>T99+T661+T669+T784+T842+T850+T882+T933+T979</f>
        <v>3.6915999999999998</v>
      </c>
      <c r="AR98" s="211" t="s">
        <v>79</v>
      </c>
      <c r="AT98" s="212" t="s">
        <v>71</v>
      </c>
      <c r="AU98" s="212" t="s">
        <v>72</v>
      </c>
      <c r="AY98" s="211" t="s">
        <v>136</v>
      </c>
      <c r="BK98" s="213">
        <f>BK99+BK661+BK669+BK784+BK842+BK850+BK882+BK933+BK979</f>
        <v>0</v>
      </c>
    </row>
    <row r="99" spans="2:63" s="11" customFormat="1" ht="22.8" customHeight="1">
      <c r="B99" s="200"/>
      <c r="C99" s="201"/>
      <c r="D99" s="202" t="s">
        <v>71</v>
      </c>
      <c r="E99" s="214" t="s">
        <v>79</v>
      </c>
      <c r="F99" s="214" t="s">
        <v>137</v>
      </c>
      <c r="G99" s="201"/>
      <c r="H99" s="201"/>
      <c r="I99" s="204"/>
      <c r="J99" s="215">
        <f>BK99</f>
        <v>0</v>
      </c>
      <c r="K99" s="201"/>
      <c r="L99" s="206"/>
      <c r="M99" s="207"/>
      <c r="N99" s="208"/>
      <c r="O99" s="208"/>
      <c r="P99" s="209">
        <f>SUM(P100:P660)</f>
        <v>0</v>
      </c>
      <c r="Q99" s="208"/>
      <c r="R99" s="209">
        <f>SUM(R100:R660)</f>
        <v>3.6100863</v>
      </c>
      <c r="S99" s="208"/>
      <c r="T99" s="210">
        <f>SUM(T100:T660)</f>
        <v>0</v>
      </c>
      <c r="AR99" s="211" t="s">
        <v>79</v>
      </c>
      <c r="AT99" s="212" t="s">
        <v>71</v>
      </c>
      <c r="AU99" s="212" t="s">
        <v>79</v>
      </c>
      <c r="AY99" s="211" t="s">
        <v>136</v>
      </c>
      <c r="BK99" s="213">
        <f>SUM(BK100:BK660)</f>
        <v>0</v>
      </c>
    </row>
    <row r="100" spans="2:65" s="1" customFormat="1" ht="20.4" customHeight="1">
      <c r="B100" s="39"/>
      <c r="C100" s="216" t="s">
        <v>79</v>
      </c>
      <c r="D100" s="216" t="s">
        <v>138</v>
      </c>
      <c r="E100" s="217" t="s">
        <v>139</v>
      </c>
      <c r="F100" s="218" t="s">
        <v>140</v>
      </c>
      <c r="G100" s="219" t="s">
        <v>141</v>
      </c>
      <c r="H100" s="220">
        <v>800</v>
      </c>
      <c r="I100" s="221"/>
      <c r="J100" s="222">
        <f>ROUND(I100*H100,2)</f>
        <v>0</v>
      </c>
      <c r="K100" s="218" t="s">
        <v>142</v>
      </c>
      <c r="L100" s="44"/>
      <c r="M100" s="223" t="s">
        <v>19</v>
      </c>
      <c r="N100" s="224" t="s">
        <v>43</v>
      </c>
      <c r="O100" s="80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18" t="s">
        <v>143</v>
      </c>
      <c r="AT100" s="18" t="s">
        <v>138</v>
      </c>
      <c r="AU100" s="18" t="s">
        <v>81</v>
      </c>
      <c r="AY100" s="18" t="s">
        <v>136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8" t="s">
        <v>79</v>
      </c>
      <c r="BK100" s="227">
        <f>ROUND(I100*H100,2)</f>
        <v>0</v>
      </c>
      <c r="BL100" s="18" t="s">
        <v>143</v>
      </c>
      <c r="BM100" s="18" t="s">
        <v>144</v>
      </c>
    </row>
    <row r="101" spans="2:47" s="1" customFormat="1" ht="12">
      <c r="B101" s="39"/>
      <c r="C101" s="40"/>
      <c r="D101" s="228" t="s">
        <v>145</v>
      </c>
      <c r="E101" s="40"/>
      <c r="F101" s="229" t="s">
        <v>146</v>
      </c>
      <c r="G101" s="40"/>
      <c r="H101" s="40"/>
      <c r="I101" s="143"/>
      <c r="J101" s="40"/>
      <c r="K101" s="40"/>
      <c r="L101" s="44"/>
      <c r="M101" s="230"/>
      <c r="N101" s="80"/>
      <c r="O101" s="80"/>
      <c r="P101" s="80"/>
      <c r="Q101" s="80"/>
      <c r="R101" s="80"/>
      <c r="S101" s="80"/>
      <c r="T101" s="81"/>
      <c r="AT101" s="18" t="s">
        <v>145</v>
      </c>
      <c r="AU101" s="18" t="s">
        <v>81</v>
      </c>
    </row>
    <row r="102" spans="2:51" s="12" customFormat="1" ht="12">
      <c r="B102" s="231"/>
      <c r="C102" s="232"/>
      <c r="D102" s="228" t="s">
        <v>147</v>
      </c>
      <c r="E102" s="233" t="s">
        <v>19</v>
      </c>
      <c r="F102" s="234" t="s">
        <v>148</v>
      </c>
      <c r="G102" s="232"/>
      <c r="H102" s="233" t="s">
        <v>19</v>
      </c>
      <c r="I102" s="235"/>
      <c r="J102" s="232"/>
      <c r="K102" s="232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147</v>
      </c>
      <c r="AU102" s="240" t="s">
        <v>81</v>
      </c>
      <c r="AV102" s="12" t="s">
        <v>79</v>
      </c>
      <c r="AW102" s="12" t="s">
        <v>34</v>
      </c>
      <c r="AX102" s="12" t="s">
        <v>72</v>
      </c>
      <c r="AY102" s="240" t="s">
        <v>136</v>
      </c>
    </row>
    <row r="103" spans="2:51" s="13" customFormat="1" ht="12">
      <c r="B103" s="241"/>
      <c r="C103" s="242"/>
      <c r="D103" s="228" t="s">
        <v>147</v>
      </c>
      <c r="E103" s="243" t="s">
        <v>19</v>
      </c>
      <c r="F103" s="244" t="s">
        <v>149</v>
      </c>
      <c r="G103" s="242"/>
      <c r="H103" s="245">
        <v>800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AT103" s="251" t="s">
        <v>147</v>
      </c>
      <c r="AU103" s="251" t="s">
        <v>81</v>
      </c>
      <c r="AV103" s="13" t="s">
        <v>81</v>
      </c>
      <c r="AW103" s="13" t="s">
        <v>34</v>
      </c>
      <c r="AX103" s="13" t="s">
        <v>72</v>
      </c>
      <c r="AY103" s="251" t="s">
        <v>136</v>
      </c>
    </row>
    <row r="104" spans="2:51" s="14" customFormat="1" ht="12">
      <c r="B104" s="252"/>
      <c r="C104" s="253"/>
      <c r="D104" s="228" t="s">
        <v>147</v>
      </c>
      <c r="E104" s="254" t="s">
        <v>19</v>
      </c>
      <c r="F104" s="255" t="s">
        <v>150</v>
      </c>
      <c r="G104" s="253"/>
      <c r="H104" s="256">
        <v>800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AT104" s="262" t="s">
        <v>147</v>
      </c>
      <c r="AU104" s="262" t="s">
        <v>81</v>
      </c>
      <c r="AV104" s="14" t="s">
        <v>143</v>
      </c>
      <c r="AW104" s="14" t="s">
        <v>34</v>
      </c>
      <c r="AX104" s="14" t="s">
        <v>79</v>
      </c>
      <c r="AY104" s="262" t="s">
        <v>136</v>
      </c>
    </row>
    <row r="105" spans="2:65" s="1" customFormat="1" ht="20.4" customHeight="1">
      <c r="B105" s="39"/>
      <c r="C105" s="216" t="s">
        <v>81</v>
      </c>
      <c r="D105" s="216" t="s">
        <v>138</v>
      </c>
      <c r="E105" s="217" t="s">
        <v>151</v>
      </c>
      <c r="F105" s="218" t="s">
        <v>152</v>
      </c>
      <c r="G105" s="219" t="s">
        <v>141</v>
      </c>
      <c r="H105" s="220">
        <v>800</v>
      </c>
      <c r="I105" s="221"/>
      <c r="J105" s="222">
        <f>ROUND(I105*H105,2)</f>
        <v>0</v>
      </c>
      <c r="K105" s="218" t="s">
        <v>142</v>
      </c>
      <c r="L105" s="44"/>
      <c r="M105" s="223" t="s">
        <v>19</v>
      </c>
      <c r="N105" s="224" t="s">
        <v>43</v>
      </c>
      <c r="O105" s="80"/>
      <c r="P105" s="225">
        <f>O105*H105</f>
        <v>0</v>
      </c>
      <c r="Q105" s="225">
        <v>0.00018</v>
      </c>
      <c r="R105" s="225">
        <f>Q105*H105</f>
        <v>0.14400000000000002</v>
      </c>
      <c r="S105" s="225">
        <v>0</v>
      </c>
      <c r="T105" s="226">
        <f>S105*H105</f>
        <v>0</v>
      </c>
      <c r="AR105" s="18" t="s">
        <v>143</v>
      </c>
      <c r="AT105" s="18" t="s">
        <v>138</v>
      </c>
      <c r="AU105" s="18" t="s">
        <v>81</v>
      </c>
      <c r="AY105" s="18" t="s">
        <v>136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8" t="s">
        <v>79</v>
      </c>
      <c r="BK105" s="227">
        <f>ROUND(I105*H105,2)</f>
        <v>0</v>
      </c>
      <c r="BL105" s="18" t="s">
        <v>143</v>
      </c>
      <c r="BM105" s="18" t="s">
        <v>153</v>
      </c>
    </row>
    <row r="106" spans="2:47" s="1" customFormat="1" ht="12">
      <c r="B106" s="39"/>
      <c r="C106" s="40"/>
      <c r="D106" s="228" t="s">
        <v>145</v>
      </c>
      <c r="E106" s="40"/>
      <c r="F106" s="229" t="s">
        <v>154</v>
      </c>
      <c r="G106" s="40"/>
      <c r="H106" s="40"/>
      <c r="I106" s="143"/>
      <c r="J106" s="40"/>
      <c r="K106" s="40"/>
      <c r="L106" s="44"/>
      <c r="M106" s="230"/>
      <c r="N106" s="80"/>
      <c r="O106" s="80"/>
      <c r="P106" s="80"/>
      <c r="Q106" s="80"/>
      <c r="R106" s="80"/>
      <c r="S106" s="80"/>
      <c r="T106" s="81"/>
      <c r="AT106" s="18" t="s">
        <v>145</v>
      </c>
      <c r="AU106" s="18" t="s">
        <v>81</v>
      </c>
    </row>
    <row r="107" spans="2:51" s="12" customFormat="1" ht="12">
      <c r="B107" s="231"/>
      <c r="C107" s="232"/>
      <c r="D107" s="228" t="s">
        <v>147</v>
      </c>
      <c r="E107" s="233" t="s">
        <v>19</v>
      </c>
      <c r="F107" s="234" t="s">
        <v>148</v>
      </c>
      <c r="G107" s="232"/>
      <c r="H107" s="233" t="s">
        <v>19</v>
      </c>
      <c r="I107" s="235"/>
      <c r="J107" s="232"/>
      <c r="K107" s="232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147</v>
      </c>
      <c r="AU107" s="240" t="s">
        <v>81</v>
      </c>
      <c r="AV107" s="12" t="s">
        <v>79</v>
      </c>
      <c r="AW107" s="12" t="s">
        <v>34</v>
      </c>
      <c r="AX107" s="12" t="s">
        <v>72</v>
      </c>
      <c r="AY107" s="240" t="s">
        <v>136</v>
      </c>
    </row>
    <row r="108" spans="2:51" s="13" customFormat="1" ht="12">
      <c r="B108" s="241"/>
      <c r="C108" s="242"/>
      <c r="D108" s="228" t="s">
        <v>147</v>
      </c>
      <c r="E108" s="243" t="s">
        <v>19</v>
      </c>
      <c r="F108" s="244" t="s">
        <v>149</v>
      </c>
      <c r="G108" s="242"/>
      <c r="H108" s="245">
        <v>800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AT108" s="251" t="s">
        <v>147</v>
      </c>
      <c r="AU108" s="251" t="s">
        <v>81</v>
      </c>
      <c r="AV108" s="13" t="s">
        <v>81</v>
      </c>
      <c r="AW108" s="13" t="s">
        <v>34</v>
      </c>
      <c r="AX108" s="13" t="s">
        <v>72</v>
      </c>
      <c r="AY108" s="251" t="s">
        <v>136</v>
      </c>
    </row>
    <row r="109" spans="2:51" s="14" customFormat="1" ht="12">
      <c r="B109" s="252"/>
      <c r="C109" s="253"/>
      <c r="D109" s="228" t="s">
        <v>147</v>
      </c>
      <c r="E109" s="254" t="s">
        <v>19</v>
      </c>
      <c r="F109" s="255" t="s">
        <v>150</v>
      </c>
      <c r="G109" s="253"/>
      <c r="H109" s="256">
        <v>800</v>
      </c>
      <c r="I109" s="257"/>
      <c r="J109" s="253"/>
      <c r="K109" s="253"/>
      <c r="L109" s="258"/>
      <c r="M109" s="259"/>
      <c r="N109" s="260"/>
      <c r="O109" s="260"/>
      <c r="P109" s="260"/>
      <c r="Q109" s="260"/>
      <c r="R109" s="260"/>
      <c r="S109" s="260"/>
      <c r="T109" s="261"/>
      <c r="AT109" s="262" t="s">
        <v>147</v>
      </c>
      <c r="AU109" s="262" t="s">
        <v>81</v>
      </c>
      <c r="AV109" s="14" t="s">
        <v>143</v>
      </c>
      <c r="AW109" s="14" t="s">
        <v>34</v>
      </c>
      <c r="AX109" s="14" t="s">
        <v>79</v>
      </c>
      <c r="AY109" s="262" t="s">
        <v>136</v>
      </c>
    </row>
    <row r="110" spans="2:65" s="1" customFormat="1" ht="20.4" customHeight="1">
      <c r="B110" s="39"/>
      <c r="C110" s="216" t="s">
        <v>155</v>
      </c>
      <c r="D110" s="216" t="s">
        <v>138</v>
      </c>
      <c r="E110" s="217" t="s">
        <v>156</v>
      </c>
      <c r="F110" s="218" t="s">
        <v>157</v>
      </c>
      <c r="G110" s="219" t="s">
        <v>158</v>
      </c>
      <c r="H110" s="220">
        <v>14</v>
      </c>
      <c r="I110" s="221"/>
      <c r="J110" s="222">
        <f>ROUND(I110*H110,2)</f>
        <v>0</v>
      </c>
      <c r="K110" s="218" t="s">
        <v>142</v>
      </c>
      <c r="L110" s="44"/>
      <c r="M110" s="223" t="s">
        <v>19</v>
      </c>
      <c r="N110" s="224" t="s">
        <v>43</v>
      </c>
      <c r="O110" s="80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8" t="s">
        <v>143</v>
      </c>
      <c r="AT110" s="18" t="s">
        <v>138</v>
      </c>
      <c r="AU110" s="18" t="s">
        <v>81</v>
      </c>
      <c r="AY110" s="18" t="s">
        <v>136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8" t="s">
        <v>79</v>
      </c>
      <c r="BK110" s="227">
        <f>ROUND(I110*H110,2)</f>
        <v>0</v>
      </c>
      <c r="BL110" s="18" t="s">
        <v>143</v>
      </c>
      <c r="BM110" s="18" t="s">
        <v>159</v>
      </c>
    </row>
    <row r="111" spans="2:47" s="1" customFormat="1" ht="12">
      <c r="B111" s="39"/>
      <c r="C111" s="40"/>
      <c r="D111" s="228" t="s">
        <v>145</v>
      </c>
      <c r="E111" s="40"/>
      <c r="F111" s="229" t="s">
        <v>160</v>
      </c>
      <c r="G111" s="40"/>
      <c r="H111" s="40"/>
      <c r="I111" s="143"/>
      <c r="J111" s="40"/>
      <c r="K111" s="40"/>
      <c r="L111" s="44"/>
      <c r="M111" s="230"/>
      <c r="N111" s="80"/>
      <c r="O111" s="80"/>
      <c r="P111" s="80"/>
      <c r="Q111" s="80"/>
      <c r="R111" s="80"/>
      <c r="S111" s="80"/>
      <c r="T111" s="81"/>
      <c r="AT111" s="18" t="s">
        <v>145</v>
      </c>
      <c r="AU111" s="18" t="s">
        <v>81</v>
      </c>
    </row>
    <row r="112" spans="2:51" s="12" customFormat="1" ht="12">
      <c r="B112" s="231"/>
      <c r="C112" s="232"/>
      <c r="D112" s="228" t="s">
        <v>147</v>
      </c>
      <c r="E112" s="233" t="s">
        <v>19</v>
      </c>
      <c r="F112" s="234" t="s">
        <v>148</v>
      </c>
      <c r="G112" s="232"/>
      <c r="H112" s="233" t="s">
        <v>19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147</v>
      </c>
      <c r="AU112" s="240" t="s">
        <v>81</v>
      </c>
      <c r="AV112" s="12" t="s">
        <v>79</v>
      </c>
      <c r="AW112" s="12" t="s">
        <v>34</v>
      </c>
      <c r="AX112" s="12" t="s">
        <v>72</v>
      </c>
      <c r="AY112" s="240" t="s">
        <v>136</v>
      </c>
    </row>
    <row r="113" spans="2:51" s="13" customFormat="1" ht="12">
      <c r="B113" s="241"/>
      <c r="C113" s="242"/>
      <c r="D113" s="228" t="s">
        <v>147</v>
      </c>
      <c r="E113" s="243" t="s">
        <v>19</v>
      </c>
      <c r="F113" s="244" t="s">
        <v>161</v>
      </c>
      <c r="G113" s="242"/>
      <c r="H113" s="245">
        <v>11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147</v>
      </c>
      <c r="AU113" s="251" t="s">
        <v>81</v>
      </c>
      <c r="AV113" s="13" t="s">
        <v>81</v>
      </c>
      <c r="AW113" s="13" t="s">
        <v>34</v>
      </c>
      <c r="AX113" s="13" t="s">
        <v>72</v>
      </c>
      <c r="AY113" s="251" t="s">
        <v>136</v>
      </c>
    </row>
    <row r="114" spans="2:51" s="13" customFormat="1" ht="12">
      <c r="B114" s="241"/>
      <c r="C114" s="242"/>
      <c r="D114" s="228" t="s">
        <v>147</v>
      </c>
      <c r="E114" s="243" t="s">
        <v>19</v>
      </c>
      <c r="F114" s="244" t="s">
        <v>162</v>
      </c>
      <c r="G114" s="242"/>
      <c r="H114" s="245">
        <v>3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147</v>
      </c>
      <c r="AU114" s="251" t="s">
        <v>81</v>
      </c>
      <c r="AV114" s="13" t="s">
        <v>81</v>
      </c>
      <c r="AW114" s="13" t="s">
        <v>34</v>
      </c>
      <c r="AX114" s="13" t="s">
        <v>72</v>
      </c>
      <c r="AY114" s="251" t="s">
        <v>136</v>
      </c>
    </row>
    <row r="115" spans="2:51" s="14" customFormat="1" ht="12">
      <c r="B115" s="252"/>
      <c r="C115" s="253"/>
      <c r="D115" s="228" t="s">
        <v>147</v>
      </c>
      <c r="E115" s="254" t="s">
        <v>19</v>
      </c>
      <c r="F115" s="255" t="s">
        <v>150</v>
      </c>
      <c r="G115" s="253"/>
      <c r="H115" s="256">
        <v>14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AT115" s="262" t="s">
        <v>147</v>
      </c>
      <c r="AU115" s="262" t="s">
        <v>81</v>
      </c>
      <c r="AV115" s="14" t="s">
        <v>143</v>
      </c>
      <c r="AW115" s="14" t="s">
        <v>34</v>
      </c>
      <c r="AX115" s="14" t="s">
        <v>79</v>
      </c>
      <c r="AY115" s="262" t="s">
        <v>136</v>
      </c>
    </row>
    <row r="116" spans="2:65" s="1" customFormat="1" ht="20.4" customHeight="1">
      <c r="B116" s="39"/>
      <c r="C116" s="216" t="s">
        <v>143</v>
      </c>
      <c r="D116" s="216" t="s">
        <v>138</v>
      </c>
      <c r="E116" s="217" t="s">
        <v>163</v>
      </c>
      <c r="F116" s="218" t="s">
        <v>164</v>
      </c>
      <c r="G116" s="219" t="s">
        <v>165</v>
      </c>
      <c r="H116" s="220">
        <v>74.4</v>
      </c>
      <c r="I116" s="221"/>
      <c r="J116" s="222">
        <f>ROUND(I116*H116,2)</f>
        <v>0</v>
      </c>
      <c r="K116" s="218" t="s">
        <v>142</v>
      </c>
      <c r="L116" s="44"/>
      <c r="M116" s="223" t="s">
        <v>19</v>
      </c>
      <c r="N116" s="224" t="s">
        <v>43</v>
      </c>
      <c r="O116" s="80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8" t="s">
        <v>143</v>
      </c>
      <c r="AT116" s="18" t="s">
        <v>138</v>
      </c>
      <c r="AU116" s="18" t="s">
        <v>81</v>
      </c>
      <c r="AY116" s="18" t="s">
        <v>136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8" t="s">
        <v>79</v>
      </c>
      <c r="BK116" s="227">
        <f>ROUND(I116*H116,2)</f>
        <v>0</v>
      </c>
      <c r="BL116" s="18" t="s">
        <v>143</v>
      </c>
      <c r="BM116" s="18" t="s">
        <v>166</v>
      </c>
    </row>
    <row r="117" spans="2:47" s="1" customFormat="1" ht="12">
      <c r="B117" s="39"/>
      <c r="C117" s="40"/>
      <c r="D117" s="228" t="s">
        <v>145</v>
      </c>
      <c r="E117" s="40"/>
      <c r="F117" s="229" t="s">
        <v>167</v>
      </c>
      <c r="G117" s="40"/>
      <c r="H117" s="40"/>
      <c r="I117" s="143"/>
      <c r="J117" s="40"/>
      <c r="K117" s="40"/>
      <c r="L117" s="44"/>
      <c r="M117" s="230"/>
      <c r="N117" s="80"/>
      <c r="O117" s="80"/>
      <c r="P117" s="80"/>
      <c r="Q117" s="80"/>
      <c r="R117" s="80"/>
      <c r="S117" s="80"/>
      <c r="T117" s="81"/>
      <c r="AT117" s="18" t="s">
        <v>145</v>
      </c>
      <c r="AU117" s="18" t="s">
        <v>81</v>
      </c>
    </row>
    <row r="118" spans="2:51" s="12" customFormat="1" ht="12">
      <c r="B118" s="231"/>
      <c r="C118" s="232"/>
      <c r="D118" s="228" t="s">
        <v>147</v>
      </c>
      <c r="E118" s="233" t="s">
        <v>19</v>
      </c>
      <c r="F118" s="234" t="s">
        <v>168</v>
      </c>
      <c r="G118" s="232"/>
      <c r="H118" s="233" t="s">
        <v>19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147</v>
      </c>
      <c r="AU118" s="240" t="s">
        <v>81</v>
      </c>
      <c r="AV118" s="12" t="s">
        <v>79</v>
      </c>
      <c r="AW118" s="12" t="s">
        <v>34</v>
      </c>
      <c r="AX118" s="12" t="s">
        <v>72</v>
      </c>
      <c r="AY118" s="240" t="s">
        <v>136</v>
      </c>
    </row>
    <row r="119" spans="2:51" s="12" customFormat="1" ht="12">
      <c r="B119" s="231"/>
      <c r="C119" s="232"/>
      <c r="D119" s="228" t="s">
        <v>147</v>
      </c>
      <c r="E119" s="233" t="s">
        <v>19</v>
      </c>
      <c r="F119" s="234" t="s">
        <v>169</v>
      </c>
      <c r="G119" s="232"/>
      <c r="H119" s="233" t="s">
        <v>19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147</v>
      </c>
      <c r="AU119" s="240" t="s">
        <v>81</v>
      </c>
      <c r="AV119" s="12" t="s">
        <v>79</v>
      </c>
      <c r="AW119" s="12" t="s">
        <v>34</v>
      </c>
      <c r="AX119" s="12" t="s">
        <v>72</v>
      </c>
      <c r="AY119" s="240" t="s">
        <v>136</v>
      </c>
    </row>
    <row r="120" spans="2:51" s="13" customFormat="1" ht="12">
      <c r="B120" s="241"/>
      <c r="C120" s="242"/>
      <c r="D120" s="228" t="s">
        <v>147</v>
      </c>
      <c r="E120" s="243" t="s">
        <v>19</v>
      </c>
      <c r="F120" s="244" t="s">
        <v>170</v>
      </c>
      <c r="G120" s="242"/>
      <c r="H120" s="245">
        <v>0.5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147</v>
      </c>
      <c r="AU120" s="251" t="s">
        <v>81</v>
      </c>
      <c r="AV120" s="13" t="s">
        <v>81</v>
      </c>
      <c r="AW120" s="13" t="s">
        <v>34</v>
      </c>
      <c r="AX120" s="13" t="s">
        <v>72</v>
      </c>
      <c r="AY120" s="251" t="s">
        <v>136</v>
      </c>
    </row>
    <row r="121" spans="2:51" s="13" customFormat="1" ht="12">
      <c r="B121" s="241"/>
      <c r="C121" s="242"/>
      <c r="D121" s="228" t="s">
        <v>147</v>
      </c>
      <c r="E121" s="243" t="s">
        <v>19</v>
      </c>
      <c r="F121" s="244" t="s">
        <v>171</v>
      </c>
      <c r="G121" s="242"/>
      <c r="H121" s="245">
        <v>0.4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147</v>
      </c>
      <c r="AU121" s="251" t="s">
        <v>81</v>
      </c>
      <c r="AV121" s="13" t="s">
        <v>81</v>
      </c>
      <c r="AW121" s="13" t="s">
        <v>34</v>
      </c>
      <c r="AX121" s="13" t="s">
        <v>72</v>
      </c>
      <c r="AY121" s="251" t="s">
        <v>136</v>
      </c>
    </row>
    <row r="122" spans="2:51" s="13" customFormat="1" ht="12">
      <c r="B122" s="241"/>
      <c r="C122" s="242"/>
      <c r="D122" s="228" t="s">
        <v>147</v>
      </c>
      <c r="E122" s="243" t="s">
        <v>19</v>
      </c>
      <c r="F122" s="244" t="s">
        <v>172</v>
      </c>
      <c r="G122" s="242"/>
      <c r="H122" s="245">
        <v>73.5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147</v>
      </c>
      <c r="AU122" s="251" t="s">
        <v>81</v>
      </c>
      <c r="AV122" s="13" t="s">
        <v>81</v>
      </c>
      <c r="AW122" s="13" t="s">
        <v>34</v>
      </c>
      <c r="AX122" s="13" t="s">
        <v>72</v>
      </c>
      <c r="AY122" s="251" t="s">
        <v>136</v>
      </c>
    </row>
    <row r="123" spans="2:51" s="14" customFormat="1" ht="12">
      <c r="B123" s="252"/>
      <c r="C123" s="253"/>
      <c r="D123" s="228" t="s">
        <v>147</v>
      </c>
      <c r="E123" s="254" t="s">
        <v>19</v>
      </c>
      <c r="F123" s="255" t="s">
        <v>150</v>
      </c>
      <c r="G123" s="253"/>
      <c r="H123" s="256">
        <v>74.4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AT123" s="262" t="s">
        <v>147</v>
      </c>
      <c r="AU123" s="262" t="s">
        <v>81</v>
      </c>
      <c r="AV123" s="14" t="s">
        <v>143</v>
      </c>
      <c r="AW123" s="14" t="s">
        <v>34</v>
      </c>
      <c r="AX123" s="14" t="s">
        <v>79</v>
      </c>
      <c r="AY123" s="262" t="s">
        <v>136</v>
      </c>
    </row>
    <row r="124" spans="2:65" s="1" customFormat="1" ht="20.4" customHeight="1">
      <c r="B124" s="39"/>
      <c r="C124" s="216" t="s">
        <v>173</v>
      </c>
      <c r="D124" s="216" t="s">
        <v>138</v>
      </c>
      <c r="E124" s="217" t="s">
        <v>174</v>
      </c>
      <c r="F124" s="218" t="s">
        <v>175</v>
      </c>
      <c r="G124" s="219" t="s">
        <v>176</v>
      </c>
      <c r="H124" s="220">
        <v>600</v>
      </c>
      <c r="I124" s="221"/>
      <c r="J124" s="222">
        <f>ROUND(I124*H124,2)</f>
        <v>0</v>
      </c>
      <c r="K124" s="218" t="s">
        <v>142</v>
      </c>
      <c r="L124" s="44"/>
      <c r="M124" s="223" t="s">
        <v>19</v>
      </c>
      <c r="N124" s="224" t="s">
        <v>43</v>
      </c>
      <c r="O124" s="80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AR124" s="18" t="s">
        <v>143</v>
      </c>
      <c r="AT124" s="18" t="s">
        <v>138</v>
      </c>
      <c r="AU124" s="18" t="s">
        <v>81</v>
      </c>
      <c r="AY124" s="18" t="s">
        <v>136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8" t="s">
        <v>79</v>
      </c>
      <c r="BK124" s="227">
        <f>ROUND(I124*H124,2)</f>
        <v>0</v>
      </c>
      <c r="BL124" s="18" t="s">
        <v>143</v>
      </c>
      <c r="BM124" s="18" t="s">
        <v>177</v>
      </c>
    </row>
    <row r="125" spans="2:47" s="1" customFormat="1" ht="12">
      <c r="B125" s="39"/>
      <c r="C125" s="40"/>
      <c r="D125" s="228" t="s">
        <v>145</v>
      </c>
      <c r="E125" s="40"/>
      <c r="F125" s="229" t="s">
        <v>178</v>
      </c>
      <c r="G125" s="40"/>
      <c r="H125" s="40"/>
      <c r="I125" s="143"/>
      <c r="J125" s="40"/>
      <c r="K125" s="40"/>
      <c r="L125" s="44"/>
      <c r="M125" s="230"/>
      <c r="N125" s="80"/>
      <c r="O125" s="80"/>
      <c r="P125" s="80"/>
      <c r="Q125" s="80"/>
      <c r="R125" s="80"/>
      <c r="S125" s="80"/>
      <c r="T125" s="81"/>
      <c r="AT125" s="18" t="s">
        <v>145</v>
      </c>
      <c r="AU125" s="18" t="s">
        <v>81</v>
      </c>
    </row>
    <row r="126" spans="2:51" s="12" customFormat="1" ht="12">
      <c r="B126" s="231"/>
      <c r="C126" s="232"/>
      <c r="D126" s="228" t="s">
        <v>147</v>
      </c>
      <c r="E126" s="233" t="s">
        <v>19</v>
      </c>
      <c r="F126" s="234" t="s">
        <v>179</v>
      </c>
      <c r="G126" s="232"/>
      <c r="H126" s="233" t="s">
        <v>19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147</v>
      </c>
      <c r="AU126" s="240" t="s">
        <v>81</v>
      </c>
      <c r="AV126" s="12" t="s">
        <v>79</v>
      </c>
      <c r="AW126" s="12" t="s">
        <v>34</v>
      </c>
      <c r="AX126" s="12" t="s">
        <v>72</v>
      </c>
      <c r="AY126" s="240" t="s">
        <v>136</v>
      </c>
    </row>
    <row r="127" spans="2:51" s="12" customFormat="1" ht="12">
      <c r="B127" s="231"/>
      <c r="C127" s="232"/>
      <c r="D127" s="228" t="s">
        <v>147</v>
      </c>
      <c r="E127" s="233" t="s">
        <v>19</v>
      </c>
      <c r="F127" s="234" t="s">
        <v>180</v>
      </c>
      <c r="G127" s="232"/>
      <c r="H127" s="233" t="s">
        <v>19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147</v>
      </c>
      <c r="AU127" s="240" t="s">
        <v>81</v>
      </c>
      <c r="AV127" s="12" t="s">
        <v>79</v>
      </c>
      <c r="AW127" s="12" t="s">
        <v>34</v>
      </c>
      <c r="AX127" s="12" t="s">
        <v>72</v>
      </c>
      <c r="AY127" s="240" t="s">
        <v>136</v>
      </c>
    </row>
    <row r="128" spans="2:51" s="13" customFormat="1" ht="12">
      <c r="B128" s="241"/>
      <c r="C128" s="242"/>
      <c r="D128" s="228" t="s">
        <v>147</v>
      </c>
      <c r="E128" s="243" t="s">
        <v>19</v>
      </c>
      <c r="F128" s="244" t="s">
        <v>181</v>
      </c>
      <c r="G128" s="242"/>
      <c r="H128" s="245">
        <v>600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147</v>
      </c>
      <c r="AU128" s="251" t="s">
        <v>81</v>
      </c>
      <c r="AV128" s="13" t="s">
        <v>81</v>
      </c>
      <c r="AW128" s="13" t="s">
        <v>34</v>
      </c>
      <c r="AX128" s="13" t="s">
        <v>72</v>
      </c>
      <c r="AY128" s="251" t="s">
        <v>136</v>
      </c>
    </row>
    <row r="129" spans="2:51" s="14" customFormat="1" ht="12">
      <c r="B129" s="252"/>
      <c r="C129" s="253"/>
      <c r="D129" s="228" t="s">
        <v>147</v>
      </c>
      <c r="E129" s="254" t="s">
        <v>19</v>
      </c>
      <c r="F129" s="255" t="s">
        <v>150</v>
      </c>
      <c r="G129" s="253"/>
      <c r="H129" s="256">
        <v>600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AT129" s="262" t="s">
        <v>147</v>
      </c>
      <c r="AU129" s="262" t="s">
        <v>81</v>
      </c>
      <c r="AV129" s="14" t="s">
        <v>143</v>
      </c>
      <c r="AW129" s="14" t="s">
        <v>34</v>
      </c>
      <c r="AX129" s="14" t="s">
        <v>79</v>
      </c>
      <c r="AY129" s="262" t="s">
        <v>136</v>
      </c>
    </row>
    <row r="130" spans="2:65" s="1" customFormat="1" ht="20.4" customHeight="1">
      <c r="B130" s="39"/>
      <c r="C130" s="216" t="s">
        <v>182</v>
      </c>
      <c r="D130" s="216" t="s">
        <v>138</v>
      </c>
      <c r="E130" s="217" t="s">
        <v>183</v>
      </c>
      <c r="F130" s="218" t="s">
        <v>184</v>
      </c>
      <c r="G130" s="219" t="s">
        <v>185</v>
      </c>
      <c r="H130" s="220">
        <v>60</v>
      </c>
      <c r="I130" s="221"/>
      <c r="J130" s="222">
        <f>ROUND(I130*H130,2)</f>
        <v>0</v>
      </c>
      <c r="K130" s="218" t="s">
        <v>142</v>
      </c>
      <c r="L130" s="44"/>
      <c r="M130" s="223" t="s">
        <v>19</v>
      </c>
      <c r="N130" s="224" t="s">
        <v>43</v>
      </c>
      <c r="O130" s="80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8" t="s">
        <v>143</v>
      </c>
      <c r="AT130" s="18" t="s">
        <v>138</v>
      </c>
      <c r="AU130" s="18" t="s">
        <v>81</v>
      </c>
      <c r="AY130" s="18" t="s">
        <v>136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8" t="s">
        <v>79</v>
      </c>
      <c r="BK130" s="227">
        <f>ROUND(I130*H130,2)</f>
        <v>0</v>
      </c>
      <c r="BL130" s="18" t="s">
        <v>143</v>
      </c>
      <c r="BM130" s="18" t="s">
        <v>186</v>
      </c>
    </row>
    <row r="131" spans="2:47" s="1" customFormat="1" ht="12">
      <c r="B131" s="39"/>
      <c r="C131" s="40"/>
      <c r="D131" s="228" t="s">
        <v>145</v>
      </c>
      <c r="E131" s="40"/>
      <c r="F131" s="229" t="s">
        <v>187</v>
      </c>
      <c r="G131" s="40"/>
      <c r="H131" s="40"/>
      <c r="I131" s="143"/>
      <c r="J131" s="40"/>
      <c r="K131" s="40"/>
      <c r="L131" s="44"/>
      <c r="M131" s="230"/>
      <c r="N131" s="80"/>
      <c r="O131" s="80"/>
      <c r="P131" s="80"/>
      <c r="Q131" s="80"/>
      <c r="R131" s="80"/>
      <c r="S131" s="80"/>
      <c r="T131" s="81"/>
      <c r="AT131" s="18" t="s">
        <v>145</v>
      </c>
      <c r="AU131" s="18" t="s">
        <v>81</v>
      </c>
    </row>
    <row r="132" spans="2:51" s="12" customFormat="1" ht="12">
      <c r="B132" s="231"/>
      <c r="C132" s="232"/>
      <c r="D132" s="228" t="s">
        <v>147</v>
      </c>
      <c r="E132" s="233" t="s">
        <v>19</v>
      </c>
      <c r="F132" s="234" t="s">
        <v>179</v>
      </c>
      <c r="G132" s="232"/>
      <c r="H132" s="233" t="s">
        <v>19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147</v>
      </c>
      <c r="AU132" s="240" t="s">
        <v>81</v>
      </c>
      <c r="AV132" s="12" t="s">
        <v>79</v>
      </c>
      <c r="AW132" s="12" t="s">
        <v>34</v>
      </c>
      <c r="AX132" s="12" t="s">
        <v>72</v>
      </c>
      <c r="AY132" s="240" t="s">
        <v>136</v>
      </c>
    </row>
    <row r="133" spans="2:51" s="12" customFormat="1" ht="12">
      <c r="B133" s="231"/>
      <c r="C133" s="232"/>
      <c r="D133" s="228" t="s">
        <v>147</v>
      </c>
      <c r="E133" s="233" t="s">
        <v>19</v>
      </c>
      <c r="F133" s="234" t="s">
        <v>180</v>
      </c>
      <c r="G133" s="232"/>
      <c r="H133" s="233" t="s">
        <v>19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147</v>
      </c>
      <c r="AU133" s="240" t="s">
        <v>81</v>
      </c>
      <c r="AV133" s="12" t="s">
        <v>79</v>
      </c>
      <c r="AW133" s="12" t="s">
        <v>34</v>
      </c>
      <c r="AX133" s="12" t="s">
        <v>72</v>
      </c>
      <c r="AY133" s="240" t="s">
        <v>136</v>
      </c>
    </row>
    <row r="134" spans="2:51" s="13" customFormat="1" ht="12">
      <c r="B134" s="241"/>
      <c r="C134" s="242"/>
      <c r="D134" s="228" t="s">
        <v>147</v>
      </c>
      <c r="E134" s="243" t="s">
        <v>19</v>
      </c>
      <c r="F134" s="244" t="s">
        <v>188</v>
      </c>
      <c r="G134" s="242"/>
      <c r="H134" s="245">
        <v>60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147</v>
      </c>
      <c r="AU134" s="251" t="s">
        <v>81</v>
      </c>
      <c r="AV134" s="13" t="s">
        <v>81</v>
      </c>
      <c r="AW134" s="13" t="s">
        <v>34</v>
      </c>
      <c r="AX134" s="13" t="s">
        <v>72</v>
      </c>
      <c r="AY134" s="251" t="s">
        <v>136</v>
      </c>
    </row>
    <row r="135" spans="2:51" s="14" customFormat="1" ht="12">
      <c r="B135" s="252"/>
      <c r="C135" s="253"/>
      <c r="D135" s="228" t="s">
        <v>147</v>
      </c>
      <c r="E135" s="254" t="s">
        <v>19</v>
      </c>
      <c r="F135" s="255" t="s">
        <v>150</v>
      </c>
      <c r="G135" s="253"/>
      <c r="H135" s="256">
        <v>60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AT135" s="262" t="s">
        <v>147</v>
      </c>
      <c r="AU135" s="262" t="s">
        <v>81</v>
      </c>
      <c r="AV135" s="14" t="s">
        <v>143</v>
      </c>
      <c r="AW135" s="14" t="s">
        <v>34</v>
      </c>
      <c r="AX135" s="14" t="s">
        <v>79</v>
      </c>
      <c r="AY135" s="262" t="s">
        <v>136</v>
      </c>
    </row>
    <row r="136" spans="2:65" s="1" customFormat="1" ht="20.4" customHeight="1">
      <c r="B136" s="39"/>
      <c r="C136" s="216" t="s">
        <v>189</v>
      </c>
      <c r="D136" s="216" t="s">
        <v>138</v>
      </c>
      <c r="E136" s="217" t="s">
        <v>190</v>
      </c>
      <c r="F136" s="218" t="s">
        <v>191</v>
      </c>
      <c r="G136" s="219" t="s">
        <v>192</v>
      </c>
      <c r="H136" s="220">
        <v>5</v>
      </c>
      <c r="I136" s="221"/>
      <c r="J136" s="222">
        <f>ROUND(I136*H136,2)</f>
        <v>0</v>
      </c>
      <c r="K136" s="218" t="s">
        <v>142</v>
      </c>
      <c r="L136" s="44"/>
      <c r="M136" s="223" t="s">
        <v>19</v>
      </c>
      <c r="N136" s="224" t="s">
        <v>43</v>
      </c>
      <c r="O136" s="80"/>
      <c r="P136" s="225">
        <f>O136*H136</f>
        <v>0</v>
      </c>
      <c r="Q136" s="225">
        <v>0.00868</v>
      </c>
      <c r="R136" s="225">
        <f>Q136*H136</f>
        <v>0.0434</v>
      </c>
      <c r="S136" s="225">
        <v>0</v>
      </c>
      <c r="T136" s="226">
        <f>S136*H136</f>
        <v>0</v>
      </c>
      <c r="AR136" s="18" t="s">
        <v>143</v>
      </c>
      <c r="AT136" s="18" t="s">
        <v>138</v>
      </c>
      <c r="AU136" s="18" t="s">
        <v>81</v>
      </c>
      <c r="AY136" s="18" t="s">
        <v>136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8" t="s">
        <v>79</v>
      </c>
      <c r="BK136" s="227">
        <f>ROUND(I136*H136,2)</f>
        <v>0</v>
      </c>
      <c r="BL136" s="18" t="s">
        <v>143</v>
      </c>
      <c r="BM136" s="18" t="s">
        <v>193</v>
      </c>
    </row>
    <row r="137" spans="2:47" s="1" customFormat="1" ht="12">
      <c r="B137" s="39"/>
      <c r="C137" s="40"/>
      <c r="D137" s="228" t="s">
        <v>145</v>
      </c>
      <c r="E137" s="40"/>
      <c r="F137" s="229" t="s">
        <v>194</v>
      </c>
      <c r="G137" s="40"/>
      <c r="H137" s="40"/>
      <c r="I137" s="143"/>
      <c r="J137" s="40"/>
      <c r="K137" s="40"/>
      <c r="L137" s="44"/>
      <c r="M137" s="230"/>
      <c r="N137" s="80"/>
      <c r="O137" s="80"/>
      <c r="P137" s="80"/>
      <c r="Q137" s="80"/>
      <c r="R137" s="80"/>
      <c r="S137" s="80"/>
      <c r="T137" s="81"/>
      <c r="AT137" s="18" t="s">
        <v>145</v>
      </c>
      <c r="AU137" s="18" t="s">
        <v>81</v>
      </c>
    </row>
    <row r="138" spans="2:51" s="12" customFormat="1" ht="12">
      <c r="B138" s="231"/>
      <c r="C138" s="232"/>
      <c r="D138" s="228" t="s">
        <v>147</v>
      </c>
      <c r="E138" s="233" t="s">
        <v>19</v>
      </c>
      <c r="F138" s="234" t="s">
        <v>195</v>
      </c>
      <c r="G138" s="232"/>
      <c r="H138" s="233" t="s">
        <v>19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147</v>
      </c>
      <c r="AU138" s="240" t="s">
        <v>81</v>
      </c>
      <c r="AV138" s="12" t="s">
        <v>79</v>
      </c>
      <c r="AW138" s="12" t="s">
        <v>34</v>
      </c>
      <c r="AX138" s="12" t="s">
        <v>72</v>
      </c>
      <c r="AY138" s="240" t="s">
        <v>136</v>
      </c>
    </row>
    <row r="139" spans="2:51" s="12" customFormat="1" ht="12">
      <c r="B139" s="231"/>
      <c r="C139" s="232"/>
      <c r="D139" s="228" t="s">
        <v>147</v>
      </c>
      <c r="E139" s="233" t="s">
        <v>19</v>
      </c>
      <c r="F139" s="234" t="s">
        <v>196</v>
      </c>
      <c r="G139" s="232"/>
      <c r="H139" s="233" t="s">
        <v>19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147</v>
      </c>
      <c r="AU139" s="240" t="s">
        <v>81</v>
      </c>
      <c r="AV139" s="12" t="s">
        <v>79</v>
      </c>
      <c r="AW139" s="12" t="s">
        <v>34</v>
      </c>
      <c r="AX139" s="12" t="s">
        <v>72</v>
      </c>
      <c r="AY139" s="240" t="s">
        <v>136</v>
      </c>
    </row>
    <row r="140" spans="2:51" s="13" customFormat="1" ht="12">
      <c r="B140" s="241"/>
      <c r="C140" s="242"/>
      <c r="D140" s="228" t="s">
        <v>147</v>
      </c>
      <c r="E140" s="243" t="s">
        <v>19</v>
      </c>
      <c r="F140" s="244" t="s">
        <v>173</v>
      </c>
      <c r="G140" s="242"/>
      <c r="H140" s="245">
        <v>5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AT140" s="251" t="s">
        <v>147</v>
      </c>
      <c r="AU140" s="251" t="s">
        <v>81</v>
      </c>
      <c r="AV140" s="13" t="s">
        <v>81</v>
      </c>
      <c r="AW140" s="13" t="s">
        <v>34</v>
      </c>
      <c r="AX140" s="13" t="s">
        <v>72</v>
      </c>
      <c r="AY140" s="251" t="s">
        <v>136</v>
      </c>
    </row>
    <row r="141" spans="2:51" s="14" customFormat="1" ht="12">
      <c r="B141" s="252"/>
      <c r="C141" s="253"/>
      <c r="D141" s="228" t="s">
        <v>147</v>
      </c>
      <c r="E141" s="254" t="s">
        <v>19</v>
      </c>
      <c r="F141" s="255" t="s">
        <v>150</v>
      </c>
      <c r="G141" s="253"/>
      <c r="H141" s="256">
        <v>5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147</v>
      </c>
      <c r="AU141" s="262" t="s">
        <v>81</v>
      </c>
      <c r="AV141" s="14" t="s">
        <v>143</v>
      </c>
      <c r="AW141" s="14" t="s">
        <v>34</v>
      </c>
      <c r="AX141" s="14" t="s">
        <v>79</v>
      </c>
      <c r="AY141" s="262" t="s">
        <v>136</v>
      </c>
    </row>
    <row r="142" spans="2:65" s="1" customFormat="1" ht="20.4" customHeight="1">
      <c r="B142" s="39"/>
      <c r="C142" s="216" t="s">
        <v>197</v>
      </c>
      <c r="D142" s="216" t="s">
        <v>138</v>
      </c>
      <c r="E142" s="217" t="s">
        <v>198</v>
      </c>
      <c r="F142" s="218" t="s">
        <v>199</v>
      </c>
      <c r="G142" s="219" t="s">
        <v>165</v>
      </c>
      <c r="H142" s="220">
        <v>6</v>
      </c>
      <c r="I142" s="221"/>
      <c r="J142" s="222">
        <f>ROUND(I142*H142,2)</f>
        <v>0</v>
      </c>
      <c r="K142" s="218" t="s">
        <v>142</v>
      </c>
      <c r="L142" s="44"/>
      <c r="M142" s="223" t="s">
        <v>19</v>
      </c>
      <c r="N142" s="224" t="s">
        <v>43</v>
      </c>
      <c r="O142" s="80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8" t="s">
        <v>143</v>
      </c>
      <c r="AT142" s="18" t="s">
        <v>138</v>
      </c>
      <c r="AU142" s="18" t="s">
        <v>81</v>
      </c>
      <c r="AY142" s="18" t="s">
        <v>136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8" t="s">
        <v>79</v>
      </c>
      <c r="BK142" s="227">
        <f>ROUND(I142*H142,2)</f>
        <v>0</v>
      </c>
      <c r="BL142" s="18" t="s">
        <v>143</v>
      </c>
      <c r="BM142" s="18" t="s">
        <v>200</v>
      </c>
    </row>
    <row r="143" spans="2:47" s="1" customFormat="1" ht="12">
      <c r="B143" s="39"/>
      <c r="C143" s="40"/>
      <c r="D143" s="228" t="s">
        <v>145</v>
      </c>
      <c r="E143" s="40"/>
      <c r="F143" s="229" t="s">
        <v>201</v>
      </c>
      <c r="G143" s="40"/>
      <c r="H143" s="40"/>
      <c r="I143" s="143"/>
      <c r="J143" s="40"/>
      <c r="K143" s="40"/>
      <c r="L143" s="44"/>
      <c r="M143" s="230"/>
      <c r="N143" s="80"/>
      <c r="O143" s="80"/>
      <c r="P143" s="80"/>
      <c r="Q143" s="80"/>
      <c r="R143" s="80"/>
      <c r="S143" s="80"/>
      <c r="T143" s="81"/>
      <c r="AT143" s="18" t="s">
        <v>145</v>
      </c>
      <c r="AU143" s="18" t="s">
        <v>81</v>
      </c>
    </row>
    <row r="144" spans="2:51" s="12" customFormat="1" ht="12">
      <c r="B144" s="231"/>
      <c r="C144" s="232"/>
      <c r="D144" s="228" t="s">
        <v>147</v>
      </c>
      <c r="E144" s="233" t="s">
        <v>19</v>
      </c>
      <c r="F144" s="234" t="s">
        <v>195</v>
      </c>
      <c r="G144" s="232"/>
      <c r="H144" s="233" t="s">
        <v>19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147</v>
      </c>
      <c r="AU144" s="240" t="s">
        <v>81</v>
      </c>
      <c r="AV144" s="12" t="s">
        <v>79</v>
      </c>
      <c r="AW144" s="12" t="s">
        <v>34</v>
      </c>
      <c r="AX144" s="12" t="s">
        <v>72</v>
      </c>
      <c r="AY144" s="240" t="s">
        <v>136</v>
      </c>
    </row>
    <row r="145" spans="2:51" s="12" customFormat="1" ht="12">
      <c r="B145" s="231"/>
      <c r="C145" s="232"/>
      <c r="D145" s="228" t="s">
        <v>147</v>
      </c>
      <c r="E145" s="233" t="s">
        <v>19</v>
      </c>
      <c r="F145" s="234" t="s">
        <v>196</v>
      </c>
      <c r="G145" s="232"/>
      <c r="H145" s="233" t="s">
        <v>19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147</v>
      </c>
      <c r="AU145" s="240" t="s">
        <v>81</v>
      </c>
      <c r="AV145" s="12" t="s">
        <v>79</v>
      </c>
      <c r="AW145" s="12" t="s">
        <v>34</v>
      </c>
      <c r="AX145" s="12" t="s">
        <v>72</v>
      </c>
      <c r="AY145" s="240" t="s">
        <v>136</v>
      </c>
    </row>
    <row r="146" spans="2:51" s="13" customFormat="1" ht="12">
      <c r="B146" s="241"/>
      <c r="C146" s="242"/>
      <c r="D146" s="228" t="s">
        <v>147</v>
      </c>
      <c r="E146" s="243" t="s">
        <v>19</v>
      </c>
      <c r="F146" s="244" t="s">
        <v>202</v>
      </c>
      <c r="G146" s="242"/>
      <c r="H146" s="245">
        <v>6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147</v>
      </c>
      <c r="AU146" s="251" t="s">
        <v>81</v>
      </c>
      <c r="AV146" s="13" t="s">
        <v>81</v>
      </c>
      <c r="AW146" s="13" t="s">
        <v>34</v>
      </c>
      <c r="AX146" s="13" t="s">
        <v>72</v>
      </c>
      <c r="AY146" s="251" t="s">
        <v>136</v>
      </c>
    </row>
    <row r="147" spans="2:51" s="14" customFormat="1" ht="12">
      <c r="B147" s="252"/>
      <c r="C147" s="253"/>
      <c r="D147" s="228" t="s">
        <v>147</v>
      </c>
      <c r="E147" s="254" t="s">
        <v>19</v>
      </c>
      <c r="F147" s="255" t="s">
        <v>150</v>
      </c>
      <c r="G147" s="253"/>
      <c r="H147" s="256">
        <v>6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AT147" s="262" t="s">
        <v>147</v>
      </c>
      <c r="AU147" s="262" t="s">
        <v>81</v>
      </c>
      <c r="AV147" s="14" t="s">
        <v>143</v>
      </c>
      <c r="AW147" s="14" t="s">
        <v>34</v>
      </c>
      <c r="AX147" s="14" t="s">
        <v>79</v>
      </c>
      <c r="AY147" s="262" t="s">
        <v>136</v>
      </c>
    </row>
    <row r="148" spans="2:65" s="1" customFormat="1" ht="20.4" customHeight="1">
      <c r="B148" s="39"/>
      <c r="C148" s="216" t="s">
        <v>203</v>
      </c>
      <c r="D148" s="216" t="s">
        <v>138</v>
      </c>
      <c r="E148" s="217" t="s">
        <v>204</v>
      </c>
      <c r="F148" s="218" t="s">
        <v>205</v>
      </c>
      <c r="G148" s="219" t="s">
        <v>165</v>
      </c>
      <c r="H148" s="220">
        <v>73.5</v>
      </c>
      <c r="I148" s="221"/>
      <c r="J148" s="222">
        <f>ROUND(I148*H148,2)</f>
        <v>0</v>
      </c>
      <c r="K148" s="218" t="s">
        <v>142</v>
      </c>
      <c r="L148" s="44"/>
      <c r="M148" s="223" t="s">
        <v>19</v>
      </c>
      <c r="N148" s="224" t="s">
        <v>43</v>
      </c>
      <c r="O148" s="80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18" t="s">
        <v>143</v>
      </c>
      <c r="AT148" s="18" t="s">
        <v>138</v>
      </c>
      <c r="AU148" s="18" t="s">
        <v>81</v>
      </c>
      <c r="AY148" s="18" t="s">
        <v>136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8" t="s">
        <v>79</v>
      </c>
      <c r="BK148" s="227">
        <f>ROUND(I148*H148,2)</f>
        <v>0</v>
      </c>
      <c r="BL148" s="18" t="s">
        <v>143</v>
      </c>
      <c r="BM148" s="18" t="s">
        <v>206</v>
      </c>
    </row>
    <row r="149" spans="2:47" s="1" customFormat="1" ht="12">
      <c r="B149" s="39"/>
      <c r="C149" s="40"/>
      <c r="D149" s="228" t="s">
        <v>145</v>
      </c>
      <c r="E149" s="40"/>
      <c r="F149" s="229" t="s">
        <v>207</v>
      </c>
      <c r="G149" s="40"/>
      <c r="H149" s="40"/>
      <c r="I149" s="143"/>
      <c r="J149" s="40"/>
      <c r="K149" s="40"/>
      <c r="L149" s="44"/>
      <c r="M149" s="230"/>
      <c r="N149" s="80"/>
      <c r="O149" s="80"/>
      <c r="P149" s="80"/>
      <c r="Q149" s="80"/>
      <c r="R149" s="80"/>
      <c r="S149" s="80"/>
      <c r="T149" s="81"/>
      <c r="AT149" s="18" t="s">
        <v>145</v>
      </c>
      <c r="AU149" s="18" t="s">
        <v>81</v>
      </c>
    </row>
    <row r="150" spans="2:51" s="12" customFormat="1" ht="12">
      <c r="B150" s="231"/>
      <c r="C150" s="232"/>
      <c r="D150" s="228" t="s">
        <v>147</v>
      </c>
      <c r="E150" s="233" t="s">
        <v>19</v>
      </c>
      <c r="F150" s="234" t="s">
        <v>168</v>
      </c>
      <c r="G150" s="232"/>
      <c r="H150" s="233" t="s">
        <v>19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147</v>
      </c>
      <c r="AU150" s="240" t="s">
        <v>81</v>
      </c>
      <c r="AV150" s="12" t="s">
        <v>79</v>
      </c>
      <c r="AW150" s="12" t="s">
        <v>34</v>
      </c>
      <c r="AX150" s="12" t="s">
        <v>72</v>
      </c>
      <c r="AY150" s="240" t="s">
        <v>136</v>
      </c>
    </row>
    <row r="151" spans="2:51" s="12" customFormat="1" ht="12">
      <c r="B151" s="231"/>
      <c r="C151" s="232"/>
      <c r="D151" s="228" t="s">
        <v>147</v>
      </c>
      <c r="E151" s="233" t="s">
        <v>19</v>
      </c>
      <c r="F151" s="234" t="s">
        <v>208</v>
      </c>
      <c r="G151" s="232"/>
      <c r="H151" s="233" t="s">
        <v>19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147</v>
      </c>
      <c r="AU151" s="240" t="s">
        <v>81</v>
      </c>
      <c r="AV151" s="12" t="s">
        <v>79</v>
      </c>
      <c r="AW151" s="12" t="s">
        <v>34</v>
      </c>
      <c r="AX151" s="12" t="s">
        <v>72</v>
      </c>
      <c r="AY151" s="240" t="s">
        <v>136</v>
      </c>
    </row>
    <row r="152" spans="2:51" s="13" customFormat="1" ht="12">
      <c r="B152" s="241"/>
      <c r="C152" s="242"/>
      <c r="D152" s="228" t="s">
        <v>147</v>
      </c>
      <c r="E152" s="243" t="s">
        <v>19</v>
      </c>
      <c r="F152" s="244" t="s">
        <v>209</v>
      </c>
      <c r="G152" s="242"/>
      <c r="H152" s="245">
        <v>73.5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147</v>
      </c>
      <c r="AU152" s="251" t="s">
        <v>81</v>
      </c>
      <c r="AV152" s="13" t="s">
        <v>81</v>
      </c>
      <c r="AW152" s="13" t="s">
        <v>34</v>
      </c>
      <c r="AX152" s="13" t="s">
        <v>72</v>
      </c>
      <c r="AY152" s="251" t="s">
        <v>136</v>
      </c>
    </row>
    <row r="153" spans="2:51" s="14" customFormat="1" ht="12">
      <c r="B153" s="252"/>
      <c r="C153" s="253"/>
      <c r="D153" s="228" t="s">
        <v>147</v>
      </c>
      <c r="E153" s="254" t="s">
        <v>19</v>
      </c>
      <c r="F153" s="255" t="s">
        <v>150</v>
      </c>
      <c r="G153" s="253"/>
      <c r="H153" s="256">
        <v>73.5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147</v>
      </c>
      <c r="AU153" s="262" t="s">
        <v>81</v>
      </c>
      <c r="AV153" s="14" t="s">
        <v>143</v>
      </c>
      <c r="AW153" s="14" t="s">
        <v>34</v>
      </c>
      <c r="AX153" s="14" t="s">
        <v>79</v>
      </c>
      <c r="AY153" s="262" t="s">
        <v>136</v>
      </c>
    </row>
    <row r="154" spans="2:65" s="1" customFormat="1" ht="20.4" customHeight="1">
      <c r="B154" s="39"/>
      <c r="C154" s="216" t="s">
        <v>210</v>
      </c>
      <c r="D154" s="216" t="s">
        <v>138</v>
      </c>
      <c r="E154" s="217" t="s">
        <v>211</v>
      </c>
      <c r="F154" s="218" t="s">
        <v>212</v>
      </c>
      <c r="G154" s="219" t="s">
        <v>165</v>
      </c>
      <c r="H154" s="220">
        <v>115.844</v>
      </c>
      <c r="I154" s="221"/>
      <c r="J154" s="222">
        <f>ROUND(I154*H154,2)</f>
        <v>0</v>
      </c>
      <c r="K154" s="218" t="s">
        <v>142</v>
      </c>
      <c r="L154" s="44"/>
      <c r="M154" s="223" t="s">
        <v>19</v>
      </c>
      <c r="N154" s="224" t="s">
        <v>43</v>
      </c>
      <c r="O154" s="80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8" t="s">
        <v>143</v>
      </c>
      <c r="AT154" s="18" t="s">
        <v>138</v>
      </c>
      <c r="AU154" s="18" t="s">
        <v>81</v>
      </c>
      <c r="AY154" s="18" t="s">
        <v>136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8" t="s">
        <v>79</v>
      </c>
      <c r="BK154" s="227">
        <f>ROUND(I154*H154,2)</f>
        <v>0</v>
      </c>
      <c r="BL154" s="18" t="s">
        <v>143</v>
      </c>
      <c r="BM154" s="18" t="s">
        <v>213</v>
      </c>
    </row>
    <row r="155" spans="2:47" s="1" customFormat="1" ht="12">
      <c r="B155" s="39"/>
      <c r="C155" s="40"/>
      <c r="D155" s="228" t="s">
        <v>145</v>
      </c>
      <c r="E155" s="40"/>
      <c r="F155" s="229" t="s">
        <v>214</v>
      </c>
      <c r="G155" s="40"/>
      <c r="H155" s="40"/>
      <c r="I155" s="143"/>
      <c r="J155" s="40"/>
      <c r="K155" s="40"/>
      <c r="L155" s="44"/>
      <c r="M155" s="230"/>
      <c r="N155" s="80"/>
      <c r="O155" s="80"/>
      <c r="P155" s="80"/>
      <c r="Q155" s="80"/>
      <c r="R155" s="80"/>
      <c r="S155" s="80"/>
      <c r="T155" s="81"/>
      <c r="AT155" s="18" t="s">
        <v>145</v>
      </c>
      <c r="AU155" s="18" t="s">
        <v>81</v>
      </c>
    </row>
    <row r="156" spans="2:51" s="12" customFormat="1" ht="12">
      <c r="B156" s="231"/>
      <c r="C156" s="232"/>
      <c r="D156" s="228" t="s">
        <v>147</v>
      </c>
      <c r="E156" s="233" t="s">
        <v>19</v>
      </c>
      <c r="F156" s="234" t="s">
        <v>215</v>
      </c>
      <c r="G156" s="232"/>
      <c r="H156" s="233" t="s">
        <v>19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147</v>
      </c>
      <c r="AU156" s="240" t="s">
        <v>81</v>
      </c>
      <c r="AV156" s="12" t="s">
        <v>79</v>
      </c>
      <c r="AW156" s="12" t="s">
        <v>34</v>
      </c>
      <c r="AX156" s="12" t="s">
        <v>72</v>
      </c>
      <c r="AY156" s="240" t="s">
        <v>136</v>
      </c>
    </row>
    <row r="157" spans="2:51" s="12" customFormat="1" ht="12">
      <c r="B157" s="231"/>
      <c r="C157" s="232"/>
      <c r="D157" s="228" t="s">
        <v>147</v>
      </c>
      <c r="E157" s="233" t="s">
        <v>19</v>
      </c>
      <c r="F157" s="234" t="s">
        <v>216</v>
      </c>
      <c r="G157" s="232"/>
      <c r="H157" s="233" t="s">
        <v>19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147</v>
      </c>
      <c r="AU157" s="240" t="s">
        <v>81</v>
      </c>
      <c r="AV157" s="12" t="s">
        <v>79</v>
      </c>
      <c r="AW157" s="12" t="s">
        <v>34</v>
      </c>
      <c r="AX157" s="12" t="s">
        <v>72</v>
      </c>
      <c r="AY157" s="240" t="s">
        <v>136</v>
      </c>
    </row>
    <row r="158" spans="2:51" s="13" customFormat="1" ht="12">
      <c r="B158" s="241"/>
      <c r="C158" s="242"/>
      <c r="D158" s="228" t="s">
        <v>147</v>
      </c>
      <c r="E158" s="243" t="s">
        <v>19</v>
      </c>
      <c r="F158" s="244" t="s">
        <v>217</v>
      </c>
      <c r="G158" s="242"/>
      <c r="H158" s="245">
        <v>14.25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147</v>
      </c>
      <c r="AU158" s="251" t="s">
        <v>81</v>
      </c>
      <c r="AV158" s="13" t="s">
        <v>81</v>
      </c>
      <c r="AW158" s="13" t="s">
        <v>34</v>
      </c>
      <c r="AX158" s="13" t="s">
        <v>72</v>
      </c>
      <c r="AY158" s="251" t="s">
        <v>136</v>
      </c>
    </row>
    <row r="159" spans="2:51" s="13" customFormat="1" ht="12">
      <c r="B159" s="241"/>
      <c r="C159" s="242"/>
      <c r="D159" s="228" t="s">
        <v>147</v>
      </c>
      <c r="E159" s="243" t="s">
        <v>19</v>
      </c>
      <c r="F159" s="244" t="s">
        <v>218</v>
      </c>
      <c r="G159" s="242"/>
      <c r="H159" s="245">
        <v>101.594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147</v>
      </c>
      <c r="AU159" s="251" t="s">
        <v>81</v>
      </c>
      <c r="AV159" s="13" t="s">
        <v>81</v>
      </c>
      <c r="AW159" s="13" t="s">
        <v>34</v>
      </c>
      <c r="AX159" s="13" t="s">
        <v>72</v>
      </c>
      <c r="AY159" s="251" t="s">
        <v>136</v>
      </c>
    </row>
    <row r="160" spans="2:51" s="14" customFormat="1" ht="12">
      <c r="B160" s="252"/>
      <c r="C160" s="253"/>
      <c r="D160" s="228" t="s">
        <v>147</v>
      </c>
      <c r="E160" s="254" t="s">
        <v>19</v>
      </c>
      <c r="F160" s="255" t="s">
        <v>150</v>
      </c>
      <c r="G160" s="253"/>
      <c r="H160" s="256">
        <v>115.844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AT160" s="262" t="s">
        <v>147</v>
      </c>
      <c r="AU160" s="262" t="s">
        <v>81</v>
      </c>
      <c r="AV160" s="14" t="s">
        <v>143</v>
      </c>
      <c r="AW160" s="14" t="s">
        <v>34</v>
      </c>
      <c r="AX160" s="14" t="s">
        <v>79</v>
      </c>
      <c r="AY160" s="262" t="s">
        <v>136</v>
      </c>
    </row>
    <row r="161" spans="2:65" s="1" customFormat="1" ht="20.4" customHeight="1">
      <c r="B161" s="39"/>
      <c r="C161" s="216" t="s">
        <v>219</v>
      </c>
      <c r="D161" s="216" t="s">
        <v>138</v>
      </c>
      <c r="E161" s="217" t="s">
        <v>220</v>
      </c>
      <c r="F161" s="218" t="s">
        <v>221</v>
      </c>
      <c r="G161" s="219" t="s">
        <v>165</v>
      </c>
      <c r="H161" s="220">
        <v>497.898</v>
      </c>
      <c r="I161" s="221"/>
      <c r="J161" s="222">
        <f>ROUND(I161*H161,2)</f>
        <v>0</v>
      </c>
      <c r="K161" s="218" t="s">
        <v>142</v>
      </c>
      <c r="L161" s="44"/>
      <c r="M161" s="223" t="s">
        <v>19</v>
      </c>
      <c r="N161" s="224" t="s">
        <v>43</v>
      </c>
      <c r="O161" s="80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AR161" s="18" t="s">
        <v>143</v>
      </c>
      <c r="AT161" s="18" t="s">
        <v>138</v>
      </c>
      <c r="AU161" s="18" t="s">
        <v>81</v>
      </c>
      <c r="AY161" s="18" t="s">
        <v>136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8" t="s">
        <v>79</v>
      </c>
      <c r="BK161" s="227">
        <f>ROUND(I161*H161,2)</f>
        <v>0</v>
      </c>
      <c r="BL161" s="18" t="s">
        <v>143</v>
      </c>
      <c r="BM161" s="18" t="s">
        <v>222</v>
      </c>
    </row>
    <row r="162" spans="2:47" s="1" customFormat="1" ht="12">
      <c r="B162" s="39"/>
      <c r="C162" s="40"/>
      <c r="D162" s="228" t="s">
        <v>145</v>
      </c>
      <c r="E162" s="40"/>
      <c r="F162" s="229" t="s">
        <v>223</v>
      </c>
      <c r="G162" s="40"/>
      <c r="H162" s="40"/>
      <c r="I162" s="143"/>
      <c r="J162" s="40"/>
      <c r="K162" s="40"/>
      <c r="L162" s="44"/>
      <c r="M162" s="230"/>
      <c r="N162" s="80"/>
      <c r="O162" s="80"/>
      <c r="P162" s="80"/>
      <c r="Q162" s="80"/>
      <c r="R162" s="80"/>
      <c r="S162" s="80"/>
      <c r="T162" s="81"/>
      <c r="AT162" s="18" t="s">
        <v>145</v>
      </c>
      <c r="AU162" s="18" t="s">
        <v>81</v>
      </c>
    </row>
    <row r="163" spans="2:51" s="12" customFormat="1" ht="12">
      <c r="B163" s="231"/>
      <c r="C163" s="232"/>
      <c r="D163" s="228" t="s">
        <v>147</v>
      </c>
      <c r="E163" s="233" t="s">
        <v>19</v>
      </c>
      <c r="F163" s="234" t="s">
        <v>224</v>
      </c>
      <c r="G163" s="232"/>
      <c r="H163" s="233" t="s">
        <v>19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147</v>
      </c>
      <c r="AU163" s="240" t="s">
        <v>81</v>
      </c>
      <c r="AV163" s="12" t="s">
        <v>79</v>
      </c>
      <c r="AW163" s="12" t="s">
        <v>34</v>
      </c>
      <c r="AX163" s="12" t="s">
        <v>72</v>
      </c>
      <c r="AY163" s="240" t="s">
        <v>136</v>
      </c>
    </row>
    <row r="164" spans="2:51" s="12" customFormat="1" ht="12">
      <c r="B164" s="231"/>
      <c r="C164" s="232"/>
      <c r="D164" s="228" t="s">
        <v>147</v>
      </c>
      <c r="E164" s="233" t="s">
        <v>19</v>
      </c>
      <c r="F164" s="234" t="s">
        <v>225</v>
      </c>
      <c r="G164" s="232"/>
      <c r="H164" s="233" t="s">
        <v>19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147</v>
      </c>
      <c r="AU164" s="240" t="s">
        <v>81</v>
      </c>
      <c r="AV164" s="12" t="s">
        <v>79</v>
      </c>
      <c r="AW164" s="12" t="s">
        <v>34</v>
      </c>
      <c r="AX164" s="12" t="s">
        <v>72</v>
      </c>
      <c r="AY164" s="240" t="s">
        <v>136</v>
      </c>
    </row>
    <row r="165" spans="2:51" s="12" customFormat="1" ht="12">
      <c r="B165" s="231"/>
      <c r="C165" s="232"/>
      <c r="D165" s="228" t="s">
        <v>147</v>
      </c>
      <c r="E165" s="233" t="s">
        <v>19</v>
      </c>
      <c r="F165" s="234" t="s">
        <v>226</v>
      </c>
      <c r="G165" s="232"/>
      <c r="H165" s="233" t="s">
        <v>19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147</v>
      </c>
      <c r="AU165" s="240" t="s">
        <v>81</v>
      </c>
      <c r="AV165" s="12" t="s">
        <v>79</v>
      </c>
      <c r="AW165" s="12" t="s">
        <v>34</v>
      </c>
      <c r="AX165" s="12" t="s">
        <v>72</v>
      </c>
      <c r="AY165" s="240" t="s">
        <v>136</v>
      </c>
    </row>
    <row r="166" spans="2:51" s="13" customFormat="1" ht="12">
      <c r="B166" s="241"/>
      <c r="C166" s="242"/>
      <c r="D166" s="228" t="s">
        <v>147</v>
      </c>
      <c r="E166" s="243" t="s">
        <v>19</v>
      </c>
      <c r="F166" s="244" t="s">
        <v>227</v>
      </c>
      <c r="G166" s="242"/>
      <c r="H166" s="245">
        <v>925.83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147</v>
      </c>
      <c r="AU166" s="251" t="s">
        <v>81</v>
      </c>
      <c r="AV166" s="13" t="s">
        <v>81</v>
      </c>
      <c r="AW166" s="13" t="s">
        <v>34</v>
      </c>
      <c r="AX166" s="13" t="s">
        <v>72</v>
      </c>
      <c r="AY166" s="251" t="s">
        <v>136</v>
      </c>
    </row>
    <row r="167" spans="2:51" s="12" customFormat="1" ht="12">
      <c r="B167" s="231"/>
      <c r="C167" s="232"/>
      <c r="D167" s="228" t="s">
        <v>147</v>
      </c>
      <c r="E167" s="233" t="s">
        <v>19</v>
      </c>
      <c r="F167" s="234" t="s">
        <v>228</v>
      </c>
      <c r="G167" s="232"/>
      <c r="H167" s="233" t="s">
        <v>19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147</v>
      </c>
      <c r="AU167" s="240" t="s">
        <v>81</v>
      </c>
      <c r="AV167" s="12" t="s">
        <v>79</v>
      </c>
      <c r="AW167" s="12" t="s">
        <v>34</v>
      </c>
      <c r="AX167" s="12" t="s">
        <v>72</v>
      </c>
      <c r="AY167" s="240" t="s">
        <v>136</v>
      </c>
    </row>
    <row r="168" spans="2:51" s="13" customFormat="1" ht="12">
      <c r="B168" s="241"/>
      <c r="C168" s="242"/>
      <c r="D168" s="228" t="s">
        <v>147</v>
      </c>
      <c r="E168" s="243" t="s">
        <v>19</v>
      </c>
      <c r="F168" s="244" t="s">
        <v>229</v>
      </c>
      <c r="G168" s="242"/>
      <c r="H168" s="245">
        <v>-169.5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147</v>
      </c>
      <c r="AU168" s="251" t="s">
        <v>81</v>
      </c>
      <c r="AV168" s="13" t="s">
        <v>81</v>
      </c>
      <c r="AW168" s="13" t="s">
        <v>34</v>
      </c>
      <c r="AX168" s="13" t="s">
        <v>72</v>
      </c>
      <c r="AY168" s="251" t="s">
        <v>136</v>
      </c>
    </row>
    <row r="169" spans="2:51" s="12" customFormat="1" ht="12">
      <c r="B169" s="231"/>
      <c r="C169" s="232"/>
      <c r="D169" s="228" t="s">
        <v>147</v>
      </c>
      <c r="E169" s="233" t="s">
        <v>19</v>
      </c>
      <c r="F169" s="234" t="s">
        <v>230</v>
      </c>
      <c r="G169" s="232"/>
      <c r="H169" s="233" t="s">
        <v>19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147</v>
      </c>
      <c r="AU169" s="240" t="s">
        <v>81</v>
      </c>
      <c r="AV169" s="12" t="s">
        <v>79</v>
      </c>
      <c r="AW169" s="12" t="s">
        <v>34</v>
      </c>
      <c r="AX169" s="12" t="s">
        <v>72</v>
      </c>
      <c r="AY169" s="240" t="s">
        <v>136</v>
      </c>
    </row>
    <row r="170" spans="2:51" s="13" customFormat="1" ht="12">
      <c r="B170" s="241"/>
      <c r="C170" s="242"/>
      <c r="D170" s="228" t="s">
        <v>147</v>
      </c>
      <c r="E170" s="243" t="s">
        <v>19</v>
      </c>
      <c r="F170" s="244" t="s">
        <v>231</v>
      </c>
      <c r="G170" s="242"/>
      <c r="H170" s="245">
        <v>73.5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147</v>
      </c>
      <c r="AU170" s="251" t="s">
        <v>81</v>
      </c>
      <c r="AV170" s="13" t="s">
        <v>81</v>
      </c>
      <c r="AW170" s="13" t="s">
        <v>34</v>
      </c>
      <c r="AX170" s="13" t="s">
        <v>72</v>
      </c>
      <c r="AY170" s="251" t="s">
        <v>136</v>
      </c>
    </row>
    <row r="171" spans="2:51" s="12" customFormat="1" ht="12">
      <c r="B171" s="231"/>
      <c r="C171" s="232"/>
      <c r="D171" s="228" t="s">
        <v>147</v>
      </c>
      <c r="E171" s="233" t="s">
        <v>19</v>
      </c>
      <c r="F171" s="234" t="s">
        <v>232</v>
      </c>
      <c r="G171" s="232"/>
      <c r="H171" s="233" t="s">
        <v>19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147</v>
      </c>
      <c r="AU171" s="240" t="s">
        <v>81</v>
      </c>
      <c r="AV171" s="12" t="s">
        <v>79</v>
      </c>
      <c r="AW171" s="12" t="s">
        <v>34</v>
      </c>
      <c r="AX171" s="12" t="s">
        <v>72</v>
      </c>
      <c r="AY171" s="240" t="s">
        <v>136</v>
      </c>
    </row>
    <row r="172" spans="2:51" s="13" customFormat="1" ht="12">
      <c r="B172" s="241"/>
      <c r="C172" s="242"/>
      <c r="D172" s="228" t="s">
        <v>147</v>
      </c>
      <c r="E172" s="243" t="s">
        <v>19</v>
      </c>
      <c r="F172" s="244" t="s">
        <v>233</v>
      </c>
      <c r="G172" s="242"/>
      <c r="H172" s="245">
        <v>-331.932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147</v>
      </c>
      <c r="AU172" s="251" t="s">
        <v>81</v>
      </c>
      <c r="AV172" s="13" t="s">
        <v>81</v>
      </c>
      <c r="AW172" s="13" t="s">
        <v>34</v>
      </c>
      <c r="AX172" s="13" t="s">
        <v>72</v>
      </c>
      <c r="AY172" s="251" t="s">
        <v>136</v>
      </c>
    </row>
    <row r="173" spans="2:51" s="14" customFormat="1" ht="12">
      <c r="B173" s="252"/>
      <c r="C173" s="253"/>
      <c r="D173" s="228" t="s">
        <v>147</v>
      </c>
      <c r="E173" s="254" t="s">
        <v>19</v>
      </c>
      <c r="F173" s="255" t="s">
        <v>150</v>
      </c>
      <c r="G173" s="253"/>
      <c r="H173" s="256">
        <v>497.898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147</v>
      </c>
      <c r="AU173" s="262" t="s">
        <v>81</v>
      </c>
      <c r="AV173" s="14" t="s">
        <v>143</v>
      </c>
      <c r="AW173" s="14" t="s">
        <v>34</v>
      </c>
      <c r="AX173" s="14" t="s">
        <v>79</v>
      </c>
      <c r="AY173" s="262" t="s">
        <v>136</v>
      </c>
    </row>
    <row r="174" spans="2:65" s="1" customFormat="1" ht="20.4" customHeight="1">
      <c r="B174" s="39"/>
      <c r="C174" s="216" t="s">
        <v>234</v>
      </c>
      <c r="D174" s="216" t="s">
        <v>138</v>
      </c>
      <c r="E174" s="217" t="s">
        <v>235</v>
      </c>
      <c r="F174" s="218" t="s">
        <v>236</v>
      </c>
      <c r="G174" s="219" t="s">
        <v>165</v>
      </c>
      <c r="H174" s="220">
        <v>149.369</v>
      </c>
      <c r="I174" s="221"/>
      <c r="J174" s="222">
        <f>ROUND(I174*H174,2)</f>
        <v>0</v>
      </c>
      <c r="K174" s="218" t="s">
        <v>142</v>
      </c>
      <c r="L174" s="44"/>
      <c r="M174" s="223" t="s">
        <v>19</v>
      </c>
      <c r="N174" s="224" t="s">
        <v>43</v>
      </c>
      <c r="O174" s="80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18" t="s">
        <v>143</v>
      </c>
      <c r="AT174" s="18" t="s">
        <v>138</v>
      </c>
      <c r="AU174" s="18" t="s">
        <v>81</v>
      </c>
      <c r="AY174" s="18" t="s">
        <v>136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8" t="s">
        <v>79</v>
      </c>
      <c r="BK174" s="227">
        <f>ROUND(I174*H174,2)</f>
        <v>0</v>
      </c>
      <c r="BL174" s="18" t="s">
        <v>143</v>
      </c>
      <c r="BM174" s="18" t="s">
        <v>237</v>
      </c>
    </row>
    <row r="175" spans="2:47" s="1" customFormat="1" ht="12">
      <c r="B175" s="39"/>
      <c r="C175" s="40"/>
      <c r="D175" s="228" t="s">
        <v>145</v>
      </c>
      <c r="E175" s="40"/>
      <c r="F175" s="229" t="s">
        <v>238</v>
      </c>
      <c r="G175" s="40"/>
      <c r="H175" s="40"/>
      <c r="I175" s="143"/>
      <c r="J175" s="40"/>
      <c r="K175" s="40"/>
      <c r="L175" s="44"/>
      <c r="M175" s="230"/>
      <c r="N175" s="80"/>
      <c r="O175" s="80"/>
      <c r="P175" s="80"/>
      <c r="Q175" s="80"/>
      <c r="R175" s="80"/>
      <c r="S175" s="80"/>
      <c r="T175" s="81"/>
      <c r="AT175" s="18" t="s">
        <v>145</v>
      </c>
      <c r="AU175" s="18" t="s">
        <v>81</v>
      </c>
    </row>
    <row r="176" spans="2:51" s="12" customFormat="1" ht="12">
      <c r="B176" s="231"/>
      <c r="C176" s="232"/>
      <c r="D176" s="228" t="s">
        <v>147</v>
      </c>
      <c r="E176" s="233" t="s">
        <v>19</v>
      </c>
      <c r="F176" s="234" t="s">
        <v>239</v>
      </c>
      <c r="G176" s="232"/>
      <c r="H176" s="233" t="s">
        <v>19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147</v>
      </c>
      <c r="AU176" s="240" t="s">
        <v>81</v>
      </c>
      <c r="AV176" s="12" t="s">
        <v>79</v>
      </c>
      <c r="AW176" s="12" t="s">
        <v>34</v>
      </c>
      <c r="AX176" s="12" t="s">
        <v>72</v>
      </c>
      <c r="AY176" s="240" t="s">
        <v>136</v>
      </c>
    </row>
    <row r="177" spans="2:51" s="12" customFormat="1" ht="12">
      <c r="B177" s="231"/>
      <c r="C177" s="232"/>
      <c r="D177" s="228" t="s">
        <v>147</v>
      </c>
      <c r="E177" s="233" t="s">
        <v>19</v>
      </c>
      <c r="F177" s="234" t="s">
        <v>240</v>
      </c>
      <c r="G177" s="232"/>
      <c r="H177" s="233" t="s">
        <v>19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147</v>
      </c>
      <c r="AU177" s="240" t="s">
        <v>81</v>
      </c>
      <c r="AV177" s="12" t="s">
        <v>79</v>
      </c>
      <c r="AW177" s="12" t="s">
        <v>34</v>
      </c>
      <c r="AX177" s="12" t="s">
        <v>72</v>
      </c>
      <c r="AY177" s="240" t="s">
        <v>136</v>
      </c>
    </row>
    <row r="178" spans="2:51" s="13" customFormat="1" ht="12">
      <c r="B178" s="241"/>
      <c r="C178" s="242"/>
      <c r="D178" s="228" t="s">
        <v>147</v>
      </c>
      <c r="E178" s="243" t="s">
        <v>19</v>
      </c>
      <c r="F178" s="244" t="s">
        <v>241</v>
      </c>
      <c r="G178" s="242"/>
      <c r="H178" s="245">
        <v>149.369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147</v>
      </c>
      <c r="AU178" s="251" t="s">
        <v>81</v>
      </c>
      <c r="AV178" s="13" t="s">
        <v>81</v>
      </c>
      <c r="AW178" s="13" t="s">
        <v>34</v>
      </c>
      <c r="AX178" s="13" t="s">
        <v>72</v>
      </c>
      <c r="AY178" s="251" t="s">
        <v>136</v>
      </c>
    </row>
    <row r="179" spans="2:51" s="14" customFormat="1" ht="12">
      <c r="B179" s="252"/>
      <c r="C179" s="253"/>
      <c r="D179" s="228" t="s">
        <v>147</v>
      </c>
      <c r="E179" s="254" t="s">
        <v>19</v>
      </c>
      <c r="F179" s="255" t="s">
        <v>150</v>
      </c>
      <c r="G179" s="253"/>
      <c r="H179" s="256">
        <v>149.369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147</v>
      </c>
      <c r="AU179" s="262" t="s">
        <v>81</v>
      </c>
      <c r="AV179" s="14" t="s">
        <v>143</v>
      </c>
      <c r="AW179" s="14" t="s">
        <v>34</v>
      </c>
      <c r="AX179" s="14" t="s">
        <v>79</v>
      </c>
      <c r="AY179" s="262" t="s">
        <v>136</v>
      </c>
    </row>
    <row r="180" spans="2:65" s="1" customFormat="1" ht="20.4" customHeight="1">
      <c r="B180" s="39"/>
      <c r="C180" s="216" t="s">
        <v>242</v>
      </c>
      <c r="D180" s="216" t="s">
        <v>138</v>
      </c>
      <c r="E180" s="217" t="s">
        <v>243</v>
      </c>
      <c r="F180" s="218" t="s">
        <v>244</v>
      </c>
      <c r="G180" s="219" t="s">
        <v>165</v>
      </c>
      <c r="H180" s="220">
        <v>331.932</v>
      </c>
      <c r="I180" s="221"/>
      <c r="J180" s="222">
        <f>ROUND(I180*H180,2)</f>
        <v>0</v>
      </c>
      <c r="K180" s="218" t="s">
        <v>142</v>
      </c>
      <c r="L180" s="44"/>
      <c r="M180" s="223" t="s">
        <v>19</v>
      </c>
      <c r="N180" s="224" t="s">
        <v>43</v>
      </c>
      <c r="O180" s="80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8" t="s">
        <v>143</v>
      </c>
      <c r="AT180" s="18" t="s">
        <v>138</v>
      </c>
      <c r="AU180" s="18" t="s">
        <v>81</v>
      </c>
      <c r="AY180" s="18" t="s">
        <v>136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8" t="s">
        <v>79</v>
      </c>
      <c r="BK180" s="227">
        <f>ROUND(I180*H180,2)</f>
        <v>0</v>
      </c>
      <c r="BL180" s="18" t="s">
        <v>143</v>
      </c>
      <c r="BM180" s="18" t="s">
        <v>245</v>
      </c>
    </row>
    <row r="181" spans="2:47" s="1" customFormat="1" ht="12">
      <c r="B181" s="39"/>
      <c r="C181" s="40"/>
      <c r="D181" s="228" t="s">
        <v>145</v>
      </c>
      <c r="E181" s="40"/>
      <c r="F181" s="229" t="s">
        <v>246</v>
      </c>
      <c r="G181" s="40"/>
      <c r="H181" s="40"/>
      <c r="I181" s="143"/>
      <c r="J181" s="40"/>
      <c r="K181" s="40"/>
      <c r="L181" s="44"/>
      <c r="M181" s="230"/>
      <c r="N181" s="80"/>
      <c r="O181" s="80"/>
      <c r="P181" s="80"/>
      <c r="Q181" s="80"/>
      <c r="R181" s="80"/>
      <c r="S181" s="80"/>
      <c r="T181" s="81"/>
      <c r="AT181" s="18" t="s">
        <v>145</v>
      </c>
      <c r="AU181" s="18" t="s">
        <v>81</v>
      </c>
    </row>
    <row r="182" spans="2:51" s="12" customFormat="1" ht="12">
      <c r="B182" s="231"/>
      <c r="C182" s="232"/>
      <c r="D182" s="228" t="s">
        <v>147</v>
      </c>
      <c r="E182" s="233" t="s">
        <v>19</v>
      </c>
      <c r="F182" s="234" t="s">
        <v>224</v>
      </c>
      <c r="G182" s="232"/>
      <c r="H182" s="233" t="s">
        <v>19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147</v>
      </c>
      <c r="AU182" s="240" t="s">
        <v>81</v>
      </c>
      <c r="AV182" s="12" t="s">
        <v>79</v>
      </c>
      <c r="AW182" s="12" t="s">
        <v>34</v>
      </c>
      <c r="AX182" s="12" t="s">
        <v>72</v>
      </c>
      <c r="AY182" s="240" t="s">
        <v>136</v>
      </c>
    </row>
    <row r="183" spans="2:51" s="12" customFormat="1" ht="12">
      <c r="B183" s="231"/>
      <c r="C183" s="232"/>
      <c r="D183" s="228" t="s">
        <v>147</v>
      </c>
      <c r="E183" s="233" t="s">
        <v>19</v>
      </c>
      <c r="F183" s="234" t="s">
        <v>247</v>
      </c>
      <c r="G183" s="232"/>
      <c r="H183" s="233" t="s">
        <v>19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147</v>
      </c>
      <c r="AU183" s="240" t="s">
        <v>81</v>
      </c>
      <c r="AV183" s="12" t="s">
        <v>79</v>
      </c>
      <c r="AW183" s="12" t="s">
        <v>34</v>
      </c>
      <c r="AX183" s="12" t="s">
        <v>72</v>
      </c>
      <c r="AY183" s="240" t="s">
        <v>136</v>
      </c>
    </row>
    <row r="184" spans="2:51" s="13" customFormat="1" ht="12">
      <c r="B184" s="241"/>
      <c r="C184" s="242"/>
      <c r="D184" s="228" t="s">
        <v>147</v>
      </c>
      <c r="E184" s="243" t="s">
        <v>19</v>
      </c>
      <c r="F184" s="244" t="s">
        <v>248</v>
      </c>
      <c r="G184" s="242"/>
      <c r="H184" s="245">
        <v>331.932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147</v>
      </c>
      <c r="AU184" s="251" t="s">
        <v>81</v>
      </c>
      <c r="AV184" s="13" t="s">
        <v>81</v>
      </c>
      <c r="AW184" s="13" t="s">
        <v>34</v>
      </c>
      <c r="AX184" s="13" t="s">
        <v>72</v>
      </c>
      <c r="AY184" s="251" t="s">
        <v>136</v>
      </c>
    </row>
    <row r="185" spans="2:51" s="14" customFormat="1" ht="12">
      <c r="B185" s="252"/>
      <c r="C185" s="253"/>
      <c r="D185" s="228" t="s">
        <v>147</v>
      </c>
      <c r="E185" s="254" t="s">
        <v>19</v>
      </c>
      <c r="F185" s="255" t="s">
        <v>150</v>
      </c>
      <c r="G185" s="253"/>
      <c r="H185" s="256">
        <v>331.932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147</v>
      </c>
      <c r="AU185" s="262" t="s">
        <v>81</v>
      </c>
      <c r="AV185" s="14" t="s">
        <v>143</v>
      </c>
      <c r="AW185" s="14" t="s">
        <v>34</v>
      </c>
      <c r="AX185" s="14" t="s">
        <v>79</v>
      </c>
      <c r="AY185" s="262" t="s">
        <v>136</v>
      </c>
    </row>
    <row r="186" spans="2:65" s="1" customFormat="1" ht="20.4" customHeight="1">
      <c r="B186" s="39"/>
      <c r="C186" s="216" t="s">
        <v>249</v>
      </c>
      <c r="D186" s="216" t="s">
        <v>138</v>
      </c>
      <c r="E186" s="217" t="s">
        <v>250</v>
      </c>
      <c r="F186" s="218" t="s">
        <v>251</v>
      </c>
      <c r="G186" s="219" t="s">
        <v>165</v>
      </c>
      <c r="H186" s="220">
        <v>10.32</v>
      </c>
      <c r="I186" s="221"/>
      <c r="J186" s="222">
        <f>ROUND(I186*H186,2)</f>
        <v>0</v>
      </c>
      <c r="K186" s="218" t="s">
        <v>142</v>
      </c>
      <c r="L186" s="44"/>
      <c r="M186" s="223" t="s">
        <v>19</v>
      </c>
      <c r="N186" s="224" t="s">
        <v>43</v>
      </c>
      <c r="O186" s="80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18" t="s">
        <v>143</v>
      </c>
      <c r="AT186" s="18" t="s">
        <v>138</v>
      </c>
      <c r="AU186" s="18" t="s">
        <v>81</v>
      </c>
      <c r="AY186" s="18" t="s">
        <v>136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8" t="s">
        <v>79</v>
      </c>
      <c r="BK186" s="227">
        <f>ROUND(I186*H186,2)</f>
        <v>0</v>
      </c>
      <c r="BL186" s="18" t="s">
        <v>143</v>
      </c>
      <c r="BM186" s="18" t="s">
        <v>252</v>
      </c>
    </row>
    <row r="187" spans="2:47" s="1" customFormat="1" ht="12">
      <c r="B187" s="39"/>
      <c r="C187" s="40"/>
      <c r="D187" s="228" t="s">
        <v>145</v>
      </c>
      <c r="E187" s="40"/>
      <c r="F187" s="229" t="s">
        <v>253</v>
      </c>
      <c r="G187" s="40"/>
      <c r="H187" s="40"/>
      <c r="I187" s="143"/>
      <c r="J187" s="40"/>
      <c r="K187" s="40"/>
      <c r="L187" s="44"/>
      <c r="M187" s="230"/>
      <c r="N187" s="80"/>
      <c r="O187" s="80"/>
      <c r="P187" s="80"/>
      <c r="Q187" s="80"/>
      <c r="R187" s="80"/>
      <c r="S187" s="80"/>
      <c r="T187" s="81"/>
      <c r="AT187" s="18" t="s">
        <v>145</v>
      </c>
      <c r="AU187" s="18" t="s">
        <v>81</v>
      </c>
    </row>
    <row r="188" spans="2:51" s="12" customFormat="1" ht="12">
      <c r="B188" s="231"/>
      <c r="C188" s="232"/>
      <c r="D188" s="228" t="s">
        <v>147</v>
      </c>
      <c r="E188" s="233" t="s">
        <v>19</v>
      </c>
      <c r="F188" s="234" t="s">
        <v>254</v>
      </c>
      <c r="G188" s="232"/>
      <c r="H188" s="233" t="s">
        <v>19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147</v>
      </c>
      <c r="AU188" s="240" t="s">
        <v>81</v>
      </c>
      <c r="AV188" s="12" t="s">
        <v>79</v>
      </c>
      <c r="AW188" s="12" t="s">
        <v>34</v>
      </c>
      <c r="AX188" s="12" t="s">
        <v>72</v>
      </c>
      <c r="AY188" s="240" t="s">
        <v>136</v>
      </c>
    </row>
    <row r="189" spans="2:51" s="12" customFormat="1" ht="12">
      <c r="B189" s="231"/>
      <c r="C189" s="232"/>
      <c r="D189" s="228" t="s">
        <v>147</v>
      </c>
      <c r="E189" s="233" t="s">
        <v>19</v>
      </c>
      <c r="F189" s="234" t="s">
        <v>255</v>
      </c>
      <c r="G189" s="232"/>
      <c r="H189" s="233" t="s">
        <v>19</v>
      </c>
      <c r="I189" s="235"/>
      <c r="J189" s="232"/>
      <c r="K189" s="232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147</v>
      </c>
      <c r="AU189" s="240" t="s">
        <v>81</v>
      </c>
      <c r="AV189" s="12" t="s">
        <v>79</v>
      </c>
      <c r="AW189" s="12" t="s">
        <v>34</v>
      </c>
      <c r="AX189" s="12" t="s">
        <v>72</v>
      </c>
      <c r="AY189" s="240" t="s">
        <v>136</v>
      </c>
    </row>
    <row r="190" spans="2:51" s="13" customFormat="1" ht="12">
      <c r="B190" s="241"/>
      <c r="C190" s="242"/>
      <c r="D190" s="228" t="s">
        <v>147</v>
      </c>
      <c r="E190" s="243" t="s">
        <v>19</v>
      </c>
      <c r="F190" s="244" t="s">
        <v>256</v>
      </c>
      <c r="G190" s="242"/>
      <c r="H190" s="245">
        <v>10.32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147</v>
      </c>
      <c r="AU190" s="251" t="s">
        <v>81</v>
      </c>
      <c r="AV190" s="13" t="s">
        <v>81</v>
      </c>
      <c r="AW190" s="13" t="s">
        <v>34</v>
      </c>
      <c r="AX190" s="13" t="s">
        <v>72</v>
      </c>
      <c r="AY190" s="251" t="s">
        <v>136</v>
      </c>
    </row>
    <row r="191" spans="2:51" s="14" customFormat="1" ht="12">
      <c r="B191" s="252"/>
      <c r="C191" s="253"/>
      <c r="D191" s="228" t="s">
        <v>147</v>
      </c>
      <c r="E191" s="254" t="s">
        <v>19</v>
      </c>
      <c r="F191" s="255" t="s">
        <v>150</v>
      </c>
      <c r="G191" s="253"/>
      <c r="H191" s="256">
        <v>10.32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AT191" s="262" t="s">
        <v>147</v>
      </c>
      <c r="AU191" s="262" t="s">
        <v>81</v>
      </c>
      <c r="AV191" s="14" t="s">
        <v>143</v>
      </c>
      <c r="AW191" s="14" t="s">
        <v>34</v>
      </c>
      <c r="AX191" s="14" t="s">
        <v>79</v>
      </c>
      <c r="AY191" s="262" t="s">
        <v>136</v>
      </c>
    </row>
    <row r="192" spans="2:65" s="1" customFormat="1" ht="20.4" customHeight="1">
      <c r="B192" s="39"/>
      <c r="C192" s="216" t="s">
        <v>8</v>
      </c>
      <c r="D192" s="216" t="s">
        <v>138</v>
      </c>
      <c r="E192" s="217" t="s">
        <v>257</v>
      </c>
      <c r="F192" s="218" t="s">
        <v>258</v>
      </c>
      <c r="G192" s="219" t="s">
        <v>165</v>
      </c>
      <c r="H192" s="220">
        <v>6.88</v>
      </c>
      <c r="I192" s="221"/>
      <c r="J192" s="222">
        <f>ROUND(I192*H192,2)</f>
        <v>0</v>
      </c>
      <c r="K192" s="218" t="s">
        <v>142</v>
      </c>
      <c r="L192" s="44"/>
      <c r="M192" s="223" t="s">
        <v>19</v>
      </c>
      <c r="N192" s="224" t="s">
        <v>43</v>
      </c>
      <c r="O192" s="80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8" t="s">
        <v>143</v>
      </c>
      <c r="AT192" s="18" t="s">
        <v>138</v>
      </c>
      <c r="AU192" s="18" t="s">
        <v>81</v>
      </c>
      <c r="AY192" s="18" t="s">
        <v>136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8" t="s">
        <v>79</v>
      </c>
      <c r="BK192" s="227">
        <f>ROUND(I192*H192,2)</f>
        <v>0</v>
      </c>
      <c r="BL192" s="18" t="s">
        <v>143</v>
      </c>
      <c r="BM192" s="18" t="s">
        <v>259</v>
      </c>
    </row>
    <row r="193" spans="2:47" s="1" customFormat="1" ht="12">
      <c r="B193" s="39"/>
      <c r="C193" s="40"/>
      <c r="D193" s="228" t="s">
        <v>145</v>
      </c>
      <c r="E193" s="40"/>
      <c r="F193" s="229" t="s">
        <v>260</v>
      </c>
      <c r="G193" s="40"/>
      <c r="H193" s="40"/>
      <c r="I193" s="143"/>
      <c r="J193" s="40"/>
      <c r="K193" s="40"/>
      <c r="L193" s="44"/>
      <c r="M193" s="230"/>
      <c r="N193" s="80"/>
      <c r="O193" s="80"/>
      <c r="P193" s="80"/>
      <c r="Q193" s="80"/>
      <c r="R193" s="80"/>
      <c r="S193" s="80"/>
      <c r="T193" s="81"/>
      <c r="AT193" s="18" t="s">
        <v>145</v>
      </c>
      <c r="AU193" s="18" t="s">
        <v>81</v>
      </c>
    </row>
    <row r="194" spans="2:51" s="12" customFormat="1" ht="12">
      <c r="B194" s="231"/>
      <c r="C194" s="232"/>
      <c r="D194" s="228" t="s">
        <v>147</v>
      </c>
      <c r="E194" s="233" t="s">
        <v>19</v>
      </c>
      <c r="F194" s="234" t="s">
        <v>254</v>
      </c>
      <c r="G194" s="232"/>
      <c r="H194" s="233" t="s">
        <v>19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147</v>
      </c>
      <c r="AU194" s="240" t="s">
        <v>81</v>
      </c>
      <c r="AV194" s="12" t="s">
        <v>79</v>
      </c>
      <c r="AW194" s="12" t="s">
        <v>34</v>
      </c>
      <c r="AX194" s="12" t="s">
        <v>72</v>
      </c>
      <c r="AY194" s="240" t="s">
        <v>136</v>
      </c>
    </row>
    <row r="195" spans="2:51" s="12" customFormat="1" ht="12">
      <c r="B195" s="231"/>
      <c r="C195" s="232"/>
      <c r="D195" s="228" t="s">
        <v>147</v>
      </c>
      <c r="E195" s="233" t="s">
        <v>19</v>
      </c>
      <c r="F195" s="234" t="s">
        <v>255</v>
      </c>
      <c r="G195" s="232"/>
      <c r="H195" s="233" t="s">
        <v>19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147</v>
      </c>
      <c r="AU195" s="240" t="s">
        <v>81</v>
      </c>
      <c r="AV195" s="12" t="s">
        <v>79</v>
      </c>
      <c r="AW195" s="12" t="s">
        <v>34</v>
      </c>
      <c r="AX195" s="12" t="s">
        <v>72</v>
      </c>
      <c r="AY195" s="240" t="s">
        <v>136</v>
      </c>
    </row>
    <row r="196" spans="2:51" s="12" customFormat="1" ht="12">
      <c r="B196" s="231"/>
      <c r="C196" s="232"/>
      <c r="D196" s="228" t="s">
        <v>147</v>
      </c>
      <c r="E196" s="233" t="s">
        <v>19</v>
      </c>
      <c r="F196" s="234" t="s">
        <v>261</v>
      </c>
      <c r="G196" s="232"/>
      <c r="H196" s="233" t="s">
        <v>19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147</v>
      </c>
      <c r="AU196" s="240" t="s">
        <v>81</v>
      </c>
      <c r="AV196" s="12" t="s">
        <v>79</v>
      </c>
      <c r="AW196" s="12" t="s">
        <v>34</v>
      </c>
      <c r="AX196" s="12" t="s">
        <v>72</v>
      </c>
      <c r="AY196" s="240" t="s">
        <v>136</v>
      </c>
    </row>
    <row r="197" spans="2:51" s="13" customFormat="1" ht="12">
      <c r="B197" s="241"/>
      <c r="C197" s="242"/>
      <c r="D197" s="228" t="s">
        <v>147</v>
      </c>
      <c r="E197" s="243" t="s">
        <v>19</v>
      </c>
      <c r="F197" s="244" t="s">
        <v>262</v>
      </c>
      <c r="G197" s="242"/>
      <c r="H197" s="245">
        <v>6.88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147</v>
      </c>
      <c r="AU197" s="251" t="s">
        <v>81</v>
      </c>
      <c r="AV197" s="13" t="s">
        <v>81</v>
      </c>
      <c r="AW197" s="13" t="s">
        <v>34</v>
      </c>
      <c r="AX197" s="13" t="s">
        <v>72</v>
      </c>
      <c r="AY197" s="251" t="s">
        <v>136</v>
      </c>
    </row>
    <row r="198" spans="2:51" s="14" customFormat="1" ht="12">
      <c r="B198" s="252"/>
      <c r="C198" s="253"/>
      <c r="D198" s="228" t="s">
        <v>147</v>
      </c>
      <c r="E198" s="254" t="s">
        <v>19</v>
      </c>
      <c r="F198" s="255" t="s">
        <v>150</v>
      </c>
      <c r="G198" s="253"/>
      <c r="H198" s="256">
        <v>6.88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147</v>
      </c>
      <c r="AU198" s="262" t="s">
        <v>81</v>
      </c>
      <c r="AV198" s="14" t="s">
        <v>143</v>
      </c>
      <c r="AW198" s="14" t="s">
        <v>34</v>
      </c>
      <c r="AX198" s="14" t="s">
        <v>79</v>
      </c>
      <c r="AY198" s="262" t="s">
        <v>136</v>
      </c>
    </row>
    <row r="199" spans="2:65" s="1" customFormat="1" ht="20.4" customHeight="1">
      <c r="B199" s="39"/>
      <c r="C199" s="216" t="s">
        <v>263</v>
      </c>
      <c r="D199" s="216" t="s">
        <v>138</v>
      </c>
      <c r="E199" s="217" t="s">
        <v>264</v>
      </c>
      <c r="F199" s="218" t="s">
        <v>265</v>
      </c>
      <c r="G199" s="219" t="s">
        <v>165</v>
      </c>
      <c r="H199" s="220">
        <v>184.77</v>
      </c>
      <c r="I199" s="221"/>
      <c r="J199" s="222">
        <f>ROUND(I199*H199,2)</f>
        <v>0</v>
      </c>
      <c r="K199" s="218" t="s">
        <v>142</v>
      </c>
      <c r="L199" s="44"/>
      <c r="M199" s="223" t="s">
        <v>19</v>
      </c>
      <c r="N199" s="224" t="s">
        <v>43</v>
      </c>
      <c r="O199" s="80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18" t="s">
        <v>143</v>
      </c>
      <c r="AT199" s="18" t="s">
        <v>138</v>
      </c>
      <c r="AU199" s="18" t="s">
        <v>81</v>
      </c>
      <c r="AY199" s="18" t="s">
        <v>136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8" t="s">
        <v>79</v>
      </c>
      <c r="BK199" s="227">
        <f>ROUND(I199*H199,2)</f>
        <v>0</v>
      </c>
      <c r="BL199" s="18" t="s">
        <v>143</v>
      </c>
      <c r="BM199" s="18" t="s">
        <v>266</v>
      </c>
    </row>
    <row r="200" spans="2:47" s="1" customFormat="1" ht="12">
      <c r="B200" s="39"/>
      <c r="C200" s="40"/>
      <c r="D200" s="228" t="s">
        <v>145</v>
      </c>
      <c r="E200" s="40"/>
      <c r="F200" s="229" t="s">
        <v>267</v>
      </c>
      <c r="G200" s="40"/>
      <c r="H200" s="40"/>
      <c r="I200" s="143"/>
      <c r="J200" s="40"/>
      <c r="K200" s="40"/>
      <c r="L200" s="44"/>
      <c r="M200" s="230"/>
      <c r="N200" s="80"/>
      <c r="O200" s="80"/>
      <c r="P200" s="80"/>
      <c r="Q200" s="80"/>
      <c r="R200" s="80"/>
      <c r="S200" s="80"/>
      <c r="T200" s="81"/>
      <c r="AT200" s="18" t="s">
        <v>145</v>
      </c>
      <c r="AU200" s="18" t="s">
        <v>81</v>
      </c>
    </row>
    <row r="201" spans="2:51" s="12" customFormat="1" ht="12">
      <c r="B201" s="231"/>
      <c r="C201" s="232"/>
      <c r="D201" s="228" t="s">
        <v>147</v>
      </c>
      <c r="E201" s="233" t="s">
        <v>19</v>
      </c>
      <c r="F201" s="234" t="s">
        <v>268</v>
      </c>
      <c r="G201" s="232"/>
      <c r="H201" s="233" t="s">
        <v>19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147</v>
      </c>
      <c r="AU201" s="240" t="s">
        <v>81</v>
      </c>
      <c r="AV201" s="12" t="s">
        <v>79</v>
      </c>
      <c r="AW201" s="12" t="s">
        <v>34</v>
      </c>
      <c r="AX201" s="12" t="s">
        <v>72</v>
      </c>
      <c r="AY201" s="240" t="s">
        <v>136</v>
      </c>
    </row>
    <row r="202" spans="2:51" s="12" customFormat="1" ht="12">
      <c r="B202" s="231"/>
      <c r="C202" s="232"/>
      <c r="D202" s="228" t="s">
        <v>147</v>
      </c>
      <c r="E202" s="233" t="s">
        <v>19</v>
      </c>
      <c r="F202" s="234" t="s">
        <v>269</v>
      </c>
      <c r="G202" s="232"/>
      <c r="H202" s="233" t="s">
        <v>19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147</v>
      </c>
      <c r="AU202" s="240" t="s">
        <v>81</v>
      </c>
      <c r="AV202" s="12" t="s">
        <v>79</v>
      </c>
      <c r="AW202" s="12" t="s">
        <v>34</v>
      </c>
      <c r="AX202" s="12" t="s">
        <v>72</v>
      </c>
      <c r="AY202" s="240" t="s">
        <v>136</v>
      </c>
    </row>
    <row r="203" spans="2:51" s="13" customFormat="1" ht="12">
      <c r="B203" s="241"/>
      <c r="C203" s="242"/>
      <c r="D203" s="228" t="s">
        <v>147</v>
      </c>
      <c r="E203" s="243" t="s">
        <v>19</v>
      </c>
      <c r="F203" s="244" t="s">
        <v>270</v>
      </c>
      <c r="G203" s="242"/>
      <c r="H203" s="245">
        <v>252.16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147</v>
      </c>
      <c r="AU203" s="251" t="s">
        <v>81</v>
      </c>
      <c r="AV203" s="13" t="s">
        <v>81</v>
      </c>
      <c r="AW203" s="13" t="s">
        <v>34</v>
      </c>
      <c r="AX203" s="13" t="s">
        <v>72</v>
      </c>
      <c r="AY203" s="251" t="s">
        <v>136</v>
      </c>
    </row>
    <row r="204" spans="2:51" s="12" customFormat="1" ht="12">
      <c r="B204" s="231"/>
      <c r="C204" s="232"/>
      <c r="D204" s="228" t="s">
        <v>147</v>
      </c>
      <c r="E204" s="233" t="s">
        <v>19</v>
      </c>
      <c r="F204" s="234" t="s">
        <v>271</v>
      </c>
      <c r="G204" s="232"/>
      <c r="H204" s="233" t="s">
        <v>19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147</v>
      </c>
      <c r="AU204" s="240" t="s">
        <v>81</v>
      </c>
      <c r="AV204" s="12" t="s">
        <v>79</v>
      </c>
      <c r="AW204" s="12" t="s">
        <v>34</v>
      </c>
      <c r="AX204" s="12" t="s">
        <v>72</v>
      </c>
      <c r="AY204" s="240" t="s">
        <v>136</v>
      </c>
    </row>
    <row r="205" spans="2:51" s="13" customFormat="1" ht="12">
      <c r="B205" s="241"/>
      <c r="C205" s="242"/>
      <c r="D205" s="228" t="s">
        <v>147</v>
      </c>
      <c r="E205" s="243" t="s">
        <v>19</v>
      </c>
      <c r="F205" s="244" t="s">
        <v>272</v>
      </c>
      <c r="G205" s="242"/>
      <c r="H205" s="245">
        <v>55.79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147</v>
      </c>
      <c r="AU205" s="251" t="s">
        <v>81</v>
      </c>
      <c r="AV205" s="13" t="s">
        <v>81</v>
      </c>
      <c r="AW205" s="13" t="s">
        <v>34</v>
      </c>
      <c r="AX205" s="13" t="s">
        <v>72</v>
      </c>
      <c r="AY205" s="251" t="s">
        <v>136</v>
      </c>
    </row>
    <row r="206" spans="2:51" s="12" customFormat="1" ht="12">
      <c r="B206" s="231"/>
      <c r="C206" s="232"/>
      <c r="D206" s="228" t="s">
        <v>147</v>
      </c>
      <c r="E206" s="233" t="s">
        <v>19</v>
      </c>
      <c r="F206" s="234" t="s">
        <v>232</v>
      </c>
      <c r="G206" s="232"/>
      <c r="H206" s="233" t="s">
        <v>19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147</v>
      </c>
      <c r="AU206" s="240" t="s">
        <v>81</v>
      </c>
      <c r="AV206" s="12" t="s">
        <v>79</v>
      </c>
      <c r="AW206" s="12" t="s">
        <v>34</v>
      </c>
      <c r="AX206" s="12" t="s">
        <v>72</v>
      </c>
      <c r="AY206" s="240" t="s">
        <v>136</v>
      </c>
    </row>
    <row r="207" spans="2:51" s="13" customFormat="1" ht="12">
      <c r="B207" s="241"/>
      <c r="C207" s="242"/>
      <c r="D207" s="228" t="s">
        <v>147</v>
      </c>
      <c r="E207" s="243" t="s">
        <v>19</v>
      </c>
      <c r="F207" s="244" t="s">
        <v>273</v>
      </c>
      <c r="G207" s="242"/>
      <c r="H207" s="245">
        <v>-123.18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147</v>
      </c>
      <c r="AU207" s="251" t="s">
        <v>81</v>
      </c>
      <c r="AV207" s="13" t="s">
        <v>81</v>
      </c>
      <c r="AW207" s="13" t="s">
        <v>34</v>
      </c>
      <c r="AX207" s="13" t="s">
        <v>72</v>
      </c>
      <c r="AY207" s="251" t="s">
        <v>136</v>
      </c>
    </row>
    <row r="208" spans="2:51" s="14" customFormat="1" ht="12">
      <c r="B208" s="252"/>
      <c r="C208" s="253"/>
      <c r="D208" s="228" t="s">
        <v>147</v>
      </c>
      <c r="E208" s="254" t="s">
        <v>19</v>
      </c>
      <c r="F208" s="255" t="s">
        <v>150</v>
      </c>
      <c r="G208" s="253"/>
      <c r="H208" s="256">
        <v>184.77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147</v>
      </c>
      <c r="AU208" s="262" t="s">
        <v>81</v>
      </c>
      <c r="AV208" s="14" t="s">
        <v>143</v>
      </c>
      <c r="AW208" s="14" t="s">
        <v>34</v>
      </c>
      <c r="AX208" s="14" t="s">
        <v>79</v>
      </c>
      <c r="AY208" s="262" t="s">
        <v>136</v>
      </c>
    </row>
    <row r="209" spans="2:65" s="1" customFormat="1" ht="20.4" customHeight="1">
      <c r="B209" s="39"/>
      <c r="C209" s="216" t="s">
        <v>274</v>
      </c>
      <c r="D209" s="216" t="s">
        <v>138</v>
      </c>
      <c r="E209" s="217" t="s">
        <v>275</v>
      </c>
      <c r="F209" s="218" t="s">
        <v>276</v>
      </c>
      <c r="G209" s="219" t="s">
        <v>165</v>
      </c>
      <c r="H209" s="220">
        <v>55.431</v>
      </c>
      <c r="I209" s="221"/>
      <c r="J209" s="222">
        <f>ROUND(I209*H209,2)</f>
        <v>0</v>
      </c>
      <c r="K209" s="218" t="s">
        <v>142</v>
      </c>
      <c r="L209" s="44"/>
      <c r="M209" s="223" t="s">
        <v>19</v>
      </c>
      <c r="N209" s="224" t="s">
        <v>43</v>
      </c>
      <c r="O209" s="80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AR209" s="18" t="s">
        <v>143</v>
      </c>
      <c r="AT209" s="18" t="s">
        <v>138</v>
      </c>
      <c r="AU209" s="18" t="s">
        <v>81</v>
      </c>
      <c r="AY209" s="18" t="s">
        <v>136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8" t="s">
        <v>79</v>
      </c>
      <c r="BK209" s="227">
        <f>ROUND(I209*H209,2)</f>
        <v>0</v>
      </c>
      <c r="BL209" s="18" t="s">
        <v>143</v>
      </c>
      <c r="BM209" s="18" t="s">
        <v>277</v>
      </c>
    </row>
    <row r="210" spans="2:47" s="1" customFormat="1" ht="12">
      <c r="B210" s="39"/>
      <c r="C210" s="40"/>
      <c r="D210" s="228" t="s">
        <v>145</v>
      </c>
      <c r="E210" s="40"/>
      <c r="F210" s="229" t="s">
        <v>278</v>
      </c>
      <c r="G210" s="40"/>
      <c r="H210" s="40"/>
      <c r="I210" s="143"/>
      <c r="J210" s="40"/>
      <c r="K210" s="40"/>
      <c r="L210" s="44"/>
      <c r="M210" s="230"/>
      <c r="N210" s="80"/>
      <c r="O210" s="80"/>
      <c r="P210" s="80"/>
      <c r="Q210" s="80"/>
      <c r="R210" s="80"/>
      <c r="S210" s="80"/>
      <c r="T210" s="81"/>
      <c r="AT210" s="18" t="s">
        <v>145</v>
      </c>
      <c r="AU210" s="18" t="s">
        <v>81</v>
      </c>
    </row>
    <row r="211" spans="2:51" s="12" customFormat="1" ht="12">
      <c r="B211" s="231"/>
      <c r="C211" s="232"/>
      <c r="D211" s="228" t="s">
        <v>147</v>
      </c>
      <c r="E211" s="233" t="s">
        <v>19</v>
      </c>
      <c r="F211" s="234" t="s">
        <v>279</v>
      </c>
      <c r="G211" s="232"/>
      <c r="H211" s="233" t="s">
        <v>19</v>
      </c>
      <c r="I211" s="235"/>
      <c r="J211" s="232"/>
      <c r="K211" s="232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147</v>
      </c>
      <c r="AU211" s="240" t="s">
        <v>81</v>
      </c>
      <c r="AV211" s="12" t="s">
        <v>79</v>
      </c>
      <c r="AW211" s="12" t="s">
        <v>34</v>
      </c>
      <c r="AX211" s="12" t="s">
        <v>72</v>
      </c>
      <c r="AY211" s="240" t="s">
        <v>136</v>
      </c>
    </row>
    <row r="212" spans="2:51" s="12" customFormat="1" ht="12">
      <c r="B212" s="231"/>
      <c r="C212" s="232"/>
      <c r="D212" s="228" t="s">
        <v>147</v>
      </c>
      <c r="E212" s="233" t="s">
        <v>19</v>
      </c>
      <c r="F212" s="234" t="s">
        <v>240</v>
      </c>
      <c r="G212" s="232"/>
      <c r="H212" s="233" t="s">
        <v>19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147</v>
      </c>
      <c r="AU212" s="240" t="s">
        <v>81</v>
      </c>
      <c r="AV212" s="12" t="s">
        <v>79</v>
      </c>
      <c r="AW212" s="12" t="s">
        <v>34</v>
      </c>
      <c r="AX212" s="12" t="s">
        <v>72</v>
      </c>
      <c r="AY212" s="240" t="s">
        <v>136</v>
      </c>
    </row>
    <row r="213" spans="2:51" s="13" customFormat="1" ht="12">
      <c r="B213" s="241"/>
      <c r="C213" s="242"/>
      <c r="D213" s="228" t="s">
        <v>147</v>
      </c>
      <c r="E213" s="243" t="s">
        <v>19</v>
      </c>
      <c r="F213" s="244" t="s">
        <v>280</v>
      </c>
      <c r="G213" s="242"/>
      <c r="H213" s="245">
        <v>55.431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147</v>
      </c>
      <c r="AU213" s="251" t="s">
        <v>81</v>
      </c>
      <c r="AV213" s="13" t="s">
        <v>81</v>
      </c>
      <c r="AW213" s="13" t="s">
        <v>34</v>
      </c>
      <c r="AX213" s="13" t="s">
        <v>72</v>
      </c>
      <c r="AY213" s="251" t="s">
        <v>136</v>
      </c>
    </row>
    <row r="214" spans="2:51" s="14" customFormat="1" ht="12">
      <c r="B214" s="252"/>
      <c r="C214" s="253"/>
      <c r="D214" s="228" t="s">
        <v>147</v>
      </c>
      <c r="E214" s="254" t="s">
        <v>19</v>
      </c>
      <c r="F214" s="255" t="s">
        <v>150</v>
      </c>
      <c r="G214" s="253"/>
      <c r="H214" s="256">
        <v>55.431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147</v>
      </c>
      <c r="AU214" s="262" t="s">
        <v>81</v>
      </c>
      <c r="AV214" s="14" t="s">
        <v>143</v>
      </c>
      <c r="AW214" s="14" t="s">
        <v>34</v>
      </c>
      <c r="AX214" s="14" t="s">
        <v>79</v>
      </c>
      <c r="AY214" s="262" t="s">
        <v>136</v>
      </c>
    </row>
    <row r="215" spans="2:65" s="1" customFormat="1" ht="20.4" customHeight="1">
      <c r="B215" s="39"/>
      <c r="C215" s="216" t="s">
        <v>281</v>
      </c>
      <c r="D215" s="216" t="s">
        <v>138</v>
      </c>
      <c r="E215" s="217" t="s">
        <v>282</v>
      </c>
      <c r="F215" s="218" t="s">
        <v>283</v>
      </c>
      <c r="G215" s="219" t="s">
        <v>165</v>
      </c>
      <c r="H215" s="220">
        <v>123.18</v>
      </c>
      <c r="I215" s="221"/>
      <c r="J215" s="222">
        <f>ROUND(I215*H215,2)</f>
        <v>0</v>
      </c>
      <c r="K215" s="218" t="s">
        <v>142</v>
      </c>
      <c r="L215" s="44"/>
      <c r="M215" s="223" t="s">
        <v>19</v>
      </c>
      <c r="N215" s="224" t="s">
        <v>43</v>
      </c>
      <c r="O215" s="80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18" t="s">
        <v>143</v>
      </c>
      <c r="AT215" s="18" t="s">
        <v>138</v>
      </c>
      <c r="AU215" s="18" t="s">
        <v>81</v>
      </c>
      <c r="AY215" s="18" t="s">
        <v>136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8" t="s">
        <v>79</v>
      </c>
      <c r="BK215" s="227">
        <f>ROUND(I215*H215,2)</f>
        <v>0</v>
      </c>
      <c r="BL215" s="18" t="s">
        <v>143</v>
      </c>
      <c r="BM215" s="18" t="s">
        <v>284</v>
      </c>
    </row>
    <row r="216" spans="2:47" s="1" customFormat="1" ht="12">
      <c r="B216" s="39"/>
      <c r="C216" s="40"/>
      <c r="D216" s="228" t="s">
        <v>145</v>
      </c>
      <c r="E216" s="40"/>
      <c r="F216" s="229" t="s">
        <v>285</v>
      </c>
      <c r="G216" s="40"/>
      <c r="H216" s="40"/>
      <c r="I216" s="143"/>
      <c r="J216" s="40"/>
      <c r="K216" s="40"/>
      <c r="L216" s="44"/>
      <c r="M216" s="230"/>
      <c r="N216" s="80"/>
      <c r="O216" s="80"/>
      <c r="P216" s="80"/>
      <c r="Q216" s="80"/>
      <c r="R216" s="80"/>
      <c r="S216" s="80"/>
      <c r="T216" s="81"/>
      <c r="AT216" s="18" t="s">
        <v>145</v>
      </c>
      <c r="AU216" s="18" t="s">
        <v>81</v>
      </c>
    </row>
    <row r="217" spans="2:51" s="12" customFormat="1" ht="12">
      <c r="B217" s="231"/>
      <c r="C217" s="232"/>
      <c r="D217" s="228" t="s">
        <v>147</v>
      </c>
      <c r="E217" s="233" t="s">
        <v>19</v>
      </c>
      <c r="F217" s="234" t="s">
        <v>279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147</v>
      </c>
      <c r="AU217" s="240" t="s">
        <v>81</v>
      </c>
      <c r="AV217" s="12" t="s">
        <v>79</v>
      </c>
      <c r="AW217" s="12" t="s">
        <v>34</v>
      </c>
      <c r="AX217" s="12" t="s">
        <v>72</v>
      </c>
      <c r="AY217" s="240" t="s">
        <v>136</v>
      </c>
    </row>
    <row r="218" spans="2:51" s="12" customFormat="1" ht="12">
      <c r="B218" s="231"/>
      <c r="C218" s="232"/>
      <c r="D218" s="228" t="s">
        <v>147</v>
      </c>
      <c r="E218" s="233" t="s">
        <v>19</v>
      </c>
      <c r="F218" s="234" t="s">
        <v>261</v>
      </c>
      <c r="G218" s="232"/>
      <c r="H218" s="233" t="s">
        <v>19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147</v>
      </c>
      <c r="AU218" s="240" t="s">
        <v>81</v>
      </c>
      <c r="AV218" s="12" t="s">
        <v>79</v>
      </c>
      <c r="AW218" s="12" t="s">
        <v>34</v>
      </c>
      <c r="AX218" s="12" t="s">
        <v>72</v>
      </c>
      <c r="AY218" s="240" t="s">
        <v>136</v>
      </c>
    </row>
    <row r="219" spans="2:51" s="13" customFormat="1" ht="12">
      <c r="B219" s="241"/>
      <c r="C219" s="242"/>
      <c r="D219" s="228" t="s">
        <v>147</v>
      </c>
      <c r="E219" s="243" t="s">
        <v>19</v>
      </c>
      <c r="F219" s="244" t="s">
        <v>286</v>
      </c>
      <c r="G219" s="242"/>
      <c r="H219" s="245">
        <v>123.18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147</v>
      </c>
      <c r="AU219" s="251" t="s">
        <v>81</v>
      </c>
      <c r="AV219" s="13" t="s">
        <v>81</v>
      </c>
      <c r="AW219" s="13" t="s">
        <v>34</v>
      </c>
      <c r="AX219" s="13" t="s">
        <v>72</v>
      </c>
      <c r="AY219" s="251" t="s">
        <v>136</v>
      </c>
    </row>
    <row r="220" spans="2:51" s="14" customFormat="1" ht="12">
      <c r="B220" s="252"/>
      <c r="C220" s="253"/>
      <c r="D220" s="228" t="s">
        <v>147</v>
      </c>
      <c r="E220" s="254" t="s">
        <v>19</v>
      </c>
      <c r="F220" s="255" t="s">
        <v>150</v>
      </c>
      <c r="G220" s="253"/>
      <c r="H220" s="256">
        <v>123.18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AT220" s="262" t="s">
        <v>147</v>
      </c>
      <c r="AU220" s="262" t="s">
        <v>81</v>
      </c>
      <c r="AV220" s="14" t="s">
        <v>143</v>
      </c>
      <c r="AW220" s="14" t="s">
        <v>34</v>
      </c>
      <c r="AX220" s="14" t="s">
        <v>79</v>
      </c>
      <c r="AY220" s="262" t="s">
        <v>136</v>
      </c>
    </row>
    <row r="221" spans="2:65" s="1" customFormat="1" ht="20.4" customHeight="1">
      <c r="B221" s="39"/>
      <c r="C221" s="216" t="s">
        <v>287</v>
      </c>
      <c r="D221" s="216" t="s">
        <v>138</v>
      </c>
      <c r="E221" s="217" t="s">
        <v>288</v>
      </c>
      <c r="F221" s="218" t="s">
        <v>289</v>
      </c>
      <c r="G221" s="219" t="s">
        <v>165</v>
      </c>
      <c r="H221" s="220">
        <v>129.527</v>
      </c>
      <c r="I221" s="221"/>
      <c r="J221" s="222">
        <f>ROUND(I221*H221,2)</f>
        <v>0</v>
      </c>
      <c r="K221" s="218" t="s">
        <v>142</v>
      </c>
      <c r="L221" s="44"/>
      <c r="M221" s="223" t="s">
        <v>19</v>
      </c>
      <c r="N221" s="224" t="s">
        <v>43</v>
      </c>
      <c r="O221" s="80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AR221" s="18" t="s">
        <v>143</v>
      </c>
      <c r="AT221" s="18" t="s">
        <v>138</v>
      </c>
      <c r="AU221" s="18" t="s">
        <v>81</v>
      </c>
      <c r="AY221" s="18" t="s">
        <v>136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8" t="s">
        <v>79</v>
      </c>
      <c r="BK221" s="227">
        <f>ROUND(I221*H221,2)</f>
        <v>0</v>
      </c>
      <c r="BL221" s="18" t="s">
        <v>143</v>
      </c>
      <c r="BM221" s="18" t="s">
        <v>290</v>
      </c>
    </row>
    <row r="222" spans="2:47" s="1" customFormat="1" ht="12">
      <c r="B222" s="39"/>
      <c r="C222" s="40"/>
      <c r="D222" s="228" t="s">
        <v>145</v>
      </c>
      <c r="E222" s="40"/>
      <c r="F222" s="229" t="s">
        <v>291</v>
      </c>
      <c r="G222" s="40"/>
      <c r="H222" s="40"/>
      <c r="I222" s="143"/>
      <c r="J222" s="40"/>
      <c r="K222" s="40"/>
      <c r="L222" s="44"/>
      <c r="M222" s="230"/>
      <c r="N222" s="80"/>
      <c r="O222" s="80"/>
      <c r="P222" s="80"/>
      <c r="Q222" s="80"/>
      <c r="R222" s="80"/>
      <c r="S222" s="80"/>
      <c r="T222" s="81"/>
      <c r="AT222" s="18" t="s">
        <v>145</v>
      </c>
      <c r="AU222" s="18" t="s">
        <v>81</v>
      </c>
    </row>
    <row r="223" spans="2:51" s="12" customFormat="1" ht="12">
      <c r="B223" s="231"/>
      <c r="C223" s="232"/>
      <c r="D223" s="228" t="s">
        <v>147</v>
      </c>
      <c r="E223" s="233" t="s">
        <v>19</v>
      </c>
      <c r="F223" s="234" t="s">
        <v>292</v>
      </c>
      <c r="G223" s="232"/>
      <c r="H223" s="233" t="s">
        <v>19</v>
      </c>
      <c r="I223" s="235"/>
      <c r="J223" s="232"/>
      <c r="K223" s="232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147</v>
      </c>
      <c r="AU223" s="240" t="s">
        <v>81</v>
      </c>
      <c r="AV223" s="12" t="s">
        <v>79</v>
      </c>
      <c r="AW223" s="12" t="s">
        <v>34</v>
      </c>
      <c r="AX223" s="12" t="s">
        <v>72</v>
      </c>
      <c r="AY223" s="240" t="s">
        <v>136</v>
      </c>
    </row>
    <row r="224" spans="2:51" s="12" customFormat="1" ht="12">
      <c r="B224" s="231"/>
      <c r="C224" s="232"/>
      <c r="D224" s="228" t="s">
        <v>147</v>
      </c>
      <c r="E224" s="233" t="s">
        <v>19</v>
      </c>
      <c r="F224" s="234" t="s">
        <v>293</v>
      </c>
      <c r="G224" s="232"/>
      <c r="H224" s="233" t="s">
        <v>19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147</v>
      </c>
      <c r="AU224" s="240" t="s">
        <v>81</v>
      </c>
      <c r="AV224" s="12" t="s">
        <v>79</v>
      </c>
      <c r="AW224" s="12" t="s">
        <v>34</v>
      </c>
      <c r="AX224" s="12" t="s">
        <v>72</v>
      </c>
      <c r="AY224" s="240" t="s">
        <v>136</v>
      </c>
    </row>
    <row r="225" spans="2:51" s="13" customFormat="1" ht="12">
      <c r="B225" s="241"/>
      <c r="C225" s="242"/>
      <c r="D225" s="228" t="s">
        <v>147</v>
      </c>
      <c r="E225" s="243" t="s">
        <v>19</v>
      </c>
      <c r="F225" s="244" t="s">
        <v>294</v>
      </c>
      <c r="G225" s="242"/>
      <c r="H225" s="245">
        <v>184.71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147</v>
      </c>
      <c r="AU225" s="251" t="s">
        <v>81</v>
      </c>
      <c r="AV225" s="13" t="s">
        <v>81</v>
      </c>
      <c r="AW225" s="13" t="s">
        <v>34</v>
      </c>
      <c r="AX225" s="13" t="s">
        <v>72</v>
      </c>
      <c r="AY225" s="251" t="s">
        <v>136</v>
      </c>
    </row>
    <row r="226" spans="2:51" s="12" customFormat="1" ht="12">
      <c r="B226" s="231"/>
      <c r="C226" s="232"/>
      <c r="D226" s="228" t="s">
        <v>147</v>
      </c>
      <c r="E226" s="233" t="s">
        <v>19</v>
      </c>
      <c r="F226" s="234" t="s">
        <v>295</v>
      </c>
      <c r="G226" s="232"/>
      <c r="H226" s="233" t="s">
        <v>19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147</v>
      </c>
      <c r="AU226" s="240" t="s">
        <v>81</v>
      </c>
      <c r="AV226" s="12" t="s">
        <v>79</v>
      </c>
      <c r="AW226" s="12" t="s">
        <v>34</v>
      </c>
      <c r="AX226" s="12" t="s">
        <v>72</v>
      </c>
      <c r="AY226" s="240" t="s">
        <v>136</v>
      </c>
    </row>
    <row r="227" spans="2:51" s="13" customFormat="1" ht="12">
      <c r="B227" s="241"/>
      <c r="C227" s="242"/>
      <c r="D227" s="228" t="s">
        <v>147</v>
      </c>
      <c r="E227" s="243" t="s">
        <v>19</v>
      </c>
      <c r="F227" s="244" t="s">
        <v>296</v>
      </c>
      <c r="G227" s="242"/>
      <c r="H227" s="245">
        <v>25.04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147</v>
      </c>
      <c r="AU227" s="251" t="s">
        <v>81</v>
      </c>
      <c r="AV227" s="13" t="s">
        <v>81</v>
      </c>
      <c r="AW227" s="13" t="s">
        <v>34</v>
      </c>
      <c r="AX227" s="13" t="s">
        <v>72</v>
      </c>
      <c r="AY227" s="251" t="s">
        <v>136</v>
      </c>
    </row>
    <row r="228" spans="2:51" s="12" customFormat="1" ht="12">
      <c r="B228" s="231"/>
      <c r="C228" s="232"/>
      <c r="D228" s="228" t="s">
        <v>147</v>
      </c>
      <c r="E228" s="233" t="s">
        <v>19</v>
      </c>
      <c r="F228" s="234" t="s">
        <v>297</v>
      </c>
      <c r="G228" s="232"/>
      <c r="H228" s="233" t="s">
        <v>19</v>
      </c>
      <c r="I228" s="235"/>
      <c r="J228" s="232"/>
      <c r="K228" s="232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147</v>
      </c>
      <c r="AU228" s="240" t="s">
        <v>81</v>
      </c>
      <c r="AV228" s="12" t="s">
        <v>79</v>
      </c>
      <c r="AW228" s="12" t="s">
        <v>34</v>
      </c>
      <c r="AX228" s="12" t="s">
        <v>72</v>
      </c>
      <c r="AY228" s="240" t="s">
        <v>136</v>
      </c>
    </row>
    <row r="229" spans="2:51" s="13" customFormat="1" ht="12">
      <c r="B229" s="241"/>
      <c r="C229" s="242"/>
      <c r="D229" s="228" t="s">
        <v>147</v>
      </c>
      <c r="E229" s="243" t="s">
        <v>19</v>
      </c>
      <c r="F229" s="244" t="s">
        <v>298</v>
      </c>
      <c r="G229" s="242"/>
      <c r="H229" s="245">
        <v>-10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147</v>
      </c>
      <c r="AU229" s="251" t="s">
        <v>81</v>
      </c>
      <c r="AV229" s="13" t="s">
        <v>81</v>
      </c>
      <c r="AW229" s="13" t="s">
        <v>34</v>
      </c>
      <c r="AX229" s="13" t="s">
        <v>72</v>
      </c>
      <c r="AY229" s="251" t="s">
        <v>136</v>
      </c>
    </row>
    <row r="230" spans="2:51" s="12" customFormat="1" ht="12">
      <c r="B230" s="231"/>
      <c r="C230" s="232"/>
      <c r="D230" s="228" t="s">
        <v>147</v>
      </c>
      <c r="E230" s="233" t="s">
        <v>19</v>
      </c>
      <c r="F230" s="234" t="s">
        <v>299</v>
      </c>
      <c r="G230" s="232"/>
      <c r="H230" s="233" t="s">
        <v>19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147</v>
      </c>
      <c r="AU230" s="240" t="s">
        <v>81</v>
      </c>
      <c r="AV230" s="12" t="s">
        <v>79</v>
      </c>
      <c r="AW230" s="12" t="s">
        <v>34</v>
      </c>
      <c r="AX230" s="12" t="s">
        <v>72</v>
      </c>
      <c r="AY230" s="240" t="s">
        <v>136</v>
      </c>
    </row>
    <row r="231" spans="2:51" s="13" customFormat="1" ht="12">
      <c r="B231" s="241"/>
      <c r="C231" s="242"/>
      <c r="D231" s="228" t="s">
        <v>147</v>
      </c>
      <c r="E231" s="243" t="s">
        <v>19</v>
      </c>
      <c r="F231" s="244" t="s">
        <v>300</v>
      </c>
      <c r="G231" s="242"/>
      <c r="H231" s="245">
        <v>7.308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147</v>
      </c>
      <c r="AU231" s="251" t="s">
        <v>81</v>
      </c>
      <c r="AV231" s="13" t="s">
        <v>81</v>
      </c>
      <c r="AW231" s="13" t="s">
        <v>34</v>
      </c>
      <c r="AX231" s="13" t="s">
        <v>72</v>
      </c>
      <c r="AY231" s="251" t="s">
        <v>136</v>
      </c>
    </row>
    <row r="232" spans="2:51" s="12" customFormat="1" ht="12">
      <c r="B232" s="231"/>
      <c r="C232" s="232"/>
      <c r="D232" s="228" t="s">
        <v>147</v>
      </c>
      <c r="E232" s="233" t="s">
        <v>19</v>
      </c>
      <c r="F232" s="234" t="s">
        <v>301</v>
      </c>
      <c r="G232" s="232"/>
      <c r="H232" s="233" t="s">
        <v>19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147</v>
      </c>
      <c r="AU232" s="240" t="s">
        <v>81</v>
      </c>
      <c r="AV232" s="12" t="s">
        <v>79</v>
      </c>
      <c r="AW232" s="12" t="s">
        <v>34</v>
      </c>
      <c r="AX232" s="12" t="s">
        <v>72</v>
      </c>
      <c r="AY232" s="240" t="s">
        <v>136</v>
      </c>
    </row>
    <row r="233" spans="2:51" s="13" customFormat="1" ht="12">
      <c r="B233" s="241"/>
      <c r="C233" s="242"/>
      <c r="D233" s="228" t="s">
        <v>147</v>
      </c>
      <c r="E233" s="243" t="s">
        <v>19</v>
      </c>
      <c r="F233" s="244" t="s">
        <v>302</v>
      </c>
      <c r="G233" s="242"/>
      <c r="H233" s="245">
        <v>8.82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147</v>
      </c>
      <c r="AU233" s="251" t="s">
        <v>81</v>
      </c>
      <c r="AV233" s="13" t="s">
        <v>81</v>
      </c>
      <c r="AW233" s="13" t="s">
        <v>34</v>
      </c>
      <c r="AX233" s="13" t="s">
        <v>72</v>
      </c>
      <c r="AY233" s="251" t="s">
        <v>136</v>
      </c>
    </row>
    <row r="234" spans="2:51" s="12" customFormat="1" ht="12">
      <c r="B234" s="231"/>
      <c r="C234" s="232"/>
      <c r="D234" s="228" t="s">
        <v>147</v>
      </c>
      <c r="E234" s="233" t="s">
        <v>19</v>
      </c>
      <c r="F234" s="234" t="s">
        <v>232</v>
      </c>
      <c r="G234" s="232"/>
      <c r="H234" s="233" t="s">
        <v>19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147</v>
      </c>
      <c r="AU234" s="240" t="s">
        <v>81</v>
      </c>
      <c r="AV234" s="12" t="s">
        <v>79</v>
      </c>
      <c r="AW234" s="12" t="s">
        <v>34</v>
      </c>
      <c r="AX234" s="12" t="s">
        <v>72</v>
      </c>
      <c r="AY234" s="240" t="s">
        <v>136</v>
      </c>
    </row>
    <row r="235" spans="2:51" s="13" customFormat="1" ht="12">
      <c r="B235" s="241"/>
      <c r="C235" s="242"/>
      <c r="D235" s="228" t="s">
        <v>147</v>
      </c>
      <c r="E235" s="243" t="s">
        <v>19</v>
      </c>
      <c r="F235" s="244" t="s">
        <v>303</v>
      </c>
      <c r="G235" s="242"/>
      <c r="H235" s="245">
        <v>-86.351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147</v>
      </c>
      <c r="AU235" s="251" t="s">
        <v>81</v>
      </c>
      <c r="AV235" s="13" t="s">
        <v>81</v>
      </c>
      <c r="AW235" s="13" t="s">
        <v>34</v>
      </c>
      <c r="AX235" s="13" t="s">
        <v>72</v>
      </c>
      <c r="AY235" s="251" t="s">
        <v>136</v>
      </c>
    </row>
    <row r="236" spans="2:51" s="14" customFormat="1" ht="12">
      <c r="B236" s="252"/>
      <c r="C236" s="253"/>
      <c r="D236" s="228" t="s">
        <v>147</v>
      </c>
      <c r="E236" s="254" t="s">
        <v>19</v>
      </c>
      <c r="F236" s="255" t="s">
        <v>150</v>
      </c>
      <c r="G236" s="253"/>
      <c r="H236" s="256">
        <v>129.527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AT236" s="262" t="s">
        <v>147</v>
      </c>
      <c r="AU236" s="262" t="s">
        <v>81</v>
      </c>
      <c r="AV236" s="14" t="s">
        <v>143</v>
      </c>
      <c r="AW236" s="14" t="s">
        <v>34</v>
      </c>
      <c r="AX236" s="14" t="s">
        <v>79</v>
      </c>
      <c r="AY236" s="262" t="s">
        <v>136</v>
      </c>
    </row>
    <row r="237" spans="2:65" s="1" customFormat="1" ht="20.4" customHeight="1">
      <c r="B237" s="39"/>
      <c r="C237" s="216" t="s">
        <v>304</v>
      </c>
      <c r="D237" s="216" t="s">
        <v>138</v>
      </c>
      <c r="E237" s="217" t="s">
        <v>305</v>
      </c>
      <c r="F237" s="218" t="s">
        <v>306</v>
      </c>
      <c r="G237" s="219" t="s">
        <v>165</v>
      </c>
      <c r="H237" s="220">
        <v>38.858</v>
      </c>
      <c r="I237" s="221"/>
      <c r="J237" s="222">
        <f>ROUND(I237*H237,2)</f>
        <v>0</v>
      </c>
      <c r="K237" s="218" t="s">
        <v>142</v>
      </c>
      <c r="L237" s="44"/>
      <c r="M237" s="223" t="s">
        <v>19</v>
      </c>
      <c r="N237" s="224" t="s">
        <v>43</v>
      </c>
      <c r="O237" s="80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AR237" s="18" t="s">
        <v>143</v>
      </c>
      <c r="AT237" s="18" t="s">
        <v>138</v>
      </c>
      <c r="AU237" s="18" t="s">
        <v>81</v>
      </c>
      <c r="AY237" s="18" t="s">
        <v>136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8" t="s">
        <v>79</v>
      </c>
      <c r="BK237" s="227">
        <f>ROUND(I237*H237,2)</f>
        <v>0</v>
      </c>
      <c r="BL237" s="18" t="s">
        <v>143</v>
      </c>
      <c r="BM237" s="18" t="s">
        <v>307</v>
      </c>
    </row>
    <row r="238" spans="2:47" s="1" customFormat="1" ht="12">
      <c r="B238" s="39"/>
      <c r="C238" s="40"/>
      <c r="D238" s="228" t="s">
        <v>145</v>
      </c>
      <c r="E238" s="40"/>
      <c r="F238" s="229" t="s">
        <v>308</v>
      </c>
      <c r="G238" s="40"/>
      <c r="H238" s="40"/>
      <c r="I238" s="143"/>
      <c r="J238" s="40"/>
      <c r="K238" s="40"/>
      <c r="L238" s="44"/>
      <c r="M238" s="230"/>
      <c r="N238" s="80"/>
      <c r="O238" s="80"/>
      <c r="P238" s="80"/>
      <c r="Q238" s="80"/>
      <c r="R238" s="80"/>
      <c r="S238" s="80"/>
      <c r="T238" s="81"/>
      <c r="AT238" s="18" t="s">
        <v>145</v>
      </c>
      <c r="AU238" s="18" t="s">
        <v>81</v>
      </c>
    </row>
    <row r="239" spans="2:51" s="12" customFormat="1" ht="12">
      <c r="B239" s="231"/>
      <c r="C239" s="232"/>
      <c r="D239" s="228" t="s">
        <v>147</v>
      </c>
      <c r="E239" s="233" t="s">
        <v>19</v>
      </c>
      <c r="F239" s="234" t="s">
        <v>309</v>
      </c>
      <c r="G239" s="232"/>
      <c r="H239" s="233" t="s">
        <v>19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147</v>
      </c>
      <c r="AU239" s="240" t="s">
        <v>81</v>
      </c>
      <c r="AV239" s="12" t="s">
        <v>79</v>
      </c>
      <c r="AW239" s="12" t="s">
        <v>34</v>
      </c>
      <c r="AX239" s="12" t="s">
        <v>72</v>
      </c>
      <c r="AY239" s="240" t="s">
        <v>136</v>
      </c>
    </row>
    <row r="240" spans="2:51" s="12" customFormat="1" ht="12">
      <c r="B240" s="231"/>
      <c r="C240" s="232"/>
      <c r="D240" s="228" t="s">
        <v>147</v>
      </c>
      <c r="E240" s="233" t="s">
        <v>19</v>
      </c>
      <c r="F240" s="234" t="s">
        <v>240</v>
      </c>
      <c r="G240" s="232"/>
      <c r="H240" s="233" t="s">
        <v>19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147</v>
      </c>
      <c r="AU240" s="240" t="s">
        <v>81</v>
      </c>
      <c r="AV240" s="12" t="s">
        <v>79</v>
      </c>
      <c r="AW240" s="12" t="s">
        <v>34</v>
      </c>
      <c r="AX240" s="12" t="s">
        <v>72</v>
      </c>
      <c r="AY240" s="240" t="s">
        <v>136</v>
      </c>
    </row>
    <row r="241" spans="2:51" s="13" customFormat="1" ht="12">
      <c r="B241" s="241"/>
      <c r="C241" s="242"/>
      <c r="D241" s="228" t="s">
        <v>147</v>
      </c>
      <c r="E241" s="243" t="s">
        <v>19</v>
      </c>
      <c r="F241" s="244" t="s">
        <v>310</v>
      </c>
      <c r="G241" s="242"/>
      <c r="H241" s="245">
        <v>38.858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147</v>
      </c>
      <c r="AU241" s="251" t="s">
        <v>81</v>
      </c>
      <c r="AV241" s="13" t="s">
        <v>81</v>
      </c>
      <c r="AW241" s="13" t="s">
        <v>34</v>
      </c>
      <c r="AX241" s="13" t="s">
        <v>72</v>
      </c>
      <c r="AY241" s="251" t="s">
        <v>136</v>
      </c>
    </row>
    <row r="242" spans="2:51" s="14" customFormat="1" ht="12">
      <c r="B242" s="252"/>
      <c r="C242" s="253"/>
      <c r="D242" s="228" t="s">
        <v>147</v>
      </c>
      <c r="E242" s="254" t="s">
        <v>19</v>
      </c>
      <c r="F242" s="255" t="s">
        <v>150</v>
      </c>
      <c r="G242" s="253"/>
      <c r="H242" s="256">
        <v>38.858</v>
      </c>
      <c r="I242" s="257"/>
      <c r="J242" s="253"/>
      <c r="K242" s="253"/>
      <c r="L242" s="258"/>
      <c r="M242" s="259"/>
      <c r="N242" s="260"/>
      <c r="O242" s="260"/>
      <c r="P242" s="260"/>
      <c r="Q242" s="260"/>
      <c r="R242" s="260"/>
      <c r="S242" s="260"/>
      <c r="T242" s="261"/>
      <c r="AT242" s="262" t="s">
        <v>147</v>
      </c>
      <c r="AU242" s="262" t="s">
        <v>81</v>
      </c>
      <c r="AV242" s="14" t="s">
        <v>143</v>
      </c>
      <c r="AW242" s="14" t="s">
        <v>34</v>
      </c>
      <c r="AX242" s="14" t="s">
        <v>79</v>
      </c>
      <c r="AY242" s="262" t="s">
        <v>136</v>
      </c>
    </row>
    <row r="243" spans="2:65" s="1" customFormat="1" ht="20.4" customHeight="1">
      <c r="B243" s="39"/>
      <c r="C243" s="216" t="s">
        <v>7</v>
      </c>
      <c r="D243" s="216" t="s">
        <v>138</v>
      </c>
      <c r="E243" s="217" t="s">
        <v>311</v>
      </c>
      <c r="F243" s="218" t="s">
        <v>312</v>
      </c>
      <c r="G243" s="219" t="s">
        <v>165</v>
      </c>
      <c r="H243" s="220">
        <v>86.351</v>
      </c>
      <c r="I243" s="221"/>
      <c r="J243" s="222">
        <f>ROUND(I243*H243,2)</f>
        <v>0</v>
      </c>
      <c r="K243" s="218" t="s">
        <v>142</v>
      </c>
      <c r="L243" s="44"/>
      <c r="M243" s="223" t="s">
        <v>19</v>
      </c>
      <c r="N243" s="224" t="s">
        <v>43</v>
      </c>
      <c r="O243" s="80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AR243" s="18" t="s">
        <v>143</v>
      </c>
      <c r="AT243" s="18" t="s">
        <v>138</v>
      </c>
      <c r="AU243" s="18" t="s">
        <v>81</v>
      </c>
      <c r="AY243" s="18" t="s">
        <v>136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8" t="s">
        <v>79</v>
      </c>
      <c r="BK243" s="227">
        <f>ROUND(I243*H243,2)</f>
        <v>0</v>
      </c>
      <c r="BL243" s="18" t="s">
        <v>143</v>
      </c>
      <c r="BM243" s="18" t="s">
        <v>313</v>
      </c>
    </row>
    <row r="244" spans="2:47" s="1" customFormat="1" ht="12">
      <c r="B244" s="39"/>
      <c r="C244" s="40"/>
      <c r="D244" s="228" t="s">
        <v>145</v>
      </c>
      <c r="E244" s="40"/>
      <c r="F244" s="229" t="s">
        <v>314</v>
      </c>
      <c r="G244" s="40"/>
      <c r="H244" s="40"/>
      <c r="I244" s="143"/>
      <c r="J244" s="40"/>
      <c r="K244" s="40"/>
      <c r="L244" s="44"/>
      <c r="M244" s="230"/>
      <c r="N244" s="80"/>
      <c r="O244" s="80"/>
      <c r="P244" s="80"/>
      <c r="Q244" s="80"/>
      <c r="R244" s="80"/>
      <c r="S244" s="80"/>
      <c r="T244" s="81"/>
      <c r="AT244" s="18" t="s">
        <v>145</v>
      </c>
      <c r="AU244" s="18" t="s">
        <v>81</v>
      </c>
    </row>
    <row r="245" spans="2:51" s="12" customFormat="1" ht="12">
      <c r="B245" s="231"/>
      <c r="C245" s="232"/>
      <c r="D245" s="228" t="s">
        <v>147</v>
      </c>
      <c r="E245" s="233" t="s">
        <v>19</v>
      </c>
      <c r="F245" s="234" t="s">
        <v>292</v>
      </c>
      <c r="G245" s="232"/>
      <c r="H245" s="233" t="s">
        <v>19</v>
      </c>
      <c r="I245" s="235"/>
      <c r="J245" s="232"/>
      <c r="K245" s="232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147</v>
      </c>
      <c r="AU245" s="240" t="s">
        <v>81</v>
      </c>
      <c r="AV245" s="12" t="s">
        <v>79</v>
      </c>
      <c r="AW245" s="12" t="s">
        <v>34</v>
      </c>
      <c r="AX245" s="12" t="s">
        <v>72</v>
      </c>
      <c r="AY245" s="240" t="s">
        <v>136</v>
      </c>
    </row>
    <row r="246" spans="2:51" s="12" customFormat="1" ht="12">
      <c r="B246" s="231"/>
      <c r="C246" s="232"/>
      <c r="D246" s="228" t="s">
        <v>147</v>
      </c>
      <c r="E246" s="233" t="s">
        <v>19</v>
      </c>
      <c r="F246" s="234" t="s">
        <v>315</v>
      </c>
      <c r="G246" s="232"/>
      <c r="H246" s="233" t="s">
        <v>19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147</v>
      </c>
      <c r="AU246" s="240" t="s">
        <v>81</v>
      </c>
      <c r="AV246" s="12" t="s">
        <v>79</v>
      </c>
      <c r="AW246" s="12" t="s">
        <v>34</v>
      </c>
      <c r="AX246" s="12" t="s">
        <v>72</v>
      </c>
      <c r="AY246" s="240" t="s">
        <v>136</v>
      </c>
    </row>
    <row r="247" spans="2:51" s="13" customFormat="1" ht="12">
      <c r="B247" s="241"/>
      <c r="C247" s="242"/>
      <c r="D247" s="228" t="s">
        <v>147</v>
      </c>
      <c r="E247" s="243" t="s">
        <v>19</v>
      </c>
      <c r="F247" s="244" t="s">
        <v>316</v>
      </c>
      <c r="G247" s="242"/>
      <c r="H247" s="245">
        <v>86.351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147</v>
      </c>
      <c r="AU247" s="251" t="s">
        <v>81</v>
      </c>
      <c r="AV247" s="13" t="s">
        <v>81</v>
      </c>
      <c r="AW247" s="13" t="s">
        <v>34</v>
      </c>
      <c r="AX247" s="13" t="s">
        <v>72</v>
      </c>
      <c r="AY247" s="251" t="s">
        <v>136</v>
      </c>
    </row>
    <row r="248" spans="2:51" s="14" customFormat="1" ht="12">
      <c r="B248" s="252"/>
      <c r="C248" s="253"/>
      <c r="D248" s="228" t="s">
        <v>147</v>
      </c>
      <c r="E248" s="254" t="s">
        <v>19</v>
      </c>
      <c r="F248" s="255" t="s">
        <v>150</v>
      </c>
      <c r="G248" s="253"/>
      <c r="H248" s="256">
        <v>86.351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AT248" s="262" t="s">
        <v>147</v>
      </c>
      <c r="AU248" s="262" t="s">
        <v>81</v>
      </c>
      <c r="AV248" s="14" t="s">
        <v>143</v>
      </c>
      <c r="AW248" s="14" t="s">
        <v>34</v>
      </c>
      <c r="AX248" s="14" t="s">
        <v>79</v>
      </c>
      <c r="AY248" s="262" t="s">
        <v>136</v>
      </c>
    </row>
    <row r="249" spans="2:65" s="1" customFormat="1" ht="20.4" customHeight="1">
      <c r="B249" s="39"/>
      <c r="C249" s="216" t="s">
        <v>317</v>
      </c>
      <c r="D249" s="216" t="s">
        <v>138</v>
      </c>
      <c r="E249" s="217" t="s">
        <v>318</v>
      </c>
      <c r="F249" s="218" t="s">
        <v>319</v>
      </c>
      <c r="G249" s="219" t="s">
        <v>158</v>
      </c>
      <c r="H249" s="220">
        <v>78.125</v>
      </c>
      <c r="I249" s="221"/>
      <c r="J249" s="222">
        <f>ROUND(I249*H249,2)</f>
        <v>0</v>
      </c>
      <c r="K249" s="218" t="s">
        <v>142</v>
      </c>
      <c r="L249" s="44"/>
      <c r="M249" s="223" t="s">
        <v>19</v>
      </c>
      <c r="N249" s="224" t="s">
        <v>43</v>
      </c>
      <c r="O249" s="80"/>
      <c r="P249" s="225">
        <f>O249*H249</f>
        <v>0</v>
      </c>
      <c r="Q249" s="225">
        <v>0.0002</v>
      </c>
      <c r="R249" s="225">
        <f>Q249*H249</f>
        <v>0.015625</v>
      </c>
      <c r="S249" s="225">
        <v>0</v>
      </c>
      <c r="T249" s="226">
        <f>S249*H249</f>
        <v>0</v>
      </c>
      <c r="AR249" s="18" t="s">
        <v>143</v>
      </c>
      <c r="AT249" s="18" t="s">
        <v>138</v>
      </c>
      <c r="AU249" s="18" t="s">
        <v>81</v>
      </c>
      <c r="AY249" s="18" t="s">
        <v>136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8" t="s">
        <v>79</v>
      </c>
      <c r="BK249" s="227">
        <f>ROUND(I249*H249,2)</f>
        <v>0</v>
      </c>
      <c r="BL249" s="18" t="s">
        <v>143</v>
      </c>
      <c r="BM249" s="18" t="s">
        <v>320</v>
      </c>
    </row>
    <row r="250" spans="2:47" s="1" customFormat="1" ht="12">
      <c r="B250" s="39"/>
      <c r="C250" s="40"/>
      <c r="D250" s="228" t="s">
        <v>145</v>
      </c>
      <c r="E250" s="40"/>
      <c r="F250" s="229" t="s">
        <v>321</v>
      </c>
      <c r="G250" s="40"/>
      <c r="H250" s="40"/>
      <c r="I250" s="143"/>
      <c r="J250" s="40"/>
      <c r="K250" s="40"/>
      <c r="L250" s="44"/>
      <c r="M250" s="230"/>
      <c r="N250" s="80"/>
      <c r="O250" s="80"/>
      <c r="P250" s="80"/>
      <c r="Q250" s="80"/>
      <c r="R250" s="80"/>
      <c r="S250" s="80"/>
      <c r="T250" s="81"/>
      <c r="AT250" s="18" t="s">
        <v>145</v>
      </c>
      <c r="AU250" s="18" t="s">
        <v>81</v>
      </c>
    </row>
    <row r="251" spans="2:51" s="12" customFormat="1" ht="12">
      <c r="B251" s="231"/>
      <c r="C251" s="232"/>
      <c r="D251" s="228" t="s">
        <v>147</v>
      </c>
      <c r="E251" s="233" t="s">
        <v>19</v>
      </c>
      <c r="F251" s="234" t="s">
        <v>322</v>
      </c>
      <c r="G251" s="232"/>
      <c r="H251" s="233" t="s">
        <v>19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147</v>
      </c>
      <c r="AU251" s="240" t="s">
        <v>81</v>
      </c>
      <c r="AV251" s="12" t="s">
        <v>79</v>
      </c>
      <c r="AW251" s="12" t="s">
        <v>34</v>
      </c>
      <c r="AX251" s="12" t="s">
        <v>72</v>
      </c>
      <c r="AY251" s="240" t="s">
        <v>136</v>
      </c>
    </row>
    <row r="252" spans="2:51" s="12" customFormat="1" ht="12">
      <c r="B252" s="231"/>
      <c r="C252" s="232"/>
      <c r="D252" s="228" t="s">
        <v>147</v>
      </c>
      <c r="E252" s="233" t="s">
        <v>19</v>
      </c>
      <c r="F252" s="234" t="s">
        <v>323</v>
      </c>
      <c r="G252" s="232"/>
      <c r="H252" s="233" t="s">
        <v>19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147</v>
      </c>
      <c r="AU252" s="240" t="s">
        <v>81</v>
      </c>
      <c r="AV252" s="12" t="s">
        <v>79</v>
      </c>
      <c r="AW252" s="12" t="s">
        <v>34</v>
      </c>
      <c r="AX252" s="12" t="s">
        <v>72</v>
      </c>
      <c r="AY252" s="240" t="s">
        <v>136</v>
      </c>
    </row>
    <row r="253" spans="2:51" s="13" customFormat="1" ht="12">
      <c r="B253" s="241"/>
      <c r="C253" s="242"/>
      <c r="D253" s="228" t="s">
        <v>147</v>
      </c>
      <c r="E253" s="243" t="s">
        <v>19</v>
      </c>
      <c r="F253" s="244" t="s">
        <v>324</v>
      </c>
      <c r="G253" s="242"/>
      <c r="H253" s="245">
        <v>39.063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147</v>
      </c>
      <c r="AU253" s="251" t="s">
        <v>81</v>
      </c>
      <c r="AV253" s="13" t="s">
        <v>81</v>
      </c>
      <c r="AW253" s="13" t="s">
        <v>34</v>
      </c>
      <c r="AX253" s="13" t="s">
        <v>72</v>
      </c>
      <c r="AY253" s="251" t="s">
        <v>136</v>
      </c>
    </row>
    <row r="254" spans="2:51" s="13" customFormat="1" ht="12">
      <c r="B254" s="241"/>
      <c r="C254" s="242"/>
      <c r="D254" s="228" t="s">
        <v>147</v>
      </c>
      <c r="E254" s="243" t="s">
        <v>19</v>
      </c>
      <c r="F254" s="244" t="s">
        <v>325</v>
      </c>
      <c r="G254" s="242"/>
      <c r="H254" s="245">
        <v>19.531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147</v>
      </c>
      <c r="AU254" s="251" t="s">
        <v>81</v>
      </c>
      <c r="AV254" s="13" t="s">
        <v>81</v>
      </c>
      <c r="AW254" s="13" t="s">
        <v>34</v>
      </c>
      <c r="AX254" s="13" t="s">
        <v>72</v>
      </c>
      <c r="AY254" s="251" t="s">
        <v>136</v>
      </c>
    </row>
    <row r="255" spans="2:51" s="13" customFormat="1" ht="12">
      <c r="B255" s="241"/>
      <c r="C255" s="242"/>
      <c r="D255" s="228" t="s">
        <v>147</v>
      </c>
      <c r="E255" s="243" t="s">
        <v>19</v>
      </c>
      <c r="F255" s="244" t="s">
        <v>325</v>
      </c>
      <c r="G255" s="242"/>
      <c r="H255" s="245">
        <v>19.531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147</v>
      </c>
      <c r="AU255" s="251" t="s">
        <v>81</v>
      </c>
      <c r="AV255" s="13" t="s">
        <v>81</v>
      </c>
      <c r="AW255" s="13" t="s">
        <v>34</v>
      </c>
      <c r="AX255" s="13" t="s">
        <v>72</v>
      </c>
      <c r="AY255" s="251" t="s">
        <v>136</v>
      </c>
    </row>
    <row r="256" spans="2:51" s="14" customFormat="1" ht="12">
      <c r="B256" s="252"/>
      <c r="C256" s="253"/>
      <c r="D256" s="228" t="s">
        <v>147</v>
      </c>
      <c r="E256" s="254" t="s">
        <v>19</v>
      </c>
      <c r="F256" s="255" t="s">
        <v>150</v>
      </c>
      <c r="G256" s="253"/>
      <c r="H256" s="256">
        <v>78.125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AT256" s="262" t="s">
        <v>147</v>
      </c>
      <c r="AU256" s="262" t="s">
        <v>81</v>
      </c>
      <c r="AV256" s="14" t="s">
        <v>143</v>
      </c>
      <c r="AW256" s="14" t="s">
        <v>34</v>
      </c>
      <c r="AX256" s="14" t="s">
        <v>79</v>
      </c>
      <c r="AY256" s="262" t="s">
        <v>136</v>
      </c>
    </row>
    <row r="257" spans="2:65" s="1" customFormat="1" ht="20.4" customHeight="1">
      <c r="B257" s="39"/>
      <c r="C257" s="216" t="s">
        <v>326</v>
      </c>
      <c r="D257" s="216" t="s">
        <v>138</v>
      </c>
      <c r="E257" s="217" t="s">
        <v>327</v>
      </c>
      <c r="F257" s="218" t="s">
        <v>328</v>
      </c>
      <c r="G257" s="219" t="s">
        <v>141</v>
      </c>
      <c r="H257" s="220">
        <v>47</v>
      </c>
      <c r="I257" s="221"/>
      <c r="J257" s="222">
        <f>ROUND(I257*H257,2)</f>
        <v>0</v>
      </c>
      <c r="K257" s="218" t="s">
        <v>142</v>
      </c>
      <c r="L257" s="44"/>
      <c r="M257" s="223" t="s">
        <v>19</v>
      </c>
      <c r="N257" s="224" t="s">
        <v>43</v>
      </c>
      <c r="O257" s="80"/>
      <c r="P257" s="225">
        <f>O257*H257</f>
        <v>0</v>
      </c>
      <c r="Q257" s="225">
        <v>0.00015</v>
      </c>
      <c r="R257" s="225">
        <f>Q257*H257</f>
        <v>0.007049999999999999</v>
      </c>
      <c r="S257" s="225">
        <v>0</v>
      </c>
      <c r="T257" s="226">
        <f>S257*H257</f>
        <v>0</v>
      </c>
      <c r="AR257" s="18" t="s">
        <v>143</v>
      </c>
      <c r="AT257" s="18" t="s">
        <v>138</v>
      </c>
      <c r="AU257" s="18" t="s">
        <v>81</v>
      </c>
      <c r="AY257" s="18" t="s">
        <v>136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8" t="s">
        <v>79</v>
      </c>
      <c r="BK257" s="227">
        <f>ROUND(I257*H257,2)</f>
        <v>0</v>
      </c>
      <c r="BL257" s="18" t="s">
        <v>143</v>
      </c>
      <c r="BM257" s="18" t="s">
        <v>329</v>
      </c>
    </row>
    <row r="258" spans="2:47" s="1" customFormat="1" ht="12">
      <c r="B258" s="39"/>
      <c r="C258" s="40"/>
      <c r="D258" s="228" t="s">
        <v>145</v>
      </c>
      <c r="E258" s="40"/>
      <c r="F258" s="229" t="s">
        <v>330</v>
      </c>
      <c r="G258" s="40"/>
      <c r="H258" s="40"/>
      <c r="I258" s="143"/>
      <c r="J258" s="40"/>
      <c r="K258" s="40"/>
      <c r="L258" s="44"/>
      <c r="M258" s="230"/>
      <c r="N258" s="80"/>
      <c r="O258" s="80"/>
      <c r="P258" s="80"/>
      <c r="Q258" s="80"/>
      <c r="R258" s="80"/>
      <c r="S258" s="80"/>
      <c r="T258" s="81"/>
      <c r="AT258" s="18" t="s">
        <v>145</v>
      </c>
      <c r="AU258" s="18" t="s">
        <v>81</v>
      </c>
    </row>
    <row r="259" spans="2:51" s="12" customFormat="1" ht="12">
      <c r="B259" s="231"/>
      <c r="C259" s="232"/>
      <c r="D259" s="228" t="s">
        <v>147</v>
      </c>
      <c r="E259" s="233" t="s">
        <v>19</v>
      </c>
      <c r="F259" s="234" t="s">
        <v>322</v>
      </c>
      <c r="G259" s="232"/>
      <c r="H259" s="233" t="s">
        <v>19</v>
      </c>
      <c r="I259" s="235"/>
      <c r="J259" s="232"/>
      <c r="K259" s="232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147</v>
      </c>
      <c r="AU259" s="240" t="s">
        <v>81</v>
      </c>
      <c r="AV259" s="12" t="s">
        <v>79</v>
      </c>
      <c r="AW259" s="12" t="s">
        <v>34</v>
      </c>
      <c r="AX259" s="12" t="s">
        <v>72</v>
      </c>
      <c r="AY259" s="240" t="s">
        <v>136</v>
      </c>
    </row>
    <row r="260" spans="2:51" s="12" customFormat="1" ht="12">
      <c r="B260" s="231"/>
      <c r="C260" s="232"/>
      <c r="D260" s="228" t="s">
        <v>147</v>
      </c>
      <c r="E260" s="233" t="s">
        <v>19</v>
      </c>
      <c r="F260" s="234" t="s">
        <v>331</v>
      </c>
      <c r="G260" s="232"/>
      <c r="H260" s="233" t="s">
        <v>19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147</v>
      </c>
      <c r="AU260" s="240" t="s">
        <v>81</v>
      </c>
      <c r="AV260" s="12" t="s">
        <v>79</v>
      </c>
      <c r="AW260" s="12" t="s">
        <v>34</v>
      </c>
      <c r="AX260" s="12" t="s">
        <v>72</v>
      </c>
      <c r="AY260" s="240" t="s">
        <v>136</v>
      </c>
    </row>
    <row r="261" spans="2:51" s="13" customFormat="1" ht="12">
      <c r="B261" s="241"/>
      <c r="C261" s="242"/>
      <c r="D261" s="228" t="s">
        <v>147</v>
      </c>
      <c r="E261" s="243" t="s">
        <v>19</v>
      </c>
      <c r="F261" s="244" t="s">
        <v>332</v>
      </c>
      <c r="G261" s="242"/>
      <c r="H261" s="245">
        <v>20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147</v>
      </c>
      <c r="AU261" s="251" t="s">
        <v>81</v>
      </c>
      <c r="AV261" s="13" t="s">
        <v>81</v>
      </c>
      <c r="AW261" s="13" t="s">
        <v>34</v>
      </c>
      <c r="AX261" s="13" t="s">
        <v>72</v>
      </c>
      <c r="AY261" s="251" t="s">
        <v>136</v>
      </c>
    </row>
    <row r="262" spans="2:51" s="13" customFormat="1" ht="12">
      <c r="B262" s="241"/>
      <c r="C262" s="242"/>
      <c r="D262" s="228" t="s">
        <v>147</v>
      </c>
      <c r="E262" s="243" t="s">
        <v>19</v>
      </c>
      <c r="F262" s="244" t="s">
        <v>333</v>
      </c>
      <c r="G262" s="242"/>
      <c r="H262" s="245">
        <v>13.5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147</v>
      </c>
      <c r="AU262" s="251" t="s">
        <v>81</v>
      </c>
      <c r="AV262" s="13" t="s">
        <v>81</v>
      </c>
      <c r="AW262" s="13" t="s">
        <v>34</v>
      </c>
      <c r="AX262" s="13" t="s">
        <v>72</v>
      </c>
      <c r="AY262" s="251" t="s">
        <v>136</v>
      </c>
    </row>
    <row r="263" spans="2:51" s="13" customFormat="1" ht="12">
      <c r="B263" s="241"/>
      <c r="C263" s="242"/>
      <c r="D263" s="228" t="s">
        <v>147</v>
      </c>
      <c r="E263" s="243" t="s">
        <v>19</v>
      </c>
      <c r="F263" s="244" t="s">
        <v>333</v>
      </c>
      <c r="G263" s="242"/>
      <c r="H263" s="245">
        <v>13.5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147</v>
      </c>
      <c r="AU263" s="251" t="s">
        <v>81</v>
      </c>
      <c r="AV263" s="13" t="s">
        <v>81</v>
      </c>
      <c r="AW263" s="13" t="s">
        <v>34</v>
      </c>
      <c r="AX263" s="13" t="s">
        <v>72</v>
      </c>
      <c r="AY263" s="251" t="s">
        <v>136</v>
      </c>
    </row>
    <row r="264" spans="2:51" s="14" customFormat="1" ht="12">
      <c r="B264" s="252"/>
      <c r="C264" s="253"/>
      <c r="D264" s="228" t="s">
        <v>147</v>
      </c>
      <c r="E264" s="254" t="s">
        <v>19</v>
      </c>
      <c r="F264" s="255" t="s">
        <v>150</v>
      </c>
      <c r="G264" s="253"/>
      <c r="H264" s="256">
        <v>47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AT264" s="262" t="s">
        <v>147</v>
      </c>
      <c r="AU264" s="262" t="s">
        <v>81</v>
      </c>
      <c r="AV264" s="14" t="s">
        <v>143</v>
      </c>
      <c r="AW264" s="14" t="s">
        <v>34</v>
      </c>
      <c r="AX264" s="14" t="s">
        <v>79</v>
      </c>
      <c r="AY264" s="262" t="s">
        <v>136</v>
      </c>
    </row>
    <row r="265" spans="2:65" s="1" customFormat="1" ht="20.4" customHeight="1">
      <c r="B265" s="39"/>
      <c r="C265" s="216" t="s">
        <v>334</v>
      </c>
      <c r="D265" s="216" t="s">
        <v>138</v>
      </c>
      <c r="E265" s="217" t="s">
        <v>335</v>
      </c>
      <c r="F265" s="218" t="s">
        <v>336</v>
      </c>
      <c r="G265" s="219" t="s">
        <v>141</v>
      </c>
      <c r="H265" s="220">
        <v>47</v>
      </c>
      <c r="I265" s="221"/>
      <c r="J265" s="222">
        <f>ROUND(I265*H265,2)</f>
        <v>0</v>
      </c>
      <c r="K265" s="218" t="s">
        <v>142</v>
      </c>
      <c r="L265" s="44"/>
      <c r="M265" s="223" t="s">
        <v>19</v>
      </c>
      <c r="N265" s="224" t="s">
        <v>43</v>
      </c>
      <c r="O265" s="80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AR265" s="18" t="s">
        <v>143</v>
      </c>
      <c r="AT265" s="18" t="s">
        <v>138</v>
      </c>
      <c r="AU265" s="18" t="s">
        <v>81</v>
      </c>
      <c r="AY265" s="18" t="s">
        <v>136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8" t="s">
        <v>79</v>
      </c>
      <c r="BK265" s="227">
        <f>ROUND(I265*H265,2)</f>
        <v>0</v>
      </c>
      <c r="BL265" s="18" t="s">
        <v>143</v>
      </c>
      <c r="BM265" s="18" t="s">
        <v>337</v>
      </c>
    </row>
    <row r="266" spans="2:47" s="1" customFormat="1" ht="12">
      <c r="B266" s="39"/>
      <c r="C266" s="40"/>
      <c r="D266" s="228" t="s">
        <v>145</v>
      </c>
      <c r="E266" s="40"/>
      <c r="F266" s="229" t="s">
        <v>338</v>
      </c>
      <c r="G266" s="40"/>
      <c r="H266" s="40"/>
      <c r="I266" s="143"/>
      <c r="J266" s="40"/>
      <c r="K266" s="40"/>
      <c r="L266" s="44"/>
      <c r="M266" s="230"/>
      <c r="N266" s="80"/>
      <c r="O266" s="80"/>
      <c r="P266" s="80"/>
      <c r="Q266" s="80"/>
      <c r="R266" s="80"/>
      <c r="S266" s="80"/>
      <c r="T266" s="81"/>
      <c r="AT266" s="18" t="s">
        <v>145</v>
      </c>
      <c r="AU266" s="18" t="s">
        <v>81</v>
      </c>
    </row>
    <row r="267" spans="2:51" s="12" customFormat="1" ht="12">
      <c r="B267" s="231"/>
      <c r="C267" s="232"/>
      <c r="D267" s="228" t="s">
        <v>147</v>
      </c>
      <c r="E267" s="233" t="s">
        <v>19</v>
      </c>
      <c r="F267" s="234" t="s">
        <v>322</v>
      </c>
      <c r="G267" s="232"/>
      <c r="H267" s="233" t="s">
        <v>19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147</v>
      </c>
      <c r="AU267" s="240" t="s">
        <v>81</v>
      </c>
      <c r="AV267" s="12" t="s">
        <v>79</v>
      </c>
      <c r="AW267" s="12" t="s">
        <v>34</v>
      </c>
      <c r="AX267" s="12" t="s">
        <v>72</v>
      </c>
      <c r="AY267" s="240" t="s">
        <v>136</v>
      </c>
    </row>
    <row r="268" spans="2:51" s="12" customFormat="1" ht="12">
      <c r="B268" s="231"/>
      <c r="C268" s="232"/>
      <c r="D268" s="228" t="s">
        <v>147</v>
      </c>
      <c r="E268" s="233" t="s">
        <v>19</v>
      </c>
      <c r="F268" s="234" t="s">
        <v>331</v>
      </c>
      <c r="G268" s="232"/>
      <c r="H268" s="233" t="s">
        <v>19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147</v>
      </c>
      <c r="AU268" s="240" t="s">
        <v>81</v>
      </c>
      <c r="AV268" s="12" t="s">
        <v>79</v>
      </c>
      <c r="AW268" s="12" t="s">
        <v>34</v>
      </c>
      <c r="AX268" s="12" t="s">
        <v>72</v>
      </c>
      <c r="AY268" s="240" t="s">
        <v>136</v>
      </c>
    </row>
    <row r="269" spans="2:51" s="13" customFormat="1" ht="12">
      <c r="B269" s="241"/>
      <c r="C269" s="242"/>
      <c r="D269" s="228" t="s">
        <v>147</v>
      </c>
      <c r="E269" s="243" t="s">
        <v>19</v>
      </c>
      <c r="F269" s="244" t="s">
        <v>332</v>
      </c>
      <c r="G269" s="242"/>
      <c r="H269" s="245">
        <v>20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147</v>
      </c>
      <c r="AU269" s="251" t="s">
        <v>81</v>
      </c>
      <c r="AV269" s="13" t="s">
        <v>81</v>
      </c>
      <c r="AW269" s="13" t="s">
        <v>34</v>
      </c>
      <c r="AX269" s="13" t="s">
        <v>72</v>
      </c>
      <c r="AY269" s="251" t="s">
        <v>136</v>
      </c>
    </row>
    <row r="270" spans="2:51" s="13" customFormat="1" ht="12">
      <c r="B270" s="241"/>
      <c r="C270" s="242"/>
      <c r="D270" s="228" t="s">
        <v>147</v>
      </c>
      <c r="E270" s="243" t="s">
        <v>19</v>
      </c>
      <c r="F270" s="244" t="s">
        <v>333</v>
      </c>
      <c r="G270" s="242"/>
      <c r="H270" s="245">
        <v>13.5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147</v>
      </c>
      <c r="AU270" s="251" t="s">
        <v>81</v>
      </c>
      <c r="AV270" s="13" t="s">
        <v>81</v>
      </c>
      <c r="AW270" s="13" t="s">
        <v>34</v>
      </c>
      <c r="AX270" s="13" t="s">
        <v>72</v>
      </c>
      <c r="AY270" s="251" t="s">
        <v>136</v>
      </c>
    </row>
    <row r="271" spans="2:51" s="13" customFormat="1" ht="12">
      <c r="B271" s="241"/>
      <c r="C271" s="242"/>
      <c r="D271" s="228" t="s">
        <v>147</v>
      </c>
      <c r="E271" s="243" t="s">
        <v>19</v>
      </c>
      <c r="F271" s="244" t="s">
        <v>333</v>
      </c>
      <c r="G271" s="242"/>
      <c r="H271" s="245">
        <v>13.5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147</v>
      </c>
      <c r="AU271" s="251" t="s">
        <v>81</v>
      </c>
      <c r="AV271" s="13" t="s">
        <v>81</v>
      </c>
      <c r="AW271" s="13" t="s">
        <v>34</v>
      </c>
      <c r="AX271" s="13" t="s">
        <v>72</v>
      </c>
      <c r="AY271" s="251" t="s">
        <v>136</v>
      </c>
    </row>
    <row r="272" spans="2:51" s="14" customFormat="1" ht="12">
      <c r="B272" s="252"/>
      <c r="C272" s="253"/>
      <c r="D272" s="228" t="s">
        <v>147</v>
      </c>
      <c r="E272" s="254" t="s">
        <v>19</v>
      </c>
      <c r="F272" s="255" t="s">
        <v>150</v>
      </c>
      <c r="G272" s="253"/>
      <c r="H272" s="256">
        <v>47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147</v>
      </c>
      <c r="AU272" s="262" t="s">
        <v>81</v>
      </c>
      <c r="AV272" s="14" t="s">
        <v>143</v>
      </c>
      <c r="AW272" s="14" t="s">
        <v>34</v>
      </c>
      <c r="AX272" s="14" t="s">
        <v>79</v>
      </c>
      <c r="AY272" s="262" t="s">
        <v>136</v>
      </c>
    </row>
    <row r="273" spans="2:65" s="1" customFormat="1" ht="20.4" customHeight="1">
      <c r="B273" s="39"/>
      <c r="C273" s="263" t="s">
        <v>339</v>
      </c>
      <c r="D273" s="263" t="s">
        <v>340</v>
      </c>
      <c r="E273" s="264" t="s">
        <v>341</v>
      </c>
      <c r="F273" s="265" t="s">
        <v>342</v>
      </c>
      <c r="G273" s="266" t="s">
        <v>343</v>
      </c>
      <c r="H273" s="267">
        <v>0.77</v>
      </c>
      <c r="I273" s="268"/>
      <c r="J273" s="269">
        <f>ROUND(I273*H273,2)</f>
        <v>0</v>
      </c>
      <c r="K273" s="265" t="s">
        <v>142</v>
      </c>
      <c r="L273" s="270"/>
      <c r="M273" s="271" t="s">
        <v>19</v>
      </c>
      <c r="N273" s="272" t="s">
        <v>43</v>
      </c>
      <c r="O273" s="80"/>
      <c r="P273" s="225">
        <f>O273*H273</f>
        <v>0</v>
      </c>
      <c r="Q273" s="225">
        <v>1</v>
      </c>
      <c r="R273" s="225">
        <f>Q273*H273</f>
        <v>0.77</v>
      </c>
      <c r="S273" s="225">
        <v>0</v>
      </c>
      <c r="T273" s="226">
        <f>S273*H273</f>
        <v>0</v>
      </c>
      <c r="AR273" s="18" t="s">
        <v>197</v>
      </c>
      <c r="AT273" s="18" t="s">
        <v>340</v>
      </c>
      <c r="AU273" s="18" t="s">
        <v>81</v>
      </c>
      <c r="AY273" s="18" t="s">
        <v>136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8" t="s">
        <v>79</v>
      </c>
      <c r="BK273" s="227">
        <f>ROUND(I273*H273,2)</f>
        <v>0</v>
      </c>
      <c r="BL273" s="18" t="s">
        <v>143</v>
      </c>
      <c r="BM273" s="18" t="s">
        <v>344</v>
      </c>
    </row>
    <row r="274" spans="2:47" s="1" customFormat="1" ht="12">
      <c r="B274" s="39"/>
      <c r="C274" s="40"/>
      <c r="D274" s="228" t="s">
        <v>145</v>
      </c>
      <c r="E274" s="40"/>
      <c r="F274" s="229" t="s">
        <v>342</v>
      </c>
      <c r="G274" s="40"/>
      <c r="H274" s="40"/>
      <c r="I274" s="143"/>
      <c r="J274" s="40"/>
      <c r="K274" s="40"/>
      <c r="L274" s="44"/>
      <c r="M274" s="230"/>
      <c r="N274" s="80"/>
      <c r="O274" s="80"/>
      <c r="P274" s="80"/>
      <c r="Q274" s="80"/>
      <c r="R274" s="80"/>
      <c r="S274" s="80"/>
      <c r="T274" s="81"/>
      <c r="AT274" s="18" t="s">
        <v>145</v>
      </c>
      <c r="AU274" s="18" t="s">
        <v>81</v>
      </c>
    </row>
    <row r="275" spans="2:51" s="12" customFormat="1" ht="12">
      <c r="B275" s="231"/>
      <c r="C275" s="232"/>
      <c r="D275" s="228" t="s">
        <v>147</v>
      </c>
      <c r="E275" s="233" t="s">
        <v>19</v>
      </c>
      <c r="F275" s="234" t="s">
        <v>345</v>
      </c>
      <c r="G275" s="232"/>
      <c r="H275" s="233" t="s">
        <v>19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147</v>
      </c>
      <c r="AU275" s="240" t="s">
        <v>81</v>
      </c>
      <c r="AV275" s="12" t="s">
        <v>79</v>
      </c>
      <c r="AW275" s="12" t="s">
        <v>34</v>
      </c>
      <c r="AX275" s="12" t="s">
        <v>72</v>
      </c>
      <c r="AY275" s="240" t="s">
        <v>136</v>
      </c>
    </row>
    <row r="276" spans="2:51" s="12" customFormat="1" ht="12">
      <c r="B276" s="231"/>
      <c r="C276" s="232"/>
      <c r="D276" s="228" t="s">
        <v>147</v>
      </c>
      <c r="E276" s="233" t="s">
        <v>19</v>
      </c>
      <c r="F276" s="234" t="s">
        <v>346</v>
      </c>
      <c r="G276" s="232"/>
      <c r="H276" s="233" t="s">
        <v>19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147</v>
      </c>
      <c r="AU276" s="240" t="s">
        <v>81</v>
      </c>
      <c r="AV276" s="12" t="s">
        <v>79</v>
      </c>
      <c r="AW276" s="12" t="s">
        <v>34</v>
      </c>
      <c r="AX276" s="12" t="s">
        <v>72</v>
      </c>
      <c r="AY276" s="240" t="s">
        <v>136</v>
      </c>
    </row>
    <row r="277" spans="2:51" s="13" customFormat="1" ht="12">
      <c r="B277" s="241"/>
      <c r="C277" s="242"/>
      <c r="D277" s="228" t="s">
        <v>147</v>
      </c>
      <c r="E277" s="243" t="s">
        <v>19</v>
      </c>
      <c r="F277" s="244" t="s">
        <v>347</v>
      </c>
      <c r="G277" s="242"/>
      <c r="H277" s="245">
        <v>0.328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147</v>
      </c>
      <c r="AU277" s="251" t="s">
        <v>81</v>
      </c>
      <c r="AV277" s="13" t="s">
        <v>81</v>
      </c>
      <c r="AW277" s="13" t="s">
        <v>34</v>
      </c>
      <c r="AX277" s="13" t="s">
        <v>72</v>
      </c>
      <c r="AY277" s="251" t="s">
        <v>136</v>
      </c>
    </row>
    <row r="278" spans="2:51" s="13" customFormat="1" ht="12">
      <c r="B278" s="241"/>
      <c r="C278" s="242"/>
      <c r="D278" s="228" t="s">
        <v>147</v>
      </c>
      <c r="E278" s="243" t="s">
        <v>19</v>
      </c>
      <c r="F278" s="244" t="s">
        <v>348</v>
      </c>
      <c r="G278" s="242"/>
      <c r="H278" s="245">
        <v>0.221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147</v>
      </c>
      <c r="AU278" s="251" t="s">
        <v>81</v>
      </c>
      <c r="AV278" s="13" t="s">
        <v>81</v>
      </c>
      <c r="AW278" s="13" t="s">
        <v>34</v>
      </c>
      <c r="AX278" s="13" t="s">
        <v>72</v>
      </c>
      <c r="AY278" s="251" t="s">
        <v>136</v>
      </c>
    </row>
    <row r="279" spans="2:51" s="13" customFormat="1" ht="12">
      <c r="B279" s="241"/>
      <c r="C279" s="242"/>
      <c r="D279" s="228" t="s">
        <v>147</v>
      </c>
      <c r="E279" s="243" t="s">
        <v>19</v>
      </c>
      <c r="F279" s="244" t="s">
        <v>348</v>
      </c>
      <c r="G279" s="242"/>
      <c r="H279" s="245">
        <v>0.221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147</v>
      </c>
      <c r="AU279" s="251" t="s">
        <v>81</v>
      </c>
      <c r="AV279" s="13" t="s">
        <v>81</v>
      </c>
      <c r="AW279" s="13" t="s">
        <v>34</v>
      </c>
      <c r="AX279" s="13" t="s">
        <v>72</v>
      </c>
      <c r="AY279" s="251" t="s">
        <v>136</v>
      </c>
    </row>
    <row r="280" spans="2:51" s="14" customFormat="1" ht="12">
      <c r="B280" s="252"/>
      <c r="C280" s="253"/>
      <c r="D280" s="228" t="s">
        <v>147</v>
      </c>
      <c r="E280" s="254" t="s">
        <v>19</v>
      </c>
      <c r="F280" s="255" t="s">
        <v>150</v>
      </c>
      <c r="G280" s="253"/>
      <c r="H280" s="256">
        <v>0.77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AT280" s="262" t="s">
        <v>147</v>
      </c>
      <c r="AU280" s="262" t="s">
        <v>81</v>
      </c>
      <c r="AV280" s="14" t="s">
        <v>143</v>
      </c>
      <c r="AW280" s="14" t="s">
        <v>34</v>
      </c>
      <c r="AX280" s="14" t="s">
        <v>79</v>
      </c>
      <c r="AY280" s="262" t="s">
        <v>136</v>
      </c>
    </row>
    <row r="281" spans="2:65" s="1" customFormat="1" ht="20.4" customHeight="1">
      <c r="B281" s="39"/>
      <c r="C281" s="216" t="s">
        <v>349</v>
      </c>
      <c r="D281" s="216" t="s">
        <v>138</v>
      </c>
      <c r="E281" s="217" t="s">
        <v>350</v>
      </c>
      <c r="F281" s="218" t="s">
        <v>351</v>
      </c>
      <c r="G281" s="219" t="s">
        <v>141</v>
      </c>
      <c r="H281" s="220">
        <v>47</v>
      </c>
      <c r="I281" s="221"/>
      <c r="J281" s="222">
        <f>ROUND(I281*H281,2)</f>
        <v>0</v>
      </c>
      <c r="K281" s="218" t="s">
        <v>142</v>
      </c>
      <c r="L281" s="44"/>
      <c r="M281" s="223" t="s">
        <v>19</v>
      </c>
      <c r="N281" s="224" t="s">
        <v>43</v>
      </c>
      <c r="O281" s="80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18" t="s">
        <v>143</v>
      </c>
      <c r="AT281" s="18" t="s">
        <v>138</v>
      </c>
      <c r="AU281" s="18" t="s">
        <v>81</v>
      </c>
      <c r="AY281" s="18" t="s">
        <v>136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8" t="s">
        <v>79</v>
      </c>
      <c r="BK281" s="227">
        <f>ROUND(I281*H281,2)</f>
        <v>0</v>
      </c>
      <c r="BL281" s="18" t="s">
        <v>143</v>
      </c>
      <c r="BM281" s="18" t="s">
        <v>352</v>
      </c>
    </row>
    <row r="282" spans="2:47" s="1" customFormat="1" ht="12">
      <c r="B282" s="39"/>
      <c r="C282" s="40"/>
      <c r="D282" s="228" t="s">
        <v>145</v>
      </c>
      <c r="E282" s="40"/>
      <c r="F282" s="229" t="s">
        <v>353</v>
      </c>
      <c r="G282" s="40"/>
      <c r="H282" s="40"/>
      <c r="I282" s="143"/>
      <c r="J282" s="40"/>
      <c r="K282" s="40"/>
      <c r="L282" s="44"/>
      <c r="M282" s="230"/>
      <c r="N282" s="80"/>
      <c r="O282" s="80"/>
      <c r="P282" s="80"/>
      <c r="Q282" s="80"/>
      <c r="R282" s="80"/>
      <c r="S282" s="80"/>
      <c r="T282" s="81"/>
      <c r="AT282" s="18" t="s">
        <v>145</v>
      </c>
      <c r="AU282" s="18" t="s">
        <v>81</v>
      </c>
    </row>
    <row r="283" spans="2:51" s="12" customFormat="1" ht="12">
      <c r="B283" s="231"/>
      <c r="C283" s="232"/>
      <c r="D283" s="228" t="s">
        <v>147</v>
      </c>
      <c r="E283" s="233" t="s">
        <v>19</v>
      </c>
      <c r="F283" s="234" t="s">
        <v>354</v>
      </c>
      <c r="G283" s="232"/>
      <c r="H283" s="233" t="s">
        <v>19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147</v>
      </c>
      <c r="AU283" s="240" t="s">
        <v>81</v>
      </c>
      <c r="AV283" s="12" t="s">
        <v>79</v>
      </c>
      <c r="AW283" s="12" t="s">
        <v>34</v>
      </c>
      <c r="AX283" s="12" t="s">
        <v>72</v>
      </c>
      <c r="AY283" s="240" t="s">
        <v>136</v>
      </c>
    </row>
    <row r="284" spans="2:51" s="13" customFormat="1" ht="12">
      <c r="B284" s="241"/>
      <c r="C284" s="242"/>
      <c r="D284" s="228" t="s">
        <v>147</v>
      </c>
      <c r="E284" s="243" t="s">
        <v>19</v>
      </c>
      <c r="F284" s="244" t="s">
        <v>355</v>
      </c>
      <c r="G284" s="242"/>
      <c r="H284" s="245">
        <v>47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147</v>
      </c>
      <c r="AU284" s="251" t="s">
        <v>81</v>
      </c>
      <c r="AV284" s="13" t="s">
        <v>81</v>
      </c>
      <c r="AW284" s="13" t="s">
        <v>34</v>
      </c>
      <c r="AX284" s="13" t="s">
        <v>72</v>
      </c>
      <c r="AY284" s="251" t="s">
        <v>136</v>
      </c>
    </row>
    <row r="285" spans="2:51" s="14" customFormat="1" ht="12">
      <c r="B285" s="252"/>
      <c r="C285" s="253"/>
      <c r="D285" s="228" t="s">
        <v>147</v>
      </c>
      <c r="E285" s="254" t="s">
        <v>19</v>
      </c>
      <c r="F285" s="255" t="s">
        <v>150</v>
      </c>
      <c r="G285" s="253"/>
      <c r="H285" s="256">
        <v>47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AT285" s="262" t="s">
        <v>147</v>
      </c>
      <c r="AU285" s="262" t="s">
        <v>81</v>
      </c>
      <c r="AV285" s="14" t="s">
        <v>143</v>
      </c>
      <c r="AW285" s="14" t="s">
        <v>34</v>
      </c>
      <c r="AX285" s="14" t="s">
        <v>79</v>
      </c>
      <c r="AY285" s="262" t="s">
        <v>136</v>
      </c>
    </row>
    <row r="286" spans="2:65" s="1" customFormat="1" ht="20.4" customHeight="1">
      <c r="B286" s="39"/>
      <c r="C286" s="216" t="s">
        <v>356</v>
      </c>
      <c r="D286" s="216" t="s">
        <v>138</v>
      </c>
      <c r="E286" s="217" t="s">
        <v>357</v>
      </c>
      <c r="F286" s="218" t="s">
        <v>358</v>
      </c>
      <c r="G286" s="219" t="s">
        <v>343</v>
      </c>
      <c r="H286" s="220">
        <v>2.169</v>
      </c>
      <c r="I286" s="221"/>
      <c r="J286" s="222">
        <f>ROUND(I286*H286,2)</f>
        <v>0</v>
      </c>
      <c r="K286" s="218" t="s">
        <v>142</v>
      </c>
      <c r="L286" s="44"/>
      <c r="M286" s="223" t="s">
        <v>19</v>
      </c>
      <c r="N286" s="224" t="s">
        <v>43</v>
      </c>
      <c r="O286" s="80"/>
      <c r="P286" s="225">
        <f>O286*H286</f>
        <v>0</v>
      </c>
      <c r="Q286" s="225">
        <v>0.00577</v>
      </c>
      <c r="R286" s="225">
        <f>Q286*H286</f>
        <v>0.01251513</v>
      </c>
      <c r="S286" s="225">
        <v>0</v>
      </c>
      <c r="T286" s="226">
        <f>S286*H286</f>
        <v>0</v>
      </c>
      <c r="AR286" s="18" t="s">
        <v>143</v>
      </c>
      <c r="AT286" s="18" t="s">
        <v>138</v>
      </c>
      <c r="AU286" s="18" t="s">
        <v>81</v>
      </c>
      <c r="AY286" s="18" t="s">
        <v>136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8" t="s">
        <v>79</v>
      </c>
      <c r="BK286" s="227">
        <f>ROUND(I286*H286,2)</f>
        <v>0</v>
      </c>
      <c r="BL286" s="18" t="s">
        <v>143</v>
      </c>
      <c r="BM286" s="18" t="s">
        <v>359</v>
      </c>
    </row>
    <row r="287" spans="2:47" s="1" customFormat="1" ht="12">
      <c r="B287" s="39"/>
      <c r="C287" s="40"/>
      <c r="D287" s="228" t="s">
        <v>145</v>
      </c>
      <c r="E287" s="40"/>
      <c r="F287" s="229" t="s">
        <v>360</v>
      </c>
      <c r="G287" s="40"/>
      <c r="H287" s="40"/>
      <c r="I287" s="143"/>
      <c r="J287" s="40"/>
      <c r="K287" s="40"/>
      <c r="L287" s="44"/>
      <c r="M287" s="230"/>
      <c r="N287" s="80"/>
      <c r="O287" s="80"/>
      <c r="P287" s="80"/>
      <c r="Q287" s="80"/>
      <c r="R287" s="80"/>
      <c r="S287" s="80"/>
      <c r="T287" s="81"/>
      <c r="AT287" s="18" t="s">
        <v>145</v>
      </c>
      <c r="AU287" s="18" t="s">
        <v>81</v>
      </c>
    </row>
    <row r="288" spans="2:51" s="12" customFormat="1" ht="12">
      <c r="B288" s="231"/>
      <c r="C288" s="232"/>
      <c r="D288" s="228" t="s">
        <v>147</v>
      </c>
      <c r="E288" s="233" t="s">
        <v>19</v>
      </c>
      <c r="F288" s="234" t="s">
        <v>361</v>
      </c>
      <c r="G288" s="232"/>
      <c r="H288" s="233" t="s">
        <v>19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147</v>
      </c>
      <c r="AU288" s="240" t="s">
        <v>81</v>
      </c>
      <c r="AV288" s="12" t="s">
        <v>79</v>
      </c>
      <c r="AW288" s="12" t="s">
        <v>34</v>
      </c>
      <c r="AX288" s="12" t="s">
        <v>72</v>
      </c>
      <c r="AY288" s="240" t="s">
        <v>136</v>
      </c>
    </row>
    <row r="289" spans="2:51" s="12" customFormat="1" ht="12">
      <c r="B289" s="231"/>
      <c r="C289" s="232"/>
      <c r="D289" s="228" t="s">
        <v>147</v>
      </c>
      <c r="E289" s="233" t="s">
        <v>19</v>
      </c>
      <c r="F289" s="234" t="s">
        <v>362</v>
      </c>
      <c r="G289" s="232"/>
      <c r="H289" s="233" t="s">
        <v>19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147</v>
      </c>
      <c r="AU289" s="240" t="s">
        <v>81</v>
      </c>
      <c r="AV289" s="12" t="s">
        <v>79</v>
      </c>
      <c r="AW289" s="12" t="s">
        <v>34</v>
      </c>
      <c r="AX289" s="12" t="s">
        <v>72</v>
      </c>
      <c r="AY289" s="240" t="s">
        <v>136</v>
      </c>
    </row>
    <row r="290" spans="2:51" s="12" customFormat="1" ht="12">
      <c r="B290" s="231"/>
      <c r="C290" s="232"/>
      <c r="D290" s="228" t="s">
        <v>147</v>
      </c>
      <c r="E290" s="233" t="s">
        <v>19</v>
      </c>
      <c r="F290" s="234" t="s">
        <v>363</v>
      </c>
      <c r="G290" s="232"/>
      <c r="H290" s="233" t="s">
        <v>19</v>
      </c>
      <c r="I290" s="235"/>
      <c r="J290" s="232"/>
      <c r="K290" s="232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147</v>
      </c>
      <c r="AU290" s="240" t="s">
        <v>81</v>
      </c>
      <c r="AV290" s="12" t="s">
        <v>79</v>
      </c>
      <c r="AW290" s="12" t="s">
        <v>34</v>
      </c>
      <c r="AX290" s="12" t="s">
        <v>72</v>
      </c>
      <c r="AY290" s="240" t="s">
        <v>136</v>
      </c>
    </row>
    <row r="291" spans="2:51" s="13" customFormat="1" ht="12">
      <c r="B291" s="241"/>
      <c r="C291" s="242"/>
      <c r="D291" s="228" t="s">
        <v>147</v>
      </c>
      <c r="E291" s="243" t="s">
        <v>19</v>
      </c>
      <c r="F291" s="244" t="s">
        <v>364</v>
      </c>
      <c r="G291" s="242"/>
      <c r="H291" s="245">
        <v>0.678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147</v>
      </c>
      <c r="AU291" s="251" t="s">
        <v>81</v>
      </c>
      <c r="AV291" s="13" t="s">
        <v>81</v>
      </c>
      <c r="AW291" s="13" t="s">
        <v>34</v>
      </c>
      <c r="AX291" s="13" t="s">
        <v>72</v>
      </c>
      <c r="AY291" s="251" t="s">
        <v>136</v>
      </c>
    </row>
    <row r="292" spans="2:51" s="13" customFormat="1" ht="12">
      <c r="B292" s="241"/>
      <c r="C292" s="242"/>
      <c r="D292" s="228" t="s">
        <v>147</v>
      </c>
      <c r="E292" s="243" t="s">
        <v>19</v>
      </c>
      <c r="F292" s="244" t="s">
        <v>365</v>
      </c>
      <c r="G292" s="242"/>
      <c r="H292" s="245">
        <v>0.339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147</v>
      </c>
      <c r="AU292" s="251" t="s">
        <v>81</v>
      </c>
      <c r="AV292" s="13" t="s">
        <v>81</v>
      </c>
      <c r="AW292" s="13" t="s">
        <v>34</v>
      </c>
      <c r="AX292" s="13" t="s">
        <v>72</v>
      </c>
      <c r="AY292" s="251" t="s">
        <v>136</v>
      </c>
    </row>
    <row r="293" spans="2:51" s="13" customFormat="1" ht="12">
      <c r="B293" s="241"/>
      <c r="C293" s="242"/>
      <c r="D293" s="228" t="s">
        <v>147</v>
      </c>
      <c r="E293" s="243" t="s">
        <v>19</v>
      </c>
      <c r="F293" s="244" t="s">
        <v>365</v>
      </c>
      <c r="G293" s="242"/>
      <c r="H293" s="245">
        <v>0.339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147</v>
      </c>
      <c r="AU293" s="251" t="s">
        <v>81</v>
      </c>
      <c r="AV293" s="13" t="s">
        <v>81</v>
      </c>
      <c r="AW293" s="13" t="s">
        <v>34</v>
      </c>
      <c r="AX293" s="13" t="s">
        <v>72</v>
      </c>
      <c r="AY293" s="251" t="s">
        <v>136</v>
      </c>
    </row>
    <row r="294" spans="2:51" s="12" customFormat="1" ht="12">
      <c r="B294" s="231"/>
      <c r="C294" s="232"/>
      <c r="D294" s="228" t="s">
        <v>147</v>
      </c>
      <c r="E294" s="233" t="s">
        <v>19</v>
      </c>
      <c r="F294" s="234" t="s">
        <v>366</v>
      </c>
      <c r="G294" s="232"/>
      <c r="H294" s="233" t="s">
        <v>19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147</v>
      </c>
      <c r="AU294" s="240" t="s">
        <v>81</v>
      </c>
      <c r="AV294" s="12" t="s">
        <v>79</v>
      </c>
      <c r="AW294" s="12" t="s">
        <v>34</v>
      </c>
      <c r="AX294" s="12" t="s">
        <v>72</v>
      </c>
      <c r="AY294" s="240" t="s">
        <v>136</v>
      </c>
    </row>
    <row r="295" spans="2:51" s="13" customFormat="1" ht="12">
      <c r="B295" s="241"/>
      <c r="C295" s="242"/>
      <c r="D295" s="228" t="s">
        <v>147</v>
      </c>
      <c r="E295" s="243" t="s">
        <v>19</v>
      </c>
      <c r="F295" s="244" t="s">
        <v>367</v>
      </c>
      <c r="G295" s="242"/>
      <c r="H295" s="245">
        <v>0.407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147</v>
      </c>
      <c r="AU295" s="251" t="s">
        <v>81</v>
      </c>
      <c r="AV295" s="13" t="s">
        <v>81</v>
      </c>
      <c r="AW295" s="13" t="s">
        <v>34</v>
      </c>
      <c r="AX295" s="13" t="s">
        <v>72</v>
      </c>
      <c r="AY295" s="251" t="s">
        <v>136</v>
      </c>
    </row>
    <row r="296" spans="2:51" s="13" customFormat="1" ht="12">
      <c r="B296" s="241"/>
      <c r="C296" s="242"/>
      <c r="D296" s="228" t="s">
        <v>147</v>
      </c>
      <c r="E296" s="243" t="s">
        <v>19</v>
      </c>
      <c r="F296" s="244" t="s">
        <v>368</v>
      </c>
      <c r="G296" s="242"/>
      <c r="H296" s="245">
        <v>0.203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AT296" s="251" t="s">
        <v>147</v>
      </c>
      <c r="AU296" s="251" t="s">
        <v>81</v>
      </c>
      <c r="AV296" s="13" t="s">
        <v>81</v>
      </c>
      <c r="AW296" s="13" t="s">
        <v>34</v>
      </c>
      <c r="AX296" s="13" t="s">
        <v>72</v>
      </c>
      <c r="AY296" s="251" t="s">
        <v>136</v>
      </c>
    </row>
    <row r="297" spans="2:51" s="13" customFormat="1" ht="12">
      <c r="B297" s="241"/>
      <c r="C297" s="242"/>
      <c r="D297" s="228" t="s">
        <v>147</v>
      </c>
      <c r="E297" s="243" t="s">
        <v>19</v>
      </c>
      <c r="F297" s="244" t="s">
        <v>368</v>
      </c>
      <c r="G297" s="242"/>
      <c r="H297" s="245">
        <v>0.203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AT297" s="251" t="s">
        <v>147</v>
      </c>
      <c r="AU297" s="251" t="s">
        <v>81</v>
      </c>
      <c r="AV297" s="13" t="s">
        <v>81</v>
      </c>
      <c r="AW297" s="13" t="s">
        <v>34</v>
      </c>
      <c r="AX297" s="13" t="s">
        <v>72</v>
      </c>
      <c r="AY297" s="251" t="s">
        <v>136</v>
      </c>
    </row>
    <row r="298" spans="2:51" s="14" customFormat="1" ht="12">
      <c r="B298" s="252"/>
      <c r="C298" s="253"/>
      <c r="D298" s="228" t="s">
        <v>147</v>
      </c>
      <c r="E298" s="254" t="s">
        <v>19</v>
      </c>
      <c r="F298" s="255" t="s">
        <v>150</v>
      </c>
      <c r="G298" s="253"/>
      <c r="H298" s="256">
        <v>2.169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AT298" s="262" t="s">
        <v>147</v>
      </c>
      <c r="AU298" s="262" t="s">
        <v>81</v>
      </c>
      <c r="AV298" s="14" t="s">
        <v>143</v>
      </c>
      <c r="AW298" s="14" t="s">
        <v>34</v>
      </c>
      <c r="AX298" s="14" t="s">
        <v>79</v>
      </c>
      <c r="AY298" s="262" t="s">
        <v>136</v>
      </c>
    </row>
    <row r="299" spans="2:65" s="1" customFormat="1" ht="20.4" customHeight="1">
      <c r="B299" s="39"/>
      <c r="C299" s="263" t="s">
        <v>369</v>
      </c>
      <c r="D299" s="263" t="s">
        <v>340</v>
      </c>
      <c r="E299" s="264" t="s">
        <v>370</v>
      </c>
      <c r="F299" s="265" t="s">
        <v>371</v>
      </c>
      <c r="G299" s="266" t="s">
        <v>343</v>
      </c>
      <c r="H299" s="267">
        <v>1.085</v>
      </c>
      <c r="I299" s="268"/>
      <c r="J299" s="269">
        <f>ROUND(I299*H299,2)</f>
        <v>0</v>
      </c>
      <c r="K299" s="265" t="s">
        <v>142</v>
      </c>
      <c r="L299" s="270"/>
      <c r="M299" s="271" t="s">
        <v>19</v>
      </c>
      <c r="N299" s="272" t="s">
        <v>43</v>
      </c>
      <c r="O299" s="80"/>
      <c r="P299" s="225">
        <f>O299*H299</f>
        <v>0</v>
      </c>
      <c r="Q299" s="225">
        <v>1</v>
      </c>
      <c r="R299" s="225">
        <f>Q299*H299</f>
        <v>1.085</v>
      </c>
      <c r="S299" s="225">
        <v>0</v>
      </c>
      <c r="T299" s="226">
        <f>S299*H299</f>
        <v>0</v>
      </c>
      <c r="AR299" s="18" t="s">
        <v>197</v>
      </c>
      <c r="AT299" s="18" t="s">
        <v>340</v>
      </c>
      <c r="AU299" s="18" t="s">
        <v>81</v>
      </c>
      <c r="AY299" s="18" t="s">
        <v>136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8" t="s">
        <v>79</v>
      </c>
      <c r="BK299" s="227">
        <f>ROUND(I299*H299,2)</f>
        <v>0</v>
      </c>
      <c r="BL299" s="18" t="s">
        <v>143</v>
      </c>
      <c r="BM299" s="18" t="s">
        <v>372</v>
      </c>
    </row>
    <row r="300" spans="2:47" s="1" customFormat="1" ht="12">
      <c r="B300" s="39"/>
      <c r="C300" s="40"/>
      <c r="D300" s="228" t="s">
        <v>145</v>
      </c>
      <c r="E300" s="40"/>
      <c r="F300" s="229" t="s">
        <v>371</v>
      </c>
      <c r="G300" s="40"/>
      <c r="H300" s="40"/>
      <c r="I300" s="143"/>
      <c r="J300" s="40"/>
      <c r="K300" s="40"/>
      <c r="L300" s="44"/>
      <c r="M300" s="230"/>
      <c r="N300" s="80"/>
      <c r="O300" s="80"/>
      <c r="P300" s="80"/>
      <c r="Q300" s="80"/>
      <c r="R300" s="80"/>
      <c r="S300" s="80"/>
      <c r="T300" s="81"/>
      <c r="AT300" s="18" t="s">
        <v>145</v>
      </c>
      <c r="AU300" s="18" t="s">
        <v>81</v>
      </c>
    </row>
    <row r="301" spans="2:51" s="12" customFormat="1" ht="12">
      <c r="B301" s="231"/>
      <c r="C301" s="232"/>
      <c r="D301" s="228" t="s">
        <v>147</v>
      </c>
      <c r="E301" s="233" t="s">
        <v>19</v>
      </c>
      <c r="F301" s="234" t="s">
        <v>373</v>
      </c>
      <c r="G301" s="232"/>
      <c r="H301" s="233" t="s">
        <v>19</v>
      </c>
      <c r="I301" s="235"/>
      <c r="J301" s="232"/>
      <c r="K301" s="232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147</v>
      </c>
      <c r="AU301" s="240" t="s">
        <v>81</v>
      </c>
      <c r="AV301" s="12" t="s">
        <v>79</v>
      </c>
      <c r="AW301" s="12" t="s">
        <v>34</v>
      </c>
      <c r="AX301" s="12" t="s">
        <v>72</v>
      </c>
      <c r="AY301" s="240" t="s">
        <v>136</v>
      </c>
    </row>
    <row r="302" spans="2:51" s="12" customFormat="1" ht="12">
      <c r="B302" s="231"/>
      <c r="C302" s="232"/>
      <c r="D302" s="228" t="s">
        <v>147</v>
      </c>
      <c r="E302" s="233" t="s">
        <v>19</v>
      </c>
      <c r="F302" s="234" t="s">
        <v>374</v>
      </c>
      <c r="G302" s="232"/>
      <c r="H302" s="233" t="s">
        <v>19</v>
      </c>
      <c r="I302" s="235"/>
      <c r="J302" s="232"/>
      <c r="K302" s="232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147</v>
      </c>
      <c r="AU302" s="240" t="s">
        <v>81</v>
      </c>
      <c r="AV302" s="12" t="s">
        <v>79</v>
      </c>
      <c r="AW302" s="12" t="s">
        <v>34</v>
      </c>
      <c r="AX302" s="12" t="s">
        <v>72</v>
      </c>
      <c r="AY302" s="240" t="s">
        <v>136</v>
      </c>
    </row>
    <row r="303" spans="2:51" s="13" customFormat="1" ht="12">
      <c r="B303" s="241"/>
      <c r="C303" s="242"/>
      <c r="D303" s="228" t="s">
        <v>147</v>
      </c>
      <c r="E303" s="243" t="s">
        <v>19</v>
      </c>
      <c r="F303" s="244" t="s">
        <v>375</v>
      </c>
      <c r="G303" s="242"/>
      <c r="H303" s="245">
        <v>1.085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147</v>
      </c>
      <c r="AU303" s="251" t="s">
        <v>81</v>
      </c>
      <c r="AV303" s="13" t="s">
        <v>81</v>
      </c>
      <c r="AW303" s="13" t="s">
        <v>34</v>
      </c>
      <c r="AX303" s="13" t="s">
        <v>72</v>
      </c>
      <c r="AY303" s="251" t="s">
        <v>136</v>
      </c>
    </row>
    <row r="304" spans="2:51" s="14" customFormat="1" ht="12">
      <c r="B304" s="252"/>
      <c r="C304" s="253"/>
      <c r="D304" s="228" t="s">
        <v>147</v>
      </c>
      <c r="E304" s="254" t="s">
        <v>19</v>
      </c>
      <c r="F304" s="255" t="s">
        <v>150</v>
      </c>
      <c r="G304" s="253"/>
      <c r="H304" s="256">
        <v>1.085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AT304" s="262" t="s">
        <v>147</v>
      </c>
      <c r="AU304" s="262" t="s">
        <v>81</v>
      </c>
      <c r="AV304" s="14" t="s">
        <v>143</v>
      </c>
      <c r="AW304" s="14" t="s">
        <v>34</v>
      </c>
      <c r="AX304" s="14" t="s">
        <v>79</v>
      </c>
      <c r="AY304" s="262" t="s">
        <v>136</v>
      </c>
    </row>
    <row r="305" spans="2:65" s="1" customFormat="1" ht="20.4" customHeight="1">
      <c r="B305" s="39"/>
      <c r="C305" s="216" t="s">
        <v>376</v>
      </c>
      <c r="D305" s="216" t="s">
        <v>138</v>
      </c>
      <c r="E305" s="217" t="s">
        <v>377</v>
      </c>
      <c r="F305" s="218" t="s">
        <v>378</v>
      </c>
      <c r="G305" s="219" t="s">
        <v>343</v>
      </c>
      <c r="H305" s="220">
        <v>2.169</v>
      </c>
      <c r="I305" s="221"/>
      <c r="J305" s="222">
        <f>ROUND(I305*H305,2)</f>
        <v>0</v>
      </c>
      <c r="K305" s="218" t="s">
        <v>142</v>
      </c>
      <c r="L305" s="44"/>
      <c r="M305" s="223" t="s">
        <v>19</v>
      </c>
      <c r="N305" s="224" t="s">
        <v>43</v>
      </c>
      <c r="O305" s="80"/>
      <c r="P305" s="225">
        <f>O305*H305</f>
        <v>0</v>
      </c>
      <c r="Q305" s="225">
        <v>0.00072</v>
      </c>
      <c r="R305" s="225">
        <f>Q305*H305</f>
        <v>0.0015616800000000002</v>
      </c>
      <c r="S305" s="225">
        <v>0</v>
      </c>
      <c r="T305" s="226">
        <f>S305*H305</f>
        <v>0</v>
      </c>
      <c r="AR305" s="18" t="s">
        <v>143</v>
      </c>
      <c r="AT305" s="18" t="s">
        <v>138</v>
      </c>
      <c r="AU305" s="18" t="s">
        <v>81</v>
      </c>
      <c r="AY305" s="18" t="s">
        <v>136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8" t="s">
        <v>79</v>
      </c>
      <c r="BK305" s="227">
        <f>ROUND(I305*H305,2)</f>
        <v>0</v>
      </c>
      <c r="BL305" s="18" t="s">
        <v>143</v>
      </c>
      <c r="BM305" s="18" t="s">
        <v>379</v>
      </c>
    </row>
    <row r="306" spans="2:47" s="1" customFormat="1" ht="12">
      <c r="B306" s="39"/>
      <c r="C306" s="40"/>
      <c r="D306" s="228" t="s">
        <v>145</v>
      </c>
      <c r="E306" s="40"/>
      <c r="F306" s="229" t="s">
        <v>380</v>
      </c>
      <c r="G306" s="40"/>
      <c r="H306" s="40"/>
      <c r="I306" s="143"/>
      <c r="J306" s="40"/>
      <c r="K306" s="40"/>
      <c r="L306" s="44"/>
      <c r="M306" s="230"/>
      <c r="N306" s="80"/>
      <c r="O306" s="80"/>
      <c r="P306" s="80"/>
      <c r="Q306" s="80"/>
      <c r="R306" s="80"/>
      <c r="S306" s="80"/>
      <c r="T306" s="81"/>
      <c r="AT306" s="18" t="s">
        <v>145</v>
      </c>
      <c r="AU306" s="18" t="s">
        <v>81</v>
      </c>
    </row>
    <row r="307" spans="2:51" s="12" customFormat="1" ht="12">
      <c r="B307" s="231"/>
      <c r="C307" s="232"/>
      <c r="D307" s="228" t="s">
        <v>147</v>
      </c>
      <c r="E307" s="233" t="s">
        <v>19</v>
      </c>
      <c r="F307" s="234" t="s">
        <v>381</v>
      </c>
      <c r="G307" s="232"/>
      <c r="H307" s="233" t="s">
        <v>19</v>
      </c>
      <c r="I307" s="235"/>
      <c r="J307" s="232"/>
      <c r="K307" s="232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147</v>
      </c>
      <c r="AU307" s="240" t="s">
        <v>81</v>
      </c>
      <c r="AV307" s="12" t="s">
        <v>79</v>
      </c>
      <c r="AW307" s="12" t="s">
        <v>34</v>
      </c>
      <c r="AX307" s="12" t="s">
        <v>72</v>
      </c>
      <c r="AY307" s="240" t="s">
        <v>136</v>
      </c>
    </row>
    <row r="308" spans="2:51" s="13" customFormat="1" ht="12">
      <c r="B308" s="241"/>
      <c r="C308" s="242"/>
      <c r="D308" s="228" t="s">
        <v>147</v>
      </c>
      <c r="E308" s="243" t="s">
        <v>19</v>
      </c>
      <c r="F308" s="244" t="s">
        <v>382</v>
      </c>
      <c r="G308" s="242"/>
      <c r="H308" s="245">
        <v>2.169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147</v>
      </c>
      <c r="AU308" s="251" t="s">
        <v>81</v>
      </c>
      <c r="AV308" s="13" t="s">
        <v>81</v>
      </c>
      <c r="AW308" s="13" t="s">
        <v>34</v>
      </c>
      <c r="AX308" s="13" t="s">
        <v>72</v>
      </c>
      <c r="AY308" s="251" t="s">
        <v>136</v>
      </c>
    </row>
    <row r="309" spans="2:51" s="14" customFormat="1" ht="12">
      <c r="B309" s="252"/>
      <c r="C309" s="253"/>
      <c r="D309" s="228" t="s">
        <v>147</v>
      </c>
      <c r="E309" s="254" t="s">
        <v>19</v>
      </c>
      <c r="F309" s="255" t="s">
        <v>150</v>
      </c>
      <c r="G309" s="253"/>
      <c r="H309" s="256">
        <v>2.169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AT309" s="262" t="s">
        <v>147</v>
      </c>
      <c r="AU309" s="262" t="s">
        <v>81</v>
      </c>
      <c r="AV309" s="14" t="s">
        <v>143</v>
      </c>
      <c r="AW309" s="14" t="s">
        <v>34</v>
      </c>
      <c r="AX309" s="14" t="s">
        <v>79</v>
      </c>
      <c r="AY309" s="262" t="s">
        <v>136</v>
      </c>
    </row>
    <row r="310" spans="2:65" s="1" customFormat="1" ht="20.4" customHeight="1">
      <c r="B310" s="39"/>
      <c r="C310" s="216" t="s">
        <v>383</v>
      </c>
      <c r="D310" s="216" t="s">
        <v>138</v>
      </c>
      <c r="E310" s="217" t="s">
        <v>384</v>
      </c>
      <c r="F310" s="218" t="s">
        <v>385</v>
      </c>
      <c r="G310" s="219" t="s">
        <v>141</v>
      </c>
      <c r="H310" s="220">
        <v>41</v>
      </c>
      <c r="I310" s="221"/>
      <c r="J310" s="222">
        <f>ROUND(I310*H310,2)</f>
        <v>0</v>
      </c>
      <c r="K310" s="218" t="s">
        <v>142</v>
      </c>
      <c r="L310" s="44"/>
      <c r="M310" s="223" t="s">
        <v>19</v>
      </c>
      <c r="N310" s="224" t="s">
        <v>43</v>
      </c>
      <c r="O310" s="80"/>
      <c r="P310" s="225">
        <f>O310*H310</f>
        <v>0</v>
      </c>
      <c r="Q310" s="225">
        <v>0.00011</v>
      </c>
      <c r="R310" s="225">
        <f>Q310*H310</f>
        <v>0.00451</v>
      </c>
      <c r="S310" s="225">
        <v>0</v>
      </c>
      <c r="T310" s="226">
        <f>S310*H310</f>
        <v>0</v>
      </c>
      <c r="AR310" s="18" t="s">
        <v>143</v>
      </c>
      <c r="AT310" s="18" t="s">
        <v>138</v>
      </c>
      <c r="AU310" s="18" t="s">
        <v>81</v>
      </c>
      <c r="AY310" s="18" t="s">
        <v>136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8" t="s">
        <v>79</v>
      </c>
      <c r="BK310" s="227">
        <f>ROUND(I310*H310,2)</f>
        <v>0</v>
      </c>
      <c r="BL310" s="18" t="s">
        <v>143</v>
      </c>
      <c r="BM310" s="18" t="s">
        <v>386</v>
      </c>
    </row>
    <row r="311" spans="2:47" s="1" customFormat="1" ht="12">
      <c r="B311" s="39"/>
      <c r="C311" s="40"/>
      <c r="D311" s="228" t="s">
        <v>145</v>
      </c>
      <c r="E311" s="40"/>
      <c r="F311" s="229" t="s">
        <v>387</v>
      </c>
      <c r="G311" s="40"/>
      <c r="H311" s="40"/>
      <c r="I311" s="143"/>
      <c r="J311" s="40"/>
      <c r="K311" s="40"/>
      <c r="L311" s="44"/>
      <c r="M311" s="230"/>
      <c r="N311" s="80"/>
      <c r="O311" s="80"/>
      <c r="P311" s="80"/>
      <c r="Q311" s="80"/>
      <c r="R311" s="80"/>
      <c r="S311" s="80"/>
      <c r="T311" s="81"/>
      <c r="AT311" s="18" t="s">
        <v>145</v>
      </c>
      <c r="AU311" s="18" t="s">
        <v>81</v>
      </c>
    </row>
    <row r="312" spans="2:51" s="12" customFormat="1" ht="12">
      <c r="B312" s="231"/>
      <c r="C312" s="232"/>
      <c r="D312" s="228" t="s">
        <v>147</v>
      </c>
      <c r="E312" s="233" t="s">
        <v>19</v>
      </c>
      <c r="F312" s="234" t="s">
        <v>388</v>
      </c>
      <c r="G312" s="232"/>
      <c r="H312" s="233" t="s">
        <v>19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147</v>
      </c>
      <c r="AU312" s="240" t="s">
        <v>81</v>
      </c>
      <c r="AV312" s="12" t="s">
        <v>79</v>
      </c>
      <c r="AW312" s="12" t="s">
        <v>34</v>
      </c>
      <c r="AX312" s="12" t="s">
        <v>72</v>
      </c>
      <c r="AY312" s="240" t="s">
        <v>136</v>
      </c>
    </row>
    <row r="313" spans="2:51" s="12" customFormat="1" ht="12">
      <c r="B313" s="231"/>
      <c r="C313" s="232"/>
      <c r="D313" s="228" t="s">
        <v>147</v>
      </c>
      <c r="E313" s="233" t="s">
        <v>19</v>
      </c>
      <c r="F313" s="234" t="s">
        <v>389</v>
      </c>
      <c r="G313" s="232"/>
      <c r="H313" s="233" t="s">
        <v>19</v>
      </c>
      <c r="I313" s="235"/>
      <c r="J313" s="232"/>
      <c r="K313" s="232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147</v>
      </c>
      <c r="AU313" s="240" t="s">
        <v>81</v>
      </c>
      <c r="AV313" s="12" t="s">
        <v>79</v>
      </c>
      <c r="AW313" s="12" t="s">
        <v>34</v>
      </c>
      <c r="AX313" s="12" t="s">
        <v>72</v>
      </c>
      <c r="AY313" s="240" t="s">
        <v>136</v>
      </c>
    </row>
    <row r="314" spans="2:51" s="13" customFormat="1" ht="12">
      <c r="B314" s="241"/>
      <c r="C314" s="242"/>
      <c r="D314" s="228" t="s">
        <v>147</v>
      </c>
      <c r="E314" s="243" t="s">
        <v>19</v>
      </c>
      <c r="F314" s="244" t="s">
        <v>390</v>
      </c>
      <c r="G314" s="242"/>
      <c r="H314" s="245">
        <v>6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147</v>
      </c>
      <c r="AU314" s="251" t="s">
        <v>81</v>
      </c>
      <c r="AV314" s="13" t="s">
        <v>81</v>
      </c>
      <c r="AW314" s="13" t="s">
        <v>34</v>
      </c>
      <c r="AX314" s="13" t="s">
        <v>72</v>
      </c>
      <c r="AY314" s="251" t="s">
        <v>136</v>
      </c>
    </row>
    <row r="315" spans="2:51" s="13" customFormat="1" ht="12">
      <c r="B315" s="241"/>
      <c r="C315" s="242"/>
      <c r="D315" s="228" t="s">
        <v>147</v>
      </c>
      <c r="E315" s="243" t="s">
        <v>19</v>
      </c>
      <c r="F315" s="244" t="s">
        <v>391</v>
      </c>
      <c r="G315" s="242"/>
      <c r="H315" s="245">
        <v>17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147</v>
      </c>
      <c r="AU315" s="251" t="s">
        <v>81</v>
      </c>
      <c r="AV315" s="13" t="s">
        <v>81</v>
      </c>
      <c r="AW315" s="13" t="s">
        <v>34</v>
      </c>
      <c r="AX315" s="13" t="s">
        <v>72</v>
      </c>
      <c r="AY315" s="251" t="s">
        <v>136</v>
      </c>
    </row>
    <row r="316" spans="2:51" s="13" customFormat="1" ht="12">
      <c r="B316" s="241"/>
      <c r="C316" s="242"/>
      <c r="D316" s="228" t="s">
        <v>147</v>
      </c>
      <c r="E316" s="243" t="s">
        <v>19</v>
      </c>
      <c r="F316" s="244" t="s">
        <v>392</v>
      </c>
      <c r="G316" s="242"/>
      <c r="H316" s="245">
        <v>18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147</v>
      </c>
      <c r="AU316" s="251" t="s">
        <v>81</v>
      </c>
      <c r="AV316" s="13" t="s">
        <v>81</v>
      </c>
      <c r="AW316" s="13" t="s">
        <v>34</v>
      </c>
      <c r="AX316" s="13" t="s">
        <v>72</v>
      </c>
      <c r="AY316" s="251" t="s">
        <v>136</v>
      </c>
    </row>
    <row r="317" spans="2:51" s="14" customFormat="1" ht="12">
      <c r="B317" s="252"/>
      <c r="C317" s="253"/>
      <c r="D317" s="228" t="s">
        <v>147</v>
      </c>
      <c r="E317" s="254" t="s">
        <v>19</v>
      </c>
      <c r="F317" s="255" t="s">
        <v>150</v>
      </c>
      <c r="G317" s="253"/>
      <c r="H317" s="256">
        <v>41</v>
      </c>
      <c r="I317" s="257"/>
      <c r="J317" s="253"/>
      <c r="K317" s="253"/>
      <c r="L317" s="258"/>
      <c r="M317" s="259"/>
      <c r="N317" s="260"/>
      <c r="O317" s="260"/>
      <c r="P317" s="260"/>
      <c r="Q317" s="260"/>
      <c r="R317" s="260"/>
      <c r="S317" s="260"/>
      <c r="T317" s="261"/>
      <c r="AT317" s="262" t="s">
        <v>147</v>
      </c>
      <c r="AU317" s="262" t="s">
        <v>81</v>
      </c>
      <c r="AV317" s="14" t="s">
        <v>143</v>
      </c>
      <c r="AW317" s="14" t="s">
        <v>34</v>
      </c>
      <c r="AX317" s="14" t="s">
        <v>79</v>
      </c>
      <c r="AY317" s="262" t="s">
        <v>136</v>
      </c>
    </row>
    <row r="318" spans="2:65" s="1" customFormat="1" ht="20.4" customHeight="1">
      <c r="B318" s="39"/>
      <c r="C318" s="263" t="s">
        <v>393</v>
      </c>
      <c r="D318" s="263" t="s">
        <v>340</v>
      </c>
      <c r="E318" s="264" t="s">
        <v>394</v>
      </c>
      <c r="F318" s="265" t="s">
        <v>395</v>
      </c>
      <c r="G318" s="266" t="s">
        <v>165</v>
      </c>
      <c r="H318" s="267">
        <v>0.82</v>
      </c>
      <c r="I318" s="268"/>
      <c r="J318" s="269">
        <f>ROUND(I318*H318,2)</f>
        <v>0</v>
      </c>
      <c r="K318" s="265" t="s">
        <v>142</v>
      </c>
      <c r="L318" s="270"/>
      <c r="M318" s="271" t="s">
        <v>19</v>
      </c>
      <c r="N318" s="272" t="s">
        <v>43</v>
      </c>
      <c r="O318" s="80"/>
      <c r="P318" s="225">
        <f>O318*H318</f>
        <v>0</v>
      </c>
      <c r="Q318" s="225">
        <v>0.55</v>
      </c>
      <c r="R318" s="225">
        <f>Q318*H318</f>
        <v>0.451</v>
      </c>
      <c r="S318" s="225">
        <v>0</v>
      </c>
      <c r="T318" s="226">
        <f>S318*H318</f>
        <v>0</v>
      </c>
      <c r="AR318" s="18" t="s">
        <v>197</v>
      </c>
      <c r="AT318" s="18" t="s">
        <v>340</v>
      </c>
      <c r="AU318" s="18" t="s">
        <v>81</v>
      </c>
      <c r="AY318" s="18" t="s">
        <v>136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8" t="s">
        <v>79</v>
      </c>
      <c r="BK318" s="227">
        <f>ROUND(I318*H318,2)</f>
        <v>0</v>
      </c>
      <c r="BL318" s="18" t="s">
        <v>143</v>
      </c>
      <c r="BM318" s="18" t="s">
        <v>396</v>
      </c>
    </row>
    <row r="319" spans="2:47" s="1" customFormat="1" ht="12">
      <c r="B319" s="39"/>
      <c r="C319" s="40"/>
      <c r="D319" s="228" t="s">
        <v>145</v>
      </c>
      <c r="E319" s="40"/>
      <c r="F319" s="229" t="s">
        <v>395</v>
      </c>
      <c r="G319" s="40"/>
      <c r="H319" s="40"/>
      <c r="I319" s="143"/>
      <c r="J319" s="40"/>
      <c r="K319" s="40"/>
      <c r="L319" s="44"/>
      <c r="M319" s="230"/>
      <c r="N319" s="80"/>
      <c r="O319" s="80"/>
      <c r="P319" s="80"/>
      <c r="Q319" s="80"/>
      <c r="R319" s="80"/>
      <c r="S319" s="80"/>
      <c r="T319" s="81"/>
      <c r="AT319" s="18" t="s">
        <v>145</v>
      </c>
      <c r="AU319" s="18" t="s">
        <v>81</v>
      </c>
    </row>
    <row r="320" spans="2:51" s="12" customFormat="1" ht="12">
      <c r="B320" s="231"/>
      <c r="C320" s="232"/>
      <c r="D320" s="228" t="s">
        <v>147</v>
      </c>
      <c r="E320" s="233" t="s">
        <v>19</v>
      </c>
      <c r="F320" s="234" t="s">
        <v>397</v>
      </c>
      <c r="G320" s="232"/>
      <c r="H320" s="233" t="s">
        <v>19</v>
      </c>
      <c r="I320" s="235"/>
      <c r="J320" s="232"/>
      <c r="K320" s="232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147</v>
      </c>
      <c r="AU320" s="240" t="s">
        <v>81</v>
      </c>
      <c r="AV320" s="12" t="s">
        <v>79</v>
      </c>
      <c r="AW320" s="12" t="s">
        <v>34</v>
      </c>
      <c r="AX320" s="12" t="s">
        <v>72</v>
      </c>
      <c r="AY320" s="240" t="s">
        <v>136</v>
      </c>
    </row>
    <row r="321" spans="2:51" s="12" customFormat="1" ht="12">
      <c r="B321" s="231"/>
      <c r="C321" s="232"/>
      <c r="D321" s="228" t="s">
        <v>147</v>
      </c>
      <c r="E321" s="233" t="s">
        <v>19</v>
      </c>
      <c r="F321" s="234" t="s">
        <v>398</v>
      </c>
      <c r="G321" s="232"/>
      <c r="H321" s="233" t="s">
        <v>19</v>
      </c>
      <c r="I321" s="235"/>
      <c r="J321" s="232"/>
      <c r="K321" s="232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147</v>
      </c>
      <c r="AU321" s="240" t="s">
        <v>81</v>
      </c>
      <c r="AV321" s="12" t="s">
        <v>79</v>
      </c>
      <c r="AW321" s="12" t="s">
        <v>34</v>
      </c>
      <c r="AX321" s="12" t="s">
        <v>72</v>
      </c>
      <c r="AY321" s="240" t="s">
        <v>136</v>
      </c>
    </row>
    <row r="322" spans="2:51" s="13" customFormat="1" ht="12">
      <c r="B322" s="241"/>
      <c r="C322" s="242"/>
      <c r="D322" s="228" t="s">
        <v>147</v>
      </c>
      <c r="E322" s="243" t="s">
        <v>19</v>
      </c>
      <c r="F322" s="244" t="s">
        <v>399</v>
      </c>
      <c r="G322" s="242"/>
      <c r="H322" s="245">
        <v>0.82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147</v>
      </c>
      <c r="AU322" s="251" t="s">
        <v>81</v>
      </c>
      <c r="AV322" s="13" t="s">
        <v>81</v>
      </c>
      <c r="AW322" s="13" t="s">
        <v>34</v>
      </c>
      <c r="AX322" s="13" t="s">
        <v>72</v>
      </c>
      <c r="AY322" s="251" t="s">
        <v>136</v>
      </c>
    </row>
    <row r="323" spans="2:51" s="14" customFormat="1" ht="12">
      <c r="B323" s="252"/>
      <c r="C323" s="253"/>
      <c r="D323" s="228" t="s">
        <v>147</v>
      </c>
      <c r="E323" s="254" t="s">
        <v>19</v>
      </c>
      <c r="F323" s="255" t="s">
        <v>150</v>
      </c>
      <c r="G323" s="253"/>
      <c r="H323" s="256">
        <v>0.82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AT323" s="262" t="s">
        <v>147</v>
      </c>
      <c r="AU323" s="262" t="s">
        <v>81</v>
      </c>
      <c r="AV323" s="14" t="s">
        <v>143</v>
      </c>
      <c r="AW323" s="14" t="s">
        <v>34</v>
      </c>
      <c r="AX323" s="14" t="s">
        <v>79</v>
      </c>
      <c r="AY323" s="262" t="s">
        <v>136</v>
      </c>
    </row>
    <row r="324" spans="2:65" s="1" customFormat="1" ht="20.4" customHeight="1">
      <c r="B324" s="39"/>
      <c r="C324" s="263" t="s">
        <v>400</v>
      </c>
      <c r="D324" s="263" t="s">
        <v>340</v>
      </c>
      <c r="E324" s="264" t="s">
        <v>401</v>
      </c>
      <c r="F324" s="265" t="s">
        <v>402</v>
      </c>
      <c r="G324" s="266" t="s">
        <v>165</v>
      </c>
      <c r="H324" s="267">
        <v>0.323</v>
      </c>
      <c r="I324" s="268"/>
      <c r="J324" s="269">
        <f>ROUND(I324*H324,2)</f>
        <v>0</v>
      </c>
      <c r="K324" s="265" t="s">
        <v>142</v>
      </c>
      <c r="L324" s="270"/>
      <c r="M324" s="271" t="s">
        <v>19</v>
      </c>
      <c r="N324" s="272" t="s">
        <v>43</v>
      </c>
      <c r="O324" s="80"/>
      <c r="P324" s="225">
        <f>O324*H324</f>
        <v>0</v>
      </c>
      <c r="Q324" s="225">
        <v>0.55</v>
      </c>
      <c r="R324" s="225">
        <f>Q324*H324</f>
        <v>0.17765000000000003</v>
      </c>
      <c r="S324" s="225">
        <v>0</v>
      </c>
      <c r="T324" s="226">
        <f>S324*H324</f>
        <v>0</v>
      </c>
      <c r="AR324" s="18" t="s">
        <v>197</v>
      </c>
      <c r="AT324" s="18" t="s">
        <v>340</v>
      </c>
      <c r="AU324" s="18" t="s">
        <v>81</v>
      </c>
      <c r="AY324" s="18" t="s">
        <v>136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8" t="s">
        <v>79</v>
      </c>
      <c r="BK324" s="227">
        <f>ROUND(I324*H324,2)</f>
        <v>0</v>
      </c>
      <c r="BL324" s="18" t="s">
        <v>143</v>
      </c>
      <c r="BM324" s="18" t="s">
        <v>403</v>
      </c>
    </row>
    <row r="325" spans="2:47" s="1" customFormat="1" ht="12">
      <c r="B325" s="39"/>
      <c r="C325" s="40"/>
      <c r="D325" s="228" t="s">
        <v>145</v>
      </c>
      <c r="E325" s="40"/>
      <c r="F325" s="229" t="s">
        <v>402</v>
      </c>
      <c r="G325" s="40"/>
      <c r="H325" s="40"/>
      <c r="I325" s="143"/>
      <c r="J325" s="40"/>
      <c r="K325" s="40"/>
      <c r="L325" s="44"/>
      <c r="M325" s="230"/>
      <c r="N325" s="80"/>
      <c r="O325" s="80"/>
      <c r="P325" s="80"/>
      <c r="Q325" s="80"/>
      <c r="R325" s="80"/>
      <c r="S325" s="80"/>
      <c r="T325" s="81"/>
      <c r="AT325" s="18" t="s">
        <v>145</v>
      </c>
      <c r="AU325" s="18" t="s">
        <v>81</v>
      </c>
    </row>
    <row r="326" spans="2:51" s="12" customFormat="1" ht="12">
      <c r="B326" s="231"/>
      <c r="C326" s="232"/>
      <c r="D326" s="228" t="s">
        <v>147</v>
      </c>
      <c r="E326" s="233" t="s">
        <v>19</v>
      </c>
      <c r="F326" s="234" t="s">
        <v>397</v>
      </c>
      <c r="G326" s="232"/>
      <c r="H326" s="233" t="s">
        <v>19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147</v>
      </c>
      <c r="AU326" s="240" t="s">
        <v>81</v>
      </c>
      <c r="AV326" s="12" t="s">
        <v>79</v>
      </c>
      <c r="AW326" s="12" t="s">
        <v>34</v>
      </c>
      <c r="AX326" s="12" t="s">
        <v>72</v>
      </c>
      <c r="AY326" s="240" t="s">
        <v>136</v>
      </c>
    </row>
    <row r="327" spans="2:51" s="12" customFormat="1" ht="12">
      <c r="B327" s="231"/>
      <c r="C327" s="232"/>
      <c r="D327" s="228" t="s">
        <v>147</v>
      </c>
      <c r="E327" s="233" t="s">
        <v>19</v>
      </c>
      <c r="F327" s="234" t="s">
        <v>404</v>
      </c>
      <c r="G327" s="232"/>
      <c r="H327" s="233" t="s">
        <v>19</v>
      </c>
      <c r="I327" s="235"/>
      <c r="J327" s="232"/>
      <c r="K327" s="232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147</v>
      </c>
      <c r="AU327" s="240" t="s">
        <v>81</v>
      </c>
      <c r="AV327" s="12" t="s">
        <v>79</v>
      </c>
      <c r="AW327" s="12" t="s">
        <v>34</v>
      </c>
      <c r="AX327" s="12" t="s">
        <v>72</v>
      </c>
      <c r="AY327" s="240" t="s">
        <v>136</v>
      </c>
    </row>
    <row r="328" spans="2:51" s="12" customFormat="1" ht="12">
      <c r="B328" s="231"/>
      <c r="C328" s="232"/>
      <c r="D328" s="228" t="s">
        <v>147</v>
      </c>
      <c r="E328" s="233" t="s">
        <v>19</v>
      </c>
      <c r="F328" s="234" t="s">
        <v>398</v>
      </c>
      <c r="G328" s="232"/>
      <c r="H328" s="233" t="s">
        <v>19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147</v>
      </c>
      <c r="AU328" s="240" t="s">
        <v>81</v>
      </c>
      <c r="AV328" s="12" t="s">
        <v>79</v>
      </c>
      <c r="AW328" s="12" t="s">
        <v>34</v>
      </c>
      <c r="AX328" s="12" t="s">
        <v>72</v>
      </c>
      <c r="AY328" s="240" t="s">
        <v>136</v>
      </c>
    </row>
    <row r="329" spans="2:51" s="13" customFormat="1" ht="12">
      <c r="B329" s="241"/>
      <c r="C329" s="242"/>
      <c r="D329" s="228" t="s">
        <v>147</v>
      </c>
      <c r="E329" s="243" t="s">
        <v>19</v>
      </c>
      <c r="F329" s="244" t="s">
        <v>405</v>
      </c>
      <c r="G329" s="242"/>
      <c r="H329" s="245">
        <v>0.323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147</v>
      </c>
      <c r="AU329" s="251" t="s">
        <v>81</v>
      </c>
      <c r="AV329" s="13" t="s">
        <v>81</v>
      </c>
      <c r="AW329" s="13" t="s">
        <v>34</v>
      </c>
      <c r="AX329" s="13" t="s">
        <v>72</v>
      </c>
      <c r="AY329" s="251" t="s">
        <v>136</v>
      </c>
    </row>
    <row r="330" spans="2:51" s="14" customFormat="1" ht="12">
      <c r="B330" s="252"/>
      <c r="C330" s="253"/>
      <c r="D330" s="228" t="s">
        <v>147</v>
      </c>
      <c r="E330" s="254" t="s">
        <v>19</v>
      </c>
      <c r="F330" s="255" t="s">
        <v>150</v>
      </c>
      <c r="G330" s="253"/>
      <c r="H330" s="256">
        <v>0.323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AT330" s="262" t="s">
        <v>147</v>
      </c>
      <c r="AU330" s="262" t="s">
        <v>81</v>
      </c>
      <c r="AV330" s="14" t="s">
        <v>143</v>
      </c>
      <c r="AW330" s="14" t="s">
        <v>34</v>
      </c>
      <c r="AX330" s="14" t="s">
        <v>79</v>
      </c>
      <c r="AY330" s="262" t="s">
        <v>136</v>
      </c>
    </row>
    <row r="331" spans="2:65" s="1" customFormat="1" ht="20.4" customHeight="1">
      <c r="B331" s="39"/>
      <c r="C331" s="216" t="s">
        <v>406</v>
      </c>
      <c r="D331" s="216" t="s">
        <v>138</v>
      </c>
      <c r="E331" s="217" t="s">
        <v>407</v>
      </c>
      <c r="F331" s="218" t="s">
        <v>408</v>
      </c>
      <c r="G331" s="219" t="s">
        <v>141</v>
      </c>
      <c r="H331" s="220">
        <v>41</v>
      </c>
      <c r="I331" s="221"/>
      <c r="J331" s="222">
        <f>ROUND(I331*H331,2)</f>
        <v>0</v>
      </c>
      <c r="K331" s="218" t="s">
        <v>142</v>
      </c>
      <c r="L331" s="44"/>
      <c r="M331" s="223" t="s">
        <v>19</v>
      </c>
      <c r="N331" s="224" t="s">
        <v>43</v>
      </c>
      <c r="O331" s="80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AR331" s="18" t="s">
        <v>143</v>
      </c>
      <c r="AT331" s="18" t="s">
        <v>138</v>
      </c>
      <c r="AU331" s="18" t="s">
        <v>81</v>
      </c>
      <c r="AY331" s="18" t="s">
        <v>136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8" t="s">
        <v>79</v>
      </c>
      <c r="BK331" s="227">
        <f>ROUND(I331*H331,2)</f>
        <v>0</v>
      </c>
      <c r="BL331" s="18" t="s">
        <v>143</v>
      </c>
      <c r="BM331" s="18" t="s">
        <v>409</v>
      </c>
    </row>
    <row r="332" spans="2:47" s="1" customFormat="1" ht="12">
      <c r="B332" s="39"/>
      <c r="C332" s="40"/>
      <c r="D332" s="228" t="s">
        <v>145</v>
      </c>
      <c r="E332" s="40"/>
      <c r="F332" s="229" t="s">
        <v>410</v>
      </c>
      <c r="G332" s="40"/>
      <c r="H332" s="40"/>
      <c r="I332" s="143"/>
      <c r="J332" s="40"/>
      <c r="K332" s="40"/>
      <c r="L332" s="44"/>
      <c r="M332" s="230"/>
      <c r="N332" s="80"/>
      <c r="O332" s="80"/>
      <c r="P332" s="80"/>
      <c r="Q332" s="80"/>
      <c r="R332" s="80"/>
      <c r="S332" s="80"/>
      <c r="T332" s="81"/>
      <c r="AT332" s="18" t="s">
        <v>145</v>
      </c>
      <c r="AU332" s="18" t="s">
        <v>81</v>
      </c>
    </row>
    <row r="333" spans="2:51" s="12" customFormat="1" ht="12">
      <c r="B333" s="231"/>
      <c r="C333" s="232"/>
      <c r="D333" s="228" t="s">
        <v>147</v>
      </c>
      <c r="E333" s="233" t="s">
        <v>19</v>
      </c>
      <c r="F333" s="234" t="s">
        <v>411</v>
      </c>
      <c r="G333" s="232"/>
      <c r="H333" s="233" t="s">
        <v>19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147</v>
      </c>
      <c r="AU333" s="240" t="s">
        <v>81</v>
      </c>
      <c r="AV333" s="12" t="s">
        <v>79</v>
      </c>
      <c r="AW333" s="12" t="s">
        <v>34</v>
      </c>
      <c r="AX333" s="12" t="s">
        <v>72</v>
      </c>
      <c r="AY333" s="240" t="s">
        <v>136</v>
      </c>
    </row>
    <row r="334" spans="2:51" s="13" customFormat="1" ht="12">
      <c r="B334" s="241"/>
      <c r="C334" s="242"/>
      <c r="D334" s="228" t="s">
        <v>147</v>
      </c>
      <c r="E334" s="243" t="s">
        <v>19</v>
      </c>
      <c r="F334" s="244" t="s">
        <v>412</v>
      </c>
      <c r="G334" s="242"/>
      <c r="H334" s="245">
        <v>41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147</v>
      </c>
      <c r="AU334" s="251" t="s">
        <v>81</v>
      </c>
      <c r="AV334" s="13" t="s">
        <v>81</v>
      </c>
      <c r="AW334" s="13" t="s">
        <v>34</v>
      </c>
      <c r="AX334" s="13" t="s">
        <v>72</v>
      </c>
      <c r="AY334" s="251" t="s">
        <v>136</v>
      </c>
    </row>
    <row r="335" spans="2:51" s="14" customFormat="1" ht="12">
      <c r="B335" s="252"/>
      <c r="C335" s="253"/>
      <c r="D335" s="228" t="s">
        <v>147</v>
      </c>
      <c r="E335" s="254" t="s">
        <v>19</v>
      </c>
      <c r="F335" s="255" t="s">
        <v>150</v>
      </c>
      <c r="G335" s="253"/>
      <c r="H335" s="256">
        <v>41</v>
      </c>
      <c r="I335" s="257"/>
      <c r="J335" s="253"/>
      <c r="K335" s="253"/>
      <c r="L335" s="258"/>
      <c r="M335" s="259"/>
      <c r="N335" s="260"/>
      <c r="O335" s="260"/>
      <c r="P335" s="260"/>
      <c r="Q335" s="260"/>
      <c r="R335" s="260"/>
      <c r="S335" s="260"/>
      <c r="T335" s="261"/>
      <c r="AT335" s="262" t="s">
        <v>147</v>
      </c>
      <c r="AU335" s="262" t="s">
        <v>81</v>
      </c>
      <c r="AV335" s="14" t="s">
        <v>143</v>
      </c>
      <c r="AW335" s="14" t="s">
        <v>34</v>
      </c>
      <c r="AX335" s="14" t="s">
        <v>79</v>
      </c>
      <c r="AY335" s="262" t="s">
        <v>136</v>
      </c>
    </row>
    <row r="336" spans="2:65" s="1" customFormat="1" ht="20.4" customHeight="1">
      <c r="B336" s="39"/>
      <c r="C336" s="216" t="s">
        <v>413</v>
      </c>
      <c r="D336" s="216" t="s">
        <v>138</v>
      </c>
      <c r="E336" s="217" t="s">
        <v>414</v>
      </c>
      <c r="F336" s="218" t="s">
        <v>415</v>
      </c>
      <c r="G336" s="219" t="s">
        <v>165</v>
      </c>
      <c r="H336" s="220">
        <v>20.5</v>
      </c>
      <c r="I336" s="221"/>
      <c r="J336" s="222">
        <f>ROUND(I336*H336,2)</f>
        <v>0</v>
      </c>
      <c r="K336" s="218" t="s">
        <v>142</v>
      </c>
      <c r="L336" s="44"/>
      <c r="M336" s="223" t="s">
        <v>19</v>
      </c>
      <c r="N336" s="224" t="s">
        <v>43</v>
      </c>
      <c r="O336" s="80"/>
      <c r="P336" s="225">
        <f>O336*H336</f>
        <v>0</v>
      </c>
      <c r="Q336" s="225">
        <v>0</v>
      </c>
      <c r="R336" s="225">
        <f>Q336*H336</f>
        <v>0</v>
      </c>
      <c r="S336" s="225">
        <v>0</v>
      </c>
      <c r="T336" s="226">
        <f>S336*H336</f>
        <v>0</v>
      </c>
      <c r="AR336" s="18" t="s">
        <v>143</v>
      </c>
      <c r="AT336" s="18" t="s">
        <v>138</v>
      </c>
      <c r="AU336" s="18" t="s">
        <v>81</v>
      </c>
      <c r="AY336" s="18" t="s">
        <v>136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8" t="s">
        <v>79</v>
      </c>
      <c r="BK336" s="227">
        <f>ROUND(I336*H336,2)</f>
        <v>0</v>
      </c>
      <c r="BL336" s="18" t="s">
        <v>143</v>
      </c>
      <c r="BM336" s="18" t="s">
        <v>416</v>
      </c>
    </row>
    <row r="337" spans="2:47" s="1" customFormat="1" ht="12">
      <c r="B337" s="39"/>
      <c r="C337" s="40"/>
      <c r="D337" s="228" t="s">
        <v>145</v>
      </c>
      <c r="E337" s="40"/>
      <c r="F337" s="229" t="s">
        <v>417</v>
      </c>
      <c r="G337" s="40"/>
      <c r="H337" s="40"/>
      <c r="I337" s="143"/>
      <c r="J337" s="40"/>
      <c r="K337" s="40"/>
      <c r="L337" s="44"/>
      <c r="M337" s="230"/>
      <c r="N337" s="80"/>
      <c r="O337" s="80"/>
      <c r="P337" s="80"/>
      <c r="Q337" s="80"/>
      <c r="R337" s="80"/>
      <c r="S337" s="80"/>
      <c r="T337" s="81"/>
      <c r="AT337" s="18" t="s">
        <v>145</v>
      </c>
      <c r="AU337" s="18" t="s">
        <v>81</v>
      </c>
    </row>
    <row r="338" spans="2:51" s="12" customFormat="1" ht="12">
      <c r="B338" s="231"/>
      <c r="C338" s="232"/>
      <c r="D338" s="228" t="s">
        <v>147</v>
      </c>
      <c r="E338" s="233" t="s">
        <v>19</v>
      </c>
      <c r="F338" s="234" t="s">
        <v>388</v>
      </c>
      <c r="G338" s="232"/>
      <c r="H338" s="233" t="s">
        <v>19</v>
      </c>
      <c r="I338" s="235"/>
      <c r="J338" s="232"/>
      <c r="K338" s="232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147</v>
      </c>
      <c r="AU338" s="240" t="s">
        <v>81</v>
      </c>
      <c r="AV338" s="12" t="s">
        <v>79</v>
      </c>
      <c r="AW338" s="12" t="s">
        <v>34</v>
      </c>
      <c r="AX338" s="12" t="s">
        <v>72</v>
      </c>
      <c r="AY338" s="240" t="s">
        <v>136</v>
      </c>
    </row>
    <row r="339" spans="2:51" s="12" customFormat="1" ht="12">
      <c r="B339" s="231"/>
      <c r="C339" s="232"/>
      <c r="D339" s="228" t="s">
        <v>147</v>
      </c>
      <c r="E339" s="233" t="s">
        <v>19</v>
      </c>
      <c r="F339" s="234" t="s">
        <v>389</v>
      </c>
      <c r="G339" s="232"/>
      <c r="H339" s="233" t="s">
        <v>19</v>
      </c>
      <c r="I339" s="235"/>
      <c r="J339" s="232"/>
      <c r="K339" s="232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147</v>
      </c>
      <c r="AU339" s="240" t="s">
        <v>81</v>
      </c>
      <c r="AV339" s="12" t="s">
        <v>79</v>
      </c>
      <c r="AW339" s="12" t="s">
        <v>34</v>
      </c>
      <c r="AX339" s="12" t="s">
        <v>72</v>
      </c>
      <c r="AY339" s="240" t="s">
        <v>136</v>
      </c>
    </row>
    <row r="340" spans="2:51" s="13" customFormat="1" ht="12">
      <c r="B340" s="241"/>
      <c r="C340" s="242"/>
      <c r="D340" s="228" t="s">
        <v>147</v>
      </c>
      <c r="E340" s="243" t="s">
        <v>19</v>
      </c>
      <c r="F340" s="244" t="s">
        <v>418</v>
      </c>
      <c r="G340" s="242"/>
      <c r="H340" s="245">
        <v>3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147</v>
      </c>
      <c r="AU340" s="251" t="s">
        <v>81</v>
      </c>
      <c r="AV340" s="13" t="s">
        <v>81</v>
      </c>
      <c r="AW340" s="13" t="s">
        <v>34</v>
      </c>
      <c r="AX340" s="13" t="s">
        <v>72</v>
      </c>
      <c r="AY340" s="251" t="s">
        <v>136</v>
      </c>
    </row>
    <row r="341" spans="2:51" s="13" customFormat="1" ht="12">
      <c r="B341" s="241"/>
      <c r="C341" s="242"/>
      <c r="D341" s="228" t="s">
        <v>147</v>
      </c>
      <c r="E341" s="243" t="s">
        <v>19</v>
      </c>
      <c r="F341" s="244" t="s">
        <v>419</v>
      </c>
      <c r="G341" s="242"/>
      <c r="H341" s="245">
        <v>8.5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147</v>
      </c>
      <c r="AU341" s="251" t="s">
        <v>81</v>
      </c>
      <c r="AV341" s="13" t="s">
        <v>81</v>
      </c>
      <c r="AW341" s="13" t="s">
        <v>34</v>
      </c>
      <c r="AX341" s="13" t="s">
        <v>72</v>
      </c>
      <c r="AY341" s="251" t="s">
        <v>136</v>
      </c>
    </row>
    <row r="342" spans="2:51" s="13" customFormat="1" ht="12">
      <c r="B342" s="241"/>
      <c r="C342" s="242"/>
      <c r="D342" s="228" t="s">
        <v>147</v>
      </c>
      <c r="E342" s="243" t="s">
        <v>19</v>
      </c>
      <c r="F342" s="244" t="s">
        <v>420</v>
      </c>
      <c r="G342" s="242"/>
      <c r="H342" s="245">
        <v>9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147</v>
      </c>
      <c r="AU342" s="251" t="s">
        <v>81</v>
      </c>
      <c r="AV342" s="13" t="s">
        <v>81</v>
      </c>
      <c r="AW342" s="13" t="s">
        <v>34</v>
      </c>
      <c r="AX342" s="13" t="s">
        <v>72</v>
      </c>
      <c r="AY342" s="251" t="s">
        <v>136</v>
      </c>
    </row>
    <row r="343" spans="2:51" s="14" customFormat="1" ht="12">
      <c r="B343" s="252"/>
      <c r="C343" s="253"/>
      <c r="D343" s="228" t="s">
        <v>147</v>
      </c>
      <c r="E343" s="254" t="s">
        <v>19</v>
      </c>
      <c r="F343" s="255" t="s">
        <v>150</v>
      </c>
      <c r="G343" s="253"/>
      <c r="H343" s="256">
        <v>20.5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AT343" s="262" t="s">
        <v>147</v>
      </c>
      <c r="AU343" s="262" t="s">
        <v>81</v>
      </c>
      <c r="AV343" s="14" t="s">
        <v>143</v>
      </c>
      <c r="AW343" s="14" t="s">
        <v>34</v>
      </c>
      <c r="AX343" s="14" t="s">
        <v>79</v>
      </c>
      <c r="AY343" s="262" t="s">
        <v>136</v>
      </c>
    </row>
    <row r="344" spans="2:65" s="1" customFormat="1" ht="20.4" customHeight="1">
      <c r="B344" s="39"/>
      <c r="C344" s="216" t="s">
        <v>421</v>
      </c>
      <c r="D344" s="216" t="s">
        <v>138</v>
      </c>
      <c r="E344" s="217" t="s">
        <v>422</v>
      </c>
      <c r="F344" s="218" t="s">
        <v>423</v>
      </c>
      <c r="G344" s="219" t="s">
        <v>165</v>
      </c>
      <c r="H344" s="220">
        <v>20.5</v>
      </c>
      <c r="I344" s="221"/>
      <c r="J344" s="222">
        <f>ROUND(I344*H344,2)</f>
        <v>0</v>
      </c>
      <c r="K344" s="218" t="s">
        <v>142</v>
      </c>
      <c r="L344" s="44"/>
      <c r="M344" s="223" t="s">
        <v>19</v>
      </c>
      <c r="N344" s="224" t="s">
        <v>43</v>
      </c>
      <c r="O344" s="80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AR344" s="18" t="s">
        <v>143</v>
      </c>
      <c r="AT344" s="18" t="s">
        <v>138</v>
      </c>
      <c r="AU344" s="18" t="s">
        <v>81</v>
      </c>
      <c r="AY344" s="18" t="s">
        <v>136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8" t="s">
        <v>79</v>
      </c>
      <c r="BK344" s="227">
        <f>ROUND(I344*H344,2)</f>
        <v>0</v>
      </c>
      <c r="BL344" s="18" t="s">
        <v>143</v>
      </c>
      <c r="BM344" s="18" t="s">
        <v>424</v>
      </c>
    </row>
    <row r="345" spans="2:47" s="1" customFormat="1" ht="12">
      <c r="B345" s="39"/>
      <c r="C345" s="40"/>
      <c r="D345" s="228" t="s">
        <v>145</v>
      </c>
      <c r="E345" s="40"/>
      <c r="F345" s="229" t="s">
        <v>425</v>
      </c>
      <c r="G345" s="40"/>
      <c r="H345" s="40"/>
      <c r="I345" s="143"/>
      <c r="J345" s="40"/>
      <c r="K345" s="40"/>
      <c r="L345" s="44"/>
      <c r="M345" s="230"/>
      <c r="N345" s="80"/>
      <c r="O345" s="80"/>
      <c r="P345" s="80"/>
      <c r="Q345" s="80"/>
      <c r="R345" s="80"/>
      <c r="S345" s="80"/>
      <c r="T345" s="81"/>
      <c r="AT345" s="18" t="s">
        <v>145</v>
      </c>
      <c r="AU345" s="18" t="s">
        <v>81</v>
      </c>
    </row>
    <row r="346" spans="2:51" s="12" customFormat="1" ht="12">
      <c r="B346" s="231"/>
      <c r="C346" s="232"/>
      <c r="D346" s="228" t="s">
        <v>147</v>
      </c>
      <c r="E346" s="233" t="s">
        <v>19</v>
      </c>
      <c r="F346" s="234" t="s">
        <v>426</v>
      </c>
      <c r="G346" s="232"/>
      <c r="H346" s="233" t="s">
        <v>19</v>
      </c>
      <c r="I346" s="235"/>
      <c r="J346" s="232"/>
      <c r="K346" s="232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147</v>
      </c>
      <c r="AU346" s="240" t="s">
        <v>81</v>
      </c>
      <c r="AV346" s="12" t="s">
        <v>79</v>
      </c>
      <c r="AW346" s="12" t="s">
        <v>34</v>
      </c>
      <c r="AX346" s="12" t="s">
        <v>72</v>
      </c>
      <c r="AY346" s="240" t="s">
        <v>136</v>
      </c>
    </row>
    <row r="347" spans="2:51" s="13" customFormat="1" ht="12">
      <c r="B347" s="241"/>
      <c r="C347" s="242"/>
      <c r="D347" s="228" t="s">
        <v>147</v>
      </c>
      <c r="E347" s="243" t="s">
        <v>19</v>
      </c>
      <c r="F347" s="244" t="s">
        <v>427</v>
      </c>
      <c r="G347" s="242"/>
      <c r="H347" s="245">
        <v>20.5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147</v>
      </c>
      <c r="AU347" s="251" t="s">
        <v>81</v>
      </c>
      <c r="AV347" s="13" t="s">
        <v>81</v>
      </c>
      <c r="AW347" s="13" t="s">
        <v>34</v>
      </c>
      <c r="AX347" s="13" t="s">
        <v>72</v>
      </c>
      <c r="AY347" s="251" t="s">
        <v>136</v>
      </c>
    </row>
    <row r="348" spans="2:51" s="14" customFormat="1" ht="12">
      <c r="B348" s="252"/>
      <c r="C348" s="253"/>
      <c r="D348" s="228" t="s">
        <v>147</v>
      </c>
      <c r="E348" s="254" t="s">
        <v>19</v>
      </c>
      <c r="F348" s="255" t="s">
        <v>150</v>
      </c>
      <c r="G348" s="253"/>
      <c r="H348" s="256">
        <v>20.5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147</v>
      </c>
      <c r="AU348" s="262" t="s">
        <v>81</v>
      </c>
      <c r="AV348" s="14" t="s">
        <v>143</v>
      </c>
      <c r="AW348" s="14" t="s">
        <v>34</v>
      </c>
      <c r="AX348" s="14" t="s">
        <v>79</v>
      </c>
      <c r="AY348" s="262" t="s">
        <v>136</v>
      </c>
    </row>
    <row r="349" spans="2:65" s="1" customFormat="1" ht="20.4" customHeight="1">
      <c r="B349" s="39"/>
      <c r="C349" s="216" t="s">
        <v>428</v>
      </c>
      <c r="D349" s="216" t="s">
        <v>138</v>
      </c>
      <c r="E349" s="217" t="s">
        <v>429</v>
      </c>
      <c r="F349" s="218" t="s">
        <v>430</v>
      </c>
      <c r="G349" s="219" t="s">
        <v>165</v>
      </c>
      <c r="H349" s="220">
        <v>132.575</v>
      </c>
      <c r="I349" s="221"/>
      <c r="J349" s="222">
        <f>ROUND(I349*H349,2)</f>
        <v>0</v>
      </c>
      <c r="K349" s="218" t="s">
        <v>142</v>
      </c>
      <c r="L349" s="44"/>
      <c r="M349" s="223" t="s">
        <v>19</v>
      </c>
      <c r="N349" s="224" t="s">
        <v>43</v>
      </c>
      <c r="O349" s="80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AR349" s="18" t="s">
        <v>143</v>
      </c>
      <c r="AT349" s="18" t="s">
        <v>138</v>
      </c>
      <c r="AU349" s="18" t="s">
        <v>81</v>
      </c>
      <c r="AY349" s="18" t="s">
        <v>136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8" t="s">
        <v>79</v>
      </c>
      <c r="BK349" s="227">
        <f>ROUND(I349*H349,2)</f>
        <v>0</v>
      </c>
      <c r="BL349" s="18" t="s">
        <v>143</v>
      </c>
      <c r="BM349" s="18" t="s">
        <v>431</v>
      </c>
    </row>
    <row r="350" spans="2:47" s="1" customFormat="1" ht="12">
      <c r="B350" s="39"/>
      <c r="C350" s="40"/>
      <c r="D350" s="228" t="s">
        <v>145</v>
      </c>
      <c r="E350" s="40"/>
      <c r="F350" s="229" t="s">
        <v>432</v>
      </c>
      <c r="G350" s="40"/>
      <c r="H350" s="40"/>
      <c r="I350" s="143"/>
      <c r="J350" s="40"/>
      <c r="K350" s="40"/>
      <c r="L350" s="44"/>
      <c r="M350" s="230"/>
      <c r="N350" s="80"/>
      <c r="O350" s="80"/>
      <c r="P350" s="80"/>
      <c r="Q350" s="80"/>
      <c r="R350" s="80"/>
      <c r="S350" s="80"/>
      <c r="T350" s="81"/>
      <c r="AT350" s="18" t="s">
        <v>145</v>
      </c>
      <c r="AU350" s="18" t="s">
        <v>81</v>
      </c>
    </row>
    <row r="351" spans="2:51" s="12" customFormat="1" ht="12">
      <c r="B351" s="231"/>
      <c r="C351" s="232"/>
      <c r="D351" s="228" t="s">
        <v>147</v>
      </c>
      <c r="E351" s="233" t="s">
        <v>19</v>
      </c>
      <c r="F351" s="234" t="s">
        <v>292</v>
      </c>
      <c r="G351" s="232"/>
      <c r="H351" s="233" t="s">
        <v>19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147</v>
      </c>
      <c r="AU351" s="240" t="s">
        <v>81</v>
      </c>
      <c r="AV351" s="12" t="s">
        <v>79</v>
      </c>
      <c r="AW351" s="12" t="s">
        <v>34</v>
      </c>
      <c r="AX351" s="12" t="s">
        <v>72</v>
      </c>
      <c r="AY351" s="240" t="s">
        <v>136</v>
      </c>
    </row>
    <row r="352" spans="2:51" s="12" customFormat="1" ht="12">
      <c r="B352" s="231"/>
      <c r="C352" s="232"/>
      <c r="D352" s="228" t="s">
        <v>147</v>
      </c>
      <c r="E352" s="233" t="s">
        <v>19</v>
      </c>
      <c r="F352" s="234" t="s">
        <v>433</v>
      </c>
      <c r="G352" s="232"/>
      <c r="H352" s="233" t="s">
        <v>19</v>
      </c>
      <c r="I352" s="235"/>
      <c r="J352" s="232"/>
      <c r="K352" s="232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147</v>
      </c>
      <c r="AU352" s="240" t="s">
        <v>81</v>
      </c>
      <c r="AV352" s="12" t="s">
        <v>79</v>
      </c>
      <c r="AW352" s="12" t="s">
        <v>34</v>
      </c>
      <c r="AX352" s="12" t="s">
        <v>72</v>
      </c>
      <c r="AY352" s="240" t="s">
        <v>136</v>
      </c>
    </row>
    <row r="353" spans="2:51" s="13" customFormat="1" ht="12">
      <c r="B353" s="241"/>
      <c r="C353" s="242"/>
      <c r="D353" s="228" t="s">
        <v>147</v>
      </c>
      <c r="E353" s="243" t="s">
        <v>19</v>
      </c>
      <c r="F353" s="244" t="s">
        <v>434</v>
      </c>
      <c r="G353" s="242"/>
      <c r="H353" s="245">
        <v>24.636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147</v>
      </c>
      <c r="AU353" s="251" t="s">
        <v>81</v>
      </c>
      <c r="AV353" s="13" t="s">
        <v>81</v>
      </c>
      <c r="AW353" s="13" t="s">
        <v>34</v>
      </c>
      <c r="AX353" s="13" t="s">
        <v>72</v>
      </c>
      <c r="AY353" s="251" t="s">
        <v>136</v>
      </c>
    </row>
    <row r="354" spans="2:51" s="12" customFormat="1" ht="12">
      <c r="B354" s="231"/>
      <c r="C354" s="232"/>
      <c r="D354" s="228" t="s">
        <v>147</v>
      </c>
      <c r="E354" s="233" t="s">
        <v>19</v>
      </c>
      <c r="F354" s="234" t="s">
        <v>435</v>
      </c>
      <c r="G354" s="232"/>
      <c r="H354" s="233" t="s">
        <v>19</v>
      </c>
      <c r="I354" s="235"/>
      <c r="J354" s="232"/>
      <c r="K354" s="232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147</v>
      </c>
      <c r="AU354" s="240" t="s">
        <v>81</v>
      </c>
      <c r="AV354" s="12" t="s">
        <v>79</v>
      </c>
      <c r="AW354" s="12" t="s">
        <v>34</v>
      </c>
      <c r="AX354" s="12" t="s">
        <v>72</v>
      </c>
      <c r="AY354" s="240" t="s">
        <v>136</v>
      </c>
    </row>
    <row r="355" spans="2:51" s="13" customFormat="1" ht="12">
      <c r="B355" s="241"/>
      <c r="C355" s="242"/>
      <c r="D355" s="228" t="s">
        <v>147</v>
      </c>
      <c r="E355" s="243" t="s">
        <v>19</v>
      </c>
      <c r="F355" s="244" t="s">
        <v>436</v>
      </c>
      <c r="G355" s="242"/>
      <c r="H355" s="245">
        <v>107.939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147</v>
      </c>
      <c r="AU355" s="251" t="s">
        <v>81</v>
      </c>
      <c r="AV355" s="13" t="s">
        <v>81</v>
      </c>
      <c r="AW355" s="13" t="s">
        <v>34</v>
      </c>
      <c r="AX355" s="13" t="s">
        <v>72</v>
      </c>
      <c r="AY355" s="251" t="s">
        <v>136</v>
      </c>
    </row>
    <row r="356" spans="2:51" s="14" customFormat="1" ht="12">
      <c r="B356" s="252"/>
      <c r="C356" s="253"/>
      <c r="D356" s="228" t="s">
        <v>147</v>
      </c>
      <c r="E356" s="254" t="s">
        <v>19</v>
      </c>
      <c r="F356" s="255" t="s">
        <v>150</v>
      </c>
      <c r="G356" s="253"/>
      <c r="H356" s="256">
        <v>132.575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AT356" s="262" t="s">
        <v>147</v>
      </c>
      <c r="AU356" s="262" t="s">
        <v>81</v>
      </c>
      <c r="AV356" s="14" t="s">
        <v>143</v>
      </c>
      <c r="AW356" s="14" t="s">
        <v>34</v>
      </c>
      <c r="AX356" s="14" t="s">
        <v>79</v>
      </c>
      <c r="AY356" s="262" t="s">
        <v>136</v>
      </c>
    </row>
    <row r="357" spans="2:65" s="1" customFormat="1" ht="20.4" customHeight="1">
      <c r="B357" s="39"/>
      <c r="C357" s="216" t="s">
        <v>437</v>
      </c>
      <c r="D357" s="216" t="s">
        <v>138</v>
      </c>
      <c r="E357" s="217" t="s">
        <v>438</v>
      </c>
      <c r="F357" s="218" t="s">
        <v>439</v>
      </c>
      <c r="G357" s="219" t="s">
        <v>165</v>
      </c>
      <c r="H357" s="220">
        <v>73.5</v>
      </c>
      <c r="I357" s="221"/>
      <c r="J357" s="222">
        <f>ROUND(I357*H357,2)</f>
        <v>0</v>
      </c>
      <c r="K357" s="218" t="s">
        <v>142</v>
      </c>
      <c r="L357" s="44"/>
      <c r="M357" s="223" t="s">
        <v>19</v>
      </c>
      <c r="N357" s="224" t="s">
        <v>43</v>
      </c>
      <c r="O357" s="80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AR357" s="18" t="s">
        <v>143</v>
      </c>
      <c r="AT357" s="18" t="s">
        <v>138</v>
      </c>
      <c r="AU357" s="18" t="s">
        <v>81</v>
      </c>
      <c r="AY357" s="18" t="s">
        <v>136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8" t="s">
        <v>79</v>
      </c>
      <c r="BK357" s="227">
        <f>ROUND(I357*H357,2)</f>
        <v>0</v>
      </c>
      <c r="BL357" s="18" t="s">
        <v>143</v>
      </c>
      <c r="BM357" s="18" t="s">
        <v>440</v>
      </c>
    </row>
    <row r="358" spans="2:47" s="1" customFormat="1" ht="12">
      <c r="B358" s="39"/>
      <c r="C358" s="40"/>
      <c r="D358" s="228" t="s">
        <v>145</v>
      </c>
      <c r="E358" s="40"/>
      <c r="F358" s="229" t="s">
        <v>441</v>
      </c>
      <c r="G358" s="40"/>
      <c r="H358" s="40"/>
      <c r="I358" s="143"/>
      <c r="J358" s="40"/>
      <c r="K358" s="40"/>
      <c r="L358" s="44"/>
      <c r="M358" s="230"/>
      <c r="N358" s="80"/>
      <c r="O358" s="80"/>
      <c r="P358" s="80"/>
      <c r="Q358" s="80"/>
      <c r="R358" s="80"/>
      <c r="S358" s="80"/>
      <c r="T358" s="81"/>
      <c r="AT358" s="18" t="s">
        <v>145</v>
      </c>
      <c r="AU358" s="18" t="s">
        <v>81</v>
      </c>
    </row>
    <row r="359" spans="2:51" s="12" customFormat="1" ht="12">
      <c r="B359" s="231"/>
      <c r="C359" s="232"/>
      <c r="D359" s="228" t="s">
        <v>147</v>
      </c>
      <c r="E359" s="233" t="s">
        <v>19</v>
      </c>
      <c r="F359" s="234" t="s">
        <v>292</v>
      </c>
      <c r="G359" s="232"/>
      <c r="H359" s="233" t="s">
        <v>19</v>
      </c>
      <c r="I359" s="235"/>
      <c r="J359" s="232"/>
      <c r="K359" s="232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147</v>
      </c>
      <c r="AU359" s="240" t="s">
        <v>81</v>
      </c>
      <c r="AV359" s="12" t="s">
        <v>79</v>
      </c>
      <c r="AW359" s="12" t="s">
        <v>34</v>
      </c>
      <c r="AX359" s="12" t="s">
        <v>72</v>
      </c>
      <c r="AY359" s="240" t="s">
        <v>136</v>
      </c>
    </row>
    <row r="360" spans="2:51" s="12" customFormat="1" ht="12">
      <c r="B360" s="231"/>
      <c r="C360" s="232"/>
      <c r="D360" s="228" t="s">
        <v>147</v>
      </c>
      <c r="E360" s="233" t="s">
        <v>19</v>
      </c>
      <c r="F360" s="234" t="s">
        <v>442</v>
      </c>
      <c r="G360" s="232"/>
      <c r="H360" s="233" t="s">
        <v>19</v>
      </c>
      <c r="I360" s="235"/>
      <c r="J360" s="232"/>
      <c r="K360" s="232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147</v>
      </c>
      <c r="AU360" s="240" t="s">
        <v>81</v>
      </c>
      <c r="AV360" s="12" t="s">
        <v>79</v>
      </c>
      <c r="AW360" s="12" t="s">
        <v>34</v>
      </c>
      <c r="AX360" s="12" t="s">
        <v>72</v>
      </c>
      <c r="AY360" s="240" t="s">
        <v>136</v>
      </c>
    </row>
    <row r="361" spans="2:51" s="13" customFormat="1" ht="12">
      <c r="B361" s="241"/>
      <c r="C361" s="242"/>
      <c r="D361" s="228" t="s">
        <v>147</v>
      </c>
      <c r="E361" s="243" t="s">
        <v>19</v>
      </c>
      <c r="F361" s="244" t="s">
        <v>231</v>
      </c>
      <c r="G361" s="242"/>
      <c r="H361" s="245">
        <v>73.5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147</v>
      </c>
      <c r="AU361" s="251" t="s">
        <v>81</v>
      </c>
      <c r="AV361" s="13" t="s">
        <v>81</v>
      </c>
      <c r="AW361" s="13" t="s">
        <v>34</v>
      </c>
      <c r="AX361" s="13" t="s">
        <v>72</v>
      </c>
      <c r="AY361" s="251" t="s">
        <v>136</v>
      </c>
    </row>
    <row r="362" spans="2:51" s="14" customFormat="1" ht="12">
      <c r="B362" s="252"/>
      <c r="C362" s="253"/>
      <c r="D362" s="228" t="s">
        <v>147</v>
      </c>
      <c r="E362" s="254" t="s">
        <v>19</v>
      </c>
      <c r="F362" s="255" t="s">
        <v>150</v>
      </c>
      <c r="G362" s="253"/>
      <c r="H362" s="256">
        <v>73.5</v>
      </c>
      <c r="I362" s="257"/>
      <c r="J362" s="253"/>
      <c r="K362" s="253"/>
      <c r="L362" s="258"/>
      <c r="M362" s="259"/>
      <c r="N362" s="260"/>
      <c r="O362" s="260"/>
      <c r="P362" s="260"/>
      <c r="Q362" s="260"/>
      <c r="R362" s="260"/>
      <c r="S362" s="260"/>
      <c r="T362" s="261"/>
      <c r="AT362" s="262" t="s">
        <v>147</v>
      </c>
      <c r="AU362" s="262" t="s">
        <v>81</v>
      </c>
      <c r="AV362" s="14" t="s">
        <v>143</v>
      </c>
      <c r="AW362" s="14" t="s">
        <v>34</v>
      </c>
      <c r="AX362" s="14" t="s">
        <v>79</v>
      </c>
      <c r="AY362" s="262" t="s">
        <v>136</v>
      </c>
    </row>
    <row r="363" spans="2:65" s="1" customFormat="1" ht="20.4" customHeight="1">
      <c r="B363" s="39"/>
      <c r="C363" s="216" t="s">
        <v>443</v>
      </c>
      <c r="D363" s="216" t="s">
        <v>138</v>
      </c>
      <c r="E363" s="217" t="s">
        <v>444</v>
      </c>
      <c r="F363" s="218" t="s">
        <v>445</v>
      </c>
      <c r="G363" s="219" t="s">
        <v>165</v>
      </c>
      <c r="H363" s="220">
        <v>147</v>
      </c>
      <c r="I363" s="221"/>
      <c r="J363" s="222">
        <f>ROUND(I363*H363,2)</f>
        <v>0</v>
      </c>
      <c r="K363" s="218" t="s">
        <v>142</v>
      </c>
      <c r="L363" s="44"/>
      <c r="M363" s="223" t="s">
        <v>19</v>
      </c>
      <c r="N363" s="224" t="s">
        <v>43</v>
      </c>
      <c r="O363" s="80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AR363" s="18" t="s">
        <v>143</v>
      </c>
      <c r="AT363" s="18" t="s">
        <v>138</v>
      </c>
      <c r="AU363" s="18" t="s">
        <v>81</v>
      </c>
      <c r="AY363" s="18" t="s">
        <v>136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8" t="s">
        <v>79</v>
      </c>
      <c r="BK363" s="227">
        <f>ROUND(I363*H363,2)</f>
        <v>0</v>
      </c>
      <c r="BL363" s="18" t="s">
        <v>143</v>
      </c>
      <c r="BM363" s="18" t="s">
        <v>446</v>
      </c>
    </row>
    <row r="364" spans="2:47" s="1" customFormat="1" ht="12">
      <c r="B364" s="39"/>
      <c r="C364" s="40"/>
      <c r="D364" s="228" t="s">
        <v>145</v>
      </c>
      <c r="E364" s="40"/>
      <c r="F364" s="229" t="s">
        <v>447</v>
      </c>
      <c r="G364" s="40"/>
      <c r="H364" s="40"/>
      <c r="I364" s="143"/>
      <c r="J364" s="40"/>
      <c r="K364" s="40"/>
      <c r="L364" s="44"/>
      <c r="M364" s="230"/>
      <c r="N364" s="80"/>
      <c r="O364" s="80"/>
      <c r="P364" s="80"/>
      <c r="Q364" s="80"/>
      <c r="R364" s="80"/>
      <c r="S364" s="80"/>
      <c r="T364" s="81"/>
      <c r="AT364" s="18" t="s">
        <v>145</v>
      </c>
      <c r="AU364" s="18" t="s">
        <v>81</v>
      </c>
    </row>
    <row r="365" spans="2:51" s="12" customFormat="1" ht="12">
      <c r="B365" s="231"/>
      <c r="C365" s="232"/>
      <c r="D365" s="228" t="s">
        <v>147</v>
      </c>
      <c r="E365" s="233" t="s">
        <v>19</v>
      </c>
      <c r="F365" s="234" t="s">
        <v>195</v>
      </c>
      <c r="G365" s="232"/>
      <c r="H365" s="233" t="s">
        <v>19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147</v>
      </c>
      <c r="AU365" s="240" t="s">
        <v>81</v>
      </c>
      <c r="AV365" s="12" t="s">
        <v>79</v>
      </c>
      <c r="AW365" s="12" t="s">
        <v>34</v>
      </c>
      <c r="AX365" s="12" t="s">
        <v>72</v>
      </c>
      <c r="AY365" s="240" t="s">
        <v>136</v>
      </c>
    </row>
    <row r="366" spans="2:51" s="12" customFormat="1" ht="12">
      <c r="B366" s="231"/>
      <c r="C366" s="232"/>
      <c r="D366" s="228" t="s">
        <v>147</v>
      </c>
      <c r="E366" s="233" t="s">
        <v>19</v>
      </c>
      <c r="F366" s="234" t="s">
        <v>448</v>
      </c>
      <c r="G366" s="232"/>
      <c r="H366" s="233" t="s">
        <v>19</v>
      </c>
      <c r="I366" s="235"/>
      <c r="J366" s="232"/>
      <c r="K366" s="232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147</v>
      </c>
      <c r="AU366" s="240" t="s">
        <v>81</v>
      </c>
      <c r="AV366" s="12" t="s">
        <v>79</v>
      </c>
      <c r="AW366" s="12" t="s">
        <v>34</v>
      </c>
      <c r="AX366" s="12" t="s">
        <v>72</v>
      </c>
      <c r="AY366" s="240" t="s">
        <v>136</v>
      </c>
    </row>
    <row r="367" spans="2:51" s="13" customFormat="1" ht="12">
      <c r="B367" s="241"/>
      <c r="C367" s="242"/>
      <c r="D367" s="228" t="s">
        <v>147</v>
      </c>
      <c r="E367" s="243" t="s">
        <v>19</v>
      </c>
      <c r="F367" s="244" t="s">
        <v>449</v>
      </c>
      <c r="G367" s="242"/>
      <c r="H367" s="245">
        <v>73.5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147</v>
      </c>
      <c r="AU367" s="251" t="s">
        <v>81</v>
      </c>
      <c r="AV367" s="13" t="s">
        <v>81</v>
      </c>
      <c r="AW367" s="13" t="s">
        <v>34</v>
      </c>
      <c r="AX367" s="13" t="s">
        <v>72</v>
      </c>
      <c r="AY367" s="251" t="s">
        <v>136</v>
      </c>
    </row>
    <row r="368" spans="2:51" s="12" customFormat="1" ht="12">
      <c r="B368" s="231"/>
      <c r="C368" s="232"/>
      <c r="D368" s="228" t="s">
        <v>147</v>
      </c>
      <c r="E368" s="233" t="s">
        <v>19</v>
      </c>
      <c r="F368" s="234" t="s">
        <v>450</v>
      </c>
      <c r="G368" s="232"/>
      <c r="H368" s="233" t="s">
        <v>19</v>
      </c>
      <c r="I368" s="235"/>
      <c r="J368" s="232"/>
      <c r="K368" s="232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147</v>
      </c>
      <c r="AU368" s="240" t="s">
        <v>81</v>
      </c>
      <c r="AV368" s="12" t="s">
        <v>79</v>
      </c>
      <c r="AW368" s="12" t="s">
        <v>34</v>
      </c>
      <c r="AX368" s="12" t="s">
        <v>72</v>
      </c>
      <c r="AY368" s="240" t="s">
        <v>136</v>
      </c>
    </row>
    <row r="369" spans="2:51" s="13" customFormat="1" ht="12">
      <c r="B369" s="241"/>
      <c r="C369" s="242"/>
      <c r="D369" s="228" t="s">
        <v>147</v>
      </c>
      <c r="E369" s="243" t="s">
        <v>19</v>
      </c>
      <c r="F369" s="244" t="s">
        <v>231</v>
      </c>
      <c r="G369" s="242"/>
      <c r="H369" s="245">
        <v>73.5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147</v>
      </c>
      <c r="AU369" s="251" t="s">
        <v>81</v>
      </c>
      <c r="AV369" s="13" t="s">
        <v>81</v>
      </c>
      <c r="AW369" s="13" t="s">
        <v>34</v>
      </c>
      <c r="AX369" s="13" t="s">
        <v>72</v>
      </c>
      <c r="AY369" s="251" t="s">
        <v>136</v>
      </c>
    </row>
    <row r="370" spans="2:51" s="14" customFormat="1" ht="12">
      <c r="B370" s="252"/>
      <c r="C370" s="253"/>
      <c r="D370" s="228" t="s">
        <v>147</v>
      </c>
      <c r="E370" s="254" t="s">
        <v>19</v>
      </c>
      <c r="F370" s="255" t="s">
        <v>150</v>
      </c>
      <c r="G370" s="253"/>
      <c r="H370" s="256">
        <v>147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AT370" s="262" t="s">
        <v>147</v>
      </c>
      <c r="AU370" s="262" t="s">
        <v>81</v>
      </c>
      <c r="AV370" s="14" t="s">
        <v>143</v>
      </c>
      <c r="AW370" s="14" t="s">
        <v>34</v>
      </c>
      <c r="AX370" s="14" t="s">
        <v>79</v>
      </c>
      <c r="AY370" s="262" t="s">
        <v>136</v>
      </c>
    </row>
    <row r="371" spans="2:65" s="1" customFormat="1" ht="20.4" customHeight="1">
      <c r="B371" s="39"/>
      <c r="C371" s="216" t="s">
        <v>451</v>
      </c>
      <c r="D371" s="216" t="s">
        <v>138</v>
      </c>
      <c r="E371" s="217" t="s">
        <v>452</v>
      </c>
      <c r="F371" s="218" t="s">
        <v>453</v>
      </c>
      <c r="G371" s="219" t="s">
        <v>165</v>
      </c>
      <c r="H371" s="220">
        <v>470.2</v>
      </c>
      <c r="I371" s="221"/>
      <c r="J371" s="222">
        <f>ROUND(I371*H371,2)</f>
        <v>0</v>
      </c>
      <c r="K371" s="218" t="s">
        <v>142</v>
      </c>
      <c r="L371" s="44"/>
      <c r="M371" s="223" t="s">
        <v>19</v>
      </c>
      <c r="N371" s="224" t="s">
        <v>43</v>
      </c>
      <c r="O371" s="80"/>
      <c r="P371" s="225">
        <f>O371*H371</f>
        <v>0</v>
      </c>
      <c r="Q371" s="225">
        <v>0</v>
      </c>
      <c r="R371" s="225">
        <f>Q371*H371</f>
        <v>0</v>
      </c>
      <c r="S371" s="225">
        <v>0</v>
      </c>
      <c r="T371" s="226">
        <f>S371*H371</f>
        <v>0</v>
      </c>
      <c r="AR371" s="18" t="s">
        <v>143</v>
      </c>
      <c r="AT371" s="18" t="s">
        <v>138</v>
      </c>
      <c r="AU371" s="18" t="s">
        <v>81</v>
      </c>
      <c r="AY371" s="18" t="s">
        <v>136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8" t="s">
        <v>79</v>
      </c>
      <c r="BK371" s="227">
        <f>ROUND(I371*H371,2)</f>
        <v>0</v>
      </c>
      <c r="BL371" s="18" t="s">
        <v>143</v>
      </c>
      <c r="BM371" s="18" t="s">
        <v>454</v>
      </c>
    </row>
    <row r="372" spans="2:47" s="1" customFormat="1" ht="12">
      <c r="B372" s="39"/>
      <c r="C372" s="40"/>
      <c r="D372" s="228" t="s">
        <v>145</v>
      </c>
      <c r="E372" s="40"/>
      <c r="F372" s="229" t="s">
        <v>455</v>
      </c>
      <c r="G372" s="40"/>
      <c r="H372" s="40"/>
      <c r="I372" s="143"/>
      <c r="J372" s="40"/>
      <c r="K372" s="40"/>
      <c r="L372" s="44"/>
      <c r="M372" s="230"/>
      <c r="N372" s="80"/>
      <c r="O372" s="80"/>
      <c r="P372" s="80"/>
      <c r="Q372" s="80"/>
      <c r="R372" s="80"/>
      <c r="S372" s="80"/>
      <c r="T372" s="81"/>
      <c r="AT372" s="18" t="s">
        <v>145</v>
      </c>
      <c r="AU372" s="18" t="s">
        <v>81</v>
      </c>
    </row>
    <row r="373" spans="2:51" s="12" customFormat="1" ht="12">
      <c r="B373" s="231"/>
      <c r="C373" s="232"/>
      <c r="D373" s="228" t="s">
        <v>147</v>
      </c>
      <c r="E373" s="233" t="s">
        <v>19</v>
      </c>
      <c r="F373" s="234" t="s">
        <v>456</v>
      </c>
      <c r="G373" s="232"/>
      <c r="H373" s="233" t="s">
        <v>19</v>
      </c>
      <c r="I373" s="235"/>
      <c r="J373" s="232"/>
      <c r="K373" s="232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147</v>
      </c>
      <c r="AU373" s="240" t="s">
        <v>81</v>
      </c>
      <c r="AV373" s="12" t="s">
        <v>79</v>
      </c>
      <c r="AW373" s="12" t="s">
        <v>34</v>
      </c>
      <c r="AX373" s="12" t="s">
        <v>72</v>
      </c>
      <c r="AY373" s="240" t="s">
        <v>136</v>
      </c>
    </row>
    <row r="374" spans="2:51" s="12" customFormat="1" ht="12">
      <c r="B374" s="231"/>
      <c r="C374" s="232"/>
      <c r="D374" s="228" t="s">
        <v>147</v>
      </c>
      <c r="E374" s="233" t="s">
        <v>19</v>
      </c>
      <c r="F374" s="234" t="s">
        <v>457</v>
      </c>
      <c r="G374" s="232"/>
      <c r="H374" s="233" t="s">
        <v>19</v>
      </c>
      <c r="I374" s="235"/>
      <c r="J374" s="232"/>
      <c r="K374" s="232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147</v>
      </c>
      <c r="AU374" s="240" t="s">
        <v>81</v>
      </c>
      <c r="AV374" s="12" t="s">
        <v>79</v>
      </c>
      <c r="AW374" s="12" t="s">
        <v>34</v>
      </c>
      <c r="AX374" s="12" t="s">
        <v>72</v>
      </c>
      <c r="AY374" s="240" t="s">
        <v>136</v>
      </c>
    </row>
    <row r="375" spans="2:51" s="12" customFormat="1" ht="12">
      <c r="B375" s="231"/>
      <c r="C375" s="232"/>
      <c r="D375" s="228" t="s">
        <v>147</v>
      </c>
      <c r="E375" s="233" t="s">
        <v>19</v>
      </c>
      <c r="F375" s="234" t="s">
        <v>458</v>
      </c>
      <c r="G375" s="232"/>
      <c r="H375" s="233" t="s">
        <v>19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147</v>
      </c>
      <c r="AU375" s="240" t="s">
        <v>81</v>
      </c>
      <c r="AV375" s="12" t="s">
        <v>79</v>
      </c>
      <c r="AW375" s="12" t="s">
        <v>34</v>
      </c>
      <c r="AX375" s="12" t="s">
        <v>72</v>
      </c>
      <c r="AY375" s="240" t="s">
        <v>136</v>
      </c>
    </row>
    <row r="376" spans="2:51" s="13" customFormat="1" ht="12">
      <c r="B376" s="241"/>
      <c r="C376" s="242"/>
      <c r="D376" s="228" t="s">
        <v>147</v>
      </c>
      <c r="E376" s="243" t="s">
        <v>19</v>
      </c>
      <c r="F376" s="244" t="s">
        <v>459</v>
      </c>
      <c r="G376" s="242"/>
      <c r="H376" s="245">
        <v>224.85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147</v>
      </c>
      <c r="AU376" s="251" t="s">
        <v>81</v>
      </c>
      <c r="AV376" s="13" t="s">
        <v>81</v>
      </c>
      <c r="AW376" s="13" t="s">
        <v>34</v>
      </c>
      <c r="AX376" s="13" t="s">
        <v>72</v>
      </c>
      <c r="AY376" s="251" t="s">
        <v>136</v>
      </c>
    </row>
    <row r="377" spans="2:51" s="12" customFormat="1" ht="12">
      <c r="B377" s="231"/>
      <c r="C377" s="232"/>
      <c r="D377" s="228" t="s">
        <v>147</v>
      </c>
      <c r="E377" s="233" t="s">
        <v>19</v>
      </c>
      <c r="F377" s="234" t="s">
        <v>460</v>
      </c>
      <c r="G377" s="232"/>
      <c r="H377" s="233" t="s">
        <v>19</v>
      </c>
      <c r="I377" s="235"/>
      <c r="J377" s="232"/>
      <c r="K377" s="232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147</v>
      </c>
      <c r="AU377" s="240" t="s">
        <v>81</v>
      </c>
      <c r="AV377" s="12" t="s">
        <v>79</v>
      </c>
      <c r="AW377" s="12" t="s">
        <v>34</v>
      </c>
      <c r="AX377" s="12" t="s">
        <v>72</v>
      </c>
      <c r="AY377" s="240" t="s">
        <v>136</v>
      </c>
    </row>
    <row r="378" spans="2:51" s="13" customFormat="1" ht="12">
      <c r="B378" s="241"/>
      <c r="C378" s="242"/>
      <c r="D378" s="228" t="s">
        <v>147</v>
      </c>
      <c r="E378" s="243" t="s">
        <v>19</v>
      </c>
      <c r="F378" s="244" t="s">
        <v>461</v>
      </c>
      <c r="G378" s="242"/>
      <c r="H378" s="245">
        <v>224.85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AT378" s="251" t="s">
        <v>147</v>
      </c>
      <c r="AU378" s="251" t="s">
        <v>81</v>
      </c>
      <c r="AV378" s="13" t="s">
        <v>81</v>
      </c>
      <c r="AW378" s="13" t="s">
        <v>34</v>
      </c>
      <c r="AX378" s="13" t="s">
        <v>72</v>
      </c>
      <c r="AY378" s="251" t="s">
        <v>136</v>
      </c>
    </row>
    <row r="379" spans="2:51" s="12" customFormat="1" ht="12">
      <c r="B379" s="231"/>
      <c r="C379" s="232"/>
      <c r="D379" s="228" t="s">
        <v>147</v>
      </c>
      <c r="E379" s="233" t="s">
        <v>19</v>
      </c>
      <c r="F379" s="234" t="s">
        <v>462</v>
      </c>
      <c r="G379" s="232"/>
      <c r="H379" s="233" t="s">
        <v>19</v>
      </c>
      <c r="I379" s="235"/>
      <c r="J379" s="232"/>
      <c r="K379" s="232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147</v>
      </c>
      <c r="AU379" s="240" t="s">
        <v>81</v>
      </c>
      <c r="AV379" s="12" t="s">
        <v>79</v>
      </c>
      <c r="AW379" s="12" t="s">
        <v>34</v>
      </c>
      <c r="AX379" s="12" t="s">
        <v>72</v>
      </c>
      <c r="AY379" s="240" t="s">
        <v>136</v>
      </c>
    </row>
    <row r="380" spans="2:51" s="13" customFormat="1" ht="12">
      <c r="B380" s="241"/>
      <c r="C380" s="242"/>
      <c r="D380" s="228" t="s">
        <v>147</v>
      </c>
      <c r="E380" s="243" t="s">
        <v>19</v>
      </c>
      <c r="F380" s="244" t="s">
        <v>427</v>
      </c>
      <c r="G380" s="242"/>
      <c r="H380" s="245">
        <v>20.5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147</v>
      </c>
      <c r="AU380" s="251" t="s">
        <v>81</v>
      </c>
      <c r="AV380" s="13" t="s">
        <v>81</v>
      </c>
      <c r="AW380" s="13" t="s">
        <v>34</v>
      </c>
      <c r="AX380" s="13" t="s">
        <v>72</v>
      </c>
      <c r="AY380" s="251" t="s">
        <v>136</v>
      </c>
    </row>
    <row r="381" spans="2:51" s="14" customFormat="1" ht="12">
      <c r="B381" s="252"/>
      <c r="C381" s="253"/>
      <c r="D381" s="228" t="s">
        <v>147</v>
      </c>
      <c r="E381" s="254" t="s">
        <v>19</v>
      </c>
      <c r="F381" s="255" t="s">
        <v>150</v>
      </c>
      <c r="G381" s="253"/>
      <c r="H381" s="256">
        <v>470.2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AT381" s="262" t="s">
        <v>147</v>
      </c>
      <c r="AU381" s="262" t="s">
        <v>81</v>
      </c>
      <c r="AV381" s="14" t="s">
        <v>143</v>
      </c>
      <c r="AW381" s="14" t="s">
        <v>34</v>
      </c>
      <c r="AX381" s="14" t="s">
        <v>79</v>
      </c>
      <c r="AY381" s="262" t="s">
        <v>136</v>
      </c>
    </row>
    <row r="382" spans="2:65" s="1" customFormat="1" ht="20.4" customHeight="1">
      <c r="B382" s="39"/>
      <c r="C382" s="216" t="s">
        <v>463</v>
      </c>
      <c r="D382" s="216" t="s">
        <v>138</v>
      </c>
      <c r="E382" s="217" t="s">
        <v>464</v>
      </c>
      <c r="F382" s="218" t="s">
        <v>465</v>
      </c>
      <c r="G382" s="219" t="s">
        <v>165</v>
      </c>
      <c r="H382" s="220">
        <v>573.004</v>
      </c>
      <c r="I382" s="221"/>
      <c r="J382" s="222">
        <f>ROUND(I382*H382,2)</f>
        <v>0</v>
      </c>
      <c r="K382" s="218" t="s">
        <v>142</v>
      </c>
      <c r="L382" s="44"/>
      <c r="M382" s="223" t="s">
        <v>19</v>
      </c>
      <c r="N382" s="224" t="s">
        <v>43</v>
      </c>
      <c r="O382" s="80"/>
      <c r="P382" s="225">
        <f>O382*H382</f>
        <v>0</v>
      </c>
      <c r="Q382" s="225">
        <v>0</v>
      </c>
      <c r="R382" s="225">
        <f>Q382*H382</f>
        <v>0</v>
      </c>
      <c r="S382" s="225">
        <v>0</v>
      </c>
      <c r="T382" s="226">
        <f>S382*H382</f>
        <v>0</v>
      </c>
      <c r="AR382" s="18" t="s">
        <v>143</v>
      </c>
      <c r="AT382" s="18" t="s">
        <v>138</v>
      </c>
      <c r="AU382" s="18" t="s">
        <v>81</v>
      </c>
      <c r="AY382" s="18" t="s">
        <v>136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8" t="s">
        <v>79</v>
      </c>
      <c r="BK382" s="227">
        <f>ROUND(I382*H382,2)</f>
        <v>0</v>
      </c>
      <c r="BL382" s="18" t="s">
        <v>143</v>
      </c>
      <c r="BM382" s="18" t="s">
        <v>466</v>
      </c>
    </row>
    <row r="383" spans="2:47" s="1" customFormat="1" ht="12">
      <c r="B383" s="39"/>
      <c r="C383" s="40"/>
      <c r="D383" s="228" t="s">
        <v>145</v>
      </c>
      <c r="E383" s="40"/>
      <c r="F383" s="229" t="s">
        <v>467</v>
      </c>
      <c r="G383" s="40"/>
      <c r="H383" s="40"/>
      <c r="I383" s="143"/>
      <c r="J383" s="40"/>
      <c r="K383" s="40"/>
      <c r="L383" s="44"/>
      <c r="M383" s="230"/>
      <c r="N383" s="80"/>
      <c r="O383" s="80"/>
      <c r="P383" s="80"/>
      <c r="Q383" s="80"/>
      <c r="R383" s="80"/>
      <c r="S383" s="80"/>
      <c r="T383" s="81"/>
      <c r="AT383" s="18" t="s">
        <v>145</v>
      </c>
      <c r="AU383" s="18" t="s">
        <v>81</v>
      </c>
    </row>
    <row r="384" spans="2:51" s="12" customFormat="1" ht="12">
      <c r="B384" s="231"/>
      <c r="C384" s="232"/>
      <c r="D384" s="228" t="s">
        <v>147</v>
      </c>
      <c r="E384" s="233" t="s">
        <v>19</v>
      </c>
      <c r="F384" s="234" t="s">
        <v>468</v>
      </c>
      <c r="G384" s="232"/>
      <c r="H384" s="233" t="s">
        <v>19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147</v>
      </c>
      <c r="AU384" s="240" t="s">
        <v>81</v>
      </c>
      <c r="AV384" s="12" t="s">
        <v>79</v>
      </c>
      <c r="AW384" s="12" t="s">
        <v>34</v>
      </c>
      <c r="AX384" s="12" t="s">
        <v>72</v>
      </c>
      <c r="AY384" s="240" t="s">
        <v>136</v>
      </c>
    </row>
    <row r="385" spans="2:51" s="12" customFormat="1" ht="12">
      <c r="B385" s="231"/>
      <c r="C385" s="232"/>
      <c r="D385" s="228" t="s">
        <v>147</v>
      </c>
      <c r="E385" s="233" t="s">
        <v>19</v>
      </c>
      <c r="F385" s="234" t="s">
        <v>469</v>
      </c>
      <c r="G385" s="232"/>
      <c r="H385" s="233" t="s">
        <v>19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147</v>
      </c>
      <c r="AU385" s="240" t="s">
        <v>81</v>
      </c>
      <c r="AV385" s="12" t="s">
        <v>79</v>
      </c>
      <c r="AW385" s="12" t="s">
        <v>34</v>
      </c>
      <c r="AX385" s="12" t="s">
        <v>72</v>
      </c>
      <c r="AY385" s="240" t="s">
        <v>136</v>
      </c>
    </row>
    <row r="386" spans="2:51" s="12" customFormat="1" ht="12">
      <c r="B386" s="231"/>
      <c r="C386" s="232"/>
      <c r="D386" s="228" t="s">
        <v>147</v>
      </c>
      <c r="E386" s="233" t="s">
        <v>19</v>
      </c>
      <c r="F386" s="234" t="s">
        <v>470</v>
      </c>
      <c r="G386" s="232"/>
      <c r="H386" s="233" t="s">
        <v>19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147</v>
      </c>
      <c r="AU386" s="240" t="s">
        <v>81</v>
      </c>
      <c r="AV386" s="12" t="s">
        <v>79</v>
      </c>
      <c r="AW386" s="12" t="s">
        <v>34</v>
      </c>
      <c r="AX386" s="12" t="s">
        <v>72</v>
      </c>
      <c r="AY386" s="240" t="s">
        <v>136</v>
      </c>
    </row>
    <row r="387" spans="2:51" s="13" customFormat="1" ht="12">
      <c r="B387" s="241"/>
      <c r="C387" s="242"/>
      <c r="D387" s="228" t="s">
        <v>147</v>
      </c>
      <c r="E387" s="243" t="s">
        <v>19</v>
      </c>
      <c r="F387" s="244" t="s">
        <v>471</v>
      </c>
      <c r="G387" s="242"/>
      <c r="H387" s="245">
        <v>573.004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AT387" s="251" t="s">
        <v>147</v>
      </c>
      <c r="AU387" s="251" t="s">
        <v>81</v>
      </c>
      <c r="AV387" s="13" t="s">
        <v>81</v>
      </c>
      <c r="AW387" s="13" t="s">
        <v>34</v>
      </c>
      <c r="AX387" s="13" t="s">
        <v>72</v>
      </c>
      <c r="AY387" s="251" t="s">
        <v>136</v>
      </c>
    </row>
    <row r="388" spans="2:51" s="14" customFormat="1" ht="12">
      <c r="B388" s="252"/>
      <c r="C388" s="253"/>
      <c r="D388" s="228" t="s">
        <v>147</v>
      </c>
      <c r="E388" s="254" t="s">
        <v>19</v>
      </c>
      <c r="F388" s="255" t="s">
        <v>150</v>
      </c>
      <c r="G388" s="253"/>
      <c r="H388" s="256">
        <v>573.004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AT388" s="262" t="s">
        <v>147</v>
      </c>
      <c r="AU388" s="262" t="s">
        <v>81</v>
      </c>
      <c r="AV388" s="14" t="s">
        <v>143</v>
      </c>
      <c r="AW388" s="14" t="s">
        <v>34</v>
      </c>
      <c r="AX388" s="14" t="s">
        <v>79</v>
      </c>
      <c r="AY388" s="262" t="s">
        <v>136</v>
      </c>
    </row>
    <row r="389" spans="2:65" s="1" customFormat="1" ht="20.4" customHeight="1">
      <c r="B389" s="39"/>
      <c r="C389" s="216" t="s">
        <v>412</v>
      </c>
      <c r="D389" s="216" t="s">
        <v>138</v>
      </c>
      <c r="E389" s="217" t="s">
        <v>472</v>
      </c>
      <c r="F389" s="218" t="s">
        <v>473</v>
      </c>
      <c r="G389" s="219" t="s">
        <v>165</v>
      </c>
      <c r="H389" s="220">
        <v>573.004</v>
      </c>
      <c r="I389" s="221"/>
      <c r="J389" s="222">
        <f>ROUND(I389*H389,2)</f>
        <v>0</v>
      </c>
      <c r="K389" s="218" t="s">
        <v>142</v>
      </c>
      <c r="L389" s="44"/>
      <c r="M389" s="223" t="s">
        <v>19</v>
      </c>
      <c r="N389" s="224" t="s">
        <v>43</v>
      </c>
      <c r="O389" s="80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AR389" s="18" t="s">
        <v>143</v>
      </c>
      <c r="AT389" s="18" t="s">
        <v>138</v>
      </c>
      <c r="AU389" s="18" t="s">
        <v>81</v>
      </c>
      <c r="AY389" s="18" t="s">
        <v>136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8" t="s">
        <v>79</v>
      </c>
      <c r="BK389" s="227">
        <f>ROUND(I389*H389,2)</f>
        <v>0</v>
      </c>
      <c r="BL389" s="18" t="s">
        <v>143</v>
      </c>
      <c r="BM389" s="18" t="s">
        <v>474</v>
      </c>
    </row>
    <row r="390" spans="2:47" s="1" customFormat="1" ht="12">
      <c r="B390" s="39"/>
      <c r="C390" s="40"/>
      <c r="D390" s="228" t="s">
        <v>145</v>
      </c>
      <c r="E390" s="40"/>
      <c r="F390" s="229" t="s">
        <v>475</v>
      </c>
      <c r="G390" s="40"/>
      <c r="H390" s="40"/>
      <c r="I390" s="143"/>
      <c r="J390" s="40"/>
      <c r="K390" s="40"/>
      <c r="L390" s="44"/>
      <c r="M390" s="230"/>
      <c r="N390" s="80"/>
      <c r="O390" s="80"/>
      <c r="P390" s="80"/>
      <c r="Q390" s="80"/>
      <c r="R390" s="80"/>
      <c r="S390" s="80"/>
      <c r="T390" s="81"/>
      <c r="AT390" s="18" t="s">
        <v>145</v>
      </c>
      <c r="AU390" s="18" t="s">
        <v>81</v>
      </c>
    </row>
    <row r="391" spans="2:51" s="12" customFormat="1" ht="12">
      <c r="B391" s="231"/>
      <c r="C391" s="232"/>
      <c r="D391" s="228" t="s">
        <v>147</v>
      </c>
      <c r="E391" s="233" t="s">
        <v>19</v>
      </c>
      <c r="F391" s="234" t="s">
        <v>456</v>
      </c>
      <c r="G391" s="232"/>
      <c r="H391" s="233" t="s">
        <v>19</v>
      </c>
      <c r="I391" s="235"/>
      <c r="J391" s="232"/>
      <c r="K391" s="232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147</v>
      </c>
      <c r="AU391" s="240" t="s">
        <v>81</v>
      </c>
      <c r="AV391" s="12" t="s">
        <v>79</v>
      </c>
      <c r="AW391" s="12" t="s">
        <v>34</v>
      </c>
      <c r="AX391" s="12" t="s">
        <v>72</v>
      </c>
      <c r="AY391" s="240" t="s">
        <v>136</v>
      </c>
    </row>
    <row r="392" spans="2:51" s="12" customFormat="1" ht="12">
      <c r="B392" s="231"/>
      <c r="C392" s="232"/>
      <c r="D392" s="228" t="s">
        <v>147</v>
      </c>
      <c r="E392" s="233" t="s">
        <v>19</v>
      </c>
      <c r="F392" s="234" t="s">
        <v>476</v>
      </c>
      <c r="G392" s="232"/>
      <c r="H392" s="233" t="s">
        <v>19</v>
      </c>
      <c r="I392" s="235"/>
      <c r="J392" s="232"/>
      <c r="K392" s="232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147</v>
      </c>
      <c r="AU392" s="240" t="s">
        <v>81</v>
      </c>
      <c r="AV392" s="12" t="s">
        <v>79</v>
      </c>
      <c r="AW392" s="12" t="s">
        <v>34</v>
      </c>
      <c r="AX392" s="12" t="s">
        <v>72</v>
      </c>
      <c r="AY392" s="240" t="s">
        <v>136</v>
      </c>
    </row>
    <row r="393" spans="2:51" s="12" customFormat="1" ht="12">
      <c r="B393" s="231"/>
      <c r="C393" s="232"/>
      <c r="D393" s="228" t="s">
        <v>147</v>
      </c>
      <c r="E393" s="233" t="s">
        <v>19</v>
      </c>
      <c r="F393" s="234" t="s">
        <v>477</v>
      </c>
      <c r="G393" s="232"/>
      <c r="H393" s="233" t="s">
        <v>19</v>
      </c>
      <c r="I393" s="235"/>
      <c r="J393" s="232"/>
      <c r="K393" s="232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147</v>
      </c>
      <c r="AU393" s="240" t="s">
        <v>81</v>
      </c>
      <c r="AV393" s="12" t="s">
        <v>79</v>
      </c>
      <c r="AW393" s="12" t="s">
        <v>34</v>
      </c>
      <c r="AX393" s="12" t="s">
        <v>72</v>
      </c>
      <c r="AY393" s="240" t="s">
        <v>136</v>
      </c>
    </row>
    <row r="394" spans="2:51" s="13" customFormat="1" ht="12">
      <c r="B394" s="241"/>
      <c r="C394" s="242"/>
      <c r="D394" s="228" t="s">
        <v>147</v>
      </c>
      <c r="E394" s="243" t="s">
        <v>19</v>
      </c>
      <c r="F394" s="244" t="s">
        <v>478</v>
      </c>
      <c r="G394" s="242"/>
      <c r="H394" s="245">
        <v>1353.658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147</v>
      </c>
      <c r="AU394" s="251" t="s">
        <v>81</v>
      </c>
      <c r="AV394" s="13" t="s">
        <v>81</v>
      </c>
      <c r="AW394" s="13" t="s">
        <v>34</v>
      </c>
      <c r="AX394" s="13" t="s">
        <v>72</v>
      </c>
      <c r="AY394" s="251" t="s">
        <v>136</v>
      </c>
    </row>
    <row r="395" spans="2:51" s="12" customFormat="1" ht="12">
      <c r="B395" s="231"/>
      <c r="C395" s="232"/>
      <c r="D395" s="228" t="s">
        <v>147</v>
      </c>
      <c r="E395" s="233" t="s">
        <v>19</v>
      </c>
      <c r="F395" s="234" t="s">
        <v>479</v>
      </c>
      <c r="G395" s="232"/>
      <c r="H395" s="233" t="s">
        <v>19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147</v>
      </c>
      <c r="AU395" s="240" t="s">
        <v>81</v>
      </c>
      <c r="AV395" s="12" t="s">
        <v>79</v>
      </c>
      <c r="AW395" s="12" t="s">
        <v>34</v>
      </c>
      <c r="AX395" s="12" t="s">
        <v>72</v>
      </c>
      <c r="AY395" s="240" t="s">
        <v>136</v>
      </c>
    </row>
    <row r="396" spans="2:51" s="13" customFormat="1" ht="12">
      <c r="B396" s="241"/>
      <c r="C396" s="242"/>
      <c r="D396" s="228" t="s">
        <v>147</v>
      </c>
      <c r="E396" s="243" t="s">
        <v>19</v>
      </c>
      <c r="F396" s="244" t="s">
        <v>480</v>
      </c>
      <c r="G396" s="242"/>
      <c r="H396" s="245">
        <v>-224.85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147</v>
      </c>
      <c r="AU396" s="251" t="s">
        <v>81</v>
      </c>
      <c r="AV396" s="13" t="s">
        <v>81</v>
      </c>
      <c r="AW396" s="13" t="s">
        <v>34</v>
      </c>
      <c r="AX396" s="13" t="s">
        <v>72</v>
      </c>
      <c r="AY396" s="251" t="s">
        <v>136</v>
      </c>
    </row>
    <row r="397" spans="2:51" s="12" customFormat="1" ht="12">
      <c r="B397" s="231"/>
      <c r="C397" s="232"/>
      <c r="D397" s="228" t="s">
        <v>147</v>
      </c>
      <c r="E397" s="233" t="s">
        <v>19</v>
      </c>
      <c r="F397" s="234" t="s">
        <v>481</v>
      </c>
      <c r="G397" s="232"/>
      <c r="H397" s="233" t="s">
        <v>19</v>
      </c>
      <c r="I397" s="235"/>
      <c r="J397" s="232"/>
      <c r="K397" s="232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147</v>
      </c>
      <c r="AU397" s="240" t="s">
        <v>81</v>
      </c>
      <c r="AV397" s="12" t="s">
        <v>79</v>
      </c>
      <c r="AW397" s="12" t="s">
        <v>34</v>
      </c>
      <c r="AX397" s="12" t="s">
        <v>72</v>
      </c>
      <c r="AY397" s="240" t="s">
        <v>136</v>
      </c>
    </row>
    <row r="398" spans="2:51" s="13" customFormat="1" ht="12">
      <c r="B398" s="241"/>
      <c r="C398" s="242"/>
      <c r="D398" s="228" t="s">
        <v>147</v>
      </c>
      <c r="E398" s="243" t="s">
        <v>19</v>
      </c>
      <c r="F398" s="244" t="s">
        <v>482</v>
      </c>
      <c r="G398" s="242"/>
      <c r="H398" s="245">
        <v>17.2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147</v>
      </c>
      <c r="AU398" s="251" t="s">
        <v>81</v>
      </c>
      <c r="AV398" s="13" t="s">
        <v>81</v>
      </c>
      <c r="AW398" s="13" t="s">
        <v>34</v>
      </c>
      <c r="AX398" s="13" t="s">
        <v>72</v>
      </c>
      <c r="AY398" s="251" t="s">
        <v>136</v>
      </c>
    </row>
    <row r="399" spans="2:51" s="12" customFormat="1" ht="12">
      <c r="B399" s="231"/>
      <c r="C399" s="232"/>
      <c r="D399" s="228" t="s">
        <v>147</v>
      </c>
      <c r="E399" s="233" t="s">
        <v>19</v>
      </c>
      <c r="F399" s="234" t="s">
        <v>483</v>
      </c>
      <c r="G399" s="232"/>
      <c r="H399" s="233" t="s">
        <v>19</v>
      </c>
      <c r="I399" s="235"/>
      <c r="J399" s="232"/>
      <c r="K399" s="232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147</v>
      </c>
      <c r="AU399" s="240" t="s">
        <v>81</v>
      </c>
      <c r="AV399" s="12" t="s">
        <v>79</v>
      </c>
      <c r="AW399" s="12" t="s">
        <v>34</v>
      </c>
      <c r="AX399" s="12" t="s">
        <v>72</v>
      </c>
      <c r="AY399" s="240" t="s">
        <v>136</v>
      </c>
    </row>
    <row r="400" spans="2:51" s="13" customFormat="1" ht="12">
      <c r="B400" s="241"/>
      <c r="C400" s="242"/>
      <c r="D400" s="228" t="s">
        <v>147</v>
      </c>
      <c r="E400" s="243" t="s">
        <v>19</v>
      </c>
      <c r="F400" s="244" t="s">
        <v>484</v>
      </c>
      <c r="G400" s="242"/>
      <c r="H400" s="245">
        <v>-573.004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AT400" s="251" t="s">
        <v>147</v>
      </c>
      <c r="AU400" s="251" t="s">
        <v>81</v>
      </c>
      <c r="AV400" s="13" t="s">
        <v>81</v>
      </c>
      <c r="AW400" s="13" t="s">
        <v>34</v>
      </c>
      <c r="AX400" s="13" t="s">
        <v>72</v>
      </c>
      <c r="AY400" s="251" t="s">
        <v>136</v>
      </c>
    </row>
    <row r="401" spans="2:51" s="14" customFormat="1" ht="12">
      <c r="B401" s="252"/>
      <c r="C401" s="253"/>
      <c r="D401" s="228" t="s">
        <v>147</v>
      </c>
      <c r="E401" s="254" t="s">
        <v>19</v>
      </c>
      <c r="F401" s="255" t="s">
        <v>150</v>
      </c>
      <c r="G401" s="253"/>
      <c r="H401" s="256">
        <v>573.004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AT401" s="262" t="s">
        <v>147</v>
      </c>
      <c r="AU401" s="262" t="s">
        <v>81</v>
      </c>
      <c r="AV401" s="14" t="s">
        <v>143</v>
      </c>
      <c r="AW401" s="14" t="s">
        <v>34</v>
      </c>
      <c r="AX401" s="14" t="s">
        <v>79</v>
      </c>
      <c r="AY401" s="262" t="s">
        <v>136</v>
      </c>
    </row>
    <row r="402" spans="2:65" s="1" customFormat="1" ht="20.4" customHeight="1">
      <c r="B402" s="39"/>
      <c r="C402" s="216" t="s">
        <v>485</v>
      </c>
      <c r="D402" s="216" t="s">
        <v>138</v>
      </c>
      <c r="E402" s="217" t="s">
        <v>486</v>
      </c>
      <c r="F402" s="218" t="s">
        <v>487</v>
      </c>
      <c r="G402" s="219" t="s">
        <v>165</v>
      </c>
      <c r="H402" s="220">
        <v>5730.04</v>
      </c>
      <c r="I402" s="221"/>
      <c r="J402" s="222">
        <f>ROUND(I402*H402,2)</f>
        <v>0</v>
      </c>
      <c r="K402" s="218" t="s">
        <v>142</v>
      </c>
      <c r="L402" s="44"/>
      <c r="M402" s="223" t="s">
        <v>19</v>
      </c>
      <c r="N402" s="224" t="s">
        <v>43</v>
      </c>
      <c r="O402" s="80"/>
      <c r="P402" s="225">
        <f>O402*H402</f>
        <v>0</v>
      </c>
      <c r="Q402" s="225">
        <v>0</v>
      </c>
      <c r="R402" s="225">
        <f>Q402*H402</f>
        <v>0</v>
      </c>
      <c r="S402" s="225">
        <v>0</v>
      </c>
      <c r="T402" s="226">
        <f>S402*H402</f>
        <v>0</v>
      </c>
      <c r="AR402" s="18" t="s">
        <v>143</v>
      </c>
      <c r="AT402" s="18" t="s">
        <v>138</v>
      </c>
      <c r="AU402" s="18" t="s">
        <v>81</v>
      </c>
      <c r="AY402" s="18" t="s">
        <v>136</v>
      </c>
      <c r="BE402" s="227">
        <f>IF(N402="základní",J402,0)</f>
        <v>0</v>
      </c>
      <c r="BF402" s="227">
        <f>IF(N402="snížená",J402,0)</f>
        <v>0</v>
      </c>
      <c r="BG402" s="227">
        <f>IF(N402="zákl. přenesená",J402,0)</f>
        <v>0</v>
      </c>
      <c r="BH402" s="227">
        <f>IF(N402="sníž. přenesená",J402,0)</f>
        <v>0</v>
      </c>
      <c r="BI402" s="227">
        <f>IF(N402="nulová",J402,0)</f>
        <v>0</v>
      </c>
      <c r="BJ402" s="18" t="s">
        <v>79</v>
      </c>
      <c r="BK402" s="227">
        <f>ROUND(I402*H402,2)</f>
        <v>0</v>
      </c>
      <c r="BL402" s="18" t="s">
        <v>143</v>
      </c>
      <c r="BM402" s="18" t="s">
        <v>488</v>
      </c>
    </row>
    <row r="403" spans="2:47" s="1" customFormat="1" ht="12">
      <c r="B403" s="39"/>
      <c r="C403" s="40"/>
      <c r="D403" s="228" t="s">
        <v>145</v>
      </c>
      <c r="E403" s="40"/>
      <c r="F403" s="229" t="s">
        <v>489</v>
      </c>
      <c r="G403" s="40"/>
      <c r="H403" s="40"/>
      <c r="I403" s="143"/>
      <c r="J403" s="40"/>
      <c r="K403" s="40"/>
      <c r="L403" s="44"/>
      <c r="M403" s="230"/>
      <c r="N403" s="80"/>
      <c r="O403" s="80"/>
      <c r="P403" s="80"/>
      <c r="Q403" s="80"/>
      <c r="R403" s="80"/>
      <c r="S403" s="80"/>
      <c r="T403" s="81"/>
      <c r="AT403" s="18" t="s">
        <v>145</v>
      </c>
      <c r="AU403" s="18" t="s">
        <v>81</v>
      </c>
    </row>
    <row r="404" spans="2:51" s="12" customFormat="1" ht="12">
      <c r="B404" s="231"/>
      <c r="C404" s="232"/>
      <c r="D404" s="228" t="s">
        <v>147</v>
      </c>
      <c r="E404" s="233" t="s">
        <v>19</v>
      </c>
      <c r="F404" s="234" t="s">
        <v>456</v>
      </c>
      <c r="G404" s="232"/>
      <c r="H404" s="233" t="s">
        <v>19</v>
      </c>
      <c r="I404" s="235"/>
      <c r="J404" s="232"/>
      <c r="K404" s="232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147</v>
      </c>
      <c r="AU404" s="240" t="s">
        <v>81</v>
      </c>
      <c r="AV404" s="12" t="s">
        <v>79</v>
      </c>
      <c r="AW404" s="12" t="s">
        <v>34</v>
      </c>
      <c r="AX404" s="12" t="s">
        <v>72</v>
      </c>
      <c r="AY404" s="240" t="s">
        <v>136</v>
      </c>
    </row>
    <row r="405" spans="2:51" s="12" customFormat="1" ht="12">
      <c r="B405" s="231"/>
      <c r="C405" s="232"/>
      <c r="D405" s="228" t="s">
        <v>147</v>
      </c>
      <c r="E405" s="233" t="s">
        <v>19</v>
      </c>
      <c r="F405" s="234" t="s">
        <v>490</v>
      </c>
      <c r="G405" s="232"/>
      <c r="H405" s="233" t="s">
        <v>19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147</v>
      </c>
      <c r="AU405" s="240" t="s">
        <v>81</v>
      </c>
      <c r="AV405" s="12" t="s">
        <v>79</v>
      </c>
      <c r="AW405" s="12" t="s">
        <v>34</v>
      </c>
      <c r="AX405" s="12" t="s">
        <v>72</v>
      </c>
      <c r="AY405" s="240" t="s">
        <v>136</v>
      </c>
    </row>
    <row r="406" spans="2:51" s="12" customFormat="1" ht="12">
      <c r="B406" s="231"/>
      <c r="C406" s="232"/>
      <c r="D406" s="228" t="s">
        <v>147</v>
      </c>
      <c r="E406" s="233" t="s">
        <v>19</v>
      </c>
      <c r="F406" s="234" t="s">
        <v>477</v>
      </c>
      <c r="G406" s="232"/>
      <c r="H406" s="233" t="s">
        <v>19</v>
      </c>
      <c r="I406" s="235"/>
      <c r="J406" s="232"/>
      <c r="K406" s="232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147</v>
      </c>
      <c r="AU406" s="240" t="s">
        <v>81</v>
      </c>
      <c r="AV406" s="12" t="s">
        <v>79</v>
      </c>
      <c r="AW406" s="12" t="s">
        <v>34</v>
      </c>
      <c r="AX406" s="12" t="s">
        <v>72</v>
      </c>
      <c r="AY406" s="240" t="s">
        <v>136</v>
      </c>
    </row>
    <row r="407" spans="2:51" s="13" customFormat="1" ht="12">
      <c r="B407" s="241"/>
      <c r="C407" s="242"/>
      <c r="D407" s="228" t="s">
        <v>147</v>
      </c>
      <c r="E407" s="243" t="s">
        <v>19</v>
      </c>
      <c r="F407" s="244" t="s">
        <v>491</v>
      </c>
      <c r="G407" s="242"/>
      <c r="H407" s="245">
        <v>5730.04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AT407" s="251" t="s">
        <v>147</v>
      </c>
      <c r="AU407" s="251" t="s">
        <v>81</v>
      </c>
      <c r="AV407" s="13" t="s">
        <v>81</v>
      </c>
      <c r="AW407" s="13" t="s">
        <v>34</v>
      </c>
      <c r="AX407" s="13" t="s">
        <v>72</v>
      </c>
      <c r="AY407" s="251" t="s">
        <v>136</v>
      </c>
    </row>
    <row r="408" spans="2:51" s="14" customFormat="1" ht="12">
      <c r="B408" s="252"/>
      <c r="C408" s="253"/>
      <c r="D408" s="228" t="s">
        <v>147</v>
      </c>
      <c r="E408" s="254" t="s">
        <v>19</v>
      </c>
      <c r="F408" s="255" t="s">
        <v>150</v>
      </c>
      <c r="G408" s="253"/>
      <c r="H408" s="256">
        <v>5730.04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AT408" s="262" t="s">
        <v>147</v>
      </c>
      <c r="AU408" s="262" t="s">
        <v>81</v>
      </c>
      <c r="AV408" s="14" t="s">
        <v>143</v>
      </c>
      <c r="AW408" s="14" t="s">
        <v>34</v>
      </c>
      <c r="AX408" s="14" t="s">
        <v>79</v>
      </c>
      <c r="AY408" s="262" t="s">
        <v>136</v>
      </c>
    </row>
    <row r="409" spans="2:65" s="1" customFormat="1" ht="20.4" customHeight="1">
      <c r="B409" s="39"/>
      <c r="C409" s="216" t="s">
        <v>492</v>
      </c>
      <c r="D409" s="216" t="s">
        <v>138</v>
      </c>
      <c r="E409" s="217" t="s">
        <v>493</v>
      </c>
      <c r="F409" s="218" t="s">
        <v>494</v>
      </c>
      <c r="G409" s="219" t="s">
        <v>165</v>
      </c>
      <c r="H409" s="220">
        <v>224.85</v>
      </c>
      <c r="I409" s="221"/>
      <c r="J409" s="222">
        <f>ROUND(I409*H409,2)</f>
        <v>0</v>
      </c>
      <c r="K409" s="218" t="s">
        <v>142</v>
      </c>
      <c r="L409" s="44"/>
      <c r="M409" s="223" t="s">
        <v>19</v>
      </c>
      <c r="N409" s="224" t="s">
        <v>43</v>
      </c>
      <c r="O409" s="80"/>
      <c r="P409" s="225">
        <f>O409*H409</f>
        <v>0</v>
      </c>
      <c r="Q409" s="225">
        <v>0</v>
      </c>
      <c r="R409" s="225">
        <f>Q409*H409</f>
        <v>0</v>
      </c>
      <c r="S409" s="225">
        <v>0</v>
      </c>
      <c r="T409" s="226">
        <f>S409*H409</f>
        <v>0</v>
      </c>
      <c r="AR409" s="18" t="s">
        <v>143</v>
      </c>
      <c r="AT409" s="18" t="s">
        <v>138</v>
      </c>
      <c r="AU409" s="18" t="s">
        <v>81</v>
      </c>
      <c r="AY409" s="18" t="s">
        <v>136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18" t="s">
        <v>79</v>
      </c>
      <c r="BK409" s="227">
        <f>ROUND(I409*H409,2)</f>
        <v>0</v>
      </c>
      <c r="BL409" s="18" t="s">
        <v>143</v>
      </c>
      <c r="BM409" s="18" t="s">
        <v>495</v>
      </c>
    </row>
    <row r="410" spans="2:47" s="1" customFormat="1" ht="12">
      <c r="B410" s="39"/>
      <c r="C410" s="40"/>
      <c r="D410" s="228" t="s">
        <v>145</v>
      </c>
      <c r="E410" s="40"/>
      <c r="F410" s="229" t="s">
        <v>494</v>
      </c>
      <c r="G410" s="40"/>
      <c r="H410" s="40"/>
      <c r="I410" s="143"/>
      <c r="J410" s="40"/>
      <c r="K410" s="40"/>
      <c r="L410" s="44"/>
      <c r="M410" s="230"/>
      <c r="N410" s="80"/>
      <c r="O410" s="80"/>
      <c r="P410" s="80"/>
      <c r="Q410" s="80"/>
      <c r="R410" s="80"/>
      <c r="S410" s="80"/>
      <c r="T410" s="81"/>
      <c r="AT410" s="18" t="s">
        <v>145</v>
      </c>
      <c r="AU410" s="18" t="s">
        <v>81</v>
      </c>
    </row>
    <row r="411" spans="2:51" s="12" customFormat="1" ht="12">
      <c r="B411" s="231"/>
      <c r="C411" s="232"/>
      <c r="D411" s="228" t="s">
        <v>147</v>
      </c>
      <c r="E411" s="233" t="s">
        <v>19</v>
      </c>
      <c r="F411" s="234" t="s">
        <v>292</v>
      </c>
      <c r="G411" s="232"/>
      <c r="H411" s="233" t="s">
        <v>19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147</v>
      </c>
      <c r="AU411" s="240" t="s">
        <v>81</v>
      </c>
      <c r="AV411" s="12" t="s">
        <v>79</v>
      </c>
      <c r="AW411" s="12" t="s">
        <v>34</v>
      </c>
      <c r="AX411" s="12" t="s">
        <v>72</v>
      </c>
      <c r="AY411" s="240" t="s">
        <v>136</v>
      </c>
    </row>
    <row r="412" spans="2:51" s="12" customFormat="1" ht="12">
      <c r="B412" s="231"/>
      <c r="C412" s="232"/>
      <c r="D412" s="228" t="s">
        <v>147</v>
      </c>
      <c r="E412" s="233" t="s">
        <v>19</v>
      </c>
      <c r="F412" s="234" t="s">
        <v>496</v>
      </c>
      <c r="G412" s="232"/>
      <c r="H412" s="233" t="s">
        <v>19</v>
      </c>
      <c r="I412" s="235"/>
      <c r="J412" s="232"/>
      <c r="K412" s="232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147</v>
      </c>
      <c r="AU412" s="240" t="s">
        <v>81</v>
      </c>
      <c r="AV412" s="12" t="s">
        <v>79</v>
      </c>
      <c r="AW412" s="12" t="s">
        <v>34</v>
      </c>
      <c r="AX412" s="12" t="s">
        <v>72</v>
      </c>
      <c r="AY412" s="240" t="s">
        <v>136</v>
      </c>
    </row>
    <row r="413" spans="2:51" s="13" customFormat="1" ht="12">
      <c r="B413" s="241"/>
      <c r="C413" s="242"/>
      <c r="D413" s="228" t="s">
        <v>147</v>
      </c>
      <c r="E413" s="243" t="s">
        <v>19</v>
      </c>
      <c r="F413" s="244" t="s">
        <v>461</v>
      </c>
      <c r="G413" s="242"/>
      <c r="H413" s="245">
        <v>224.85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147</v>
      </c>
      <c r="AU413" s="251" t="s">
        <v>81</v>
      </c>
      <c r="AV413" s="13" t="s">
        <v>81</v>
      </c>
      <c r="AW413" s="13" t="s">
        <v>34</v>
      </c>
      <c r="AX413" s="13" t="s">
        <v>72</v>
      </c>
      <c r="AY413" s="251" t="s">
        <v>136</v>
      </c>
    </row>
    <row r="414" spans="2:51" s="14" customFormat="1" ht="12">
      <c r="B414" s="252"/>
      <c r="C414" s="253"/>
      <c r="D414" s="228" t="s">
        <v>147</v>
      </c>
      <c r="E414" s="254" t="s">
        <v>19</v>
      </c>
      <c r="F414" s="255" t="s">
        <v>150</v>
      </c>
      <c r="G414" s="253"/>
      <c r="H414" s="256">
        <v>224.85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AT414" s="262" t="s">
        <v>147</v>
      </c>
      <c r="AU414" s="262" t="s">
        <v>81</v>
      </c>
      <c r="AV414" s="14" t="s">
        <v>143</v>
      </c>
      <c r="AW414" s="14" t="s">
        <v>34</v>
      </c>
      <c r="AX414" s="14" t="s">
        <v>79</v>
      </c>
      <c r="AY414" s="262" t="s">
        <v>136</v>
      </c>
    </row>
    <row r="415" spans="2:65" s="1" customFormat="1" ht="20.4" customHeight="1">
      <c r="B415" s="39"/>
      <c r="C415" s="216" t="s">
        <v>497</v>
      </c>
      <c r="D415" s="216" t="s">
        <v>138</v>
      </c>
      <c r="E415" s="217" t="s">
        <v>498</v>
      </c>
      <c r="F415" s="218" t="s">
        <v>499</v>
      </c>
      <c r="G415" s="219" t="s">
        <v>165</v>
      </c>
      <c r="H415" s="220">
        <v>1391.358</v>
      </c>
      <c r="I415" s="221"/>
      <c r="J415" s="222">
        <f>ROUND(I415*H415,2)</f>
        <v>0</v>
      </c>
      <c r="K415" s="218" t="s">
        <v>142</v>
      </c>
      <c r="L415" s="44"/>
      <c r="M415" s="223" t="s">
        <v>19</v>
      </c>
      <c r="N415" s="224" t="s">
        <v>43</v>
      </c>
      <c r="O415" s="80"/>
      <c r="P415" s="225">
        <f>O415*H415</f>
        <v>0</v>
      </c>
      <c r="Q415" s="225">
        <v>0</v>
      </c>
      <c r="R415" s="225">
        <f>Q415*H415</f>
        <v>0</v>
      </c>
      <c r="S415" s="225">
        <v>0</v>
      </c>
      <c r="T415" s="226">
        <f>S415*H415</f>
        <v>0</v>
      </c>
      <c r="AR415" s="18" t="s">
        <v>143</v>
      </c>
      <c r="AT415" s="18" t="s">
        <v>138</v>
      </c>
      <c r="AU415" s="18" t="s">
        <v>81</v>
      </c>
      <c r="AY415" s="18" t="s">
        <v>136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18" t="s">
        <v>79</v>
      </c>
      <c r="BK415" s="227">
        <f>ROUND(I415*H415,2)</f>
        <v>0</v>
      </c>
      <c r="BL415" s="18" t="s">
        <v>143</v>
      </c>
      <c r="BM415" s="18" t="s">
        <v>500</v>
      </c>
    </row>
    <row r="416" spans="2:47" s="1" customFormat="1" ht="12">
      <c r="B416" s="39"/>
      <c r="C416" s="40"/>
      <c r="D416" s="228" t="s">
        <v>145</v>
      </c>
      <c r="E416" s="40"/>
      <c r="F416" s="229" t="s">
        <v>501</v>
      </c>
      <c r="G416" s="40"/>
      <c r="H416" s="40"/>
      <c r="I416" s="143"/>
      <c r="J416" s="40"/>
      <c r="K416" s="40"/>
      <c r="L416" s="44"/>
      <c r="M416" s="230"/>
      <c r="N416" s="80"/>
      <c r="O416" s="80"/>
      <c r="P416" s="80"/>
      <c r="Q416" s="80"/>
      <c r="R416" s="80"/>
      <c r="S416" s="80"/>
      <c r="T416" s="81"/>
      <c r="AT416" s="18" t="s">
        <v>145</v>
      </c>
      <c r="AU416" s="18" t="s">
        <v>81</v>
      </c>
    </row>
    <row r="417" spans="2:51" s="12" customFormat="1" ht="12">
      <c r="B417" s="231"/>
      <c r="C417" s="232"/>
      <c r="D417" s="228" t="s">
        <v>147</v>
      </c>
      <c r="E417" s="233" t="s">
        <v>19</v>
      </c>
      <c r="F417" s="234" t="s">
        <v>292</v>
      </c>
      <c r="G417" s="232"/>
      <c r="H417" s="233" t="s">
        <v>19</v>
      </c>
      <c r="I417" s="235"/>
      <c r="J417" s="232"/>
      <c r="K417" s="232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147</v>
      </c>
      <c r="AU417" s="240" t="s">
        <v>81</v>
      </c>
      <c r="AV417" s="12" t="s">
        <v>79</v>
      </c>
      <c r="AW417" s="12" t="s">
        <v>34</v>
      </c>
      <c r="AX417" s="12" t="s">
        <v>72</v>
      </c>
      <c r="AY417" s="240" t="s">
        <v>136</v>
      </c>
    </row>
    <row r="418" spans="2:51" s="12" customFormat="1" ht="12">
      <c r="B418" s="231"/>
      <c r="C418" s="232"/>
      <c r="D418" s="228" t="s">
        <v>147</v>
      </c>
      <c r="E418" s="233" t="s">
        <v>19</v>
      </c>
      <c r="F418" s="234" t="s">
        <v>502</v>
      </c>
      <c r="G418" s="232"/>
      <c r="H418" s="233" t="s">
        <v>19</v>
      </c>
      <c r="I418" s="235"/>
      <c r="J418" s="232"/>
      <c r="K418" s="232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147</v>
      </c>
      <c r="AU418" s="240" t="s">
        <v>81</v>
      </c>
      <c r="AV418" s="12" t="s">
        <v>79</v>
      </c>
      <c r="AW418" s="12" t="s">
        <v>34</v>
      </c>
      <c r="AX418" s="12" t="s">
        <v>72</v>
      </c>
      <c r="AY418" s="240" t="s">
        <v>136</v>
      </c>
    </row>
    <row r="419" spans="2:51" s="13" customFormat="1" ht="12">
      <c r="B419" s="241"/>
      <c r="C419" s="242"/>
      <c r="D419" s="228" t="s">
        <v>147</v>
      </c>
      <c r="E419" s="243" t="s">
        <v>19</v>
      </c>
      <c r="F419" s="244" t="s">
        <v>459</v>
      </c>
      <c r="G419" s="242"/>
      <c r="H419" s="245">
        <v>224.85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AT419" s="251" t="s">
        <v>147</v>
      </c>
      <c r="AU419" s="251" t="s">
        <v>81</v>
      </c>
      <c r="AV419" s="13" t="s">
        <v>81</v>
      </c>
      <c r="AW419" s="13" t="s">
        <v>34</v>
      </c>
      <c r="AX419" s="13" t="s">
        <v>72</v>
      </c>
      <c r="AY419" s="251" t="s">
        <v>136</v>
      </c>
    </row>
    <row r="420" spans="2:51" s="12" customFormat="1" ht="12">
      <c r="B420" s="231"/>
      <c r="C420" s="232"/>
      <c r="D420" s="228" t="s">
        <v>147</v>
      </c>
      <c r="E420" s="233" t="s">
        <v>19</v>
      </c>
      <c r="F420" s="234" t="s">
        <v>503</v>
      </c>
      <c r="G420" s="232"/>
      <c r="H420" s="233" t="s">
        <v>19</v>
      </c>
      <c r="I420" s="235"/>
      <c r="J420" s="232"/>
      <c r="K420" s="232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147</v>
      </c>
      <c r="AU420" s="240" t="s">
        <v>81</v>
      </c>
      <c r="AV420" s="12" t="s">
        <v>79</v>
      </c>
      <c r="AW420" s="12" t="s">
        <v>34</v>
      </c>
      <c r="AX420" s="12" t="s">
        <v>72</v>
      </c>
      <c r="AY420" s="240" t="s">
        <v>136</v>
      </c>
    </row>
    <row r="421" spans="2:51" s="13" customFormat="1" ht="12">
      <c r="B421" s="241"/>
      <c r="C421" s="242"/>
      <c r="D421" s="228" t="s">
        <v>147</v>
      </c>
      <c r="E421" s="243" t="s">
        <v>19</v>
      </c>
      <c r="F421" s="244" t="s">
        <v>504</v>
      </c>
      <c r="G421" s="242"/>
      <c r="H421" s="245">
        <v>1146.008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147</v>
      </c>
      <c r="AU421" s="251" t="s">
        <v>81</v>
      </c>
      <c r="AV421" s="13" t="s">
        <v>81</v>
      </c>
      <c r="AW421" s="13" t="s">
        <v>34</v>
      </c>
      <c r="AX421" s="13" t="s">
        <v>72</v>
      </c>
      <c r="AY421" s="251" t="s">
        <v>136</v>
      </c>
    </row>
    <row r="422" spans="2:51" s="12" customFormat="1" ht="12">
      <c r="B422" s="231"/>
      <c r="C422" s="232"/>
      <c r="D422" s="228" t="s">
        <v>147</v>
      </c>
      <c r="E422" s="233" t="s">
        <v>19</v>
      </c>
      <c r="F422" s="234" t="s">
        <v>505</v>
      </c>
      <c r="G422" s="232"/>
      <c r="H422" s="233" t="s">
        <v>19</v>
      </c>
      <c r="I422" s="235"/>
      <c r="J422" s="232"/>
      <c r="K422" s="232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147</v>
      </c>
      <c r="AU422" s="240" t="s">
        <v>81</v>
      </c>
      <c r="AV422" s="12" t="s">
        <v>79</v>
      </c>
      <c r="AW422" s="12" t="s">
        <v>34</v>
      </c>
      <c r="AX422" s="12" t="s">
        <v>72</v>
      </c>
      <c r="AY422" s="240" t="s">
        <v>136</v>
      </c>
    </row>
    <row r="423" spans="2:51" s="13" customFormat="1" ht="12">
      <c r="B423" s="241"/>
      <c r="C423" s="242"/>
      <c r="D423" s="228" t="s">
        <v>147</v>
      </c>
      <c r="E423" s="243" t="s">
        <v>19</v>
      </c>
      <c r="F423" s="244" t="s">
        <v>427</v>
      </c>
      <c r="G423" s="242"/>
      <c r="H423" s="245">
        <v>20.5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AT423" s="251" t="s">
        <v>147</v>
      </c>
      <c r="AU423" s="251" t="s">
        <v>81</v>
      </c>
      <c r="AV423" s="13" t="s">
        <v>81</v>
      </c>
      <c r="AW423" s="13" t="s">
        <v>34</v>
      </c>
      <c r="AX423" s="13" t="s">
        <v>72</v>
      </c>
      <c r="AY423" s="251" t="s">
        <v>136</v>
      </c>
    </row>
    <row r="424" spans="2:51" s="14" customFormat="1" ht="12">
      <c r="B424" s="252"/>
      <c r="C424" s="253"/>
      <c r="D424" s="228" t="s">
        <v>147</v>
      </c>
      <c r="E424" s="254" t="s">
        <v>19</v>
      </c>
      <c r="F424" s="255" t="s">
        <v>150</v>
      </c>
      <c r="G424" s="253"/>
      <c r="H424" s="256">
        <v>1391.358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AT424" s="262" t="s">
        <v>147</v>
      </c>
      <c r="AU424" s="262" t="s">
        <v>81</v>
      </c>
      <c r="AV424" s="14" t="s">
        <v>143</v>
      </c>
      <c r="AW424" s="14" t="s">
        <v>34</v>
      </c>
      <c r="AX424" s="14" t="s">
        <v>79</v>
      </c>
      <c r="AY424" s="262" t="s">
        <v>136</v>
      </c>
    </row>
    <row r="425" spans="2:65" s="1" customFormat="1" ht="20.4" customHeight="1">
      <c r="B425" s="39"/>
      <c r="C425" s="216" t="s">
        <v>506</v>
      </c>
      <c r="D425" s="216" t="s">
        <v>138</v>
      </c>
      <c r="E425" s="217" t="s">
        <v>507</v>
      </c>
      <c r="F425" s="218" t="s">
        <v>508</v>
      </c>
      <c r="G425" s="219" t="s">
        <v>165</v>
      </c>
      <c r="H425" s="220">
        <v>73.5</v>
      </c>
      <c r="I425" s="221"/>
      <c r="J425" s="222">
        <f>ROUND(I425*H425,2)</f>
        <v>0</v>
      </c>
      <c r="K425" s="218" t="s">
        <v>142</v>
      </c>
      <c r="L425" s="44"/>
      <c r="M425" s="223" t="s">
        <v>19</v>
      </c>
      <c r="N425" s="224" t="s">
        <v>43</v>
      </c>
      <c r="O425" s="80"/>
      <c r="P425" s="225">
        <f>O425*H425</f>
        <v>0</v>
      </c>
      <c r="Q425" s="225">
        <v>0</v>
      </c>
      <c r="R425" s="225">
        <f>Q425*H425</f>
        <v>0</v>
      </c>
      <c r="S425" s="225">
        <v>0</v>
      </c>
      <c r="T425" s="226">
        <f>S425*H425</f>
        <v>0</v>
      </c>
      <c r="AR425" s="18" t="s">
        <v>143</v>
      </c>
      <c r="AT425" s="18" t="s">
        <v>138</v>
      </c>
      <c r="AU425" s="18" t="s">
        <v>81</v>
      </c>
      <c r="AY425" s="18" t="s">
        <v>136</v>
      </c>
      <c r="BE425" s="227">
        <f>IF(N425="základní",J425,0)</f>
        <v>0</v>
      </c>
      <c r="BF425" s="227">
        <f>IF(N425="snížená",J425,0)</f>
        <v>0</v>
      </c>
      <c r="BG425" s="227">
        <f>IF(N425="zákl. přenesená",J425,0)</f>
        <v>0</v>
      </c>
      <c r="BH425" s="227">
        <f>IF(N425="sníž. přenesená",J425,0)</f>
        <v>0</v>
      </c>
      <c r="BI425" s="227">
        <f>IF(N425="nulová",J425,0)</f>
        <v>0</v>
      </c>
      <c r="BJ425" s="18" t="s">
        <v>79</v>
      </c>
      <c r="BK425" s="227">
        <f>ROUND(I425*H425,2)</f>
        <v>0</v>
      </c>
      <c r="BL425" s="18" t="s">
        <v>143</v>
      </c>
      <c r="BM425" s="18" t="s">
        <v>509</v>
      </c>
    </row>
    <row r="426" spans="2:47" s="1" customFormat="1" ht="12">
      <c r="B426" s="39"/>
      <c r="C426" s="40"/>
      <c r="D426" s="228" t="s">
        <v>145</v>
      </c>
      <c r="E426" s="40"/>
      <c r="F426" s="229" t="s">
        <v>510</v>
      </c>
      <c r="G426" s="40"/>
      <c r="H426" s="40"/>
      <c r="I426" s="143"/>
      <c r="J426" s="40"/>
      <c r="K426" s="40"/>
      <c r="L426" s="44"/>
      <c r="M426" s="230"/>
      <c r="N426" s="80"/>
      <c r="O426" s="80"/>
      <c r="P426" s="80"/>
      <c r="Q426" s="80"/>
      <c r="R426" s="80"/>
      <c r="S426" s="80"/>
      <c r="T426" s="81"/>
      <c r="AT426" s="18" t="s">
        <v>145</v>
      </c>
      <c r="AU426" s="18" t="s">
        <v>81</v>
      </c>
    </row>
    <row r="427" spans="2:51" s="12" customFormat="1" ht="12">
      <c r="B427" s="231"/>
      <c r="C427" s="232"/>
      <c r="D427" s="228" t="s">
        <v>147</v>
      </c>
      <c r="E427" s="233" t="s">
        <v>19</v>
      </c>
      <c r="F427" s="234" t="s">
        <v>511</v>
      </c>
      <c r="G427" s="232"/>
      <c r="H427" s="233" t="s">
        <v>19</v>
      </c>
      <c r="I427" s="235"/>
      <c r="J427" s="232"/>
      <c r="K427" s="232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147</v>
      </c>
      <c r="AU427" s="240" t="s">
        <v>81</v>
      </c>
      <c r="AV427" s="12" t="s">
        <v>79</v>
      </c>
      <c r="AW427" s="12" t="s">
        <v>34</v>
      </c>
      <c r="AX427" s="12" t="s">
        <v>72</v>
      </c>
      <c r="AY427" s="240" t="s">
        <v>136</v>
      </c>
    </row>
    <row r="428" spans="2:51" s="12" customFormat="1" ht="12">
      <c r="B428" s="231"/>
      <c r="C428" s="232"/>
      <c r="D428" s="228" t="s">
        <v>147</v>
      </c>
      <c r="E428" s="233" t="s">
        <v>19</v>
      </c>
      <c r="F428" s="234" t="s">
        <v>512</v>
      </c>
      <c r="G428" s="232"/>
      <c r="H428" s="233" t="s">
        <v>19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147</v>
      </c>
      <c r="AU428" s="240" t="s">
        <v>81</v>
      </c>
      <c r="AV428" s="12" t="s">
        <v>79</v>
      </c>
      <c r="AW428" s="12" t="s">
        <v>34</v>
      </c>
      <c r="AX428" s="12" t="s">
        <v>72</v>
      </c>
      <c r="AY428" s="240" t="s">
        <v>136</v>
      </c>
    </row>
    <row r="429" spans="2:51" s="13" customFormat="1" ht="12">
      <c r="B429" s="241"/>
      <c r="C429" s="242"/>
      <c r="D429" s="228" t="s">
        <v>147</v>
      </c>
      <c r="E429" s="243" t="s">
        <v>19</v>
      </c>
      <c r="F429" s="244" t="s">
        <v>513</v>
      </c>
      <c r="G429" s="242"/>
      <c r="H429" s="245">
        <v>73.5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AT429" s="251" t="s">
        <v>147</v>
      </c>
      <c r="AU429" s="251" t="s">
        <v>81</v>
      </c>
      <c r="AV429" s="13" t="s">
        <v>81</v>
      </c>
      <c r="AW429" s="13" t="s">
        <v>34</v>
      </c>
      <c r="AX429" s="13" t="s">
        <v>72</v>
      </c>
      <c r="AY429" s="251" t="s">
        <v>136</v>
      </c>
    </row>
    <row r="430" spans="2:51" s="14" customFormat="1" ht="12">
      <c r="B430" s="252"/>
      <c r="C430" s="253"/>
      <c r="D430" s="228" t="s">
        <v>147</v>
      </c>
      <c r="E430" s="254" t="s">
        <v>19</v>
      </c>
      <c r="F430" s="255" t="s">
        <v>150</v>
      </c>
      <c r="G430" s="253"/>
      <c r="H430" s="256">
        <v>73.5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AT430" s="262" t="s">
        <v>147</v>
      </c>
      <c r="AU430" s="262" t="s">
        <v>81</v>
      </c>
      <c r="AV430" s="14" t="s">
        <v>143</v>
      </c>
      <c r="AW430" s="14" t="s">
        <v>34</v>
      </c>
      <c r="AX430" s="14" t="s">
        <v>79</v>
      </c>
      <c r="AY430" s="262" t="s">
        <v>136</v>
      </c>
    </row>
    <row r="431" spans="2:65" s="1" customFormat="1" ht="20.4" customHeight="1">
      <c r="B431" s="39"/>
      <c r="C431" s="216" t="s">
        <v>514</v>
      </c>
      <c r="D431" s="216" t="s">
        <v>138</v>
      </c>
      <c r="E431" s="217" t="s">
        <v>515</v>
      </c>
      <c r="F431" s="218" t="s">
        <v>516</v>
      </c>
      <c r="G431" s="219" t="s">
        <v>165</v>
      </c>
      <c r="H431" s="220">
        <v>36</v>
      </c>
      <c r="I431" s="221"/>
      <c r="J431" s="222">
        <f>ROUND(I431*H431,2)</f>
        <v>0</v>
      </c>
      <c r="K431" s="218" t="s">
        <v>142</v>
      </c>
      <c r="L431" s="44"/>
      <c r="M431" s="223" t="s">
        <v>19</v>
      </c>
      <c r="N431" s="224" t="s">
        <v>43</v>
      </c>
      <c r="O431" s="80"/>
      <c r="P431" s="225">
        <f>O431*H431</f>
        <v>0</v>
      </c>
      <c r="Q431" s="225">
        <v>0</v>
      </c>
      <c r="R431" s="225">
        <f>Q431*H431</f>
        <v>0</v>
      </c>
      <c r="S431" s="225">
        <v>0</v>
      </c>
      <c r="T431" s="226">
        <f>S431*H431</f>
        <v>0</v>
      </c>
      <c r="AR431" s="18" t="s">
        <v>143</v>
      </c>
      <c r="AT431" s="18" t="s">
        <v>138</v>
      </c>
      <c r="AU431" s="18" t="s">
        <v>81</v>
      </c>
      <c r="AY431" s="18" t="s">
        <v>136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18" t="s">
        <v>79</v>
      </c>
      <c r="BK431" s="227">
        <f>ROUND(I431*H431,2)</f>
        <v>0</v>
      </c>
      <c r="BL431" s="18" t="s">
        <v>143</v>
      </c>
      <c r="BM431" s="18" t="s">
        <v>517</v>
      </c>
    </row>
    <row r="432" spans="2:47" s="1" customFormat="1" ht="12">
      <c r="B432" s="39"/>
      <c r="C432" s="40"/>
      <c r="D432" s="228" t="s">
        <v>145</v>
      </c>
      <c r="E432" s="40"/>
      <c r="F432" s="229" t="s">
        <v>518</v>
      </c>
      <c r="G432" s="40"/>
      <c r="H432" s="40"/>
      <c r="I432" s="143"/>
      <c r="J432" s="40"/>
      <c r="K432" s="40"/>
      <c r="L432" s="44"/>
      <c r="M432" s="230"/>
      <c r="N432" s="80"/>
      <c r="O432" s="80"/>
      <c r="P432" s="80"/>
      <c r="Q432" s="80"/>
      <c r="R432" s="80"/>
      <c r="S432" s="80"/>
      <c r="T432" s="81"/>
      <c r="AT432" s="18" t="s">
        <v>145</v>
      </c>
      <c r="AU432" s="18" t="s">
        <v>81</v>
      </c>
    </row>
    <row r="433" spans="2:51" s="12" customFormat="1" ht="12">
      <c r="B433" s="231"/>
      <c r="C433" s="232"/>
      <c r="D433" s="228" t="s">
        <v>147</v>
      </c>
      <c r="E433" s="233" t="s">
        <v>19</v>
      </c>
      <c r="F433" s="234" t="s">
        <v>292</v>
      </c>
      <c r="G433" s="232"/>
      <c r="H433" s="233" t="s">
        <v>19</v>
      </c>
      <c r="I433" s="235"/>
      <c r="J433" s="232"/>
      <c r="K433" s="232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147</v>
      </c>
      <c r="AU433" s="240" t="s">
        <v>81</v>
      </c>
      <c r="AV433" s="12" t="s">
        <v>79</v>
      </c>
      <c r="AW433" s="12" t="s">
        <v>34</v>
      </c>
      <c r="AX433" s="12" t="s">
        <v>72</v>
      </c>
      <c r="AY433" s="240" t="s">
        <v>136</v>
      </c>
    </row>
    <row r="434" spans="2:51" s="12" customFormat="1" ht="12">
      <c r="B434" s="231"/>
      <c r="C434" s="232"/>
      <c r="D434" s="228" t="s">
        <v>147</v>
      </c>
      <c r="E434" s="233" t="s">
        <v>19</v>
      </c>
      <c r="F434" s="234" t="s">
        <v>519</v>
      </c>
      <c r="G434" s="232"/>
      <c r="H434" s="233" t="s">
        <v>19</v>
      </c>
      <c r="I434" s="235"/>
      <c r="J434" s="232"/>
      <c r="K434" s="232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147</v>
      </c>
      <c r="AU434" s="240" t="s">
        <v>81</v>
      </c>
      <c r="AV434" s="12" t="s">
        <v>79</v>
      </c>
      <c r="AW434" s="12" t="s">
        <v>34</v>
      </c>
      <c r="AX434" s="12" t="s">
        <v>72</v>
      </c>
      <c r="AY434" s="240" t="s">
        <v>136</v>
      </c>
    </row>
    <row r="435" spans="2:51" s="13" customFormat="1" ht="12">
      <c r="B435" s="241"/>
      <c r="C435" s="242"/>
      <c r="D435" s="228" t="s">
        <v>147</v>
      </c>
      <c r="E435" s="243" t="s">
        <v>19</v>
      </c>
      <c r="F435" s="244" t="s">
        <v>520</v>
      </c>
      <c r="G435" s="242"/>
      <c r="H435" s="245">
        <v>36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147</v>
      </c>
      <c r="AU435" s="251" t="s">
        <v>81</v>
      </c>
      <c r="AV435" s="13" t="s">
        <v>81</v>
      </c>
      <c r="AW435" s="13" t="s">
        <v>34</v>
      </c>
      <c r="AX435" s="13" t="s">
        <v>72</v>
      </c>
      <c r="AY435" s="251" t="s">
        <v>136</v>
      </c>
    </row>
    <row r="436" spans="2:51" s="14" customFormat="1" ht="12">
      <c r="B436" s="252"/>
      <c r="C436" s="253"/>
      <c r="D436" s="228" t="s">
        <v>147</v>
      </c>
      <c r="E436" s="254" t="s">
        <v>19</v>
      </c>
      <c r="F436" s="255" t="s">
        <v>150</v>
      </c>
      <c r="G436" s="253"/>
      <c r="H436" s="256">
        <v>36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AT436" s="262" t="s">
        <v>147</v>
      </c>
      <c r="AU436" s="262" t="s">
        <v>81</v>
      </c>
      <c r="AV436" s="14" t="s">
        <v>143</v>
      </c>
      <c r="AW436" s="14" t="s">
        <v>34</v>
      </c>
      <c r="AX436" s="14" t="s">
        <v>79</v>
      </c>
      <c r="AY436" s="262" t="s">
        <v>136</v>
      </c>
    </row>
    <row r="437" spans="2:65" s="1" customFormat="1" ht="20.4" customHeight="1">
      <c r="B437" s="39"/>
      <c r="C437" s="216" t="s">
        <v>355</v>
      </c>
      <c r="D437" s="216" t="s">
        <v>138</v>
      </c>
      <c r="E437" s="217" t="s">
        <v>521</v>
      </c>
      <c r="F437" s="218" t="s">
        <v>522</v>
      </c>
      <c r="G437" s="219" t="s">
        <v>165</v>
      </c>
      <c r="H437" s="220">
        <v>74.4</v>
      </c>
      <c r="I437" s="221"/>
      <c r="J437" s="222">
        <f>ROUND(I437*H437,2)</f>
        <v>0</v>
      </c>
      <c r="K437" s="218" t="s">
        <v>142</v>
      </c>
      <c r="L437" s="44"/>
      <c r="M437" s="223" t="s">
        <v>19</v>
      </c>
      <c r="N437" s="224" t="s">
        <v>43</v>
      </c>
      <c r="O437" s="80"/>
      <c r="P437" s="225">
        <f>O437*H437</f>
        <v>0</v>
      </c>
      <c r="Q437" s="225">
        <v>0</v>
      </c>
      <c r="R437" s="225">
        <f>Q437*H437</f>
        <v>0</v>
      </c>
      <c r="S437" s="225">
        <v>0</v>
      </c>
      <c r="T437" s="226">
        <f>S437*H437</f>
        <v>0</v>
      </c>
      <c r="AR437" s="18" t="s">
        <v>143</v>
      </c>
      <c r="AT437" s="18" t="s">
        <v>138</v>
      </c>
      <c r="AU437" s="18" t="s">
        <v>81</v>
      </c>
      <c r="AY437" s="18" t="s">
        <v>136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8" t="s">
        <v>79</v>
      </c>
      <c r="BK437" s="227">
        <f>ROUND(I437*H437,2)</f>
        <v>0</v>
      </c>
      <c r="BL437" s="18" t="s">
        <v>143</v>
      </c>
      <c r="BM437" s="18" t="s">
        <v>523</v>
      </c>
    </row>
    <row r="438" spans="2:47" s="1" customFormat="1" ht="12">
      <c r="B438" s="39"/>
      <c r="C438" s="40"/>
      <c r="D438" s="228" t="s">
        <v>145</v>
      </c>
      <c r="E438" s="40"/>
      <c r="F438" s="229" t="s">
        <v>524</v>
      </c>
      <c r="G438" s="40"/>
      <c r="H438" s="40"/>
      <c r="I438" s="143"/>
      <c r="J438" s="40"/>
      <c r="K438" s="40"/>
      <c r="L438" s="44"/>
      <c r="M438" s="230"/>
      <c r="N438" s="80"/>
      <c r="O438" s="80"/>
      <c r="P438" s="80"/>
      <c r="Q438" s="80"/>
      <c r="R438" s="80"/>
      <c r="S438" s="80"/>
      <c r="T438" s="81"/>
      <c r="AT438" s="18" t="s">
        <v>145</v>
      </c>
      <c r="AU438" s="18" t="s">
        <v>81</v>
      </c>
    </row>
    <row r="439" spans="2:51" s="12" customFormat="1" ht="12">
      <c r="B439" s="231"/>
      <c r="C439" s="232"/>
      <c r="D439" s="228" t="s">
        <v>147</v>
      </c>
      <c r="E439" s="233" t="s">
        <v>19</v>
      </c>
      <c r="F439" s="234" t="s">
        <v>525</v>
      </c>
      <c r="G439" s="232"/>
      <c r="H439" s="233" t="s">
        <v>19</v>
      </c>
      <c r="I439" s="235"/>
      <c r="J439" s="232"/>
      <c r="K439" s="232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147</v>
      </c>
      <c r="AU439" s="240" t="s">
        <v>81</v>
      </c>
      <c r="AV439" s="12" t="s">
        <v>79</v>
      </c>
      <c r="AW439" s="12" t="s">
        <v>34</v>
      </c>
      <c r="AX439" s="12" t="s">
        <v>72</v>
      </c>
      <c r="AY439" s="240" t="s">
        <v>136</v>
      </c>
    </row>
    <row r="440" spans="2:51" s="12" customFormat="1" ht="12">
      <c r="B440" s="231"/>
      <c r="C440" s="232"/>
      <c r="D440" s="228" t="s">
        <v>147</v>
      </c>
      <c r="E440" s="233" t="s">
        <v>19</v>
      </c>
      <c r="F440" s="234" t="s">
        <v>526</v>
      </c>
      <c r="G440" s="232"/>
      <c r="H440" s="233" t="s">
        <v>19</v>
      </c>
      <c r="I440" s="235"/>
      <c r="J440" s="232"/>
      <c r="K440" s="232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147</v>
      </c>
      <c r="AU440" s="240" t="s">
        <v>81</v>
      </c>
      <c r="AV440" s="12" t="s">
        <v>79</v>
      </c>
      <c r="AW440" s="12" t="s">
        <v>34</v>
      </c>
      <c r="AX440" s="12" t="s">
        <v>72</v>
      </c>
      <c r="AY440" s="240" t="s">
        <v>136</v>
      </c>
    </row>
    <row r="441" spans="2:51" s="13" customFormat="1" ht="12">
      <c r="B441" s="241"/>
      <c r="C441" s="242"/>
      <c r="D441" s="228" t="s">
        <v>147</v>
      </c>
      <c r="E441" s="243" t="s">
        <v>19</v>
      </c>
      <c r="F441" s="244" t="s">
        <v>170</v>
      </c>
      <c r="G441" s="242"/>
      <c r="H441" s="245">
        <v>0.5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AT441" s="251" t="s">
        <v>147</v>
      </c>
      <c r="AU441" s="251" t="s">
        <v>81</v>
      </c>
      <c r="AV441" s="13" t="s">
        <v>81</v>
      </c>
      <c r="AW441" s="13" t="s">
        <v>34</v>
      </c>
      <c r="AX441" s="13" t="s">
        <v>72</v>
      </c>
      <c r="AY441" s="251" t="s">
        <v>136</v>
      </c>
    </row>
    <row r="442" spans="2:51" s="13" customFormat="1" ht="12">
      <c r="B442" s="241"/>
      <c r="C442" s="242"/>
      <c r="D442" s="228" t="s">
        <v>147</v>
      </c>
      <c r="E442" s="243" t="s">
        <v>19</v>
      </c>
      <c r="F442" s="244" t="s">
        <v>171</v>
      </c>
      <c r="G442" s="242"/>
      <c r="H442" s="245">
        <v>0.4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AT442" s="251" t="s">
        <v>147</v>
      </c>
      <c r="AU442" s="251" t="s">
        <v>81</v>
      </c>
      <c r="AV442" s="13" t="s">
        <v>81</v>
      </c>
      <c r="AW442" s="13" t="s">
        <v>34</v>
      </c>
      <c r="AX442" s="13" t="s">
        <v>72</v>
      </c>
      <c r="AY442" s="251" t="s">
        <v>136</v>
      </c>
    </row>
    <row r="443" spans="2:51" s="13" customFormat="1" ht="12">
      <c r="B443" s="241"/>
      <c r="C443" s="242"/>
      <c r="D443" s="228" t="s">
        <v>147</v>
      </c>
      <c r="E443" s="243" t="s">
        <v>19</v>
      </c>
      <c r="F443" s="244" t="s">
        <v>172</v>
      </c>
      <c r="G443" s="242"/>
      <c r="H443" s="245">
        <v>73.5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AT443" s="251" t="s">
        <v>147</v>
      </c>
      <c r="AU443" s="251" t="s">
        <v>81</v>
      </c>
      <c r="AV443" s="13" t="s">
        <v>81</v>
      </c>
      <c r="AW443" s="13" t="s">
        <v>34</v>
      </c>
      <c r="AX443" s="13" t="s">
        <v>72</v>
      </c>
      <c r="AY443" s="251" t="s">
        <v>136</v>
      </c>
    </row>
    <row r="444" spans="2:51" s="14" customFormat="1" ht="12">
      <c r="B444" s="252"/>
      <c r="C444" s="253"/>
      <c r="D444" s="228" t="s">
        <v>147</v>
      </c>
      <c r="E444" s="254" t="s">
        <v>19</v>
      </c>
      <c r="F444" s="255" t="s">
        <v>150</v>
      </c>
      <c r="G444" s="253"/>
      <c r="H444" s="256">
        <v>74.4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AT444" s="262" t="s">
        <v>147</v>
      </c>
      <c r="AU444" s="262" t="s">
        <v>81</v>
      </c>
      <c r="AV444" s="14" t="s">
        <v>143</v>
      </c>
      <c r="AW444" s="14" t="s">
        <v>34</v>
      </c>
      <c r="AX444" s="14" t="s">
        <v>79</v>
      </c>
      <c r="AY444" s="262" t="s">
        <v>136</v>
      </c>
    </row>
    <row r="445" spans="2:65" s="1" customFormat="1" ht="20.4" customHeight="1">
      <c r="B445" s="39"/>
      <c r="C445" s="216" t="s">
        <v>527</v>
      </c>
      <c r="D445" s="216" t="s">
        <v>138</v>
      </c>
      <c r="E445" s="217" t="s">
        <v>528</v>
      </c>
      <c r="F445" s="218" t="s">
        <v>529</v>
      </c>
      <c r="G445" s="219" t="s">
        <v>165</v>
      </c>
      <c r="H445" s="220">
        <v>689.784</v>
      </c>
      <c r="I445" s="221"/>
      <c r="J445" s="222">
        <f>ROUND(I445*H445,2)</f>
        <v>0</v>
      </c>
      <c r="K445" s="218" t="s">
        <v>142</v>
      </c>
      <c r="L445" s="44"/>
      <c r="M445" s="223" t="s">
        <v>19</v>
      </c>
      <c r="N445" s="224" t="s">
        <v>43</v>
      </c>
      <c r="O445" s="80"/>
      <c r="P445" s="225">
        <f>O445*H445</f>
        <v>0</v>
      </c>
      <c r="Q445" s="225">
        <v>0</v>
      </c>
      <c r="R445" s="225">
        <f>Q445*H445</f>
        <v>0</v>
      </c>
      <c r="S445" s="225">
        <v>0</v>
      </c>
      <c r="T445" s="226">
        <f>S445*H445</f>
        <v>0</v>
      </c>
      <c r="AR445" s="18" t="s">
        <v>143</v>
      </c>
      <c r="AT445" s="18" t="s">
        <v>138</v>
      </c>
      <c r="AU445" s="18" t="s">
        <v>81</v>
      </c>
      <c r="AY445" s="18" t="s">
        <v>136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8" t="s">
        <v>79</v>
      </c>
      <c r="BK445" s="227">
        <f>ROUND(I445*H445,2)</f>
        <v>0</v>
      </c>
      <c r="BL445" s="18" t="s">
        <v>143</v>
      </c>
      <c r="BM445" s="18" t="s">
        <v>530</v>
      </c>
    </row>
    <row r="446" spans="2:47" s="1" customFormat="1" ht="12">
      <c r="B446" s="39"/>
      <c r="C446" s="40"/>
      <c r="D446" s="228" t="s">
        <v>145</v>
      </c>
      <c r="E446" s="40"/>
      <c r="F446" s="229" t="s">
        <v>531</v>
      </c>
      <c r="G446" s="40"/>
      <c r="H446" s="40"/>
      <c r="I446" s="143"/>
      <c r="J446" s="40"/>
      <c r="K446" s="40"/>
      <c r="L446" s="44"/>
      <c r="M446" s="230"/>
      <c r="N446" s="80"/>
      <c r="O446" s="80"/>
      <c r="P446" s="80"/>
      <c r="Q446" s="80"/>
      <c r="R446" s="80"/>
      <c r="S446" s="80"/>
      <c r="T446" s="81"/>
      <c r="AT446" s="18" t="s">
        <v>145</v>
      </c>
      <c r="AU446" s="18" t="s">
        <v>81</v>
      </c>
    </row>
    <row r="447" spans="2:51" s="12" customFormat="1" ht="12">
      <c r="B447" s="231"/>
      <c r="C447" s="232"/>
      <c r="D447" s="228" t="s">
        <v>147</v>
      </c>
      <c r="E447" s="233" t="s">
        <v>19</v>
      </c>
      <c r="F447" s="234" t="s">
        <v>292</v>
      </c>
      <c r="G447" s="232"/>
      <c r="H447" s="233" t="s">
        <v>19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147</v>
      </c>
      <c r="AU447" s="240" t="s">
        <v>81</v>
      </c>
      <c r="AV447" s="12" t="s">
        <v>79</v>
      </c>
      <c r="AW447" s="12" t="s">
        <v>34</v>
      </c>
      <c r="AX447" s="12" t="s">
        <v>72</v>
      </c>
      <c r="AY447" s="240" t="s">
        <v>136</v>
      </c>
    </row>
    <row r="448" spans="2:51" s="12" customFormat="1" ht="12">
      <c r="B448" s="231"/>
      <c r="C448" s="232"/>
      <c r="D448" s="228" t="s">
        <v>147</v>
      </c>
      <c r="E448" s="233" t="s">
        <v>19</v>
      </c>
      <c r="F448" s="234" t="s">
        <v>532</v>
      </c>
      <c r="G448" s="232"/>
      <c r="H448" s="233" t="s">
        <v>19</v>
      </c>
      <c r="I448" s="235"/>
      <c r="J448" s="232"/>
      <c r="K448" s="232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147</v>
      </c>
      <c r="AU448" s="240" t="s">
        <v>81</v>
      </c>
      <c r="AV448" s="12" t="s">
        <v>79</v>
      </c>
      <c r="AW448" s="12" t="s">
        <v>34</v>
      </c>
      <c r="AX448" s="12" t="s">
        <v>72</v>
      </c>
      <c r="AY448" s="240" t="s">
        <v>136</v>
      </c>
    </row>
    <row r="449" spans="2:51" s="13" customFormat="1" ht="12">
      <c r="B449" s="241"/>
      <c r="C449" s="242"/>
      <c r="D449" s="228" t="s">
        <v>147</v>
      </c>
      <c r="E449" s="243" t="s">
        <v>19</v>
      </c>
      <c r="F449" s="244" t="s">
        <v>533</v>
      </c>
      <c r="G449" s="242"/>
      <c r="H449" s="245">
        <v>116.78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147</v>
      </c>
      <c r="AU449" s="251" t="s">
        <v>81</v>
      </c>
      <c r="AV449" s="13" t="s">
        <v>81</v>
      </c>
      <c r="AW449" s="13" t="s">
        <v>34</v>
      </c>
      <c r="AX449" s="13" t="s">
        <v>72</v>
      </c>
      <c r="AY449" s="251" t="s">
        <v>136</v>
      </c>
    </row>
    <row r="450" spans="2:51" s="12" customFormat="1" ht="12">
      <c r="B450" s="231"/>
      <c r="C450" s="232"/>
      <c r="D450" s="228" t="s">
        <v>147</v>
      </c>
      <c r="E450" s="233" t="s">
        <v>19</v>
      </c>
      <c r="F450" s="234" t="s">
        <v>534</v>
      </c>
      <c r="G450" s="232"/>
      <c r="H450" s="233" t="s">
        <v>19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147</v>
      </c>
      <c r="AU450" s="240" t="s">
        <v>81</v>
      </c>
      <c r="AV450" s="12" t="s">
        <v>79</v>
      </c>
      <c r="AW450" s="12" t="s">
        <v>34</v>
      </c>
      <c r="AX450" s="12" t="s">
        <v>72</v>
      </c>
      <c r="AY450" s="240" t="s">
        <v>136</v>
      </c>
    </row>
    <row r="451" spans="2:51" s="13" customFormat="1" ht="12">
      <c r="B451" s="241"/>
      <c r="C451" s="242"/>
      <c r="D451" s="228" t="s">
        <v>147</v>
      </c>
      <c r="E451" s="243" t="s">
        <v>19</v>
      </c>
      <c r="F451" s="244" t="s">
        <v>535</v>
      </c>
      <c r="G451" s="242"/>
      <c r="H451" s="245">
        <v>573.004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147</v>
      </c>
      <c r="AU451" s="251" t="s">
        <v>81</v>
      </c>
      <c r="AV451" s="13" t="s">
        <v>81</v>
      </c>
      <c r="AW451" s="13" t="s">
        <v>34</v>
      </c>
      <c r="AX451" s="13" t="s">
        <v>72</v>
      </c>
      <c r="AY451" s="251" t="s">
        <v>136</v>
      </c>
    </row>
    <row r="452" spans="2:51" s="14" customFormat="1" ht="12">
      <c r="B452" s="252"/>
      <c r="C452" s="253"/>
      <c r="D452" s="228" t="s">
        <v>147</v>
      </c>
      <c r="E452" s="254" t="s">
        <v>19</v>
      </c>
      <c r="F452" s="255" t="s">
        <v>150</v>
      </c>
      <c r="G452" s="253"/>
      <c r="H452" s="256">
        <v>689.784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AT452" s="262" t="s">
        <v>147</v>
      </c>
      <c r="AU452" s="262" t="s">
        <v>81</v>
      </c>
      <c r="AV452" s="14" t="s">
        <v>143</v>
      </c>
      <c r="AW452" s="14" t="s">
        <v>34</v>
      </c>
      <c r="AX452" s="14" t="s">
        <v>79</v>
      </c>
      <c r="AY452" s="262" t="s">
        <v>136</v>
      </c>
    </row>
    <row r="453" spans="2:65" s="1" customFormat="1" ht="14.4" customHeight="1">
      <c r="B453" s="39"/>
      <c r="C453" s="216" t="s">
        <v>536</v>
      </c>
      <c r="D453" s="216" t="s">
        <v>138</v>
      </c>
      <c r="E453" s="217" t="s">
        <v>537</v>
      </c>
      <c r="F453" s="218" t="s">
        <v>538</v>
      </c>
      <c r="G453" s="219" t="s">
        <v>165</v>
      </c>
      <c r="H453" s="220">
        <v>115.844</v>
      </c>
      <c r="I453" s="221"/>
      <c r="J453" s="222">
        <f>ROUND(I453*H453,2)</f>
        <v>0</v>
      </c>
      <c r="K453" s="218" t="s">
        <v>19</v>
      </c>
      <c r="L453" s="44"/>
      <c r="M453" s="223" t="s">
        <v>19</v>
      </c>
      <c r="N453" s="224" t="s">
        <v>43</v>
      </c>
      <c r="O453" s="80"/>
      <c r="P453" s="225">
        <f>O453*H453</f>
        <v>0</v>
      </c>
      <c r="Q453" s="225">
        <v>0</v>
      </c>
      <c r="R453" s="225">
        <f>Q453*H453</f>
        <v>0</v>
      </c>
      <c r="S453" s="225">
        <v>0</v>
      </c>
      <c r="T453" s="226">
        <f>S453*H453</f>
        <v>0</v>
      </c>
      <c r="AR453" s="18" t="s">
        <v>143</v>
      </c>
      <c r="AT453" s="18" t="s">
        <v>138</v>
      </c>
      <c r="AU453" s="18" t="s">
        <v>81</v>
      </c>
      <c r="AY453" s="18" t="s">
        <v>136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8" t="s">
        <v>79</v>
      </c>
      <c r="BK453" s="227">
        <f>ROUND(I453*H453,2)</f>
        <v>0</v>
      </c>
      <c r="BL453" s="18" t="s">
        <v>143</v>
      </c>
      <c r="BM453" s="18" t="s">
        <v>539</v>
      </c>
    </row>
    <row r="454" spans="2:47" s="1" customFormat="1" ht="12">
      <c r="B454" s="39"/>
      <c r="C454" s="40"/>
      <c r="D454" s="228" t="s">
        <v>145</v>
      </c>
      <c r="E454" s="40"/>
      <c r="F454" s="229" t="s">
        <v>538</v>
      </c>
      <c r="G454" s="40"/>
      <c r="H454" s="40"/>
      <c r="I454" s="143"/>
      <c r="J454" s="40"/>
      <c r="K454" s="40"/>
      <c r="L454" s="44"/>
      <c r="M454" s="230"/>
      <c r="N454" s="80"/>
      <c r="O454" s="80"/>
      <c r="P454" s="80"/>
      <c r="Q454" s="80"/>
      <c r="R454" s="80"/>
      <c r="S454" s="80"/>
      <c r="T454" s="81"/>
      <c r="AT454" s="18" t="s">
        <v>145</v>
      </c>
      <c r="AU454" s="18" t="s">
        <v>81</v>
      </c>
    </row>
    <row r="455" spans="2:47" s="1" customFormat="1" ht="12">
      <c r="B455" s="39"/>
      <c r="C455" s="40"/>
      <c r="D455" s="228" t="s">
        <v>540</v>
      </c>
      <c r="E455" s="40"/>
      <c r="F455" s="273" t="s">
        <v>541</v>
      </c>
      <c r="G455" s="40"/>
      <c r="H455" s="40"/>
      <c r="I455" s="143"/>
      <c r="J455" s="40"/>
      <c r="K455" s="40"/>
      <c r="L455" s="44"/>
      <c r="M455" s="230"/>
      <c r="N455" s="80"/>
      <c r="O455" s="80"/>
      <c r="P455" s="80"/>
      <c r="Q455" s="80"/>
      <c r="R455" s="80"/>
      <c r="S455" s="80"/>
      <c r="T455" s="81"/>
      <c r="AT455" s="18" t="s">
        <v>540</v>
      </c>
      <c r="AU455" s="18" t="s">
        <v>81</v>
      </c>
    </row>
    <row r="456" spans="2:51" s="12" customFormat="1" ht="12">
      <c r="B456" s="231"/>
      <c r="C456" s="232"/>
      <c r="D456" s="228" t="s">
        <v>147</v>
      </c>
      <c r="E456" s="233" t="s">
        <v>19</v>
      </c>
      <c r="F456" s="234" t="s">
        <v>542</v>
      </c>
      <c r="G456" s="232"/>
      <c r="H456" s="233" t="s">
        <v>19</v>
      </c>
      <c r="I456" s="235"/>
      <c r="J456" s="232"/>
      <c r="K456" s="232"/>
      <c r="L456" s="236"/>
      <c r="M456" s="237"/>
      <c r="N456" s="238"/>
      <c r="O456" s="238"/>
      <c r="P456" s="238"/>
      <c r="Q456" s="238"/>
      <c r="R456" s="238"/>
      <c r="S456" s="238"/>
      <c r="T456" s="239"/>
      <c r="AT456" s="240" t="s">
        <v>147</v>
      </c>
      <c r="AU456" s="240" t="s">
        <v>81</v>
      </c>
      <c r="AV456" s="12" t="s">
        <v>79</v>
      </c>
      <c r="AW456" s="12" t="s">
        <v>34</v>
      </c>
      <c r="AX456" s="12" t="s">
        <v>72</v>
      </c>
      <c r="AY456" s="240" t="s">
        <v>136</v>
      </c>
    </row>
    <row r="457" spans="2:51" s="13" customFormat="1" ht="12">
      <c r="B457" s="241"/>
      <c r="C457" s="242"/>
      <c r="D457" s="228" t="s">
        <v>147</v>
      </c>
      <c r="E457" s="243" t="s">
        <v>19</v>
      </c>
      <c r="F457" s="244" t="s">
        <v>543</v>
      </c>
      <c r="G457" s="242"/>
      <c r="H457" s="245">
        <v>115.844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AT457" s="251" t="s">
        <v>147</v>
      </c>
      <c r="AU457" s="251" t="s">
        <v>81</v>
      </c>
      <c r="AV457" s="13" t="s">
        <v>81</v>
      </c>
      <c r="AW457" s="13" t="s">
        <v>34</v>
      </c>
      <c r="AX457" s="13" t="s">
        <v>72</v>
      </c>
      <c r="AY457" s="251" t="s">
        <v>136</v>
      </c>
    </row>
    <row r="458" spans="2:51" s="14" customFormat="1" ht="12">
      <c r="B458" s="252"/>
      <c r="C458" s="253"/>
      <c r="D458" s="228" t="s">
        <v>147</v>
      </c>
      <c r="E458" s="254" t="s">
        <v>19</v>
      </c>
      <c r="F458" s="255" t="s">
        <v>150</v>
      </c>
      <c r="G458" s="253"/>
      <c r="H458" s="256">
        <v>115.844</v>
      </c>
      <c r="I458" s="257"/>
      <c r="J458" s="253"/>
      <c r="K458" s="253"/>
      <c r="L458" s="258"/>
      <c r="M458" s="259"/>
      <c r="N458" s="260"/>
      <c r="O458" s="260"/>
      <c r="P458" s="260"/>
      <c r="Q458" s="260"/>
      <c r="R458" s="260"/>
      <c r="S458" s="260"/>
      <c r="T458" s="261"/>
      <c r="AT458" s="262" t="s">
        <v>147</v>
      </c>
      <c r="AU458" s="262" t="s">
        <v>81</v>
      </c>
      <c r="AV458" s="14" t="s">
        <v>143</v>
      </c>
      <c r="AW458" s="14" t="s">
        <v>34</v>
      </c>
      <c r="AX458" s="14" t="s">
        <v>79</v>
      </c>
      <c r="AY458" s="262" t="s">
        <v>136</v>
      </c>
    </row>
    <row r="459" spans="2:65" s="1" customFormat="1" ht="20.4" customHeight="1">
      <c r="B459" s="39"/>
      <c r="C459" s="216" t="s">
        <v>544</v>
      </c>
      <c r="D459" s="216" t="s">
        <v>138</v>
      </c>
      <c r="E459" s="217" t="s">
        <v>545</v>
      </c>
      <c r="F459" s="218" t="s">
        <v>546</v>
      </c>
      <c r="G459" s="219" t="s">
        <v>165</v>
      </c>
      <c r="H459" s="220">
        <v>318.85</v>
      </c>
      <c r="I459" s="221"/>
      <c r="J459" s="222">
        <f>ROUND(I459*H459,2)</f>
        <v>0</v>
      </c>
      <c r="K459" s="218" t="s">
        <v>142</v>
      </c>
      <c r="L459" s="44"/>
      <c r="M459" s="223" t="s">
        <v>19</v>
      </c>
      <c r="N459" s="224" t="s">
        <v>43</v>
      </c>
      <c r="O459" s="80"/>
      <c r="P459" s="225">
        <f>O459*H459</f>
        <v>0</v>
      </c>
      <c r="Q459" s="225">
        <v>0</v>
      </c>
      <c r="R459" s="225">
        <f>Q459*H459</f>
        <v>0</v>
      </c>
      <c r="S459" s="225">
        <v>0</v>
      </c>
      <c r="T459" s="226">
        <f>S459*H459</f>
        <v>0</v>
      </c>
      <c r="AR459" s="18" t="s">
        <v>143</v>
      </c>
      <c r="AT459" s="18" t="s">
        <v>138</v>
      </c>
      <c r="AU459" s="18" t="s">
        <v>81</v>
      </c>
      <c r="AY459" s="18" t="s">
        <v>136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8" t="s">
        <v>79</v>
      </c>
      <c r="BK459" s="227">
        <f>ROUND(I459*H459,2)</f>
        <v>0</v>
      </c>
      <c r="BL459" s="18" t="s">
        <v>143</v>
      </c>
      <c r="BM459" s="18" t="s">
        <v>547</v>
      </c>
    </row>
    <row r="460" spans="2:47" s="1" customFormat="1" ht="12">
      <c r="B460" s="39"/>
      <c r="C460" s="40"/>
      <c r="D460" s="228" t="s">
        <v>145</v>
      </c>
      <c r="E460" s="40"/>
      <c r="F460" s="229" t="s">
        <v>546</v>
      </c>
      <c r="G460" s="40"/>
      <c r="H460" s="40"/>
      <c r="I460" s="143"/>
      <c r="J460" s="40"/>
      <c r="K460" s="40"/>
      <c r="L460" s="44"/>
      <c r="M460" s="230"/>
      <c r="N460" s="80"/>
      <c r="O460" s="80"/>
      <c r="P460" s="80"/>
      <c r="Q460" s="80"/>
      <c r="R460" s="80"/>
      <c r="S460" s="80"/>
      <c r="T460" s="81"/>
      <c r="AT460" s="18" t="s">
        <v>145</v>
      </c>
      <c r="AU460" s="18" t="s">
        <v>81</v>
      </c>
    </row>
    <row r="461" spans="2:51" s="12" customFormat="1" ht="12">
      <c r="B461" s="231"/>
      <c r="C461" s="232"/>
      <c r="D461" s="228" t="s">
        <v>147</v>
      </c>
      <c r="E461" s="233" t="s">
        <v>19</v>
      </c>
      <c r="F461" s="234" t="s">
        <v>511</v>
      </c>
      <c r="G461" s="232"/>
      <c r="H461" s="233" t="s">
        <v>19</v>
      </c>
      <c r="I461" s="235"/>
      <c r="J461" s="232"/>
      <c r="K461" s="232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147</v>
      </c>
      <c r="AU461" s="240" t="s">
        <v>81</v>
      </c>
      <c r="AV461" s="12" t="s">
        <v>79</v>
      </c>
      <c r="AW461" s="12" t="s">
        <v>34</v>
      </c>
      <c r="AX461" s="12" t="s">
        <v>72</v>
      </c>
      <c r="AY461" s="240" t="s">
        <v>136</v>
      </c>
    </row>
    <row r="462" spans="2:51" s="12" customFormat="1" ht="12">
      <c r="B462" s="231"/>
      <c r="C462" s="232"/>
      <c r="D462" s="228" t="s">
        <v>147</v>
      </c>
      <c r="E462" s="233" t="s">
        <v>19</v>
      </c>
      <c r="F462" s="234" t="s">
        <v>457</v>
      </c>
      <c r="G462" s="232"/>
      <c r="H462" s="233" t="s">
        <v>19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147</v>
      </c>
      <c r="AU462" s="240" t="s">
        <v>81</v>
      </c>
      <c r="AV462" s="12" t="s">
        <v>79</v>
      </c>
      <c r="AW462" s="12" t="s">
        <v>34</v>
      </c>
      <c r="AX462" s="12" t="s">
        <v>72</v>
      </c>
      <c r="AY462" s="240" t="s">
        <v>136</v>
      </c>
    </row>
    <row r="463" spans="2:51" s="12" customFormat="1" ht="12">
      <c r="B463" s="231"/>
      <c r="C463" s="232"/>
      <c r="D463" s="228" t="s">
        <v>147</v>
      </c>
      <c r="E463" s="233" t="s">
        <v>19</v>
      </c>
      <c r="F463" s="234" t="s">
        <v>548</v>
      </c>
      <c r="G463" s="232"/>
      <c r="H463" s="233" t="s">
        <v>19</v>
      </c>
      <c r="I463" s="235"/>
      <c r="J463" s="232"/>
      <c r="K463" s="232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147</v>
      </c>
      <c r="AU463" s="240" t="s">
        <v>81</v>
      </c>
      <c r="AV463" s="12" t="s">
        <v>79</v>
      </c>
      <c r="AW463" s="12" t="s">
        <v>34</v>
      </c>
      <c r="AX463" s="12" t="s">
        <v>72</v>
      </c>
      <c r="AY463" s="240" t="s">
        <v>136</v>
      </c>
    </row>
    <row r="464" spans="2:51" s="13" customFormat="1" ht="12">
      <c r="B464" s="241"/>
      <c r="C464" s="242"/>
      <c r="D464" s="228" t="s">
        <v>147</v>
      </c>
      <c r="E464" s="243" t="s">
        <v>19</v>
      </c>
      <c r="F464" s="244" t="s">
        <v>172</v>
      </c>
      <c r="G464" s="242"/>
      <c r="H464" s="245">
        <v>73.5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147</v>
      </c>
      <c r="AU464" s="251" t="s">
        <v>81</v>
      </c>
      <c r="AV464" s="13" t="s">
        <v>81</v>
      </c>
      <c r="AW464" s="13" t="s">
        <v>34</v>
      </c>
      <c r="AX464" s="13" t="s">
        <v>72</v>
      </c>
      <c r="AY464" s="251" t="s">
        <v>136</v>
      </c>
    </row>
    <row r="465" spans="2:51" s="12" customFormat="1" ht="12">
      <c r="B465" s="231"/>
      <c r="C465" s="232"/>
      <c r="D465" s="228" t="s">
        <v>147</v>
      </c>
      <c r="E465" s="233" t="s">
        <v>19</v>
      </c>
      <c r="F465" s="234" t="s">
        <v>549</v>
      </c>
      <c r="G465" s="232"/>
      <c r="H465" s="233" t="s">
        <v>19</v>
      </c>
      <c r="I465" s="235"/>
      <c r="J465" s="232"/>
      <c r="K465" s="232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147</v>
      </c>
      <c r="AU465" s="240" t="s">
        <v>81</v>
      </c>
      <c r="AV465" s="12" t="s">
        <v>79</v>
      </c>
      <c r="AW465" s="12" t="s">
        <v>34</v>
      </c>
      <c r="AX465" s="12" t="s">
        <v>72</v>
      </c>
      <c r="AY465" s="240" t="s">
        <v>136</v>
      </c>
    </row>
    <row r="466" spans="2:51" s="13" customFormat="1" ht="12">
      <c r="B466" s="241"/>
      <c r="C466" s="242"/>
      <c r="D466" s="228" t="s">
        <v>147</v>
      </c>
      <c r="E466" s="243" t="s">
        <v>19</v>
      </c>
      <c r="F466" s="244" t="s">
        <v>461</v>
      </c>
      <c r="G466" s="242"/>
      <c r="H466" s="245">
        <v>224.85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AT466" s="251" t="s">
        <v>147</v>
      </c>
      <c r="AU466" s="251" t="s">
        <v>81</v>
      </c>
      <c r="AV466" s="13" t="s">
        <v>81</v>
      </c>
      <c r="AW466" s="13" t="s">
        <v>34</v>
      </c>
      <c r="AX466" s="13" t="s">
        <v>72</v>
      </c>
      <c r="AY466" s="251" t="s">
        <v>136</v>
      </c>
    </row>
    <row r="467" spans="2:51" s="12" customFormat="1" ht="12">
      <c r="B467" s="231"/>
      <c r="C467" s="232"/>
      <c r="D467" s="228" t="s">
        <v>147</v>
      </c>
      <c r="E467" s="233" t="s">
        <v>19</v>
      </c>
      <c r="F467" s="234" t="s">
        <v>550</v>
      </c>
      <c r="G467" s="232"/>
      <c r="H467" s="233" t="s">
        <v>19</v>
      </c>
      <c r="I467" s="235"/>
      <c r="J467" s="232"/>
      <c r="K467" s="232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147</v>
      </c>
      <c r="AU467" s="240" t="s">
        <v>81</v>
      </c>
      <c r="AV467" s="12" t="s">
        <v>79</v>
      </c>
      <c r="AW467" s="12" t="s">
        <v>34</v>
      </c>
      <c r="AX467" s="12" t="s">
        <v>72</v>
      </c>
      <c r="AY467" s="240" t="s">
        <v>136</v>
      </c>
    </row>
    <row r="468" spans="2:51" s="13" customFormat="1" ht="12">
      <c r="B468" s="241"/>
      <c r="C468" s="242"/>
      <c r="D468" s="228" t="s">
        <v>147</v>
      </c>
      <c r="E468" s="243" t="s">
        <v>19</v>
      </c>
      <c r="F468" s="244" t="s">
        <v>427</v>
      </c>
      <c r="G468" s="242"/>
      <c r="H468" s="245">
        <v>20.5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147</v>
      </c>
      <c r="AU468" s="251" t="s">
        <v>81</v>
      </c>
      <c r="AV468" s="13" t="s">
        <v>81</v>
      </c>
      <c r="AW468" s="13" t="s">
        <v>34</v>
      </c>
      <c r="AX468" s="13" t="s">
        <v>72</v>
      </c>
      <c r="AY468" s="251" t="s">
        <v>136</v>
      </c>
    </row>
    <row r="469" spans="2:51" s="14" customFormat="1" ht="12">
      <c r="B469" s="252"/>
      <c r="C469" s="253"/>
      <c r="D469" s="228" t="s">
        <v>147</v>
      </c>
      <c r="E469" s="254" t="s">
        <v>19</v>
      </c>
      <c r="F469" s="255" t="s">
        <v>150</v>
      </c>
      <c r="G469" s="253"/>
      <c r="H469" s="256">
        <v>318.85</v>
      </c>
      <c r="I469" s="257"/>
      <c r="J469" s="253"/>
      <c r="K469" s="253"/>
      <c r="L469" s="258"/>
      <c r="M469" s="259"/>
      <c r="N469" s="260"/>
      <c r="O469" s="260"/>
      <c r="P469" s="260"/>
      <c r="Q469" s="260"/>
      <c r="R469" s="260"/>
      <c r="S469" s="260"/>
      <c r="T469" s="261"/>
      <c r="AT469" s="262" t="s">
        <v>147</v>
      </c>
      <c r="AU469" s="262" t="s">
        <v>81</v>
      </c>
      <c r="AV469" s="14" t="s">
        <v>143</v>
      </c>
      <c r="AW469" s="14" t="s">
        <v>34</v>
      </c>
      <c r="AX469" s="14" t="s">
        <v>79</v>
      </c>
      <c r="AY469" s="262" t="s">
        <v>136</v>
      </c>
    </row>
    <row r="470" spans="2:65" s="1" customFormat="1" ht="20.4" customHeight="1">
      <c r="B470" s="39"/>
      <c r="C470" s="216" t="s">
        <v>551</v>
      </c>
      <c r="D470" s="216" t="s">
        <v>138</v>
      </c>
      <c r="E470" s="217" t="s">
        <v>552</v>
      </c>
      <c r="F470" s="218" t="s">
        <v>553</v>
      </c>
      <c r="G470" s="219" t="s">
        <v>343</v>
      </c>
      <c r="H470" s="220">
        <v>1031.407</v>
      </c>
      <c r="I470" s="221"/>
      <c r="J470" s="222">
        <f>ROUND(I470*H470,2)</f>
        <v>0</v>
      </c>
      <c r="K470" s="218" t="s">
        <v>142</v>
      </c>
      <c r="L470" s="44"/>
      <c r="M470" s="223" t="s">
        <v>19</v>
      </c>
      <c r="N470" s="224" t="s">
        <v>43</v>
      </c>
      <c r="O470" s="80"/>
      <c r="P470" s="225">
        <f>O470*H470</f>
        <v>0</v>
      </c>
      <c r="Q470" s="225">
        <v>0</v>
      </c>
      <c r="R470" s="225">
        <f>Q470*H470</f>
        <v>0</v>
      </c>
      <c r="S470" s="225">
        <v>0</v>
      </c>
      <c r="T470" s="226">
        <f>S470*H470</f>
        <v>0</v>
      </c>
      <c r="AR470" s="18" t="s">
        <v>143</v>
      </c>
      <c r="AT470" s="18" t="s">
        <v>138</v>
      </c>
      <c r="AU470" s="18" t="s">
        <v>81</v>
      </c>
      <c r="AY470" s="18" t="s">
        <v>136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18" t="s">
        <v>79</v>
      </c>
      <c r="BK470" s="227">
        <f>ROUND(I470*H470,2)</f>
        <v>0</v>
      </c>
      <c r="BL470" s="18" t="s">
        <v>143</v>
      </c>
      <c r="BM470" s="18" t="s">
        <v>554</v>
      </c>
    </row>
    <row r="471" spans="2:47" s="1" customFormat="1" ht="12">
      <c r="B471" s="39"/>
      <c r="C471" s="40"/>
      <c r="D471" s="228" t="s">
        <v>145</v>
      </c>
      <c r="E471" s="40"/>
      <c r="F471" s="229" t="s">
        <v>555</v>
      </c>
      <c r="G471" s="40"/>
      <c r="H471" s="40"/>
      <c r="I471" s="143"/>
      <c r="J471" s="40"/>
      <c r="K471" s="40"/>
      <c r="L471" s="44"/>
      <c r="M471" s="230"/>
      <c r="N471" s="80"/>
      <c r="O471" s="80"/>
      <c r="P471" s="80"/>
      <c r="Q471" s="80"/>
      <c r="R471" s="80"/>
      <c r="S471" s="80"/>
      <c r="T471" s="81"/>
      <c r="AT471" s="18" t="s">
        <v>145</v>
      </c>
      <c r="AU471" s="18" t="s">
        <v>81</v>
      </c>
    </row>
    <row r="472" spans="2:51" s="12" customFormat="1" ht="12">
      <c r="B472" s="231"/>
      <c r="C472" s="232"/>
      <c r="D472" s="228" t="s">
        <v>147</v>
      </c>
      <c r="E472" s="233" t="s">
        <v>19</v>
      </c>
      <c r="F472" s="234" t="s">
        <v>556</v>
      </c>
      <c r="G472" s="232"/>
      <c r="H472" s="233" t="s">
        <v>19</v>
      </c>
      <c r="I472" s="235"/>
      <c r="J472" s="232"/>
      <c r="K472" s="232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147</v>
      </c>
      <c r="AU472" s="240" t="s">
        <v>81</v>
      </c>
      <c r="AV472" s="12" t="s">
        <v>79</v>
      </c>
      <c r="AW472" s="12" t="s">
        <v>34</v>
      </c>
      <c r="AX472" s="12" t="s">
        <v>72</v>
      </c>
      <c r="AY472" s="240" t="s">
        <v>136</v>
      </c>
    </row>
    <row r="473" spans="2:51" s="12" customFormat="1" ht="12">
      <c r="B473" s="231"/>
      <c r="C473" s="232"/>
      <c r="D473" s="228" t="s">
        <v>147</v>
      </c>
      <c r="E473" s="233" t="s">
        <v>19</v>
      </c>
      <c r="F473" s="234" t="s">
        <v>557</v>
      </c>
      <c r="G473" s="232"/>
      <c r="H473" s="233" t="s">
        <v>19</v>
      </c>
      <c r="I473" s="235"/>
      <c r="J473" s="232"/>
      <c r="K473" s="232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147</v>
      </c>
      <c r="AU473" s="240" t="s">
        <v>81</v>
      </c>
      <c r="AV473" s="12" t="s">
        <v>79</v>
      </c>
      <c r="AW473" s="12" t="s">
        <v>34</v>
      </c>
      <c r="AX473" s="12" t="s">
        <v>72</v>
      </c>
      <c r="AY473" s="240" t="s">
        <v>136</v>
      </c>
    </row>
    <row r="474" spans="2:51" s="13" customFormat="1" ht="12">
      <c r="B474" s="241"/>
      <c r="C474" s="242"/>
      <c r="D474" s="228" t="s">
        <v>147</v>
      </c>
      <c r="E474" s="243" t="s">
        <v>19</v>
      </c>
      <c r="F474" s="244" t="s">
        <v>558</v>
      </c>
      <c r="G474" s="242"/>
      <c r="H474" s="245">
        <v>1031.407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AT474" s="251" t="s">
        <v>147</v>
      </c>
      <c r="AU474" s="251" t="s">
        <v>81</v>
      </c>
      <c r="AV474" s="13" t="s">
        <v>81</v>
      </c>
      <c r="AW474" s="13" t="s">
        <v>34</v>
      </c>
      <c r="AX474" s="13" t="s">
        <v>72</v>
      </c>
      <c r="AY474" s="251" t="s">
        <v>136</v>
      </c>
    </row>
    <row r="475" spans="2:51" s="14" customFormat="1" ht="12">
      <c r="B475" s="252"/>
      <c r="C475" s="253"/>
      <c r="D475" s="228" t="s">
        <v>147</v>
      </c>
      <c r="E475" s="254" t="s">
        <v>19</v>
      </c>
      <c r="F475" s="255" t="s">
        <v>150</v>
      </c>
      <c r="G475" s="253"/>
      <c r="H475" s="256">
        <v>1031.407</v>
      </c>
      <c r="I475" s="257"/>
      <c r="J475" s="253"/>
      <c r="K475" s="253"/>
      <c r="L475" s="258"/>
      <c r="M475" s="259"/>
      <c r="N475" s="260"/>
      <c r="O475" s="260"/>
      <c r="P475" s="260"/>
      <c r="Q475" s="260"/>
      <c r="R475" s="260"/>
      <c r="S475" s="260"/>
      <c r="T475" s="261"/>
      <c r="AT475" s="262" t="s">
        <v>147</v>
      </c>
      <c r="AU475" s="262" t="s">
        <v>81</v>
      </c>
      <c r="AV475" s="14" t="s">
        <v>143</v>
      </c>
      <c r="AW475" s="14" t="s">
        <v>34</v>
      </c>
      <c r="AX475" s="14" t="s">
        <v>79</v>
      </c>
      <c r="AY475" s="262" t="s">
        <v>136</v>
      </c>
    </row>
    <row r="476" spans="2:65" s="1" customFormat="1" ht="20.4" customHeight="1">
      <c r="B476" s="39"/>
      <c r="C476" s="216" t="s">
        <v>559</v>
      </c>
      <c r="D476" s="216" t="s">
        <v>138</v>
      </c>
      <c r="E476" s="217" t="s">
        <v>560</v>
      </c>
      <c r="F476" s="218" t="s">
        <v>561</v>
      </c>
      <c r="G476" s="219" t="s">
        <v>165</v>
      </c>
      <c r="H476" s="220">
        <v>72.07</v>
      </c>
      <c r="I476" s="221"/>
      <c r="J476" s="222">
        <f>ROUND(I476*H476,2)</f>
        <v>0</v>
      </c>
      <c r="K476" s="218" t="s">
        <v>142</v>
      </c>
      <c r="L476" s="44"/>
      <c r="M476" s="223" t="s">
        <v>19</v>
      </c>
      <c r="N476" s="224" t="s">
        <v>43</v>
      </c>
      <c r="O476" s="80"/>
      <c r="P476" s="225">
        <f>O476*H476</f>
        <v>0</v>
      </c>
      <c r="Q476" s="225">
        <v>0</v>
      </c>
      <c r="R476" s="225">
        <f>Q476*H476</f>
        <v>0</v>
      </c>
      <c r="S476" s="225">
        <v>0</v>
      </c>
      <c r="T476" s="226">
        <f>S476*H476</f>
        <v>0</v>
      </c>
      <c r="AR476" s="18" t="s">
        <v>143</v>
      </c>
      <c r="AT476" s="18" t="s">
        <v>138</v>
      </c>
      <c r="AU476" s="18" t="s">
        <v>81</v>
      </c>
      <c r="AY476" s="18" t="s">
        <v>136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8" t="s">
        <v>79</v>
      </c>
      <c r="BK476" s="227">
        <f>ROUND(I476*H476,2)</f>
        <v>0</v>
      </c>
      <c r="BL476" s="18" t="s">
        <v>143</v>
      </c>
      <c r="BM476" s="18" t="s">
        <v>562</v>
      </c>
    </row>
    <row r="477" spans="2:47" s="1" customFormat="1" ht="12">
      <c r="B477" s="39"/>
      <c r="C477" s="40"/>
      <c r="D477" s="228" t="s">
        <v>145</v>
      </c>
      <c r="E477" s="40"/>
      <c r="F477" s="229" t="s">
        <v>563</v>
      </c>
      <c r="G477" s="40"/>
      <c r="H477" s="40"/>
      <c r="I477" s="143"/>
      <c r="J477" s="40"/>
      <c r="K477" s="40"/>
      <c r="L477" s="44"/>
      <c r="M477" s="230"/>
      <c r="N477" s="80"/>
      <c r="O477" s="80"/>
      <c r="P477" s="80"/>
      <c r="Q477" s="80"/>
      <c r="R477" s="80"/>
      <c r="S477" s="80"/>
      <c r="T477" s="81"/>
      <c r="AT477" s="18" t="s">
        <v>145</v>
      </c>
      <c r="AU477" s="18" t="s">
        <v>81</v>
      </c>
    </row>
    <row r="478" spans="2:51" s="12" customFormat="1" ht="12">
      <c r="B478" s="231"/>
      <c r="C478" s="232"/>
      <c r="D478" s="228" t="s">
        <v>147</v>
      </c>
      <c r="E478" s="233" t="s">
        <v>19</v>
      </c>
      <c r="F478" s="234" t="s">
        <v>292</v>
      </c>
      <c r="G478" s="232"/>
      <c r="H478" s="233" t="s">
        <v>19</v>
      </c>
      <c r="I478" s="235"/>
      <c r="J478" s="232"/>
      <c r="K478" s="232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147</v>
      </c>
      <c r="AU478" s="240" t="s">
        <v>81</v>
      </c>
      <c r="AV478" s="12" t="s">
        <v>79</v>
      </c>
      <c r="AW478" s="12" t="s">
        <v>34</v>
      </c>
      <c r="AX478" s="12" t="s">
        <v>72</v>
      </c>
      <c r="AY478" s="240" t="s">
        <v>136</v>
      </c>
    </row>
    <row r="479" spans="2:51" s="12" customFormat="1" ht="12">
      <c r="B479" s="231"/>
      <c r="C479" s="232"/>
      <c r="D479" s="228" t="s">
        <v>147</v>
      </c>
      <c r="E479" s="233" t="s">
        <v>19</v>
      </c>
      <c r="F479" s="234" t="s">
        <v>564</v>
      </c>
      <c r="G479" s="232"/>
      <c r="H479" s="233" t="s">
        <v>19</v>
      </c>
      <c r="I479" s="235"/>
      <c r="J479" s="232"/>
      <c r="K479" s="232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147</v>
      </c>
      <c r="AU479" s="240" t="s">
        <v>81</v>
      </c>
      <c r="AV479" s="12" t="s">
        <v>79</v>
      </c>
      <c r="AW479" s="12" t="s">
        <v>34</v>
      </c>
      <c r="AX479" s="12" t="s">
        <v>72</v>
      </c>
      <c r="AY479" s="240" t="s">
        <v>136</v>
      </c>
    </row>
    <row r="480" spans="2:51" s="13" customFormat="1" ht="12">
      <c r="B480" s="241"/>
      <c r="C480" s="242"/>
      <c r="D480" s="228" t="s">
        <v>147</v>
      </c>
      <c r="E480" s="243" t="s">
        <v>19</v>
      </c>
      <c r="F480" s="244" t="s">
        <v>272</v>
      </c>
      <c r="G480" s="242"/>
      <c r="H480" s="245">
        <v>55.79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AT480" s="251" t="s">
        <v>147</v>
      </c>
      <c r="AU480" s="251" t="s">
        <v>81</v>
      </c>
      <c r="AV480" s="13" t="s">
        <v>81</v>
      </c>
      <c r="AW480" s="13" t="s">
        <v>34</v>
      </c>
      <c r="AX480" s="13" t="s">
        <v>72</v>
      </c>
      <c r="AY480" s="251" t="s">
        <v>136</v>
      </c>
    </row>
    <row r="481" spans="2:51" s="12" customFormat="1" ht="12">
      <c r="B481" s="231"/>
      <c r="C481" s="232"/>
      <c r="D481" s="228" t="s">
        <v>147</v>
      </c>
      <c r="E481" s="233" t="s">
        <v>19</v>
      </c>
      <c r="F481" s="234" t="s">
        <v>565</v>
      </c>
      <c r="G481" s="232"/>
      <c r="H481" s="233" t="s">
        <v>19</v>
      </c>
      <c r="I481" s="235"/>
      <c r="J481" s="232"/>
      <c r="K481" s="232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147</v>
      </c>
      <c r="AU481" s="240" t="s">
        <v>81</v>
      </c>
      <c r="AV481" s="12" t="s">
        <v>79</v>
      </c>
      <c r="AW481" s="12" t="s">
        <v>34</v>
      </c>
      <c r="AX481" s="12" t="s">
        <v>72</v>
      </c>
      <c r="AY481" s="240" t="s">
        <v>136</v>
      </c>
    </row>
    <row r="482" spans="2:51" s="13" customFormat="1" ht="12">
      <c r="B482" s="241"/>
      <c r="C482" s="242"/>
      <c r="D482" s="228" t="s">
        <v>147</v>
      </c>
      <c r="E482" s="243" t="s">
        <v>19</v>
      </c>
      <c r="F482" s="244" t="s">
        <v>566</v>
      </c>
      <c r="G482" s="242"/>
      <c r="H482" s="245">
        <v>0.64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AT482" s="251" t="s">
        <v>147</v>
      </c>
      <c r="AU482" s="251" t="s">
        <v>81</v>
      </c>
      <c r="AV482" s="13" t="s">
        <v>81</v>
      </c>
      <c r="AW482" s="13" t="s">
        <v>34</v>
      </c>
      <c r="AX482" s="13" t="s">
        <v>72</v>
      </c>
      <c r="AY482" s="251" t="s">
        <v>136</v>
      </c>
    </row>
    <row r="483" spans="2:51" s="13" customFormat="1" ht="12">
      <c r="B483" s="241"/>
      <c r="C483" s="242"/>
      <c r="D483" s="228" t="s">
        <v>147</v>
      </c>
      <c r="E483" s="243" t="s">
        <v>19</v>
      </c>
      <c r="F483" s="244" t="s">
        <v>567</v>
      </c>
      <c r="G483" s="242"/>
      <c r="H483" s="245">
        <v>15.64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AT483" s="251" t="s">
        <v>147</v>
      </c>
      <c r="AU483" s="251" t="s">
        <v>81</v>
      </c>
      <c r="AV483" s="13" t="s">
        <v>81</v>
      </c>
      <c r="AW483" s="13" t="s">
        <v>34</v>
      </c>
      <c r="AX483" s="13" t="s">
        <v>72</v>
      </c>
      <c r="AY483" s="251" t="s">
        <v>136</v>
      </c>
    </row>
    <row r="484" spans="2:51" s="14" customFormat="1" ht="12">
      <c r="B484" s="252"/>
      <c r="C484" s="253"/>
      <c r="D484" s="228" t="s">
        <v>147</v>
      </c>
      <c r="E484" s="254" t="s">
        <v>19</v>
      </c>
      <c r="F484" s="255" t="s">
        <v>150</v>
      </c>
      <c r="G484" s="253"/>
      <c r="H484" s="256">
        <v>72.07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AT484" s="262" t="s">
        <v>147</v>
      </c>
      <c r="AU484" s="262" t="s">
        <v>81</v>
      </c>
      <c r="AV484" s="14" t="s">
        <v>143</v>
      </c>
      <c r="AW484" s="14" t="s">
        <v>34</v>
      </c>
      <c r="AX484" s="14" t="s">
        <v>79</v>
      </c>
      <c r="AY484" s="262" t="s">
        <v>136</v>
      </c>
    </row>
    <row r="485" spans="2:65" s="1" customFormat="1" ht="20.4" customHeight="1">
      <c r="B485" s="39"/>
      <c r="C485" s="216" t="s">
        <v>568</v>
      </c>
      <c r="D485" s="216" t="s">
        <v>138</v>
      </c>
      <c r="E485" s="217" t="s">
        <v>569</v>
      </c>
      <c r="F485" s="218" t="s">
        <v>570</v>
      </c>
      <c r="G485" s="219" t="s">
        <v>141</v>
      </c>
      <c r="H485" s="220">
        <v>142.5</v>
      </c>
      <c r="I485" s="221"/>
      <c r="J485" s="222">
        <f>ROUND(I485*H485,2)</f>
        <v>0</v>
      </c>
      <c r="K485" s="218" t="s">
        <v>142</v>
      </c>
      <c r="L485" s="44"/>
      <c r="M485" s="223" t="s">
        <v>19</v>
      </c>
      <c r="N485" s="224" t="s">
        <v>43</v>
      </c>
      <c r="O485" s="80"/>
      <c r="P485" s="225">
        <f>O485*H485</f>
        <v>0</v>
      </c>
      <c r="Q485" s="225">
        <v>0</v>
      </c>
      <c r="R485" s="225">
        <f>Q485*H485</f>
        <v>0</v>
      </c>
      <c r="S485" s="225">
        <v>0</v>
      </c>
      <c r="T485" s="226">
        <f>S485*H485</f>
        <v>0</v>
      </c>
      <c r="AR485" s="18" t="s">
        <v>143</v>
      </c>
      <c r="AT485" s="18" t="s">
        <v>138</v>
      </c>
      <c r="AU485" s="18" t="s">
        <v>81</v>
      </c>
      <c r="AY485" s="18" t="s">
        <v>136</v>
      </c>
      <c r="BE485" s="227">
        <f>IF(N485="základní",J485,0)</f>
        <v>0</v>
      </c>
      <c r="BF485" s="227">
        <f>IF(N485="snížená",J485,0)</f>
        <v>0</v>
      </c>
      <c r="BG485" s="227">
        <f>IF(N485="zákl. přenesená",J485,0)</f>
        <v>0</v>
      </c>
      <c r="BH485" s="227">
        <f>IF(N485="sníž. přenesená",J485,0)</f>
        <v>0</v>
      </c>
      <c r="BI485" s="227">
        <f>IF(N485="nulová",J485,0)</f>
        <v>0</v>
      </c>
      <c r="BJ485" s="18" t="s">
        <v>79</v>
      </c>
      <c r="BK485" s="227">
        <f>ROUND(I485*H485,2)</f>
        <v>0</v>
      </c>
      <c r="BL485" s="18" t="s">
        <v>143</v>
      </c>
      <c r="BM485" s="18" t="s">
        <v>571</v>
      </c>
    </row>
    <row r="486" spans="2:47" s="1" customFormat="1" ht="12">
      <c r="B486" s="39"/>
      <c r="C486" s="40"/>
      <c r="D486" s="228" t="s">
        <v>145</v>
      </c>
      <c r="E486" s="40"/>
      <c r="F486" s="229" t="s">
        <v>572</v>
      </c>
      <c r="G486" s="40"/>
      <c r="H486" s="40"/>
      <c r="I486" s="143"/>
      <c r="J486" s="40"/>
      <c r="K486" s="40"/>
      <c r="L486" s="44"/>
      <c r="M486" s="230"/>
      <c r="N486" s="80"/>
      <c r="O486" s="80"/>
      <c r="P486" s="80"/>
      <c r="Q486" s="80"/>
      <c r="R486" s="80"/>
      <c r="S486" s="80"/>
      <c r="T486" s="81"/>
      <c r="AT486" s="18" t="s">
        <v>145</v>
      </c>
      <c r="AU486" s="18" t="s">
        <v>81</v>
      </c>
    </row>
    <row r="487" spans="2:51" s="12" customFormat="1" ht="12">
      <c r="B487" s="231"/>
      <c r="C487" s="232"/>
      <c r="D487" s="228" t="s">
        <v>147</v>
      </c>
      <c r="E487" s="233" t="s">
        <v>19</v>
      </c>
      <c r="F487" s="234" t="s">
        <v>573</v>
      </c>
      <c r="G487" s="232"/>
      <c r="H487" s="233" t="s">
        <v>19</v>
      </c>
      <c r="I487" s="235"/>
      <c r="J487" s="232"/>
      <c r="K487" s="232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147</v>
      </c>
      <c r="AU487" s="240" t="s">
        <v>81</v>
      </c>
      <c r="AV487" s="12" t="s">
        <v>79</v>
      </c>
      <c r="AW487" s="12" t="s">
        <v>34</v>
      </c>
      <c r="AX487" s="12" t="s">
        <v>72</v>
      </c>
      <c r="AY487" s="240" t="s">
        <v>136</v>
      </c>
    </row>
    <row r="488" spans="2:51" s="12" customFormat="1" ht="12">
      <c r="B488" s="231"/>
      <c r="C488" s="232"/>
      <c r="D488" s="228" t="s">
        <v>147</v>
      </c>
      <c r="E488" s="233" t="s">
        <v>19</v>
      </c>
      <c r="F488" s="234" t="s">
        <v>574</v>
      </c>
      <c r="G488" s="232"/>
      <c r="H488" s="233" t="s">
        <v>19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147</v>
      </c>
      <c r="AU488" s="240" t="s">
        <v>81</v>
      </c>
      <c r="AV488" s="12" t="s">
        <v>79</v>
      </c>
      <c r="AW488" s="12" t="s">
        <v>34</v>
      </c>
      <c r="AX488" s="12" t="s">
        <v>72</v>
      </c>
      <c r="AY488" s="240" t="s">
        <v>136</v>
      </c>
    </row>
    <row r="489" spans="2:51" s="13" customFormat="1" ht="12">
      <c r="B489" s="241"/>
      <c r="C489" s="242"/>
      <c r="D489" s="228" t="s">
        <v>147</v>
      </c>
      <c r="E489" s="243" t="s">
        <v>19</v>
      </c>
      <c r="F489" s="244" t="s">
        <v>575</v>
      </c>
      <c r="G489" s="242"/>
      <c r="H489" s="245">
        <v>142.5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AT489" s="251" t="s">
        <v>147</v>
      </c>
      <c r="AU489" s="251" t="s">
        <v>81</v>
      </c>
      <c r="AV489" s="13" t="s">
        <v>81</v>
      </c>
      <c r="AW489" s="13" t="s">
        <v>34</v>
      </c>
      <c r="AX489" s="13" t="s">
        <v>72</v>
      </c>
      <c r="AY489" s="251" t="s">
        <v>136</v>
      </c>
    </row>
    <row r="490" spans="2:51" s="14" customFormat="1" ht="12">
      <c r="B490" s="252"/>
      <c r="C490" s="253"/>
      <c r="D490" s="228" t="s">
        <v>147</v>
      </c>
      <c r="E490" s="254" t="s">
        <v>19</v>
      </c>
      <c r="F490" s="255" t="s">
        <v>150</v>
      </c>
      <c r="G490" s="253"/>
      <c r="H490" s="256">
        <v>142.5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AT490" s="262" t="s">
        <v>147</v>
      </c>
      <c r="AU490" s="262" t="s">
        <v>81</v>
      </c>
      <c r="AV490" s="14" t="s">
        <v>143</v>
      </c>
      <c r="AW490" s="14" t="s">
        <v>34</v>
      </c>
      <c r="AX490" s="14" t="s">
        <v>79</v>
      </c>
      <c r="AY490" s="262" t="s">
        <v>136</v>
      </c>
    </row>
    <row r="491" spans="2:65" s="1" customFormat="1" ht="20.4" customHeight="1">
      <c r="B491" s="39"/>
      <c r="C491" s="216" t="s">
        <v>576</v>
      </c>
      <c r="D491" s="216" t="s">
        <v>138</v>
      </c>
      <c r="E491" s="217" t="s">
        <v>577</v>
      </c>
      <c r="F491" s="218" t="s">
        <v>578</v>
      </c>
      <c r="G491" s="219" t="s">
        <v>141</v>
      </c>
      <c r="H491" s="220">
        <v>142.5</v>
      </c>
      <c r="I491" s="221"/>
      <c r="J491" s="222">
        <f>ROUND(I491*H491,2)</f>
        <v>0</v>
      </c>
      <c r="K491" s="218" t="s">
        <v>142</v>
      </c>
      <c r="L491" s="44"/>
      <c r="M491" s="223" t="s">
        <v>19</v>
      </c>
      <c r="N491" s="224" t="s">
        <v>43</v>
      </c>
      <c r="O491" s="80"/>
      <c r="P491" s="225">
        <f>O491*H491</f>
        <v>0</v>
      </c>
      <c r="Q491" s="225">
        <v>0</v>
      </c>
      <c r="R491" s="225">
        <f>Q491*H491</f>
        <v>0</v>
      </c>
      <c r="S491" s="225">
        <v>0</v>
      </c>
      <c r="T491" s="226">
        <f>S491*H491</f>
        <v>0</v>
      </c>
      <c r="AR491" s="18" t="s">
        <v>143</v>
      </c>
      <c r="AT491" s="18" t="s">
        <v>138</v>
      </c>
      <c r="AU491" s="18" t="s">
        <v>81</v>
      </c>
      <c r="AY491" s="18" t="s">
        <v>136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8" t="s">
        <v>79</v>
      </c>
      <c r="BK491" s="227">
        <f>ROUND(I491*H491,2)</f>
        <v>0</v>
      </c>
      <c r="BL491" s="18" t="s">
        <v>143</v>
      </c>
      <c r="BM491" s="18" t="s">
        <v>579</v>
      </c>
    </row>
    <row r="492" spans="2:47" s="1" customFormat="1" ht="12">
      <c r="B492" s="39"/>
      <c r="C492" s="40"/>
      <c r="D492" s="228" t="s">
        <v>145</v>
      </c>
      <c r="E492" s="40"/>
      <c r="F492" s="229" t="s">
        <v>580</v>
      </c>
      <c r="G492" s="40"/>
      <c r="H492" s="40"/>
      <c r="I492" s="143"/>
      <c r="J492" s="40"/>
      <c r="K492" s="40"/>
      <c r="L492" s="44"/>
      <c r="M492" s="230"/>
      <c r="N492" s="80"/>
      <c r="O492" s="80"/>
      <c r="P492" s="80"/>
      <c r="Q492" s="80"/>
      <c r="R492" s="80"/>
      <c r="S492" s="80"/>
      <c r="T492" s="81"/>
      <c r="AT492" s="18" t="s">
        <v>145</v>
      </c>
      <c r="AU492" s="18" t="s">
        <v>81</v>
      </c>
    </row>
    <row r="493" spans="2:51" s="12" customFormat="1" ht="12">
      <c r="B493" s="231"/>
      <c r="C493" s="232"/>
      <c r="D493" s="228" t="s">
        <v>147</v>
      </c>
      <c r="E493" s="233" t="s">
        <v>19</v>
      </c>
      <c r="F493" s="234" t="s">
        <v>573</v>
      </c>
      <c r="G493" s="232"/>
      <c r="H493" s="233" t="s">
        <v>19</v>
      </c>
      <c r="I493" s="235"/>
      <c r="J493" s="232"/>
      <c r="K493" s="232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147</v>
      </c>
      <c r="AU493" s="240" t="s">
        <v>81</v>
      </c>
      <c r="AV493" s="12" t="s">
        <v>79</v>
      </c>
      <c r="AW493" s="12" t="s">
        <v>34</v>
      </c>
      <c r="AX493" s="12" t="s">
        <v>72</v>
      </c>
      <c r="AY493" s="240" t="s">
        <v>136</v>
      </c>
    </row>
    <row r="494" spans="2:51" s="12" customFormat="1" ht="12">
      <c r="B494" s="231"/>
      <c r="C494" s="232"/>
      <c r="D494" s="228" t="s">
        <v>147</v>
      </c>
      <c r="E494" s="233" t="s">
        <v>19</v>
      </c>
      <c r="F494" s="234" t="s">
        <v>574</v>
      </c>
      <c r="G494" s="232"/>
      <c r="H494" s="233" t="s">
        <v>19</v>
      </c>
      <c r="I494" s="235"/>
      <c r="J494" s="232"/>
      <c r="K494" s="232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147</v>
      </c>
      <c r="AU494" s="240" t="s">
        <v>81</v>
      </c>
      <c r="AV494" s="12" t="s">
        <v>79</v>
      </c>
      <c r="AW494" s="12" t="s">
        <v>34</v>
      </c>
      <c r="AX494" s="12" t="s">
        <v>72</v>
      </c>
      <c r="AY494" s="240" t="s">
        <v>136</v>
      </c>
    </row>
    <row r="495" spans="2:51" s="13" customFormat="1" ht="12">
      <c r="B495" s="241"/>
      <c r="C495" s="242"/>
      <c r="D495" s="228" t="s">
        <v>147</v>
      </c>
      <c r="E495" s="243" t="s">
        <v>19</v>
      </c>
      <c r="F495" s="244" t="s">
        <v>575</v>
      </c>
      <c r="G495" s="242"/>
      <c r="H495" s="245">
        <v>142.5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AT495" s="251" t="s">
        <v>147</v>
      </c>
      <c r="AU495" s="251" t="s">
        <v>81</v>
      </c>
      <c r="AV495" s="13" t="s">
        <v>81</v>
      </c>
      <c r="AW495" s="13" t="s">
        <v>34</v>
      </c>
      <c r="AX495" s="13" t="s">
        <v>72</v>
      </c>
      <c r="AY495" s="251" t="s">
        <v>136</v>
      </c>
    </row>
    <row r="496" spans="2:51" s="14" customFormat="1" ht="12">
      <c r="B496" s="252"/>
      <c r="C496" s="253"/>
      <c r="D496" s="228" t="s">
        <v>147</v>
      </c>
      <c r="E496" s="254" t="s">
        <v>19</v>
      </c>
      <c r="F496" s="255" t="s">
        <v>150</v>
      </c>
      <c r="G496" s="253"/>
      <c r="H496" s="256">
        <v>142.5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AT496" s="262" t="s">
        <v>147</v>
      </c>
      <c r="AU496" s="262" t="s">
        <v>81</v>
      </c>
      <c r="AV496" s="14" t="s">
        <v>143</v>
      </c>
      <c r="AW496" s="14" t="s">
        <v>34</v>
      </c>
      <c r="AX496" s="14" t="s">
        <v>79</v>
      </c>
      <c r="AY496" s="262" t="s">
        <v>136</v>
      </c>
    </row>
    <row r="497" spans="2:65" s="1" customFormat="1" ht="20.4" customHeight="1">
      <c r="B497" s="39"/>
      <c r="C497" s="263" t="s">
        <v>581</v>
      </c>
      <c r="D497" s="263" t="s">
        <v>340</v>
      </c>
      <c r="E497" s="264" t="s">
        <v>582</v>
      </c>
      <c r="F497" s="265" t="s">
        <v>583</v>
      </c>
      <c r="G497" s="266" t="s">
        <v>584</v>
      </c>
      <c r="H497" s="267">
        <v>4.403</v>
      </c>
      <c r="I497" s="268"/>
      <c r="J497" s="269">
        <f>ROUND(I497*H497,2)</f>
        <v>0</v>
      </c>
      <c r="K497" s="265" t="s">
        <v>142</v>
      </c>
      <c r="L497" s="270"/>
      <c r="M497" s="271" t="s">
        <v>19</v>
      </c>
      <c r="N497" s="272" t="s">
        <v>43</v>
      </c>
      <c r="O497" s="80"/>
      <c r="P497" s="225">
        <f>O497*H497</f>
        <v>0</v>
      </c>
      <c r="Q497" s="225">
        <v>0.001</v>
      </c>
      <c r="R497" s="225">
        <f>Q497*H497</f>
        <v>0.004403</v>
      </c>
      <c r="S497" s="225">
        <v>0</v>
      </c>
      <c r="T497" s="226">
        <f>S497*H497</f>
        <v>0</v>
      </c>
      <c r="AR497" s="18" t="s">
        <v>197</v>
      </c>
      <c r="AT497" s="18" t="s">
        <v>340</v>
      </c>
      <c r="AU497" s="18" t="s">
        <v>81</v>
      </c>
      <c r="AY497" s="18" t="s">
        <v>136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8" t="s">
        <v>79</v>
      </c>
      <c r="BK497" s="227">
        <f>ROUND(I497*H497,2)</f>
        <v>0</v>
      </c>
      <c r="BL497" s="18" t="s">
        <v>143</v>
      </c>
      <c r="BM497" s="18" t="s">
        <v>585</v>
      </c>
    </row>
    <row r="498" spans="2:47" s="1" customFormat="1" ht="12">
      <c r="B498" s="39"/>
      <c r="C498" s="40"/>
      <c r="D498" s="228" t="s">
        <v>145</v>
      </c>
      <c r="E498" s="40"/>
      <c r="F498" s="229" t="s">
        <v>583</v>
      </c>
      <c r="G498" s="40"/>
      <c r="H498" s="40"/>
      <c r="I498" s="143"/>
      <c r="J498" s="40"/>
      <c r="K498" s="40"/>
      <c r="L498" s="44"/>
      <c r="M498" s="230"/>
      <c r="N498" s="80"/>
      <c r="O498" s="80"/>
      <c r="P498" s="80"/>
      <c r="Q498" s="80"/>
      <c r="R498" s="80"/>
      <c r="S498" s="80"/>
      <c r="T498" s="81"/>
      <c r="AT498" s="18" t="s">
        <v>145</v>
      </c>
      <c r="AU498" s="18" t="s">
        <v>81</v>
      </c>
    </row>
    <row r="499" spans="2:51" s="12" customFormat="1" ht="12">
      <c r="B499" s="231"/>
      <c r="C499" s="232"/>
      <c r="D499" s="228" t="s">
        <v>147</v>
      </c>
      <c r="E499" s="233" t="s">
        <v>19</v>
      </c>
      <c r="F499" s="234" t="s">
        <v>586</v>
      </c>
      <c r="G499" s="232"/>
      <c r="H499" s="233" t="s">
        <v>19</v>
      </c>
      <c r="I499" s="235"/>
      <c r="J499" s="232"/>
      <c r="K499" s="232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147</v>
      </c>
      <c r="AU499" s="240" t="s">
        <v>81</v>
      </c>
      <c r="AV499" s="12" t="s">
        <v>79</v>
      </c>
      <c r="AW499" s="12" t="s">
        <v>34</v>
      </c>
      <c r="AX499" s="12" t="s">
        <v>72</v>
      </c>
      <c r="AY499" s="240" t="s">
        <v>136</v>
      </c>
    </row>
    <row r="500" spans="2:51" s="13" customFormat="1" ht="12">
      <c r="B500" s="241"/>
      <c r="C500" s="242"/>
      <c r="D500" s="228" t="s">
        <v>147</v>
      </c>
      <c r="E500" s="243" t="s">
        <v>19</v>
      </c>
      <c r="F500" s="244" t="s">
        <v>587</v>
      </c>
      <c r="G500" s="242"/>
      <c r="H500" s="245">
        <v>4.403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AT500" s="251" t="s">
        <v>147</v>
      </c>
      <c r="AU500" s="251" t="s">
        <v>81</v>
      </c>
      <c r="AV500" s="13" t="s">
        <v>81</v>
      </c>
      <c r="AW500" s="13" t="s">
        <v>34</v>
      </c>
      <c r="AX500" s="13" t="s">
        <v>72</v>
      </c>
      <c r="AY500" s="251" t="s">
        <v>136</v>
      </c>
    </row>
    <row r="501" spans="2:51" s="14" customFormat="1" ht="12">
      <c r="B501" s="252"/>
      <c r="C501" s="253"/>
      <c r="D501" s="228" t="s">
        <v>147</v>
      </c>
      <c r="E501" s="254" t="s">
        <v>19</v>
      </c>
      <c r="F501" s="255" t="s">
        <v>150</v>
      </c>
      <c r="G501" s="253"/>
      <c r="H501" s="256">
        <v>4.403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147</v>
      </c>
      <c r="AU501" s="262" t="s">
        <v>81</v>
      </c>
      <c r="AV501" s="14" t="s">
        <v>143</v>
      </c>
      <c r="AW501" s="14" t="s">
        <v>34</v>
      </c>
      <c r="AX501" s="14" t="s">
        <v>79</v>
      </c>
      <c r="AY501" s="262" t="s">
        <v>136</v>
      </c>
    </row>
    <row r="502" spans="2:65" s="1" customFormat="1" ht="20.4" customHeight="1">
      <c r="B502" s="39"/>
      <c r="C502" s="216" t="s">
        <v>588</v>
      </c>
      <c r="D502" s="216" t="s">
        <v>138</v>
      </c>
      <c r="E502" s="217" t="s">
        <v>589</v>
      </c>
      <c r="F502" s="218" t="s">
        <v>590</v>
      </c>
      <c r="G502" s="219" t="s">
        <v>141</v>
      </c>
      <c r="H502" s="220">
        <v>1015.94</v>
      </c>
      <c r="I502" s="221"/>
      <c r="J502" s="222">
        <f>ROUND(I502*H502,2)</f>
        <v>0</v>
      </c>
      <c r="K502" s="218" t="s">
        <v>142</v>
      </c>
      <c r="L502" s="44"/>
      <c r="M502" s="223" t="s">
        <v>19</v>
      </c>
      <c r="N502" s="224" t="s">
        <v>43</v>
      </c>
      <c r="O502" s="80"/>
      <c r="P502" s="225">
        <f>O502*H502</f>
        <v>0</v>
      </c>
      <c r="Q502" s="225">
        <v>0</v>
      </c>
      <c r="R502" s="225">
        <f>Q502*H502</f>
        <v>0</v>
      </c>
      <c r="S502" s="225">
        <v>0</v>
      </c>
      <c r="T502" s="226">
        <f>S502*H502</f>
        <v>0</v>
      </c>
      <c r="AR502" s="18" t="s">
        <v>143</v>
      </c>
      <c r="AT502" s="18" t="s">
        <v>138</v>
      </c>
      <c r="AU502" s="18" t="s">
        <v>81</v>
      </c>
      <c r="AY502" s="18" t="s">
        <v>136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18" t="s">
        <v>79</v>
      </c>
      <c r="BK502" s="227">
        <f>ROUND(I502*H502,2)</f>
        <v>0</v>
      </c>
      <c r="BL502" s="18" t="s">
        <v>143</v>
      </c>
      <c r="BM502" s="18" t="s">
        <v>591</v>
      </c>
    </row>
    <row r="503" spans="2:47" s="1" customFormat="1" ht="12">
      <c r="B503" s="39"/>
      <c r="C503" s="40"/>
      <c r="D503" s="228" t="s">
        <v>145</v>
      </c>
      <c r="E503" s="40"/>
      <c r="F503" s="229" t="s">
        <v>592</v>
      </c>
      <c r="G503" s="40"/>
      <c r="H503" s="40"/>
      <c r="I503" s="143"/>
      <c r="J503" s="40"/>
      <c r="K503" s="40"/>
      <c r="L503" s="44"/>
      <c r="M503" s="230"/>
      <c r="N503" s="80"/>
      <c r="O503" s="80"/>
      <c r="P503" s="80"/>
      <c r="Q503" s="80"/>
      <c r="R503" s="80"/>
      <c r="S503" s="80"/>
      <c r="T503" s="81"/>
      <c r="AT503" s="18" t="s">
        <v>145</v>
      </c>
      <c r="AU503" s="18" t="s">
        <v>81</v>
      </c>
    </row>
    <row r="504" spans="2:51" s="12" customFormat="1" ht="12">
      <c r="B504" s="231"/>
      <c r="C504" s="232"/>
      <c r="D504" s="228" t="s">
        <v>147</v>
      </c>
      <c r="E504" s="233" t="s">
        <v>19</v>
      </c>
      <c r="F504" s="234" t="s">
        <v>593</v>
      </c>
      <c r="G504" s="232"/>
      <c r="H504" s="233" t="s">
        <v>19</v>
      </c>
      <c r="I504" s="235"/>
      <c r="J504" s="232"/>
      <c r="K504" s="232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147</v>
      </c>
      <c r="AU504" s="240" t="s">
        <v>81</v>
      </c>
      <c r="AV504" s="12" t="s">
        <v>79</v>
      </c>
      <c r="AW504" s="12" t="s">
        <v>34</v>
      </c>
      <c r="AX504" s="12" t="s">
        <v>72</v>
      </c>
      <c r="AY504" s="240" t="s">
        <v>136</v>
      </c>
    </row>
    <row r="505" spans="2:51" s="13" customFormat="1" ht="12">
      <c r="B505" s="241"/>
      <c r="C505" s="242"/>
      <c r="D505" s="228" t="s">
        <v>147</v>
      </c>
      <c r="E505" s="243" t="s">
        <v>19</v>
      </c>
      <c r="F505" s="244" t="s">
        <v>594</v>
      </c>
      <c r="G505" s="242"/>
      <c r="H505" s="245">
        <v>1015.94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AT505" s="251" t="s">
        <v>147</v>
      </c>
      <c r="AU505" s="251" t="s">
        <v>81</v>
      </c>
      <c r="AV505" s="13" t="s">
        <v>81</v>
      </c>
      <c r="AW505" s="13" t="s">
        <v>34</v>
      </c>
      <c r="AX505" s="13" t="s">
        <v>72</v>
      </c>
      <c r="AY505" s="251" t="s">
        <v>136</v>
      </c>
    </row>
    <row r="506" spans="2:51" s="14" customFormat="1" ht="12">
      <c r="B506" s="252"/>
      <c r="C506" s="253"/>
      <c r="D506" s="228" t="s">
        <v>147</v>
      </c>
      <c r="E506" s="254" t="s">
        <v>19</v>
      </c>
      <c r="F506" s="255" t="s">
        <v>150</v>
      </c>
      <c r="G506" s="253"/>
      <c r="H506" s="256">
        <v>1015.94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AT506" s="262" t="s">
        <v>147</v>
      </c>
      <c r="AU506" s="262" t="s">
        <v>81</v>
      </c>
      <c r="AV506" s="14" t="s">
        <v>143</v>
      </c>
      <c r="AW506" s="14" t="s">
        <v>34</v>
      </c>
      <c r="AX506" s="14" t="s">
        <v>79</v>
      </c>
      <c r="AY506" s="262" t="s">
        <v>136</v>
      </c>
    </row>
    <row r="507" spans="2:65" s="1" customFormat="1" ht="20.4" customHeight="1">
      <c r="B507" s="39"/>
      <c r="C507" s="263" t="s">
        <v>595</v>
      </c>
      <c r="D507" s="263" t="s">
        <v>340</v>
      </c>
      <c r="E507" s="264" t="s">
        <v>596</v>
      </c>
      <c r="F507" s="265" t="s">
        <v>597</v>
      </c>
      <c r="G507" s="266" t="s">
        <v>584</v>
      </c>
      <c r="H507" s="267">
        <v>31.393</v>
      </c>
      <c r="I507" s="268"/>
      <c r="J507" s="269">
        <f>ROUND(I507*H507,2)</f>
        <v>0</v>
      </c>
      <c r="K507" s="265" t="s">
        <v>142</v>
      </c>
      <c r="L507" s="270"/>
      <c r="M507" s="271" t="s">
        <v>19</v>
      </c>
      <c r="N507" s="272" t="s">
        <v>43</v>
      </c>
      <c r="O507" s="80"/>
      <c r="P507" s="225">
        <f>O507*H507</f>
        <v>0</v>
      </c>
      <c r="Q507" s="225">
        <v>0.001</v>
      </c>
      <c r="R507" s="225">
        <f>Q507*H507</f>
        <v>0.031393000000000004</v>
      </c>
      <c r="S507" s="225">
        <v>0</v>
      </c>
      <c r="T507" s="226">
        <f>S507*H507</f>
        <v>0</v>
      </c>
      <c r="AR507" s="18" t="s">
        <v>197</v>
      </c>
      <c r="AT507" s="18" t="s">
        <v>340</v>
      </c>
      <c r="AU507" s="18" t="s">
        <v>81</v>
      </c>
      <c r="AY507" s="18" t="s">
        <v>136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18" t="s">
        <v>79</v>
      </c>
      <c r="BK507" s="227">
        <f>ROUND(I507*H507,2)</f>
        <v>0</v>
      </c>
      <c r="BL507" s="18" t="s">
        <v>143</v>
      </c>
      <c r="BM507" s="18" t="s">
        <v>598</v>
      </c>
    </row>
    <row r="508" spans="2:47" s="1" customFormat="1" ht="12">
      <c r="B508" s="39"/>
      <c r="C508" s="40"/>
      <c r="D508" s="228" t="s">
        <v>145</v>
      </c>
      <c r="E508" s="40"/>
      <c r="F508" s="229" t="s">
        <v>597</v>
      </c>
      <c r="G508" s="40"/>
      <c r="H508" s="40"/>
      <c r="I508" s="143"/>
      <c r="J508" s="40"/>
      <c r="K508" s="40"/>
      <c r="L508" s="44"/>
      <c r="M508" s="230"/>
      <c r="N508" s="80"/>
      <c r="O508" s="80"/>
      <c r="P508" s="80"/>
      <c r="Q508" s="80"/>
      <c r="R508" s="80"/>
      <c r="S508" s="80"/>
      <c r="T508" s="81"/>
      <c r="AT508" s="18" t="s">
        <v>145</v>
      </c>
      <c r="AU508" s="18" t="s">
        <v>81</v>
      </c>
    </row>
    <row r="509" spans="2:51" s="12" customFormat="1" ht="12">
      <c r="B509" s="231"/>
      <c r="C509" s="232"/>
      <c r="D509" s="228" t="s">
        <v>147</v>
      </c>
      <c r="E509" s="233" t="s">
        <v>19</v>
      </c>
      <c r="F509" s="234" t="s">
        <v>599</v>
      </c>
      <c r="G509" s="232"/>
      <c r="H509" s="233" t="s">
        <v>19</v>
      </c>
      <c r="I509" s="235"/>
      <c r="J509" s="232"/>
      <c r="K509" s="232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147</v>
      </c>
      <c r="AU509" s="240" t="s">
        <v>81</v>
      </c>
      <c r="AV509" s="12" t="s">
        <v>79</v>
      </c>
      <c r="AW509" s="12" t="s">
        <v>34</v>
      </c>
      <c r="AX509" s="12" t="s">
        <v>72</v>
      </c>
      <c r="AY509" s="240" t="s">
        <v>136</v>
      </c>
    </row>
    <row r="510" spans="2:51" s="13" customFormat="1" ht="12">
      <c r="B510" s="241"/>
      <c r="C510" s="242"/>
      <c r="D510" s="228" t="s">
        <v>147</v>
      </c>
      <c r="E510" s="243" t="s">
        <v>19</v>
      </c>
      <c r="F510" s="244" t="s">
        <v>600</v>
      </c>
      <c r="G510" s="242"/>
      <c r="H510" s="245">
        <v>31.393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AT510" s="251" t="s">
        <v>147</v>
      </c>
      <c r="AU510" s="251" t="s">
        <v>81</v>
      </c>
      <c r="AV510" s="13" t="s">
        <v>81</v>
      </c>
      <c r="AW510" s="13" t="s">
        <v>34</v>
      </c>
      <c r="AX510" s="13" t="s">
        <v>72</v>
      </c>
      <c r="AY510" s="251" t="s">
        <v>136</v>
      </c>
    </row>
    <row r="511" spans="2:51" s="14" customFormat="1" ht="12">
      <c r="B511" s="252"/>
      <c r="C511" s="253"/>
      <c r="D511" s="228" t="s">
        <v>147</v>
      </c>
      <c r="E511" s="254" t="s">
        <v>19</v>
      </c>
      <c r="F511" s="255" t="s">
        <v>150</v>
      </c>
      <c r="G511" s="253"/>
      <c r="H511" s="256">
        <v>31.393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AT511" s="262" t="s">
        <v>147</v>
      </c>
      <c r="AU511" s="262" t="s">
        <v>81</v>
      </c>
      <c r="AV511" s="14" t="s">
        <v>143</v>
      </c>
      <c r="AW511" s="14" t="s">
        <v>34</v>
      </c>
      <c r="AX511" s="14" t="s">
        <v>79</v>
      </c>
      <c r="AY511" s="262" t="s">
        <v>136</v>
      </c>
    </row>
    <row r="512" spans="2:65" s="1" customFormat="1" ht="20.4" customHeight="1">
      <c r="B512" s="39"/>
      <c r="C512" s="216" t="s">
        <v>601</v>
      </c>
      <c r="D512" s="216" t="s">
        <v>138</v>
      </c>
      <c r="E512" s="217" t="s">
        <v>602</v>
      </c>
      <c r="F512" s="218" t="s">
        <v>603</v>
      </c>
      <c r="G512" s="219" t="s">
        <v>141</v>
      </c>
      <c r="H512" s="220">
        <v>184.63</v>
      </c>
      <c r="I512" s="221"/>
      <c r="J512" s="222">
        <f>ROUND(I512*H512,2)</f>
        <v>0</v>
      </c>
      <c r="K512" s="218" t="s">
        <v>142</v>
      </c>
      <c r="L512" s="44"/>
      <c r="M512" s="223" t="s">
        <v>19</v>
      </c>
      <c r="N512" s="224" t="s">
        <v>43</v>
      </c>
      <c r="O512" s="80"/>
      <c r="P512" s="225">
        <f>O512*H512</f>
        <v>0</v>
      </c>
      <c r="Q512" s="225">
        <v>0</v>
      </c>
      <c r="R512" s="225">
        <f>Q512*H512</f>
        <v>0</v>
      </c>
      <c r="S512" s="225">
        <v>0</v>
      </c>
      <c r="T512" s="226">
        <f>S512*H512</f>
        <v>0</v>
      </c>
      <c r="AR512" s="18" t="s">
        <v>143</v>
      </c>
      <c r="AT512" s="18" t="s">
        <v>138</v>
      </c>
      <c r="AU512" s="18" t="s">
        <v>81</v>
      </c>
      <c r="AY512" s="18" t="s">
        <v>136</v>
      </c>
      <c r="BE512" s="227">
        <f>IF(N512="základní",J512,0)</f>
        <v>0</v>
      </c>
      <c r="BF512" s="227">
        <f>IF(N512="snížená",J512,0)</f>
        <v>0</v>
      </c>
      <c r="BG512" s="227">
        <f>IF(N512="zákl. přenesená",J512,0)</f>
        <v>0</v>
      </c>
      <c r="BH512" s="227">
        <f>IF(N512="sníž. přenesená",J512,0)</f>
        <v>0</v>
      </c>
      <c r="BI512" s="227">
        <f>IF(N512="nulová",J512,0)</f>
        <v>0</v>
      </c>
      <c r="BJ512" s="18" t="s">
        <v>79</v>
      </c>
      <c r="BK512" s="227">
        <f>ROUND(I512*H512,2)</f>
        <v>0</v>
      </c>
      <c r="BL512" s="18" t="s">
        <v>143</v>
      </c>
      <c r="BM512" s="18" t="s">
        <v>604</v>
      </c>
    </row>
    <row r="513" spans="2:47" s="1" customFormat="1" ht="12">
      <c r="B513" s="39"/>
      <c r="C513" s="40"/>
      <c r="D513" s="228" t="s">
        <v>145</v>
      </c>
      <c r="E513" s="40"/>
      <c r="F513" s="229" t="s">
        <v>605</v>
      </c>
      <c r="G513" s="40"/>
      <c r="H513" s="40"/>
      <c r="I513" s="143"/>
      <c r="J513" s="40"/>
      <c r="K513" s="40"/>
      <c r="L513" s="44"/>
      <c r="M513" s="230"/>
      <c r="N513" s="80"/>
      <c r="O513" s="80"/>
      <c r="P513" s="80"/>
      <c r="Q513" s="80"/>
      <c r="R513" s="80"/>
      <c r="S513" s="80"/>
      <c r="T513" s="81"/>
      <c r="AT513" s="18" t="s">
        <v>145</v>
      </c>
      <c r="AU513" s="18" t="s">
        <v>81</v>
      </c>
    </row>
    <row r="514" spans="2:51" s="12" customFormat="1" ht="12">
      <c r="B514" s="231"/>
      <c r="C514" s="232"/>
      <c r="D514" s="228" t="s">
        <v>147</v>
      </c>
      <c r="E514" s="233" t="s">
        <v>19</v>
      </c>
      <c r="F514" s="234" t="s">
        <v>606</v>
      </c>
      <c r="G514" s="232"/>
      <c r="H514" s="233" t="s">
        <v>19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147</v>
      </c>
      <c r="AU514" s="240" t="s">
        <v>81</v>
      </c>
      <c r="AV514" s="12" t="s">
        <v>79</v>
      </c>
      <c r="AW514" s="12" t="s">
        <v>34</v>
      </c>
      <c r="AX514" s="12" t="s">
        <v>72</v>
      </c>
      <c r="AY514" s="240" t="s">
        <v>136</v>
      </c>
    </row>
    <row r="515" spans="2:51" s="12" customFormat="1" ht="12">
      <c r="B515" s="231"/>
      <c r="C515" s="232"/>
      <c r="D515" s="228" t="s">
        <v>147</v>
      </c>
      <c r="E515" s="233" t="s">
        <v>19</v>
      </c>
      <c r="F515" s="234" t="s">
        <v>607</v>
      </c>
      <c r="G515" s="232"/>
      <c r="H515" s="233" t="s">
        <v>19</v>
      </c>
      <c r="I515" s="235"/>
      <c r="J515" s="232"/>
      <c r="K515" s="232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147</v>
      </c>
      <c r="AU515" s="240" t="s">
        <v>81</v>
      </c>
      <c r="AV515" s="12" t="s">
        <v>79</v>
      </c>
      <c r="AW515" s="12" t="s">
        <v>34</v>
      </c>
      <c r="AX515" s="12" t="s">
        <v>72</v>
      </c>
      <c r="AY515" s="240" t="s">
        <v>136</v>
      </c>
    </row>
    <row r="516" spans="2:51" s="13" customFormat="1" ht="12">
      <c r="B516" s="241"/>
      <c r="C516" s="242"/>
      <c r="D516" s="228" t="s">
        <v>147</v>
      </c>
      <c r="E516" s="243" t="s">
        <v>19</v>
      </c>
      <c r="F516" s="244" t="s">
        <v>608</v>
      </c>
      <c r="G516" s="242"/>
      <c r="H516" s="245">
        <v>9.28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AT516" s="251" t="s">
        <v>147</v>
      </c>
      <c r="AU516" s="251" t="s">
        <v>81</v>
      </c>
      <c r="AV516" s="13" t="s">
        <v>81</v>
      </c>
      <c r="AW516" s="13" t="s">
        <v>34</v>
      </c>
      <c r="AX516" s="13" t="s">
        <v>72</v>
      </c>
      <c r="AY516" s="251" t="s">
        <v>136</v>
      </c>
    </row>
    <row r="517" spans="2:51" s="13" customFormat="1" ht="12">
      <c r="B517" s="241"/>
      <c r="C517" s="242"/>
      <c r="D517" s="228" t="s">
        <v>147</v>
      </c>
      <c r="E517" s="243" t="s">
        <v>19</v>
      </c>
      <c r="F517" s="244" t="s">
        <v>609</v>
      </c>
      <c r="G517" s="242"/>
      <c r="H517" s="245">
        <v>45.9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AT517" s="251" t="s">
        <v>147</v>
      </c>
      <c r="AU517" s="251" t="s">
        <v>81</v>
      </c>
      <c r="AV517" s="13" t="s">
        <v>81</v>
      </c>
      <c r="AW517" s="13" t="s">
        <v>34</v>
      </c>
      <c r="AX517" s="13" t="s">
        <v>72</v>
      </c>
      <c r="AY517" s="251" t="s">
        <v>136</v>
      </c>
    </row>
    <row r="518" spans="2:51" s="12" customFormat="1" ht="12">
      <c r="B518" s="231"/>
      <c r="C518" s="232"/>
      <c r="D518" s="228" t="s">
        <v>147</v>
      </c>
      <c r="E518" s="233" t="s">
        <v>19</v>
      </c>
      <c r="F518" s="234" t="s">
        <v>610</v>
      </c>
      <c r="G518" s="232"/>
      <c r="H518" s="233" t="s">
        <v>19</v>
      </c>
      <c r="I518" s="235"/>
      <c r="J518" s="232"/>
      <c r="K518" s="232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147</v>
      </c>
      <c r="AU518" s="240" t="s">
        <v>81</v>
      </c>
      <c r="AV518" s="12" t="s">
        <v>79</v>
      </c>
      <c r="AW518" s="12" t="s">
        <v>34</v>
      </c>
      <c r="AX518" s="12" t="s">
        <v>72</v>
      </c>
      <c r="AY518" s="240" t="s">
        <v>136</v>
      </c>
    </row>
    <row r="519" spans="2:51" s="13" customFormat="1" ht="12">
      <c r="B519" s="241"/>
      <c r="C519" s="242"/>
      <c r="D519" s="228" t="s">
        <v>147</v>
      </c>
      <c r="E519" s="243" t="s">
        <v>19</v>
      </c>
      <c r="F519" s="244" t="s">
        <v>611</v>
      </c>
      <c r="G519" s="242"/>
      <c r="H519" s="245">
        <v>129.45</v>
      </c>
      <c r="I519" s="246"/>
      <c r="J519" s="242"/>
      <c r="K519" s="242"/>
      <c r="L519" s="247"/>
      <c r="M519" s="248"/>
      <c r="N519" s="249"/>
      <c r="O519" s="249"/>
      <c r="P519" s="249"/>
      <c r="Q519" s="249"/>
      <c r="R519" s="249"/>
      <c r="S519" s="249"/>
      <c r="T519" s="250"/>
      <c r="AT519" s="251" t="s">
        <v>147</v>
      </c>
      <c r="AU519" s="251" t="s">
        <v>81</v>
      </c>
      <c r="AV519" s="13" t="s">
        <v>81</v>
      </c>
      <c r="AW519" s="13" t="s">
        <v>34</v>
      </c>
      <c r="AX519" s="13" t="s">
        <v>72</v>
      </c>
      <c r="AY519" s="251" t="s">
        <v>136</v>
      </c>
    </row>
    <row r="520" spans="2:51" s="14" customFormat="1" ht="12">
      <c r="B520" s="252"/>
      <c r="C520" s="253"/>
      <c r="D520" s="228" t="s">
        <v>147</v>
      </c>
      <c r="E520" s="254" t="s">
        <v>19</v>
      </c>
      <c r="F520" s="255" t="s">
        <v>150</v>
      </c>
      <c r="G520" s="253"/>
      <c r="H520" s="256">
        <v>184.63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AT520" s="262" t="s">
        <v>147</v>
      </c>
      <c r="AU520" s="262" t="s">
        <v>81</v>
      </c>
      <c r="AV520" s="14" t="s">
        <v>143</v>
      </c>
      <c r="AW520" s="14" t="s">
        <v>34</v>
      </c>
      <c r="AX520" s="14" t="s">
        <v>79</v>
      </c>
      <c r="AY520" s="262" t="s">
        <v>136</v>
      </c>
    </row>
    <row r="521" spans="2:65" s="1" customFormat="1" ht="20.4" customHeight="1">
      <c r="B521" s="39"/>
      <c r="C521" s="216" t="s">
        <v>612</v>
      </c>
      <c r="D521" s="216" t="s">
        <v>138</v>
      </c>
      <c r="E521" s="217" t="s">
        <v>613</v>
      </c>
      <c r="F521" s="218" t="s">
        <v>614</v>
      </c>
      <c r="G521" s="219" t="s">
        <v>141</v>
      </c>
      <c r="H521" s="220">
        <v>1074.03</v>
      </c>
      <c r="I521" s="221"/>
      <c r="J521" s="222">
        <f>ROUND(I521*H521,2)</f>
        <v>0</v>
      </c>
      <c r="K521" s="218" t="s">
        <v>142</v>
      </c>
      <c r="L521" s="44"/>
      <c r="M521" s="223" t="s">
        <v>19</v>
      </c>
      <c r="N521" s="224" t="s">
        <v>43</v>
      </c>
      <c r="O521" s="80"/>
      <c r="P521" s="225">
        <f>O521*H521</f>
        <v>0</v>
      </c>
      <c r="Q521" s="225">
        <v>0</v>
      </c>
      <c r="R521" s="225">
        <f>Q521*H521</f>
        <v>0</v>
      </c>
      <c r="S521" s="225">
        <v>0</v>
      </c>
      <c r="T521" s="226">
        <f>S521*H521</f>
        <v>0</v>
      </c>
      <c r="AR521" s="18" t="s">
        <v>143</v>
      </c>
      <c r="AT521" s="18" t="s">
        <v>138</v>
      </c>
      <c r="AU521" s="18" t="s">
        <v>81</v>
      </c>
      <c r="AY521" s="18" t="s">
        <v>136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8" t="s">
        <v>79</v>
      </c>
      <c r="BK521" s="227">
        <f>ROUND(I521*H521,2)</f>
        <v>0</v>
      </c>
      <c r="BL521" s="18" t="s">
        <v>143</v>
      </c>
      <c r="BM521" s="18" t="s">
        <v>615</v>
      </c>
    </row>
    <row r="522" spans="2:47" s="1" customFormat="1" ht="12">
      <c r="B522" s="39"/>
      <c r="C522" s="40"/>
      <c r="D522" s="228" t="s">
        <v>145</v>
      </c>
      <c r="E522" s="40"/>
      <c r="F522" s="229" t="s">
        <v>616</v>
      </c>
      <c r="G522" s="40"/>
      <c r="H522" s="40"/>
      <c r="I522" s="143"/>
      <c r="J522" s="40"/>
      <c r="K522" s="40"/>
      <c r="L522" s="44"/>
      <c r="M522" s="230"/>
      <c r="N522" s="80"/>
      <c r="O522" s="80"/>
      <c r="P522" s="80"/>
      <c r="Q522" s="80"/>
      <c r="R522" s="80"/>
      <c r="S522" s="80"/>
      <c r="T522" s="81"/>
      <c r="AT522" s="18" t="s">
        <v>145</v>
      </c>
      <c r="AU522" s="18" t="s">
        <v>81</v>
      </c>
    </row>
    <row r="523" spans="2:51" s="12" customFormat="1" ht="12">
      <c r="B523" s="231"/>
      <c r="C523" s="232"/>
      <c r="D523" s="228" t="s">
        <v>147</v>
      </c>
      <c r="E523" s="233" t="s">
        <v>19</v>
      </c>
      <c r="F523" s="234" t="s">
        <v>606</v>
      </c>
      <c r="G523" s="232"/>
      <c r="H523" s="233" t="s">
        <v>19</v>
      </c>
      <c r="I523" s="235"/>
      <c r="J523" s="232"/>
      <c r="K523" s="232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147</v>
      </c>
      <c r="AU523" s="240" t="s">
        <v>81</v>
      </c>
      <c r="AV523" s="12" t="s">
        <v>79</v>
      </c>
      <c r="AW523" s="12" t="s">
        <v>34</v>
      </c>
      <c r="AX523" s="12" t="s">
        <v>72</v>
      </c>
      <c r="AY523" s="240" t="s">
        <v>136</v>
      </c>
    </row>
    <row r="524" spans="2:51" s="12" customFormat="1" ht="12">
      <c r="B524" s="231"/>
      <c r="C524" s="232"/>
      <c r="D524" s="228" t="s">
        <v>147</v>
      </c>
      <c r="E524" s="233" t="s">
        <v>19</v>
      </c>
      <c r="F524" s="234" t="s">
        <v>617</v>
      </c>
      <c r="G524" s="232"/>
      <c r="H524" s="233" t="s">
        <v>19</v>
      </c>
      <c r="I524" s="235"/>
      <c r="J524" s="232"/>
      <c r="K524" s="232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147</v>
      </c>
      <c r="AU524" s="240" t="s">
        <v>81</v>
      </c>
      <c r="AV524" s="12" t="s">
        <v>79</v>
      </c>
      <c r="AW524" s="12" t="s">
        <v>34</v>
      </c>
      <c r="AX524" s="12" t="s">
        <v>72</v>
      </c>
      <c r="AY524" s="240" t="s">
        <v>136</v>
      </c>
    </row>
    <row r="525" spans="2:51" s="13" customFormat="1" ht="12">
      <c r="B525" s="241"/>
      <c r="C525" s="242"/>
      <c r="D525" s="228" t="s">
        <v>147</v>
      </c>
      <c r="E525" s="243" t="s">
        <v>19</v>
      </c>
      <c r="F525" s="244" t="s">
        <v>618</v>
      </c>
      <c r="G525" s="242"/>
      <c r="H525" s="245">
        <v>836.03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AT525" s="251" t="s">
        <v>147</v>
      </c>
      <c r="AU525" s="251" t="s">
        <v>81</v>
      </c>
      <c r="AV525" s="13" t="s">
        <v>81</v>
      </c>
      <c r="AW525" s="13" t="s">
        <v>34</v>
      </c>
      <c r="AX525" s="13" t="s">
        <v>72</v>
      </c>
      <c r="AY525" s="251" t="s">
        <v>136</v>
      </c>
    </row>
    <row r="526" spans="2:51" s="12" customFormat="1" ht="12">
      <c r="B526" s="231"/>
      <c r="C526" s="232"/>
      <c r="D526" s="228" t="s">
        <v>147</v>
      </c>
      <c r="E526" s="233" t="s">
        <v>19</v>
      </c>
      <c r="F526" s="234" t="s">
        <v>619</v>
      </c>
      <c r="G526" s="232"/>
      <c r="H526" s="233" t="s">
        <v>19</v>
      </c>
      <c r="I526" s="235"/>
      <c r="J526" s="232"/>
      <c r="K526" s="232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147</v>
      </c>
      <c r="AU526" s="240" t="s">
        <v>81</v>
      </c>
      <c r="AV526" s="12" t="s">
        <v>79</v>
      </c>
      <c r="AW526" s="12" t="s">
        <v>34</v>
      </c>
      <c r="AX526" s="12" t="s">
        <v>72</v>
      </c>
      <c r="AY526" s="240" t="s">
        <v>136</v>
      </c>
    </row>
    <row r="527" spans="2:51" s="13" customFormat="1" ht="12">
      <c r="B527" s="241"/>
      <c r="C527" s="242"/>
      <c r="D527" s="228" t="s">
        <v>147</v>
      </c>
      <c r="E527" s="243" t="s">
        <v>19</v>
      </c>
      <c r="F527" s="244" t="s">
        <v>620</v>
      </c>
      <c r="G527" s="242"/>
      <c r="H527" s="245">
        <v>210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AT527" s="251" t="s">
        <v>147</v>
      </c>
      <c r="AU527" s="251" t="s">
        <v>81</v>
      </c>
      <c r="AV527" s="13" t="s">
        <v>81</v>
      </c>
      <c r="AW527" s="13" t="s">
        <v>34</v>
      </c>
      <c r="AX527" s="13" t="s">
        <v>72</v>
      </c>
      <c r="AY527" s="251" t="s">
        <v>136</v>
      </c>
    </row>
    <row r="528" spans="2:51" s="13" customFormat="1" ht="12">
      <c r="B528" s="241"/>
      <c r="C528" s="242"/>
      <c r="D528" s="228" t="s">
        <v>147</v>
      </c>
      <c r="E528" s="243" t="s">
        <v>19</v>
      </c>
      <c r="F528" s="244" t="s">
        <v>621</v>
      </c>
      <c r="G528" s="242"/>
      <c r="H528" s="245">
        <v>28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AT528" s="251" t="s">
        <v>147</v>
      </c>
      <c r="AU528" s="251" t="s">
        <v>81</v>
      </c>
      <c r="AV528" s="13" t="s">
        <v>81</v>
      </c>
      <c r="AW528" s="13" t="s">
        <v>34</v>
      </c>
      <c r="AX528" s="13" t="s">
        <v>72</v>
      </c>
      <c r="AY528" s="251" t="s">
        <v>136</v>
      </c>
    </row>
    <row r="529" spans="2:51" s="14" customFormat="1" ht="12">
      <c r="B529" s="252"/>
      <c r="C529" s="253"/>
      <c r="D529" s="228" t="s">
        <v>147</v>
      </c>
      <c r="E529" s="254" t="s">
        <v>19</v>
      </c>
      <c r="F529" s="255" t="s">
        <v>150</v>
      </c>
      <c r="G529" s="253"/>
      <c r="H529" s="256">
        <v>1074.03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AT529" s="262" t="s">
        <v>147</v>
      </c>
      <c r="AU529" s="262" t="s">
        <v>81</v>
      </c>
      <c r="AV529" s="14" t="s">
        <v>143</v>
      </c>
      <c r="AW529" s="14" t="s">
        <v>34</v>
      </c>
      <c r="AX529" s="14" t="s">
        <v>79</v>
      </c>
      <c r="AY529" s="262" t="s">
        <v>136</v>
      </c>
    </row>
    <row r="530" spans="2:65" s="1" customFormat="1" ht="20.4" customHeight="1">
      <c r="B530" s="39"/>
      <c r="C530" s="216" t="s">
        <v>622</v>
      </c>
      <c r="D530" s="216" t="s">
        <v>138</v>
      </c>
      <c r="E530" s="217" t="s">
        <v>623</v>
      </c>
      <c r="F530" s="218" t="s">
        <v>624</v>
      </c>
      <c r="G530" s="219" t="s">
        <v>141</v>
      </c>
      <c r="H530" s="220">
        <v>251.32</v>
      </c>
      <c r="I530" s="221"/>
      <c r="J530" s="222">
        <f>ROUND(I530*H530,2)</f>
        <v>0</v>
      </c>
      <c r="K530" s="218" t="s">
        <v>142</v>
      </c>
      <c r="L530" s="44"/>
      <c r="M530" s="223" t="s">
        <v>19</v>
      </c>
      <c r="N530" s="224" t="s">
        <v>43</v>
      </c>
      <c r="O530" s="80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AR530" s="18" t="s">
        <v>143</v>
      </c>
      <c r="AT530" s="18" t="s">
        <v>138</v>
      </c>
      <c r="AU530" s="18" t="s">
        <v>81</v>
      </c>
      <c r="AY530" s="18" t="s">
        <v>136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18" t="s">
        <v>79</v>
      </c>
      <c r="BK530" s="227">
        <f>ROUND(I530*H530,2)</f>
        <v>0</v>
      </c>
      <c r="BL530" s="18" t="s">
        <v>143</v>
      </c>
      <c r="BM530" s="18" t="s">
        <v>625</v>
      </c>
    </row>
    <row r="531" spans="2:47" s="1" customFormat="1" ht="12">
      <c r="B531" s="39"/>
      <c r="C531" s="40"/>
      <c r="D531" s="228" t="s">
        <v>145</v>
      </c>
      <c r="E531" s="40"/>
      <c r="F531" s="229" t="s">
        <v>626</v>
      </c>
      <c r="G531" s="40"/>
      <c r="H531" s="40"/>
      <c r="I531" s="143"/>
      <c r="J531" s="40"/>
      <c r="K531" s="40"/>
      <c r="L531" s="44"/>
      <c r="M531" s="230"/>
      <c r="N531" s="80"/>
      <c r="O531" s="80"/>
      <c r="P531" s="80"/>
      <c r="Q531" s="80"/>
      <c r="R531" s="80"/>
      <c r="S531" s="80"/>
      <c r="T531" s="81"/>
      <c r="AT531" s="18" t="s">
        <v>145</v>
      </c>
      <c r="AU531" s="18" t="s">
        <v>81</v>
      </c>
    </row>
    <row r="532" spans="2:51" s="12" customFormat="1" ht="12">
      <c r="B532" s="231"/>
      <c r="C532" s="232"/>
      <c r="D532" s="228" t="s">
        <v>147</v>
      </c>
      <c r="E532" s="233" t="s">
        <v>19</v>
      </c>
      <c r="F532" s="234" t="s">
        <v>573</v>
      </c>
      <c r="G532" s="232"/>
      <c r="H532" s="233" t="s">
        <v>19</v>
      </c>
      <c r="I532" s="235"/>
      <c r="J532" s="232"/>
      <c r="K532" s="232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147</v>
      </c>
      <c r="AU532" s="240" t="s">
        <v>81</v>
      </c>
      <c r="AV532" s="12" t="s">
        <v>79</v>
      </c>
      <c r="AW532" s="12" t="s">
        <v>34</v>
      </c>
      <c r="AX532" s="12" t="s">
        <v>72</v>
      </c>
      <c r="AY532" s="240" t="s">
        <v>136</v>
      </c>
    </row>
    <row r="533" spans="2:51" s="13" customFormat="1" ht="12">
      <c r="B533" s="241"/>
      <c r="C533" s="242"/>
      <c r="D533" s="228" t="s">
        <v>147</v>
      </c>
      <c r="E533" s="243" t="s">
        <v>19</v>
      </c>
      <c r="F533" s="244" t="s">
        <v>627</v>
      </c>
      <c r="G533" s="242"/>
      <c r="H533" s="245">
        <v>251.32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AT533" s="251" t="s">
        <v>147</v>
      </c>
      <c r="AU533" s="251" t="s">
        <v>81</v>
      </c>
      <c r="AV533" s="13" t="s">
        <v>81</v>
      </c>
      <c r="AW533" s="13" t="s">
        <v>34</v>
      </c>
      <c r="AX533" s="13" t="s">
        <v>72</v>
      </c>
      <c r="AY533" s="251" t="s">
        <v>136</v>
      </c>
    </row>
    <row r="534" spans="2:51" s="14" customFormat="1" ht="12">
      <c r="B534" s="252"/>
      <c r="C534" s="253"/>
      <c r="D534" s="228" t="s">
        <v>147</v>
      </c>
      <c r="E534" s="254" t="s">
        <v>19</v>
      </c>
      <c r="F534" s="255" t="s">
        <v>150</v>
      </c>
      <c r="G534" s="253"/>
      <c r="H534" s="256">
        <v>251.32</v>
      </c>
      <c r="I534" s="257"/>
      <c r="J534" s="253"/>
      <c r="K534" s="253"/>
      <c r="L534" s="258"/>
      <c r="M534" s="259"/>
      <c r="N534" s="260"/>
      <c r="O534" s="260"/>
      <c r="P534" s="260"/>
      <c r="Q534" s="260"/>
      <c r="R534" s="260"/>
      <c r="S534" s="260"/>
      <c r="T534" s="261"/>
      <c r="AT534" s="262" t="s">
        <v>147</v>
      </c>
      <c r="AU534" s="262" t="s">
        <v>81</v>
      </c>
      <c r="AV534" s="14" t="s">
        <v>143</v>
      </c>
      <c r="AW534" s="14" t="s">
        <v>34</v>
      </c>
      <c r="AX534" s="14" t="s">
        <v>79</v>
      </c>
      <c r="AY534" s="262" t="s">
        <v>136</v>
      </c>
    </row>
    <row r="535" spans="2:65" s="1" customFormat="1" ht="20.4" customHeight="1">
      <c r="B535" s="39"/>
      <c r="C535" s="216" t="s">
        <v>628</v>
      </c>
      <c r="D535" s="216" t="s">
        <v>138</v>
      </c>
      <c r="E535" s="217" t="s">
        <v>629</v>
      </c>
      <c r="F535" s="218" t="s">
        <v>630</v>
      </c>
      <c r="G535" s="219" t="s">
        <v>141</v>
      </c>
      <c r="H535" s="220">
        <v>1015.94</v>
      </c>
      <c r="I535" s="221"/>
      <c r="J535" s="222">
        <f>ROUND(I535*H535,2)</f>
        <v>0</v>
      </c>
      <c r="K535" s="218" t="s">
        <v>142</v>
      </c>
      <c r="L535" s="44"/>
      <c r="M535" s="223" t="s">
        <v>19</v>
      </c>
      <c r="N535" s="224" t="s">
        <v>43</v>
      </c>
      <c r="O535" s="80"/>
      <c r="P535" s="225">
        <f>O535*H535</f>
        <v>0</v>
      </c>
      <c r="Q535" s="225">
        <v>0</v>
      </c>
      <c r="R535" s="225">
        <f>Q535*H535</f>
        <v>0</v>
      </c>
      <c r="S535" s="225">
        <v>0</v>
      </c>
      <c r="T535" s="226">
        <f>S535*H535</f>
        <v>0</v>
      </c>
      <c r="AR535" s="18" t="s">
        <v>143</v>
      </c>
      <c r="AT535" s="18" t="s">
        <v>138</v>
      </c>
      <c r="AU535" s="18" t="s">
        <v>81</v>
      </c>
      <c r="AY535" s="18" t="s">
        <v>136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18" t="s">
        <v>79</v>
      </c>
      <c r="BK535" s="227">
        <f>ROUND(I535*H535,2)</f>
        <v>0</v>
      </c>
      <c r="BL535" s="18" t="s">
        <v>143</v>
      </c>
      <c r="BM535" s="18" t="s">
        <v>631</v>
      </c>
    </row>
    <row r="536" spans="2:47" s="1" customFormat="1" ht="12">
      <c r="B536" s="39"/>
      <c r="C536" s="40"/>
      <c r="D536" s="228" t="s">
        <v>145</v>
      </c>
      <c r="E536" s="40"/>
      <c r="F536" s="229" t="s">
        <v>632</v>
      </c>
      <c r="G536" s="40"/>
      <c r="H536" s="40"/>
      <c r="I536" s="143"/>
      <c r="J536" s="40"/>
      <c r="K536" s="40"/>
      <c r="L536" s="44"/>
      <c r="M536" s="230"/>
      <c r="N536" s="80"/>
      <c r="O536" s="80"/>
      <c r="P536" s="80"/>
      <c r="Q536" s="80"/>
      <c r="R536" s="80"/>
      <c r="S536" s="80"/>
      <c r="T536" s="81"/>
      <c r="AT536" s="18" t="s">
        <v>145</v>
      </c>
      <c r="AU536" s="18" t="s">
        <v>81</v>
      </c>
    </row>
    <row r="537" spans="2:51" s="12" customFormat="1" ht="12">
      <c r="B537" s="231"/>
      <c r="C537" s="232"/>
      <c r="D537" s="228" t="s">
        <v>147</v>
      </c>
      <c r="E537" s="233" t="s">
        <v>19</v>
      </c>
      <c r="F537" s="234" t="s">
        <v>606</v>
      </c>
      <c r="G537" s="232"/>
      <c r="H537" s="233" t="s">
        <v>19</v>
      </c>
      <c r="I537" s="235"/>
      <c r="J537" s="232"/>
      <c r="K537" s="232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147</v>
      </c>
      <c r="AU537" s="240" t="s">
        <v>81</v>
      </c>
      <c r="AV537" s="12" t="s">
        <v>79</v>
      </c>
      <c r="AW537" s="12" t="s">
        <v>34</v>
      </c>
      <c r="AX537" s="12" t="s">
        <v>72</v>
      </c>
      <c r="AY537" s="240" t="s">
        <v>136</v>
      </c>
    </row>
    <row r="538" spans="2:51" s="12" customFormat="1" ht="12">
      <c r="B538" s="231"/>
      <c r="C538" s="232"/>
      <c r="D538" s="228" t="s">
        <v>147</v>
      </c>
      <c r="E538" s="233" t="s">
        <v>19</v>
      </c>
      <c r="F538" s="234" t="s">
        <v>610</v>
      </c>
      <c r="G538" s="232"/>
      <c r="H538" s="233" t="s">
        <v>19</v>
      </c>
      <c r="I538" s="235"/>
      <c r="J538" s="232"/>
      <c r="K538" s="232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147</v>
      </c>
      <c r="AU538" s="240" t="s">
        <v>81</v>
      </c>
      <c r="AV538" s="12" t="s">
        <v>79</v>
      </c>
      <c r="AW538" s="12" t="s">
        <v>34</v>
      </c>
      <c r="AX538" s="12" t="s">
        <v>72</v>
      </c>
      <c r="AY538" s="240" t="s">
        <v>136</v>
      </c>
    </row>
    <row r="539" spans="2:51" s="13" customFormat="1" ht="12">
      <c r="B539" s="241"/>
      <c r="C539" s="242"/>
      <c r="D539" s="228" t="s">
        <v>147</v>
      </c>
      <c r="E539" s="243" t="s">
        <v>19</v>
      </c>
      <c r="F539" s="244" t="s">
        <v>633</v>
      </c>
      <c r="G539" s="242"/>
      <c r="H539" s="245">
        <v>1158.44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147</v>
      </c>
      <c r="AU539" s="251" t="s">
        <v>81</v>
      </c>
      <c r="AV539" s="13" t="s">
        <v>81</v>
      </c>
      <c r="AW539" s="13" t="s">
        <v>34</v>
      </c>
      <c r="AX539" s="13" t="s">
        <v>72</v>
      </c>
      <c r="AY539" s="251" t="s">
        <v>136</v>
      </c>
    </row>
    <row r="540" spans="2:51" s="13" customFormat="1" ht="12">
      <c r="B540" s="241"/>
      <c r="C540" s="242"/>
      <c r="D540" s="228" t="s">
        <v>147</v>
      </c>
      <c r="E540" s="243" t="s">
        <v>19</v>
      </c>
      <c r="F540" s="244" t="s">
        <v>634</v>
      </c>
      <c r="G540" s="242"/>
      <c r="H540" s="245">
        <v>-142.5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AT540" s="251" t="s">
        <v>147</v>
      </c>
      <c r="AU540" s="251" t="s">
        <v>81</v>
      </c>
      <c r="AV540" s="13" t="s">
        <v>81</v>
      </c>
      <c r="AW540" s="13" t="s">
        <v>34</v>
      </c>
      <c r="AX540" s="13" t="s">
        <v>72</v>
      </c>
      <c r="AY540" s="251" t="s">
        <v>136</v>
      </c>
    </row>
    <row r="541" spans="2:51" s="14" customFormat="1" ht="12">
      <c r="B541" s="252"/>
      <c r="C541" s="253"/>
      <c r="D541" s="228" t="s">
        <v>147</v>
      </c>
      <c r="E541" s="254" t="s">
        <v>19</v>
      </c>
      <c r="F541" s="255" t="s">
        <v>150</v>
      </c>
      <c r="G541" s="253"/>
      <c r="H541" s="256">
        <v>1015.94</v>
      </c>
      <c r="I541" s="257"/>
      <c r="J541" s="253"/>
      <c r="K541" s="253"/>
      <c r="L541" s="258"/>
      <c r="M541" s="259"/>
      <c r="N541" s="260"/>
      <c r="O541" s="260"/>
      <c r="P541" s="260"/>
      <c r="Q541" s="260"/>
      <c r="R541" s="260"/>
      <c r="S541" s="260"/>
      <c r="T541" s="261"/>
      <c r="AT541" s="262" t="s">
        <v>147</v>
      </c>
      <c r="AU541" s="262" t="s">
        <v>81</v>
      </c>
      <c r="AV541" s="14" t="s">
        <v>143</v>
      </c>
      <c r="AW541" s="14" t="s">
        <v>34</v>
      </c>
      <c r="AX541" s="14" t="s">
        <v>79</v>
      </c>
      <c r="AY541" s="262" t="s">
        <v>136</v>
      </c>
    </row>
    <row r="542" spans="2:65" s="1" customFormat="1" ht="20.4" customHeight="1">
      <c r="B542" s="39"/>
      <c r="C542" s="216" t="s">
        <v>635</v>
      </c>
      <c r="D542" s="216" t="s">
        <v>138</v>
      </c>
      <c r="E542" s="217" t="s">
        <v>636</v>
      </c>
      <c r="F542" s="218" t="s">
        <v>637</v>
      </c>
      <c r="G542" s="219" t="s">
        <v>158</v>
      </c>
      <c r="H542" s="220">
        <v>16</v>
      </c>
      <c r="I542" s="221"/>
      <c r="J542" s="222">
        <f>ROUND(I542*H542,2)</f>
        <v>0</v>
      </c>
      <c r="K542" s="218" t="s">
        <v>142</v>
      </c>
      <c r="L542" s="44"/>
      <c r="M542" s="223" t="s">
        <v>19</v>
      </c>
      <c r="N542" s="224" t="s">
        <v>43</v>
      </c>
      <c r="O542" s="80"/>
      <c r="P542" s="225">
        <f>O542*H542</f>
        <v>0</v>
      </c>
      <c r="Q542" s="225">
        <v>0</v>
      </c>
      <c r="R542" s="225">
        <f>Q542*H542</f>
        <v>0</v>
      </c>
      <c r="S542" s="225">
        <v>0</v>
      </c>
      <c r="T542" s="226">
        <f>S542*H542</f>
        <v>0</v>
      </c>
      <c r="AR542" s="18" t="s">
        <v>143</v>
      </c>
      <c r="AT542" s="18" t="s">
        <v>138</v>
      </c>
      <c r="AU542" s="18" t="s">
        <v>81</v>
      </c>
      <c r="AY542" s="18" t="s">
        <v>136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8" t="s">
        <v>79</v>
      </c>
      <c r="BK542" s="227">
        <f>ROUND(I542*H542,2)</f>
        <v>0</v>
      </c>
      <c r="BL542" s="18" t="s">
        <v>143</v>
      </c>
      <c r="BM542" s="18" t="s">
        <v>638</v>
      </c>
    </row>
    <row r="543" spans="2:47" s="1" customFormat="1" ht="12">
      <c r="B543" s="39"/>
      <c r="C543" s="40"/>
      <c r="D543" s="228" t="s">
        <v>145</v>
      </c>
      <c r="E543" s="40"/>
      <c r="F543" s="229" t="s">
        <v>639</v>
      </c>
      <c r="G543" s="40"/>
      <c r="H543" s="40"/>
      <c r="I543" s="143"/>
      <c r="J543" s="40"/>
      <c r="K543" s="40"/>
      <c r="L543" s="44"/>
      <c r="M543" s="230"/>
      <c r="N543" s="80"/>
      <c r="O543" s="80"/>
      <c r="P543" s="80"/>
      <c r="Q543" s="80"/>
      <c r="R543" s="80"/>
      <c r="S543" s="80"/>
      <c r="T543" s="81"/>
      <c r="AT543" s="18" t="s">
        <v>145</v>
      </c>
      <c r="AU543" s="18" t="s">
        <v>81</v>
      </c>
    </row>
    <row r="544" spans="2:51" s="12" customFormat="1" ht="12">
      <c r="B544" s="231"/>
      <c r="C544" s="232"/>
      <c r="D544" s="228" t="s">
        <v>147</v>
      </c>
      <c r="E544" s="233" t="s">
        <v>19</v>
      </c>
      <c r="F544" s="234" t="s">
        <v>468</v>
      </c>
      <c r="G544" s="232"/>
      <c r="H544" s="233" t="s">
        <v>19</v>
      </c>
      <c r="I544" s="235"/>
      <c r="J544" s="232"/>
      <c r="K544" s="232"/>
      <c r="L544" s="236"/>
      <c r="M544" s="237"/>
      <c r="N544" s="238"/>
      <c r="O544" s="238"/>
      <c r="P544" s="238"/>
      <c r="Q544" s="238"/>
      <c r="R544" s="238"/>
      <c r="S544" s="238"/>
      <c r="T544" s="239"/>
      <c r="AT544" s="240" t="s">
        <v>147</v>
      </c>
      <c r="AU544" s="240" t="s">
        <v>81</v>
      </c>
      <c r="AV544" s="12" t="s">
        <v>79</v>
      </c>
      <c r="AW544" s="12" t="s">
        <v>34</v>
      </c>
      <c r="AX544" s="12" t="s">
        <v>72</v>
      </c>
      <c r="AY544" s="240" t="s">
        <v>136</v>
      </c>
    </row>
    <row r="545" spans="2:51" s="12" customFormat="1" ht="12">
      <c r="B545" s="231"/>
      <c r="C545" s="232"/>
      <c r="D545" s="228" t="s">
        <v>147</v>
      </c>
      <c r="E545" s="233" t="s">
        <v>19</v>
      </c>
      <c r="F545" s="234" t="s">
        <v>640</v>
      </c>
      <c r="G545" s="232"/>
      <c r="H545" s="233" t="s">
        <v>19</v>
      </c>
      <c r="I545" s="235"/>
      <c r="J545" s="232"/>
      <c r="K545" s="232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147</v>
      </c>
      <c r="AU545" s="240" t="s">
        <v>81</v>
      </c>
      <c r="AV545" s="12" t="s">
        <v>79</v>
      </c>
      <c r="AW545" s="12" t="s">
        <v>34</v>
      </c>
      <c r="AX545" s="12" t="s">
        <v>72</v>
      </c>
      <c r="AY545" s="240" t="s">
        <v>136</v>
      </c>
    </row>
    <row r="546" spans="2:51" s="13" customFormat="1" ht="12">
      <c r="B546" s="241"/>
      <c r="C546" s="242"/>
      <c r="D546" s="228" t="s">
        <v>147</v>
      </c>
      <c r="E546" s="243" t="s">
        <v>19</v>
      </c>
      <c r="F546" s="244" t="s">
        <v>263</v>
      </c>
      <c r="G546" s="242"/>
      <c r="H546" s="245">
        <v>16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AT546" s="251" t="s">
        <v>147</v>
      </c>
      <c r="AU546" s="251" t="s">
        <v>81</v>
      </c>
      <c r="AV546" s="13" t="s">
        <v>81</v>
      </c>
      <c r="AW546" s="13" t="s">
        <v>34</v>
      </c>
      <c r="AX546" s="13" t="s">
        <v>72</v>
      </c>
      <c r="AY546" s="251" t="s">
        <v>136</v>
      </c>
    </row>
    <row r="547" spans="2:51" s="14" customFormat="1" ht="12">
      <c r="B547" s="252"/>
      <c r="C547" s="253"/>
      <c r="D547" s="228" t="s">
        <v>147</v>
      </c>
      <c r="E547" s="254" t="s">
        <v>19</v>
      </c>
      <c r="F547" s="255" t="s">
        <v>150</v>
      </c>
      <c r="G547" s="253"/>
      <c r="H547" s="256">
        <v>16</v>
      </c>
      <c r="I547" s="257"/>
      <c r="J547" s="253"/>
      <c r="K547" s="253"/>
      <c r="L547" s="258"/>
      <c r="M547" s="259"/>
      <c r="N547" s="260"/>
      <c r="O547" s="260"/>
      <c r="P547" s="260"/>
      <c r="Q547" s="260"/>
      <c r="R547" s="260"/>
      <c r="S547" s="260"/>
      <c r="T547" s="261"/>
      <c r="AT547" s="262" t="s">
        <v>147</v>
      </c>
      <c r="AU547" s="262" t="s">
        <v>81</v>
      </c>
      <c r="AV547" s="14" t="s">
        <v>143</v>
      </c>
      <c r="AW547" s="14" t="s">
        <v>34</v>
      </c>
      <c r="AX547" s="14" t="s">
        <v>79</v>
      </c>
      <c r="AY547" s="262" t="s">
        <v>136</v>
      </c>
    </row>
    <row r="548" spans="2:65" s="1" customFormat="1" ht="14.4" customHeight="1">
      <c r="B548" s="39"/>
      <c r="C548" s="216" t="s">
        <v>641</v>
      </c>
      <c r="D548" s="216" t="s">
        <v>138</v>
      </c>
      <c r="E548" s="217" t="s">
        <v>642</v>
      </c>
      <c r="F548" s="218" t="s">
        <v>643</v>
      </c>
      <c r="G548" s="219" t="s">
        <v>158</v>
      </c>
      <c r="H548" s="220">
        <v>16</v>
      </c>
      <c r="I548" s="221"/>
      <c r="J548" s="222">
        <f>ROUND(I548*H548,2)</f>
        <v>0</v>
      </c>
      <c r="K548" s="218" t="s">
        <v>19</v>
      </c>
      <c r="L548" s="44"/>
      <c r="M548" s="223" t="s">
        <v>19</v>
      </c>
      <c r="N548" s="224" t="s">
        <v>43</v>
      </c>
      <c r="O548" s="80"/>
      <c r="P548" s="225">
        <f>O548*H548</f>
        <v>0</v>
      </c>
      <c r="Q548" s="225">
        <v>0</v>
      </c>
      <c r="R548" s="225">
        <f>Q548*H548</f>
        <v>0</v>
      </c>
      <c r="S548" s="225">
        <v>0</v>
      </c>
      <c r="T548" s="226">
        <f>S548*H548</f>
        <v>0</v>
      </c>
      <c r="AR548" s="18" t="s">
        <v>143</v>
      </c>
      <c r="AT548" s="18" t="s">
        <v>138</v>
      </c>
      <c r="AU548" s="18" t="s">
        <v>81</v>
      </c>
      <c r="AY548" s="18" t="s">
        <v>136</v>
      </c>
      <c r="BE548" s="227">
        <f>IF(N548="základní",J548,0)</f>
        <v>0</v>
      </c>
      <c r="BF548" s="227">
        <f>IF(N548="snížená",J548,0)</f>
        <v>0</v>
      </c>
      <c r="BG548" s="227">
        <f>IF(N548="zákl. přenesená",J548,0)</f>
        <v>0</v>
      </c>
      <c r="BH548" s="227">
        <f>IF(N548="sníž. přenesená",J548,0)</f>
        <v>0</v>
      </c>
      <c r="BI548" s="227">
        <f>IF(N548="nulová",J548,0)</f>
        <v>0</v>
      </c>
      <c r="BJ548" s="18" t="s">
        <v>79</v>
      </c>
      <c r="BK548" s="227">
        <f>ROUND(I548*H548,2)</f>
        <v>0</v>
      </c>
      <c r="BL548" s="18" t="s">
        <v>143</v>
      </c>
      <c r="BM548" s="18" t="s">
        <v>644</v>
      </c>
    </row>
    <row r="549" spans="2:47" s="1" customFormat="1" ht="12">
      <c r="B549" s="39"/>
      <c r="C549" s="40"/>
      <c r="D549" s="228" t="s">
        <v>145</v>
      </c>
      <c r="E549" s="40"/>
      <c r="F549" s="229" t="s">
        <v>645</v>
      </c>
      <c r="G549" s="40"/>
      <c r="H549" s="40"/>
      <c r="I549" s="143"/>
      <c r="J549" s="40"/>
      <c r="K549" s="40"/>
      <c r="L549" s="44"/>
      <c r="M549" s="230"/>
      <c r="N549" s="80"/>
      <c r="O549" s="80"/>
      <c r="P549" s="80"/>
      <c r="Q549" s="80"/>
      <c r="R549" s="80"/>
      <c r="S549" s="80"/>
      <c r="T549" s="81"/>
      <c r="AT549" s="18" t="s">
        <v>145</v>
      </c>
      <c r="AU549" s="18" t="s">
        <v>81</v>
      </c>
    </row>
    <row r="550" spans="2:51" s="12" customFormat="1" ht="12">
      <c r="B550" s="231"/>
      <c r="C550" s="232"/>
      <c r="D550" s="228" t="s">
        <v>147</v>
      </c>
      <c r="E550" s="233" t="s">
        <v>19</v>
      </c>
      <c r="F550" s="234" t="s">
        <v>468</v>
      </c>
      <c r="G550" s="232"/>
      <c r="H550" s="233" t="s">
        <v>19</v>
      </c>
      <c r="I550" s="235"/>
      <c r="J550" s="232"/>
      <c r="K550" s="232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147</v>
      </c>
      <c r="AU550" s="240" t="s">
        <v>81</v>
      </c>
      <c r="AV550" s="12" t="s">
        <v>79</v>
      </c>
      <c r="AW550" s="12" t="s">
        <v>34</v>
      </c>
      <c r="AX550" s="12" t="s">
        <v>72</v>
      </c>
      <c r="AY550" s="240" t="s">
        <v>136</v>
      </c>
    </row>
    <row r="551" spans="2:51" s="13" customFormat="1" ht="12">
      <c r="B551" s="241"/>
      <c r="C551" s="242"/>
      <c r="D551" s="228" t="s">
        <v>147</v>
      </c>
      <c r="E551" s="243" t="s">
        <v>19</v>
      </c>
      <c r="F551" s="244" t="s">
        <v>263</v>
      </c>
      <c r="G551" s="242"/>
      <c r="H551" s="245">
        <v>16</v>
      </c>
      <c r="I551" s="246"/>
      <c r="J551" s="242"/>
      <c r="K551" s="242"/>
      <c r="L551" s="247"/>
      <c r="M551" s="248"/>
      <c r="N551" s="249"/>
      <c r="O551" s="249"/>
      <c r="P551" s="249"/>
      <c r="Q551" s="249"/>
      <c r="R551" s="249"/>
      <c r="S551" s="249"/>
      <c r="T551" s="250"/>
      <c r="AT551" s="251" t="s">
        <v>147</v>
      </c>
      <c r="AU551" s="251" t="s">
        <v>81</v>
      </c>
      <c r="AV551" s="13" t="s">
        <v>81</v>
      </c>
      <c r="AW551" s="13" t="s">
        <v>34</v>
      </c>
      <c r="AX551" s="13" t="s">
        <v>72</v>
      </c>
      <c r="AY551" s="251" t="s">
        <v>136</v>
      </c>
    </row>
    <row r="552" spans="2:51" s="14" customFormat="1" ht="12">
      <c r="B552" s="252"/>
      <c r="C552" s="253"/>
      <c r="D552" s="228" t="s">
        <v>147</v>
      </c>
      <c r="E552" s="254" t="s">
        <v>19</v>
      </c>
      <c r="F552" s="255" t="s">
        <v>150</v>
      </c>
      <c r="G552" s="253"/>
      <c r="H552" s="256">
        <v>16</v>
      </c>
      <c r="I552" s="257"/>
      <c r="J552" s="253"/>
      <c r="K552" s="253"/>
      <c r="L552" s="258"/>
      <c r="M552" s="259"/>
      <c r="N552" s="260"/>
      <c r="O552" s="260"/>
      <c r="P552" s="260"/>
      <c r="Q552" s="260"/>
      <c r="R552" s="260"/>
      <c r="S552" s="260"/>
      <c r="T552" s="261"/>
      <c r="AT552" s="262" t="s">
        <v>147</v>
      </c>
      <c r="AU552" s="262" t="s">
        <v>81</v>
      </c>
      <c r="AV552" s="14" t="s">
        <v>143</v>
      </c>
      <c r="AW552" s="14" t="s">
        <v>34</v>
      </c>
      <c r="AX552" s="14" t="s">
        <v>79</v>
      </c>
      <c r="AY552" s="262" t="s">
        <v>136</v>
      </c>
    </row>
    <row r="553" spans="2:65" s="1" customFormat="1" ht="14.4" customHeight="1">
      <c r="B553" s="39"/>
      <c r="C553" s="263" t="s">
        <v>646</v>
      </c>
      <c r="D553" s="263" t="s">
        <v>340</v>
      </c>
      <c r="E553" s="264" t="s">
        <v>647</v>
      </c>
      <c r="F553" s="265" t="s">
        <v>648</v>
      </c>
      <c r="G553" s="266" t="s">
        <v>158</v>
      </c>
      <c r="H553" s="267">
        <v>2</v>
      </c>
      <c r="I553" s="268"/>
      <c r="J553" s="269">
        <f>ROUND(I553*H553,2)</f>
        <v>0</v>
      </c>
      <c r="K553" s="265" t="s">
        <v>19</v>
      </c>
      <c r="L553" s="270"/>
      <c r="M553" s="271" t="s">
        <v>19</v>
      </c>
      <c r="N553" s="272" t="s">
        <v>43</v>
      </c>
      <c r="O553" s="80"/>
      <c r="P553" s="225">
        <f>O553*H553</f>
        <v>0</v>
      </c>
      <c r="Q553" s="225">
        <v>0.01</v>
      </c>
      <c r="R553" s="225">
        <f>Q553*H553</f>
        <v>0.02</v>
      </c>
      <c r="S553" s="225">
        <v>0</v>
      </c>
      <c r="T553" s="226">
        <f>S553*H553</f>
        <v>0</v>
      </c>
      <c r="AR553" s="18" t="s">
        <v>197</v>
      </c>
      <c r="AT553" s="18" t="s">
        <v>340</v>
      </c>
      <c r="AU553" s="18" t="s">
        <v>81</v>
      </c>
      <c r="AY553" s="18" t="s">
        <v>136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8" t="s">
        <v>79</v>
      </c>
      <c r="BK553" s="227">
        <f>ROUND(I553*H553,2)</f>
        <v>0</v>
      </c>
      <c r="BL553" s="18" t="s">
        <v>143</v>
      </c>
      <c r="BM553" s="18" t="s">
        <v>649</v>
      </c>
    </row>
    <row r="554" spans="2:47" s="1" customFormat="1" ht="12">
      <c r="B554" s="39"/>
      <c r="C554" s="40"/>
      <c r="D554" s="228" t="s">
        <v>145</v>
      </c>
      <c r="E554" s="40"/>
      <c r="F554" s="229" t="s">
        <v>650</v>
      </c>
      <c r="G554" s="40"/>
      <c r="H554" s="40"/>
      <c r="I554" s="143"/>
      <c r="J554" s="40"/>
      <c r="K554" s="40"/>
      <c r="L554" s="44"/>
      <c r="M554" s="230"/>
      <c r="N554" s="80"/>
      <c r="O554" s="80"/>
      <c r="P554" s="80"/>
      <c r="Q554" s="80"/>
      <c r="R554" s="80"/>
      <c r="S554" s="80"/>
      <c r="T554" s="81"/>
      <c r="AT554" s="18" t="s">
        <v>145</v>
      </c>
      <c r="AU554" s="18" t="s">
        <v>81</v>
      </c>
    </row>
    <row r="555" spans="2:51" s="12" customFormat="1" ht="12">
      <c r="B555" s="231"/>
      <c r="C555" s="232"/>
      <c r="D555" s="228" t="s">
        <v>147</v>
      </c>
      <c r="E555" s="233" t="s">
        <v>19</v>
      </c>
      <c r="F555" s="234" t="s">
        <v>651</v>
      </c>
      <c r="G555" s="232"/>
      <c r="H555" s="233" t="s">
        <v>19</v>
      </c>
      <c r="I555" s="235"/>
      <c r="J555" s="232"/>
      <c r="K555" s="232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147</v>
      </c>
      <c r="AU555" s="240" t="s">
        <v>81</v>
      </c>
      <c r="AV555" s="12" t="s">
        <v>79</v>
      </c>
      <c r="AW555" s="12" t="s">
        <v>34</v>
      </c>
      <c r="AX555" s="12" t="s">
        <v>72</v>
      </c>
      <c r="AY555" s="240" t="s">
        <v>136</v>
      </c>
    </row>
    <row r="556" spans="2:51" s="13" customFormat="1" ht="12">
      <c r="B556" s="241"/>
      <c r="C556" s="242"/>
      <c r="D556" s="228" t="s">
        <v>147</v>
      </c>
      <c r="E556" s="243" t="s">
        <v>19</v>
      </c>
      <c r="F556" s="244" t="s">
        <v>81</v>
      </c>
      <c r="G556" s="242"/>
      <c r="H556" s="245">
        <v>2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AT556" s="251" t="s">
        <v>147</v>
      </c>
      <c r="AU556" s="251" t="s">
        <v>81</v>
      </c>
      <c r="AV556" s="13" t="s">
        <v>81</v>
      </c>
      <c r="AW556" s="13" t="s">
        <v>34</v>
      </c>
      <c r="AX556" s="13" t="s">
        <v>72</v>
      </c>
      <c r="AY556" s="251" t="s">
        <v>136</v>
      </c>
    </row>
    <row r="557" spans="2:51" s="14" customFormat="1" ht="12">
      <c r="B557" s="252"/>
      <c r="C557" s="253"/>
      <c r="D557" s="228" t="s">
        <v>147</v>
      </c>
      <c r="E557" s="254" t="s">
        <v>19</v>
      </c>
      <c r="F557" s="255" t="s">
        <v>150</v>
      </c>
      <c r="G557" s="253"/>
      <c r="H557" s="256">
        <v>2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AT557" s="262" t="s">
        <v>147</v>
      </c>
      <c r="AU557" s="262" t="s">
        <v>81</v>
      </c>
      <c r="AV557" s="14" t="s">
        <v>143</v>
      </c>
      <c r="AW557" s="14" t="s">
        <v>34</v>
      </c>
      <c r="AX557" s="14" t="s">
        <v>79</v>
      </c>
      <c r="AY557" s="262" t="s">
        <v>136</v>
      </c>
    </row>
    <row r="558" spans="2:65" s="1" customFormat="1" ht="14.4" customHeight="1">
      <c r="B558" s="39"/>
      <c r="C558" s="263" t="s">
        <v>652</v>
      </c>
      <c r="D558" s="263" t="s">
        <v>340</v>
      </c>
      <c r="E558" s="264" t="s">
        <v>653</v>
      </c>
      <c r="F558" s="265" t="s">
        <v>654</v>
      </c>
      <c r="G558" s="266" t="s">
        <v>158</v>
      </c>
      <c r="H558" s="267">
        <v>4</v>
      </c>
      <c r="I558" s="268"/>
      <c r="J558" s="269">
        <f>ROUND(I558*H558,2)</f>
        <v>0</v>
      </c>
      <c r="K558" s="265" t="s">
        <v>19</v>
      </c>
      <c r="L558" s="270"/>
      <c r="M558" s="271" t="s">
        <v>19</v>
      </c>
      <c r="N558" s="272" t="s">
        <v>43</v>
      </c>
      <c r="O558" s="80"/>
      <c r="P558" s="225">
        <f>O558*H558</f>
        <v>0</v>
      </c>
      <c r="Q558" s="225">
        <v>0.01</v>
      </c>
      <c r="R558" s="225">
        <f>Q558*H558</f>
        <v>0.04</v>
      </c>
      <c r="S558" s="225">
        <v>0</v>
      </c>
      <c r="T558" s="226">
        <f>S558*H558</f>
        <v>0</v>
      </c>
      <c r="AR558" s="18" t="s">
        <v>197</v>
      </c>
      <c r="AT558" s="18" t="s">
        <v>340</v>
      </c>
      <c r="AU558" s="18" t="s">
        <v>81</v>
      </c>
      <c r="AY558" s="18" t="s">
        <v>136</v>
      </c>
      <c r="BE558" s="227">
        <f>IF(N558="základní",J558,0)</f>
        <v>0</v>
      </c>
      <c r="BF558" s="227">
        <f>IF(N558="snížená",J558,0)</f>
        <v>0</v>
      </c>
      <c r="BG558" s="227">
        <f>IF(N558="zákl. přenesená",J558,0)</f>
        <v>0</v>
      </c>
      <c r="BH558" s="227">
        <f>IF(N558="sníž. přenesená",J558,0)</f>
        <v>0</v>
      </c>
      <c r="BI558" s="227">
        <f>IF(N558="nulová",J558,0)</f>
        <v>0</v>
      </c>
      <c r="BJ558" s="18" t="s">
        <v>79</v>
      </c>
      <c r="BK558" s="227">
        <f>ROUND(I558*H558,2)</f>
        <v>0</v>
      </c>
      <c r="BL558" s="18" t="s">
        <v>143</v>
      </c>
      <c r="BM558" s="18" t="s">
        <v>655</v>
      </c>
    </row>
    <row r="559" spans="2:47" s="1" customFormat="1" ht="12">
      <c r="B559" s="39"/>
      <c r="C559" s="40"/>
      <c r="D559" s="228" t="s">
        <v>145</v>
      </c>
      <c r="E559" s="40"/>
      <c r="F559" s="229" t="s">
        <v>656</v>
      </c>
      <c r="G559" s="40"/>
      <c r="H559" s="40"/>
      <c r="I559" s="143"/>
      <c r="J559" s="40"/>
      <c r="K559" s="40"/>
      <c r="L559" s="44"/>
      <c r="M559" s="230"/>
      <c r="N559" s="80"/>
      <c r="O559" s="80"/>
      <c r="P559" s="80"/>
      <c r="Q559" s="80"/>
      <c r="R559" s="80"/>
      <c r="S559" s="80"/>
      <c r="T559" s="81"/>
      <c r="AT559" s="18" t="s">
        <v>145</v>
      </c>
      <c r="AU559" s="18" t="s">
        <v>81</v>
      </c>
    </row>
    <row r="560" spans="2:51" s="12" customFormat="1" ht="12">
      <c r="B560" s="231"/>
      <c r="C560" s="232"/>
      <c r="D560" s="228" t="s">
        <v>147</v>
      </c>
      <c r="E560" s="233" t="s">
        <v>19</v>
      </c>
      <c r="F560" s="234" t="s">
        <v>651</v>
      </c>
      <c r="G560" s="232"/>
      <c r="H560" s="233" t="s">
        <v>19</v>
      </c>
      <c r="I560" s="235"/>
      <c r="J560" s="232"/>
      <c r="K560" s="232"/>
      <c r="L560" s="236"/>
      <c r="M560" s="237"/>
      <c r="N560" s="238"/>
      <c r="O560" s="238"/>
      <c r="P560" s="238"/>
      <c r="Q560" s="238"/>
      <c r="R560" s="238"/>
      <c r="S560" s="238"/>
      <c r="T560" s="239"/>
      <c r="AT560" s="240" t="s">
        <v>147</v>
      </c>
      <c r="AU560" s="240" t="s">
        <v>81</v>
      </c>
      <c r="AV560" s="12" t="s">
        <v>79</v>
      </c>
      <c r="AW560" s="12" t="s">
        <v>34</v>
      </c>
      <c r="AX560" s="12" t="s">
        <v>72</v>
      </c>
      <c r="AY560" s="240" t="s">
        <v>136</v>
      </c>
    </row>
    <row r="561" spans="2:51" s="13" customFormat="1" ht="12">
      <c r="B561" s="241"/>
      <c r="C561" s="242"/>
      <c r="D561" s="228" t="s">
        <v>147</v>
      </c>
      <c r="E561" s="243" t="s">
        <v>19</v>
      </c>
      <c r="F561" s="244" t="s">
        <v>143</v>
      </c>
      <c r="G561" s="242"/>
      <c r="H561" s="245">
        <v>4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AT561" s="251" t="s">
        <v>147</v>
      </c>
      <c r="AU561" s="251" t="s">
        <v>81</v>
      </c>
      <c r="AV561" s="13" t="s">
        <v>81</v>
      </c>
      <c r="AW561" s="13" t="s">
        <v>34</v>
      </c>
      <c r="AX561" s="13" t="s">
        <v>72</v>
      </c>
      <c r="AY561" s="251" t="s">
        <v>136</v>
      </c>
    </row>
    <row r="562" spans="2:51" s="14" customFormat="1" ht="12">
      <c r="B562" s="252"/>
      <c r="C562" s="253"/>
      <c r="D562" s="228" t="s">
        <v>147</v>
      </c>
      <c r="E562" s="254" t="s">
        <v>19</v>
      </c>
      <c r="F562" s="255" t="s">
        <v>150</v>
      </c>
      <c r="G562" s="253"/>
      <c r="H562" s="256">
        <v>4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AT562" s="262" t="s">
        <v>147</v>
      </c>
      <c r="AU562" s="262" t="s">
        <v>81</v>
      </c>
      <c r="AV562" s="14" t="s">
        <v>143</v>
      </c>
      <c r="AW562" s="14" t="s">
        <v>34</v>
      </c>
      <c r="AX562" s="14" t="s">
        <v>79</v>
      </c>
      <c r="AY562" s="262" t="s">
        <v>136</v>
      </c>
    </row>
    <row r="563" spans="2:65" s="1" customFormat="1" ht="14.4" customHeight="1">
      <c r="B563" s="39"/>
      <c r="C563" s="263" t="s">
        <v>657</v>
      </c>
      <c r="D563" s="263" t="s">
        <v>340</v>
      </c>
      <c r="E563" s="264" t="s">
        <v>658</v>
      </c>
      <c r="F563" s="265" t="s">
        <v>659</v>
      </c>
      <c r="G563" s="266" t="s">
        <v>158</v>
      </c>
      <c r="H563" s="267">
        <v>5</v>
      </c>
      <c r="I563" s="268"/>
      <c r="J563" s="269">
        <f>ROUND(I563*H563,2)</f>
        <v>0</v>
      </c>
      <c r="K563" s="265" t="s">
        <v>19</v>
      </c>
      <c r="L563" s="270"/>
      <c r="M563" s="271" t="s">
        <v>19</v>
      </c>
      <c r="N563" s="272" t="s">
        <v>43</v>
      </c>
      <c r="O563" s="80"/>
      <c r="P563" s="225">
        <f>O563*H563</f>
        <v>0</v>
      </c>
      <c r="Q563" s="225">
        <v>0.01</v>
      </c>
      <c r="R563" s="225">
        <f>Q563*H563</f>
        <v>0.05</v>
      </c>
      <c r="S563" s="225">
        <v>0</v>
      </c>
      <c r="T563" s="226">
        <f>S563*H563</f>
        <v>0</v>
      </c>
      <c r="AR563" s="18" t="s">
        <v>197</v>
      </c>
      <c r="AT563" s="18" t="s">
        <v>340</v>
      </c>
      <c r="AU563" s="18" t="s">
        <v>81</v>
      </c>
      <c r="AY563" s="18" t="s">
        <v>136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8" t="s">
        <v>79</v>
      </c>
      <c r="BK563" s="227">
        <f>ROUND(I563*H563,2)</f>
        <v>0</v>
      </c>
      <c r="BL563" s="18" t="s">
        <v>143</v>
      </c>
      <c r="BM563" s="18" t="s">
        <v>660</v>
      </c>
    </row>
    <row r="564" spans="2:47" s="1" customFormat="1" ht="12">
      <c r="B564" s="39"/>
      <c r="C564" s="40"/>
      <c r="D564" s="228" t="s">
        <v>145</v>
      </c>
      <c r="E564" s="40"/>
      <c r="F564" s="229" t="s">
        <v>659</v>
      </c>
      <c r="G564" s="40"/>
      <c r="H564" s="40"/>
      <c r="I564" s="143"/>
      <c r="J564" s="40"/>
      <c r="K564" s="40"/>
      <c r="L564" s="44"/>
      <c r="M564" s="230"/>
      <c r="N564" s="80"/>
      <c r="O564" s="80"/>
      <c r="P564" s="80"/>
      <c r="Q564" s="80"/>
      <c r="R564" s="80"/>
      <c r="S564" s="80"/>
      <c r="T564" s="81"/>
      <c r="AT564" s="18" t="s">
        <v>145</v>
      </c>
      <c r="AU564" s="18" t="s">
        <v>81</v>
      </c>
    </row>
    <row r="565" spans="2:51" s="12" customFormat="1" ht="12">
      <c r="B565" s="231"/>
      <c r="C565" s="232"/>
      <c r="D565" s="228" t="s">
        <v>147</v>
      </c>
      <c r="E565" s="233" t="s">
        <v>19</v>
      </c>
      <c r="F565" s="234" t="s">
        <v>651</v>
      </c>
      <c r="G565" s="232"/>
      <c r="H565" s="233" t="s">
        <v>19</v>
      </c>
      <c r="I565" s="235"/>
      <c r="J565" s="232"/>
      <c r="K565" s="232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147</v>
      </c>
      <c r="AU565" s="240" t="s">
        <v>81</v>
      </c>
      <c r="AV565" s="12" t="s">
        <v>79</v>
      </c>
      <c r="AW565" s="12" t="s">
        <v>34</v>
      </c>
      <c r="AX565" s="12" t="s">
        <v>72</v>
      </c>
      <c r="AY565" s="240" t="s">
        <v>136</v>
      </c>
    </row>
    <row r="566" spans="2:51" s="13" customFormat="1" ht="12">
      <c r="B566" s="241"/>
      <c r="C566" s="242"/>
      <c r="D566" s="228" t="s">
        <v>147</v>
      </c>
      <c r="E566" s="243" t="s">
        <v>19</v>
      </c>
      <c r="F566" s="244" t="s">
        <v>173</v>
      </c>
      <c r="G566" s="242"/>
      <c r="H566" s="245">
        <v>5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AT566" s="251" t="s">
        <v>147</v>
      </c>
      <c r="AU566" s="251" t="s">
        <v>81</v>
      </c>
      <c r="AV566" s="13" t="s">
        <v>81</v>
      </c>
      <c r="AW566" s="13" t="s">
        <v>34</v>
      </c>
      <c r="AX566" s="13" t="s">
        <v>72</v>
      </c>
      <c r="AY566" s="251" t="s">
        <v>136</v>
      </c>
    </row>
    <row r="567" spans="2:51" s="14" customFormat="1" ht="12">
      <c r="B567" s="252"/>
      <c r="C567" s="253"/>
      <c r="D567" s="228" t="s">
        <v>147</v>
      </c>
      <c r="E567" s="254" t="s">
        <v>19</v>
      </c>
      <c r="F567" s="255" t="s">
        <v>150</v>
      </c>
      <c r="G567" s="253"/>
      <c r="H567" s="256">
        <v>5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AT567" s="262" t="s">
        <v>147</v>
      </c>
      <c r="AU567" s="262" t="s">
        <v>81</v>
      </c>
      <c r="AV567" s="14" t="s">
        <v>143</v>
      </c>
      <c r="AW567" s="14" t="s">
        <v>34</v>
      </c>
      <c r="AX567" s="14" t="s">
        <v>79</v>
      </c>
      <c r="AY567" s="262" t="s">
        <v>136</v>
      </c>
    </row>
    <row r="568" spans="2:65" s="1" customFormat="1" ht="14.4" customHeight="1">
      <c r="B568" s="39"/>
      <c r="C568" s="263" t="s">
        <v>661</v>
      </c>
      <c r="D568" s="263" t="s">
        <v>340</v>
      </c>
      <c r="E568" s="264" t="s">
        <v>662</v>
      </c>
      <c r="F568" s="265" t="s">
        <v>663</v>
      </c>
      <c r="G568" s="266" t="s">
        <v>158</v>
      </c>
      <c r="H568" s="267">
        <v>5</v>
      </c>
      <c r="I568" s="268"/>
      <c r="J568" s="269">
        <f>ROUND(I568*H568,2)</f>
        <v>0</v>
      </c>
      <c r="K568" s="265" t="s">
        <v>19</v>
      </c>
      <c r="L568" s="270"/>
      <c r="M568" s="271" t="s">
        <v>19</v>
      </c>
      <c r="N568" s="272" t="s">
        <v>43</v>
      </c>
      <c r="O568" s="80"/>
      <c r="P568" s="225">
        <f>O568*H568</f>
        <v>0</v>
      </c>
      <c r="Q568" s="225">
        <v>0</v>
      </c>
      <c r="R568" s="225">
        <f>Q568*H568</f>
        <v>0</v>
      </c>
      <c r="S568" s="225">
        <v>0</v>
      </c>
      <c r="T568" s="226">
        <f>S568*H568</f>
        <v>0</v>
      </c>
      <c r="AR568" s="18" t="s">
        <v>197</v>
      </c>
      <c r="AT568" s="18" t="s">
        <v>340</v>
      </c>
      <c r="AU568" s="18" t="s">
        <v>81</v>
      </c>
      <c r="AY568" s="18" t="s">
        <v>136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8" t="s">
        <v>79</v>
      </c>
      <c r="BK568" s="227">
        <f>ROUND(I568*H568,2)</f>
        <v>0</v>
      </c>
      <c r="BL568" s="18" t="s">
        <v>143</v>
      </c>
      <c r="BM568" s="18" t="s">
        <v>664</v>
      </c>
    </row>
    <row r="569" spans="2:47" s="1" customFormat="1" ht="12">
      <c r="B569" s="39"/>
      <c r="C569" s="40"/>
      <c r="D569" s="228" t="s">
        <v>145</v>
      </c>
      <c r="E569" s="40"/>
      <c r="F569" s="229" t="s">
        <v>663</v>
      </c>
      <c r="G569" s="40"/>
      <c r="H569" s="40"/>
      <c r="I569" s="143"/>
      <c r="J569" s="40"/>
      <c r="K569" s="40"/>
      <c r="L569" s="44"/>
      <c r="M569" s="230"/>
      <c r="N569" s="80"/>
      <c r="O569" s="80"/>
      <c r="P569" s="80"/>
      <c r="Q569" s="80"/>
      <c r="R569" s="80"/>
      <c r="S569" s="80"/>
      <c r="T569" s="81"/>
      <c r="AT569" s="18" t="s">
        <v>145</v>
      </c>
      <c r="AU569" s="18" t="s">
        <v>81</v>
      </c>
    </row>
    <row r="570" spans="2:51" s="12" customFormat="1" ht="12">
      <c r="B570" s="231"/>
      <c r="C570" s="232"/>
      <c r="D570" s="228" t="s">
        <v>147</v>
      </c>
      <c r="E570" s="233" t="s">
        <v>19</v>
      </c>
      <c r="F570" s="234" t="s">
        <v>651</v>
      </c>
      <c r="G570" s="232"/>
      <c r="H570" s="233" t="s">
        <v>19</v>
      </c>
      <c r="I570" s="235"/>
      <c r="J570" s="232"/>
      <c r="K570" s="232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147</v>
      </c>
      <c r="AU570" s="240" t="s">
        <v>81</v>
      </c>
      <c r="AV570" s="12" t="s">
        <v>79</v>
      </c>
      <c r="AW570" s="12" t="s">
        <v>34</v>
      </c>
      <c r="AX570" s="12" t="s">
        <v>72</v>
      </c>
      <c r="AY570" s="240" t="s">
        <v>136</v>
      </c>
    </row>
    <row r="571" spans="2:51" s="13" customFormat="1" ht="12">
      <c r="B571" s="241"/>
      <c r="C571" s="242"/>
      <c r="D571" s="228" t="s">
        <v>147</v>
      </c>
      <c r="E571" s="243" t="s">
        <v>19</v>
      </c>
      <c r="F571" s="244" t="s">
        <v>173</v>
      </c>
      <c r="G571" s="242"/>
      <c r="H571" s="245">
        <v>5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AT571" s="251" t="s">
        <v>147</v>
      </c>
      <c r="AU571" s="251" t="s">
        <v>81</v>
      </c>
      <c r="AV571" s="13" t="s">
        <v>81</v>
      </c>
      <c r="AW571" s="13" t="s">
        <v>34</v>
      </c>
      <c r="AX571" s="13" t="s">
        <v>72</v>
      </c>
      <c r="AY571" s="251" t="s">
        <v>136</v>
      </c>
    </row>
    <row r="572" spans="2:51" s="14" customFormat="1" ht="12">
      <c r="B572" s="252"/>
      <c r="C572" s="253"/>
      <c r="D572" s="228" t="s">
        <v>147</v>
      </c>
      <c r="E572" s="254" t="s">
        <v>19</v>
      </c>
      <c r="F572" s="255" t="s">
        <v>150</v>
      </c>
      <c r="G572" s="253"/>
      <c r="H572" s="256">
        <v>5</v>
      </c>
      <c r="I572" s="257"/>
      <c r="J572" s="253"/>
      <c r="K572" s="253"/>
      <c r="L572" s="258"/>
      <c r="M572" s="259"/>
      <c r="N572" s="260"/>
      <c r="O572" s="260"/>
      <c r="P572" s="260"/>
      <c r="Q572" s="260"/>
      <c r="R572" s="260"/>
      <c r="S572" s="260"/>
      <c r="T572" s="261"/>
      <c r="AT572" s="262" t="s">
        <v>147</v>
      </c>
      <c r="AU572" s="262" t="s">
        <v>81</v>
      </c>
      <c r="AV572" s="14" t="s">
        <v>143</v>
      </c>
      <c r="AW572" s="14" t="s">
        <v>34</v>
      </c>
      <c r="AX572" s="14" t="s">
        <v>79</v>
      </c>
      <c r="AY572" s="262" t="s">
        <v>136</v>
      </c>
    </row>
    <row r="573" spans="2:65" s="1" customFormat="1" ht="14.4" customHeight="1">
      <c r="B573" s="39"/>
      <c r="C573" s="216" t="s">
        <v>665</v>
      </c>
      <c r="D573" s="216" t="s">
        <v>138</v>
      </c>
      <c r="E573" s="217" t="s">
        <v>666</v>
      </c>
      <c r="F573" s="218" t="s">
        <v>667</v>
      </c>
      <c r="G573" s="219" t="s">
        <v>158</v>
      </c>
      <c r="H573" s="220">
        <v>16</v>
      </c>
      <c r="I573" s="221"/>
      <c r="J573" s="222">
        <f>ROUND(I573*H573,2)</f>
        <v>0</v>
      </c>
      <c r="K573" s="218" t="s">
        <v>19</v>
      </c>
      <c r="L573" s="44"/>
      <c r="M573" s="223" t="s">
        <v>19</v>
      </c>
      <c r="N573" s="224" t="s">
        <v>43</v>
      </c>
      <c r="O573" s="80"/>
      <c r="P573" s="225">
        <f>O573*H573</f>
        <v>0</v>
      </c>
      <c r="Q573" s="225">
        <v>6E-05</v>
      </c>
      <c r="R573" s="225">
        <f>Q573*H573</f>
        <v>0.00096</v>
      </c>
      <c r="S573" s="225">
        <v>0</v>
      </c>
      <c r="T573" s="226">
        <f>S573*H573</f>
        <v>0</v>
      </c>
      <c r="AR573" s="18" t="s">
        <v>143</v>
      </c>
      <c r="AT573" s="18" t="s">
        <v>138</v>
      </c>
      <c r="AU573" s="18" t="s">
        <v>81</v>
      </c>
      <c r="AY573" s="18" t="s">
        <v>136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18" t="s">
        <v>79</v>
      </c>
      <c r="BK573" s="227">
        <f>ROUND(I573*H573,2)</f>
        <v>0</v>
      </c>
      <c r="BL573" s="18" t="s">
        <v>143</v>
      </c>
      <c r="BM573" s="18" t="s">
        <v>668</v>
      </c>
    </row>
    <row r="574" spans="2:47" s="1" customFormat="1" ht="12">
      <c r="B574" s="39"/>
      <c r="C574" s="40"/>
      <c r="D574" s="228" t="s">
        <v>145</v>
      </c>
      <c r="E574" s="40"/>
      <c r="F574" s="229" t="s">
        <v>669</v>
      </c>
      <c r="G574" s="40"/>
      <c r="H574" s="40"/>
      <c r="I574" s="143"/>
      <c r="J574" s="40"/>
      <c r="K574" s="40"/>
      <c r="L574" s="44"/>
      <c r="M574" s="230"/>
      <c r="N574" s="80"/>
      <c r="O574" s="80"/>
      <c r="P574" s="80"/>
      <c r="Q574" s="80"/>
      <c r="R574" s="80"/>
      <c r="S574" s="80"/>
      <c r="T574" s="81"/>
      <c r="AT574" s="18" t="s">
        <v>145</v>
      </c>
      <c r="AU574" s="18" t="s">
        <v>81</v>
      </c>
    </row>
    <row r="575" spans="2:51" s="12" customFormat="1" ht="12">
      <c r="B575" s="231"/>
      <c r="C575" s="232"/>
      <c r="D575" s="228" t="s">
        <v>147</v>
      </c>
      <c r="E575" s="233" t="s">
        <v>19</v>
      </c>
      <c r="F575" s="234" t="s">
        <v>468</v>
      </c>
      <c r="G575" s="232"/>
      <c r="H575" s="233" t="s">
        <v>19</v>
      </c>
      <c r="I575" s="235"/>
      <c r="J575" s="232"/>
      <c r="K575" s="232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147</v>
      </c>
      <c r="AU575" s="240" t="s">
        <v>81</v>
      </c>
      <c r="AV575" s="12" t="s">
        <v>79</v>
      </c>
      <c r="AW575" s="12" t="s">
        <v>34</v>
      </c>
      <c r="AX575" s="12" t="s">
        <v>72</v>
      </c>
      <c r="AY575" s="240" t="s">
        <v>136</v>
      </c>
    </row>
    <row r="576" spans="2:51" s="12" customFormat="1" ht="12">
      <c r="B576" s="231"/>
      <c r="C576" s="232"/>
      <c r="D576" s="228" t="s">
        <v>147</v>
      </c>
      <c r="E576" s="233" t="s">
        <v>19</v>
      </c>
      <c r="F576" s="234" t="s">
        <v>670</v>
      </c>
      <c r="G576" s="232"/>
      <c r="H576" s="233" t="s">
        <v>19</v>
      </c>
      <c r="I576" s="235"/>
      <c r="J576" s="232"/>
      <c r="K576" s="232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147</v>
      </c>
      <c r="AU576" s="240" t="s">
        <v>81</v>
      </c>
      <c r="AV576" s="12" t="s">
        <v>79</v>
      </c>
      <c r="AW576" s="12" t="s">
        <v>34</v>
      </c>
      <c r="AX576" s="12" t="s">
        <v>72</v>
      </c>
      <c r="AY576" s="240" t="s">
        <v>136</v>
      </c>
    </row>
    <row r="577" spans="2:51" s="13" customFormat="1" ht="12">
      <c r="B577" s="241"/>
      <c r="C577" s="242"/>
      <c r="D577" s="228" t="s">
        <v>147</v>
      </c>
      <c r="E577" s="243" t="s">
        <v>19</v>
      </c>
      <c r="F577" s="244" t="s">
        <v>263</v>
      </c>
      <c r="G577" s="242"/>
      <c r="H577" s="245">
        <v>16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AT577" s="251" t="s">
        <v>147</v>
      </c>
      <c r="AU577" s="251" t="s">
        <v>81</v>
      </c>
      <c r="AV577" s="13" t="s">
        <v>81</v>
      </c>
      <c r="AW577" s="13" t="s">
        <v>34</v>
      </c>
      <c r="AX577" s="13" t="s">
        <v>72</v>
      </c>
      <c r="AY577" s="251" t="s">
        <v>136</v>
      </c>
    </row>
    <row r="578" spans="2:51" s="14" customFormat="1" ht="12">
      <c r="B578" s="252"/>
      <c r="C578" s="253"/>
      <c r="D578" s="228" t="s">
        <v>147</v>
      </c>
      <c r="E578" s="254" t="s">
        <v>19</v>
      </c>
      <c r="F578" s="255" t="s">
        <v>150</v>
      </c>
      <c r="G578" s="253"/>
      <c r="H578" s="256">
        <v>16</v>
      </c>
      <c r="I578" s="257"/>
      <c r="J578" s="253"/>
      <c r="K578" s="253"/>
      <c r="L578" s="258"/>
      <c r="M578" s="259"/>
      <c r="N578" s="260"/>
      <c r="O578" s="260"/>
      <c r="P578" s="260"/>
      <c r="Q578" s="260"/>
      <c r="R578" s="260"/>
      <c r="S578" s="260"/>
      <c r="T578" s="261"/>
      <c r="AT578" s="262" t="s">
        <v>147</v>
      </c>
      <c r="AU578" s="262" t="s">
        <v>81</v>
      </c>
      <c r="AV578" s="14" t="s">
        <v>143</v>
      </c>
      <c r="AW578" s="14" t="s">
        <v>34</v>
      </c>
      <c r="AX578" s="14" t="s">
        <v>79</v>
      </c>
      <c r="AY578" s="262" t="s">
        <v>136</v>
      </c>
    </row>
    <row r="579" spans="2:65" s="1" customFormat="1" ht="14.4" customHeight="1">
      <c r="B579" s="39"/>
      <c r="C579" s="263" t="s">
        <v>671</v>
      </c>
      <c r="D579" s="263" t="s">
        <v>340</v>
      </c>
      <c r="E579" s="264" t="s">
        <v>672</v>
      </c>
      <c r="F579" s="265" t="s">
        <v>673</v>
      </c>
      <c r="G579" s="266" t="s">
        <v>158</v>
      </c>
      <c r="H579" s="267">
        <v>48</v>
      </c>
      <c r="I579" s="268"/>
      <c r="J579" s="269">
        <f>ROUND(I579*H579,2)</f>
        <v>0</v>
      </c>
      <c r="K579" s="265" t="s">
        <v>19</v>
      </c>
      <c r="L579" s="270"/>
      <c r="M579" s="271" t="s">
        <v>19</v>
      </c>
      <c r="N579" s="272" t="s">
        <v>43</v>
      </c>
      <c r="O579" s="80"/>
      <c r="P579" s="225">
        <f>O579*H579</f>
        <v>0</v>
      </c>
      <c r="Q579" s="225">
        <v>0.0059</v>
      </c>
      <c r="R579" s="225">
        <f>Q579*H579</f>
        <v>0.2832</v>
      </c>
      <c r="S579" s="225">
        <v>0</v>
      </c>
      <c r="T579" s="226">
        <f>S579*H579</f>
        <v>0</v>
      </c>
      <c r="AR579" s="18" t="s">
        <v>197</v>
      </c>
      <c r="AT579" s="18" t="s">
        <v>340</v>
      </c>
      <c r="AU579" s="18" t="s">
        <v>81</v>
      </c>
      <c r="AY579" s="18" t="s">
        <v>136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8" t="s">
        <v>79</v>
      </c>
      <c r="BK579" s="227">
        <f>ROUND(I579*H579,2)</f>
        <v>0</v>
      </c>
      <c r="BL579" s="18" t="s">
        <v>143</v>
      </c>
      <c r="BM579" s="18" t="s">
        <v>674</v>
      </c>
    </row>
    <row r="580" spans="2:47" s="1" customFormat="1" ht="12">
      <c r="B580" s="39"/>
      <c r="C580" s="40"/>
      <c r="D580" s="228" t="s">
        <v>145</v>
      </c>
      <c r="E580" s="40"/>
      <c r="F580" s="229" t="s">
        <v>673</v>
      </c>
      <c r="G580" s="40"/>
      <c r="H580" s="40"/>
      <c r="I580" s="143"/>
      <c r="J580" s="40"/>
      <c r="K580" s="40"/>
      <c r="L580" s="44"/>
      <c r="M580" s="230"/>
      <c r="N580" s="80"/>
      <c r="O580" s="80"/>
      <c r="P580" s="80"/>
      <c r="Q580" s="80"/>
      <c r="R580" s="80"/>
      <c r="S580" s="80"/>
      <c r="T580" s="81"/>
      <c r="AT580" s="18" t="s">
        <v>145</v>
      </c>
      <c r="AU580" s="18" t="s">
        <v>81</v>
      </c>
    </row>
    <row r="581" spans="2:51" s="12" customFormat="1" ht="12">
      <c r="B581" s="231"/>
      <c r="C581" s="232"/>
      <c r="D581" s="228" t="s">
        <v>147</v>
      </c>
      <c r="E581" s="233" t="s">
        <v>19</v>
      </c>
      <c r="F581" s="234" t="s">
        <v>675</v>
      </c>
      <c r="G581" s="232"/>
      <c r="H581" s="233" t="s">
        <v>19</v>
      </c>
      <c r="I581" s="235"/>
      <c r="J581" s="232"/>
      <c r="K581" s="232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147</v>
      </c>
      <c r="AU581" s="240" t="s">
        <v>81</v>
      </c>
      <c r="AV581" s="12" t="s">
        <v>79</v>
      </c>
      <c r="AW581" s="12" t="s">
        <v>34</v>
      </c>
      <c r="AX581" s="12" t="s">
        <v>72</v>
      </c>
      <c r="AY581" s="240" t="s">
        <v>136</v>
      </c>
    </row>
    <row r="582" spans="2:51" s="13" customFormat="1" ht="12">
      <c r="B582" s="241"/>
      <c r="C582" s="242"/>
      <c r="D582" s="228" t="s">
        <v>147</v>
      </c>
      <c r="E582" s="243" t="s">
        <v>19</v>
      </c>
      <c r="F582" s="244" t="s">
        <v>676</v>
      </c>
      <c r="G582" s="242"/>
      <c r="H582" s="245">
        <v>48</v>
      </c>
      <c r="I582" s="246"/>
      <c r="J582" s="242"/>
      <c r="K582" s="242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147</v>
      </c>
      <c r="AU582" s="251" t="s">
        <v>81</v>
      </c>
      <c r="AV582" s="13" t="s">
        <v>81</v>
      </c>
      <c r="AW582" s="13" t="s">
        <v>34</v>
      </c>
      <c r="AX582" s="13" t="s">
        <v>72</v>
      </c>
      <c r="AY582" s="251" t="s">
        <v>136</v>
      </c>
    </row>
    <row r="583" spans="2:51" s="14" customFormat="1" ht="12">
      <c r="B583" s="252"/>
      <c r="C583" s="253"/>
      <c r="D583" s="228" t="s">
        <v>147</v>
      </c>
      <c r="E583" s="254" t="s">
        <v>19</v>
      </c>
      <c r="F583" s="255" t="s">
        <v>150</v>
      </c>
      <c r="G583" s="253"/>
      <c r="H583" s="256">
        <v>48</v>
      </c>
      <c r="I583" s="257"/>
      <c r="J583" s="253"/>
      <c r="K583" s="253"/>
      <c r="L583" s="258"/>
      <c r="M583" s="259"/>
      <c r="N583" s="260"/>
      <c r="O583" s="260"/>
      <c r="P583" s="260"/>
      <c r="Q583" s="260"/>
      <c r="R583" s="260"/>
      <c r="S583" s="260"/>
      <c r="T583" s="261"/>
      <c r="AT583" s="262" t="s">
        <v>147</v>
      </c>
      <c r="AU583" s="262" t="s">
        <v>81</v>
      </c>
      <c r="AV583" s="14" t="s">
        <v>143</v>
      </c>
      <c r="AW583" s="14" t="s">
        <v>34</v>
      </c>
      <c r="AX583" s="14" t="s">
        <v>79</v>
      </c>
      <c r="AY583" s="262" t="s">
        <v>136</v>
      </c>
    </row>
    <row r="584" spans="2:65" s="1" customFormat="1" ht="14.4" customHeight="1">
      <c r="B584" s="39"/>
      <c r="C584" s="263" t="s">
        <v>677</v>
      </c>
      <c r="D584" s="263" t="s">
        <v>340</v>
      </c>
      <c r="E584" s="264" t="s">
        <v>678</v>
      </c>
      <c r="F584" s="265" t="s">
        <v>679</v>
      </c>
      <c r="G584" s="266" t="s">
        <v>192</v>
      </c>
      <c r="H584" s="267">
        <v>32</v>
      </c>
      <c r="I584" s="268"/>
      <c r="J584" s="269">
        <f>ROUND(I584*H584,2)</f>
        <v>0</v>
      </c>
      <c r="K584" s="265" t="s">
        <v>19</v>
      </c>
      <c r="L584" s="270"/>
      <c r="M584" s="271" t="s">
        <v>19</v>
      </c>
      <c r="N584" s="272" t="s">
        <v>43</v>
      </c>
      <c r="O584" s="80"/>
      <c r="P584" s="225">
        <f>O584*H584</f>
        <v>0</v>
      </c>
      <c r="Q584" s="225">
        <v>0.001</v>
      </c>
      <c r="R584" s="225">
        <f>Q584*H584</f>
        <v>0.032</v>
      </c>
      <c r="S584" s="225">
        <v>0</v>
      </c>
      <c r="T584" s="226">
        <f>S584*H584</f>
        <v>0</v>
      </c>
      <c r="AR584" s="18" t="s">
        <v>197</v>
      </c>
      <c r="AT584" s="18" t="s">
        <v>340</v>
      </c>
      <c r="AU584" s="18" t="s">
        <v>81</v>
      </c>
      <c r="AY584" s="18" t="s">
        <v>136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8" t="s">
        <v>79</v>
      </c>
      <c r="BK584" s="227">
        <f>ROUND(I584*H584,2)</f>
        <v>0</v>
      </c>
      <c r="BL584" s="18" t="s">
        <v>143</v>
      </c>
      <c r="BM584" s="18" t="s">
        <v>680</v>
      </c>
    </row>
    <row r="585" spans="2:47" s="1" customFormat="1" ht="12">
      <c r="B585" s="39"/>
      <c r="C585" s="40"/>
      <c r="D585" s="228" t="s">
        <v>145</v>
      </c>
      <c r="E585" s="40"/>
      <c r="F585" s="229" t="s">
        <v>681</v>
      </c>
      <c r="G585" s="40"/>
      <c r="H585" s="40"/>
      <c r="I585" s="143"/>
      <c r="J585" s="40"/>
      <c r="K585" s="40"/>
      <c r="L585" s="44"/>
      <c r="M585" s="230"/>
      <c r="N585" s="80"/>
      <c r="O585" s="80"/>
      <c r="P585" s="80"/>
      <c r="Q585" s="80"/>
      <c r="R585" s="80"/>
      <c r="S585" s="80"/>
      <c r="T585" s="81"/>
      <c r="AT585" s="18" t="s">
        <v>145</v>
      </c>
      <c r="AU585" s="18" t="s">
        <v>81</v>
      </c>
    </row>
    <row r="586" spans="2:51" s="12" customFormat="1" ht="12">
      <c r="B586" s="231"/>
      <c r="C586" s="232"/>
      <c r="D586" s="228" t="s">
        <v>147</v>
      </c>
      <c r="E586" s="233" t="s">
        <v>19</v>
      </c>
      <c r="F586" s="234" t="s">
        <v>675</v>
      </c>
      <c r="G586" s="232"/>
      <c r="H586" s="233" t="s">
        <v>19</v>
      </c>
      <c r="I586" s="235"/>
      <c r="J586" s="232"/>
      <c r="K586" s="232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147</v>
      </c>
      <c r="AU586" s="240" t="s">
        <v>81</v>
      </c>
      <c r="AV586" s="12" t="s">
        <v>79</v>
      </c>
      <c r="AW586" s="12" t="s">
        <v>34</v>
      </c>
      <c r="AX586" s="12" t="s">
        <v>72</v>
      </c>
      <c r="AY586" s="240" t="s">
        <v>136</v>
      </c>
    </row>
    <row r="587" spans="2:51" s="13" customFormat="1" ht="12">
      <c r="B587" s="241"/>
      <c r="C587" s="242"/>
      <c r="D587" s="228" t="s">
        <v>147</v>
      </c>
      <c r="E587" s="243" t="s">
        <v>19</v>
      </c>
      <c r="F587" s="244" t="s">
        <v>682</v>
      </c>
      <c r="G587" s="242"/>
      <c r="H587" s="245">
        <v>32</v>
      </c>
      <c r="I587" s="246"/>
      <c r="J587" s="242"/>
      <c r="K587" s="242"/>
      <c r="L587" s="247"/>
      <c r="M587" s="248"/>
      <c r="N587" s="249"/>
      <c r="O587" s="249"/>
      <c r="P587" s="249"/>
      <c r="Q587" s="249"/>
      <c r="R587" s="249"/>
      <c r="S587" s="249"/>
      <c r="T587" s="250"/>
      <c r="AT587" s="251" t="s">
        <v>147</v>
      </c>
      <c r="AU587" s="251" t="s">
        <v>81</v>
      </c>
      <c r="AV587" s="13" t="s">
        <v>81</v>
      </c>
      <c r="AW587" s="13" t="s">
        <v>34</v>
      </c>
      <c r="AX587" s="13" t="s">
        <v>72</v>
      </c>
      <c r="AY587" s="251" t="s">
        <v>136</v>
      </c>
    </row>
    <row r="588" spans="2:51" s="14" customFormat="1" ht="12">
      <c r="B588" s="252"/>
      <c r="C588" s="253"/>
      <c r="D588" s="228" t="s">
        <v>147</v>
      </c>
      <c r="E588" s="254" t="s">
        <v>19</v>
      </c>
      <c r="F588" s="255" t="s">
        <v>150</v>
      </c>
      <c r="G588" s="253"/>
      <c r="H588" s="256">
        <v>32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AT588" s="262" t="s">
        <v>147</v>
      </c>
      <c r="AU588" s="262" t="s">
        <v>81</v>
      </c>
      <c r="AV588" s="14" t="s">
        <v>143</v>
      </c>
      <c r="AW588" s="14" t="s">
        <v>34</v>
      </c>
      <c r="AX588" s="14" t="s">
        <v>79</v>
      </c>
      <c r="AY588" s="262" t="s">
        <v>136</v>
      </c>
    </row>
    <row r="589" spans="2:65" s="1" customFormat="1" ht="14.4" customHeight="1">
      <c r="B589" s="39"/>
      <c r="C589" s="263" t="s">
        <v>683</v>
      </c>
      <c r="D589" s="263" t="s">
        <v>340</v>
      </c>
      <c r="E589" s="264" t="s">
        <v>684</v>
      </c>
      <c r="F589" s="265" t="s">
        <v>685</v>
      </c>
      <c r="G589" s="266" t="s">
        <v>165</v>
      </c>
      <c r="H589" s="267">
        <v>0.121</v>
      </c>
      <c r="I589" s="268"/>
      <c r="J589" s="269">
        <f>ROUND(I589*H589,2)</f>
        <v>0</v>
      </c>
      <c r="K589" s="265" t="s">
        <v>19</v>
      </c>
      <c r="L589" s="270"/>
      <c r="M589" s="271" t="s">
        <v>19</v>
      </c>
      <c r="N589" s="272" t="s">
        <v>43</v>
      </c>
      <c r="O589" s="80"/>
      <c r="P589" s="225">
        <f>O589*H589</f>
        <v>0</v>
      </c>
      <c r="Q589" s="225">
        <v>0.65</v>
      </c>
      <c r="R589" s="225">
        <f>Q589*H589</f>
        <v>0.07865</v>
      </c>
      <c r="S589" s="225">
        <v>0</v>
      </c>
      <c r="T589" s="226">
        <f>S589*H589</f>
        <v>0</v>
      </c>
      <c r="AR589" s="18" t="s">
        <v>197</v>
      </c>
      <c r="AT589" s="18" t="s">
        <v>340</v>
      </c>
      <c r="AU589" s="18" t="s">
        <v>81</v>
      </c>
      <c r="AY589" s="18" t="s">
        <v>136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18" t="s">
        <v>79</v>
      </c>
      <c r="BK589" s="227">
        <f>ROUND(I589*H589,2)</f>
        <v>0</v>
      </c>
      <c r="BL589" s="18" t="s">
        <v>143</v>
      </c>
      <c r="BM589" s="18" t="s">
        <v>686</v>
      </c>
    </row>
    <row r="590" spans="2:47" s="1" customFormat="1" ht="12">
      <c r="B590" s="39"/>
      <c r="C590" s="40"/>
      <c r="D590" s="228" t="s">
        <v>145</v>
      </c>
      <c r="E590" s="40"/>
      <c r="F590" s="229" t="s">
        <v>685</v>
      </c>
      <c r="G590" s="40"/>
      <c r="H590" s="40"/>
      <c r="I590" s="143"/>
      <c r="J590" s="40"/>
      <c r="K590" s="40"/>
      <c r="L590" s="44"/>
      <c r="M590" s="230"/>
      <c r="N590" s="80"/>
      <c r="O590" s="80"/>
      <c r="P590" s="80"/>
      <c r="Q590" s="80"/>
      <c r="R590" s="80"/>
      <c r="S590" s="80"/>
      <c r="T590" s="81"/>
      <c r="AT590" s="18" t="s">
        <v>145</v>
      </c>
      <c r="AU590" s="18" t="s">
        <v>81</v>
      </c>
    </row>
    <row r="591" spans="2:51" s="12" customFormat="1" ht="12">
      <c r="B591" s="231"/>
      <c r="C591" s="232"/>
      <c r="D591" s="228" t="s">
        <v>147</v>
      </c>
      <c r="E591" s="233" t="s">
        <v>19</v>
      </c>
      <c r="F591" s="234" t="s">
        <v>468</v>
      </c>
      <c r="G591" s="232"/>
      <c r="H591" s="233" t="s">
        <v>19</v>
      </c>
      <c r="I591" s="235"/>
      <c r="J591" s="232"/>
      <c r="K591" s="232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147</v>
      </c>
      <c r="AU591" s="240" t="s">
        <v>81</v>
      </c>
      <c r="AV591" s="12" t="s">
        <v>79</v>
      </c>
      <c r="AW591" s="12" t="s">
        <v>34</v>
      </c>
      <c r="AX591" s="12" t="s">
        <v>72</v>
      </c>
      <c r="AY591" s="240" t="s">
        <v>136</v>
      </c>
    </row>
    <row r="592" spans="2:51" s="13" customFormat="1" ht="12">
      <c r="B592" s="241"/>
      <c r="C592" s="242"/>
      <c r="D592" s="228" t="s">
        <v>147</v>
      </c>
      <c r="E592" s="243" t="s">
        <v>19</v>
      </c>
      <c r="F592" s="244" t="s">
        <v>687</v>
      </c>
      <c r="G592" s="242"/>
      <c r="H592" s="245">
        <v>0.121</v>
      </c>
      <c r="I592" s="246"/>
      <c r="J592" s="242"/>
      <c r="K592" s="242"/>
      <c r="L592" s="247"/>
      <c r="M592" s="248"/>
      <c r="N592" s="249"/>
      <c r="O592" s="249"/>
      <c r="P592" s="249"/>
      <c r="Q592" s="249"/>
      <c r="R592" s="249"/>
      <c r="S592" s="249"/>
      <c r="T592" s="250"/>
      <c r="AT592" s="251" t="s">
        <v>147</v>
      </c>
      <c r="AU592" s="251" t="s">
        <v>81</v>
      </c>
      <c r="AV592" s="13" t="s">
        <v>81</v>
      </c>
      <c r="AW592" s="13" t="s">
        <v>34</v>
      </c>
      <c r="AX592" s="13" t="s">
        <v>72</v>
      </c>
      <c r="AY592" s="251" t="s">
        <v>136</v>
      </c>
    </row>
    <row r="593" spans="2:51" s="14" customFormat="1" ht="12">
      <c r="B593" s="252"/>
      <c r="C593" s="253"/>
      <c r="D593" s="228" t="s">
        <v>147</v>
      </c>
      <c r="E593" s="254" t="s">
        <v>19</v>
      </c>
      <c r="F593" s="255" t="s">
        <v>150</v>
      </c>
      <c r="G593" s="253"/>
      <c r="H593" s="256">
        <v>0.121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AT593" s="262" t="s">
        <v>147</v>
      </c>
      <c r="AU593" s="262" t="s">
        <v>81</v>
      </c>
      <c r="AV593" s="14" t="s">
        <v>143</v>
      </c>
      <c r="AW593" s="14" t="s">
        <v>34</v>
      </c>
      <c r="AX593" s="14" t="s">
        <v>79</v>
      </c>
      <c r="AY593" s="262" t="s">
        <v>136</v>
      </c>
    </row>
    <row r="594" spans="2:65" s="1" customFormat="1" ht="20.4" customHeight="1">
      <c r="B594" s="39"/>
      <c r="C594" s="216" t="s">
        <v>688</v>
      </c>
      <c r="D594" s="216" t="s">
        <v>138</v>
      </c>
      <c r="E594" s="217" t="s">
        <v>689</v>
      </c>
      <c r="F594" s="218" t="s">
        <v>690</v>
      </c>
      <c r="G594" s="219" t="s">
        <v>158</v>
      </c>
      <c r="H594" s="220">
        <v>16</v>
      </c>
      <c r="I594" s="221"/>
      <c r="J594" s="222">
        <f>ROUND(I594*H594,2)</f>
        <v>0</v>
      </c>
      <c r="K594" s="218" t="s">
        <v>142</v>
      </c>
      <c r="L594" s="44"/>
      <c r="M594" s="223" t="s">
        <v>19</v>
      </c>
      <c r="N594" s="224" t="s">
        <v>43</v>
      </c>
      <c r="O594" s="80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AR594" s="18" t="s">
        <v>143</v>
      </c>
      <c r="AT594" s="18" t="s">
        <v>138</v>
      </c>
      <c r="AU594" s="18" t="s">
        <v>81</v>
      </c>
      <c r="AY594" s="18" t="s">
        <v>136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18" t="s">
        <v>79</v>
      </c>
      <c r="BK594" s="227">
        <f>ROUND(I594*H594,2)</f>
        <v>0</v>
      </c>
      <c r="BL594" s="18" t="s">
        <v>143</v>
      </c>
      <c r="BM594" s="18" t="s">
        <v>691</v>
      </c>
    </row>
    <row r="595" spans="2:47" s="1" customFormat="1" ht="12">
      <c r="B595" s="39"/>
      <c r="C595" s="40"/>
      <c r="D595" s="228" t="s">
        <v>145</v>
      </c>
      <c r="E595" s="40"/>
      <c r="F595" s="229" t="s">
        <v>692</v>
      </c>
      <c r="G595" s="40"/>
      <c r="H595" s="40"/>
      <c r="I595" s="143"/>
      <c r="J595" s="40"/>
      <c r="K595" s="40"/>
      <c r="L595" s="44"/>
      <c r="M595" s="230"/>
      <c r="N595" s="80"/>
      <c r="O595" s="80"/>
      <c r="P595" s="80"/>
      <c r="Q595" s="80"/>
      <c r="R595" s="80"/>
      <c r="S595" s="80"/>
      <c r="T595" s="81"/>
      <c r="AT595" s="18" t="s">
        <v>145</v>
      </c>
      <c r="AU595" s="18" t="s">
        <v>81</v>
      </c>
    </row>
    <row r="596" spans="2:51" s="12" customFormat="1" ht="12">
      <c r="B596" s="231"/>
      <c r="C596" s="232"/>
      <c r="D596" s="228" t="s">
        <v>147</v>
      </c>
      <c r="E596" s="233" t="s">
        <v>19</v>
      </c>
      <c r="F596" s="234" t="s">
        <v>468</v>
      </c>
      <c r="G596" s="232"/>
      <c r="H596" s="233" t="s">
        <v>19</v>
      </c>
      <c r="I596" s="235"/>
      <c r="J596" s="232"/>
      <c r="K596" s="232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147</v>
      </c>
      <c r="AU596" s="240" t="s">
        <v>81</v>
      </c>
      <c r="AV596" s="12" t="s">
        <v>79</v>
      </c>
      <c r="AW596" s="12" t="s">
        <v>34</v>
      </c>
      <c r="AX596" s="12" t="s">
        <v>72</v>
      </c>
      <c r="AY596" s="240" t="s">
        <v>136</v>
      </c>
    </row>
    <row r="597" spans="2:51" s="12" customFormat="1" ht="12">
      <c r="B597" s="231"/>
      <c r="C597" s="232"/>
      <c r="D597" s="228" t="s">
        <v>147</v>
      </c>
      <c r="E597" s="233" t="s">
        <v>19</v>
      </c>
      <c r="F597" s="234" t="s">
        <v>693</v>
      </c>
      <c r="G597" s="232"/>
      <c r="H597" s="233" t="s">
        <v>19</v>
      </c>
      <c r="I597" s="235"/>
      <c r="J597" s="232"/>
      <c r="K597" s="232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147</v>
      </c>
      <c r="AU597" s="240" t="s">
        <v>81</v>
      </c>
      <c r="AV597" s="12" t="s">
        <v>79</v>
      </c>
      <c r="AW597" s="12" t="s">
        <v>34</v>
      </c>
      <c r="AX597" s="12" t="s">
        <v>72</v>
      </c>
      <c r="AY597" s="240" t="s">
        <v>136</v>
      </c>
    </row>
    <row r="598" spans="2:51" s="13" customFormat="1" ht="12">
      <c r="B598" s="241"/>
      <c r="C598" s="242"/>
      <c r="D598" s="228" t="s">
        <v>147</v>
      </c>
      <c r="E598" s="243" t="s">
        <v>19</v>
      </c>
      <c r="F598" s="244" t="s">
        <v>263</v>
      </c>
      <c r="G598" s="242"/>
      <c r="H598" s="245">
        <v>16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AT598" s="251" t="s">
        <v>147</v>
      </c>
      <c r="AU598" s="251" t="s">
        <v>81</v>
      </c>
      <c r="AV598" s="13" t="s">
        <v>81</v>
      </c>
      <c r="AW598" s="13" t="s">
        <v>34</v>
      </c>
      <c r="AX598" s="13" t="s">
        <v>72</v>
      </c>
      <c r="AY598" s="251" t="s">
        <v>136</v>
      </c>
    </row>
    <row r="599" spans="2:51" s="14" customFormat="1" ht="12">
      <c r="B599" s="252"/>
      <c r="C599" s="253"/>
      <c r="D599" s="228" t="s">
        <v>147</v>
      </c>
      <c r="E599" s="254" t="s">
        <v>19</v>
      </c>
      <c r="F599" s="255" t="s">
        <v>150</v>
      </c>
      <c r="G599" s="253"/>
      <c r="H599" s="256">
        <v>16</v>
      </c>
      <c r="I599" s="257"/>
      <c r="J599" s="253"/>
      <c r="K599" s="253"/>
      <c r="L599" s="258"/>
      <c r="M599" s="259"/>
      <c r="N599" s="260"/>
      <c r="O599" s="260"/>
      <c r="P599" s="260"/>
      <c r="Q599" s="260"/>
      <c r="R599" s="260"/>
      <c r="S599" s="260"/>
      <c r="T599" s="261"/>
      <c r="AT599" s="262" t="s">
        <v>147</v>
      </c>
      <c r="AU599" s="262" t="s">
        <v>81</v>
      </c>
      <c r="AV599" s="14" t="s">
        <v>143</v>
      </c>
      <c r="AW599" s="14" t="s">
        <v>34</v>
      </c>
      <c r="AX599" s="14" t="s">
        <v>79</v>
      </c>
      <c r="AY599" s="262" t="s">
        <v>136</v>
      </c>
    </row>
    <row r="600" spans="2:65" s="1" customFormat="1" ht="20.4" customHeight="1">
      <c r="B600" s="39"/>
      <c r="C600" s="216" t="s">
        <v>694</v>
      </c>
      <c r="D600" s="216" t="s">
        <v>138</v>
      </c>
      <c r="E600" s="217" t="s">
        <v>695</v>
      </c>
      <c r="F600" s="218" t="s">
        <v>696</v>
      </c>
      <c r="G600" s="219" t="s">
        <v>141</v>
      </c>
      <c r="H600" s="220">
        <v>9.043</v>
      </c>
      <c r="I600" s="221"/>
      <c r="J600" s="222">
        <f>ROUND(I600*H600,2)</f>
        <v>0</v>
      </c>
      <c r="K600" s="218" t="s">
        <v>142</v>
      </c>
      <c r="L600" s="44"/>
      <c r="M600" s="223" t="s">
        <v>19</v>
      </c>
      <c r="N600" s="224" t="s">
        <v>43</v>
      </c>
      <c r="O600" s="80"/>
      <c r="P600" s="225">
        <f>O600*H600</f>
        <v>0</v>
      </c>
      <c r="Q600" s="225">
        <v>3E-05</v>
      </c>
      <c r="R600" s="225">
        <f>Q600*H600</f>
        <v>0.00027129</v>
      </c>
      <c r="S600" s="225">
        <v>0</v>
      </c>
      <c r="T600" s="226">
        <f>S600*H600</f>
        <v>0</v>
      </c>
      <c r="AR600" s="18" t="s">
        <v>143</v>
      </c>
      <c r="AT600" s="18" t="s">
        <v>138</v>
      </c>
      <c r="AU600" s="18" t="s">
        <v>81</v>
      </c>
      <c r="AY600" s="18" t="s">
        <v>136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8" t="s">
        <v>79</v>
      </c>
      <c r="BK600" s="227">
        <f>ROUND(I600*H600,2)</f>
        <v>0</v>
      </c>
      <c r="BL600" s="18" t="s">
        <v>143</v>
      </c>
      <c r="BM600" s="18" t="s">
        <v>697</v>
      </c>
    </row>
    <row r="601" spans="2:47" s="1" customFormat="1" ht="12">
      <c r="B601" s="39"/>
      <c r="C601" s="40"/>
      <c r="D601" s="228" t="s">
        <v>145</v>
      </c>
      <c r="E601" s="40"/>
      <c r="F601" s="229" t="s">
        <v>698</v>
      </c>
      <c r="G601" s="40"/>
      <c r="H601" s="40"/>
      <c r="I601" s="143"/>
      <c r="J601" s="40"/>
      <c r="K601" s="40"/>
      <c r="L601" s="44"/>
      <c r="M601" s="230"/>
      <c r="N601" s="80"/>
      <c r="O601" s="80"/>
      <c r="P601" s="80"/>
      <c r="Q601" s="80"/>
      <c r="R601" s="80"/>
      <c r="S601" s="80"/>
      <c r="T601" s="81"/>
      <c r="AT601" s="18" t="s">
        <v>145</v>
      </c>
      <c r="AU601" s="18" t="s">
        <v>81</v>
      </c>
    </row>
    <row r="602" spans="2:51" s="12" customFormat="1" ht="12">
      <c r="B602" s="231"/>
      <c r="C602" s="232"/>
      <c r="D602" s="228" t="s">
        <v>147</v>
      </c>
      <c r="E602" s="233" t="s">
        <v>19</v>
      </c>
      <c r="F602" s="234" t="s">
        <v>468</v>
      </c>
      <c r="G602" s="232"/>
      <c r="H602" s="233" t="s">
        <v>19</v>
      </c>
      <c r="I602" s="235"/>
      <c r="J602" s="232"/>
      <c r="K602" s="232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147</v>
      </c>
      <c r="AU602" s="240" t="s">
        <v>81</v>
      </c>
      <c r="AV602" s="12" t="s">
        <v>79</v>
      </c>
      <c r="AW602" s="12" t="s">
        <v>34</v>
      </c>
      <c r="AX602" s="12" t="s">
        <v>72</v>
      </c>
      <c r="AY602" s="240" t="s">
        <v>136</v>
      </c>
    </row>
    <row r="603" spans="2:51" s="12" customFormat="1" ht="12">
      <c r="B603" s="231"/>
      <c r="C603" s="232"/>
      <c r="D603" s="228" t="s">
        <v>147</v>
      </c>
      <c r="E603" s="233" t="s">
        <v>19</v>
      </c>
      <c r="F603" s="234" t="s">
        <v>699</v>
      </c>
      <c r="G603" s="232"/>
      <c r="H603" s="233" t="s">
        <v>19</v>
      </c>
      <c r="I603" s="235"/>
      <c r="J603" s="232"/>
      <c r="K603" s="232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147</v>
      </c>
      <c r="AU603" s="240" t="s">
        <v>81</v>
      </c>
      <c r="AV603" s="12" t="s">
        <v>79</v>
      </c>
      <c r="AW603" s="12" t="s">
        <v>34</v>
      </c>
      <c r="AX603" s="12" t="s">
        <v>72</v>
      </c>
      <c r="AY603" s="240" t="s">
        <v>136</v>
      </c>
    </row>
    <row r="604" spans="2:51" s="13" customFormat="1" ht="12">
      <c r="B604" s="241"/>
      <c r="C604" s="242"/>
      <c r="D604" s="228" t="s">
        <v>147</v>
      </c>
      <c r="E604" s="243" t="s">
        <v>19</v>
      </c>
      <c r="F604" s="244" t="s">
        <v>700</v>
      </c>
      <c r="G604" s="242"/>
      <c r="H604" s="245">
        <v>9.043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AT604" s="251" t="s">
        <v>147</v>
      </c>
      <c r="AU604" s="251" t="s">
        <v>81</v>
      </c>
      <c r="AV604" s="13" t="s">
        <v>81</v>
      </c>
      <c r="AW604" s="13" t="s">
        <v>34</v>
      </c>
      <c r="AX604" s="13" t="s">
        <v>72</v>
      </c>
      <c r="AY604" s="251" t="s">
        <v>136</v>
      </c>
    </row>
    <row r="605" spans="2:51" s="14" customFormat="1" ht="12">
      <c r="B605" s="252"/>
      <c r="C605" s="253"/>
      <c r="D605" s="228" t="s">
        <v>147</v>
      </c>
      <c r="E605" s="254" t="s">
        <v>19</v>
      </c>
      <c r="F605" s="255" t="s">
        <v>150</v>
      </c>
      <c r="G605" s="253"/>
      <c r="H605" s="256">
        <v>9.043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AT605" s="262" t="s">
        <v>147</v>
      </c>
      <c r="AU605" s="262" t="s">
        <v>81</v>
      </c>
      <c r="AV605" s="14" t="s">
        <v>143</v>
      </c>
      <c r="AW605" s="14" t="s">
        <v>34</v>
      </c>
      <c r="AX605" s="14" t="s">
        <v>79</v>
      </c>
      <c r="AY605" s="262" t="s">
        <v>136</v>
      </c>
    </row>
    <row r="606" spans="2:65" s="1" customFormat="1" ht="20.4" customHeight="1">
      <c r="B606" s="39"/>
      <c r="C606" s="263" t="s">
        <v>701</v>
      </c>
      <c r="D606" s="263" t="s">
        <v>340</v>
      </c>
      <c r="E606" s="264" t="s">
        <v>702</v>
      </c>
      <c r="F606" s="265" t="s">
        <v>703</v>
      </c>
      <c r="G606" s="266" t="s">
        <v>141</v>
      </c>
      <c r="H606" s="267">
        <v>9.043</v>
      </c>
      <c r="I606" s="268"/>
      <c r="J606" s="269">
        <f>ROUND(I606*H606,2)</f>
        <v>0</v>
      </c>
      <c r="K606" s="265" t="s">
        <v>142</v>
      </c>
      <c r="L606" s="270"/>
      <c r="M606" s="271" t="s">
        <v>19</v>
      </c>
      <c r="N606" s="272" t="s">
        <v>43</v>
      </c>
      <c r="O606" s="80"/>
      <c r="P606" s="225">
        <f>O606*H606</f>
        <v>0</v>
      </c>
      <c r="Q606" s="225">
        <v>0.0004</v>
      </c>
      <c r="R606" s="225">
        <f>Q606*H606</f>
        <v>0.0036171999999999997</v>
      </c>
      <c r="S606" s="225">
        <v>0</v>
      </c>
      <c r="T606" s="226">
        <f>S606*H606</f>
        <v>0</v>
      </c>
      <c r="AR606" s="18" t="s">
        <v>197</v>
      </c>
      <c r="AT606" s="18" t="s">
        <v>340</v>
      </c>
      <c r="AU606" s="18" t="s">
        <v>81</v>
      </c>
      <c r="AY606" s="18" t="s">
        <v>136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18" t="s">
        <v>79</v>
      </c>
      <c r="BK606" s="227">
        <f>ROUND(I606*H606,2)</f>
        <v>0</v>
      </c>
      <c r="BL606" s="18" t="s">
        <v>143</v>
      </c>
      <c r="BM606" s="18" t="s">
        <v>704</v>
      </c>
    </row>
    <row r="607" spans="2:47" s="1" customFormat="1" ht="12">
      <c r="B607" s="39"/>
      <c r="C607" s="40"/>
      <c r="D607" s="228" t="s">
        <v>145</v>
      </c>
      <c r="E607" s="40"/>
      <c r="F607" s="229" t="s">
        <v>703</v>
      </c>
      <c r="G607" s="40"/>
      <c r="H607" s="40"/>
      <c r="I607" s="143"/>
      <c r="J607" s="40"/>
      <c r="K607" s="40"/>
      <c r="L607" s="44"/>
      <c r="M607" s="230"/>
      <c r="N607" s="80"/>
      <c r="O607" s="80"/>
      <c r="P607" s="80"/>
      <c r="Q607" s="80"/>
      <c r="R607" s="80"/>
      <c r="S607" s="80"/>
      <c r="T607" s="81"/>
      <c r="AT607" s="18" t="s">
        <v>145</v>
      </c>
      <c r="AU607" s="18" t="s">
        <v>81</v>
      </c>
    </row>
    <row r="608" spans="2:51" s="12" customFormat="1" ht="12">
      <c r="B608" s="231"/>
      <c r="C608" s="232"/>
      <c r="D608" s="228" t="s">
        <v>147</v>
      </c>
      <c r="E608" s="233" t="s">
        <v>19</v>
      </c>
      <c r="F608" s="234" t="s">
        <v>705</v>
      </c>
      <c r="G608" s="232"/>
      <c r="H608" s="233" t="s">
        <v>19</v>
      </c>
      <c r="I608" s="235"/>
      <c r="J608" s="232"/>
      <c r="K608" s="232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147</v>
      </c>
      <c r="AU608" s="240" t="s">
        <v>81</v>
      </c>
      <c r="AV608" s="12" t="s">
        <v>79</v>
      </c>
      <c r="AW608" s="12" t="s">
        <v>34</v>
      </c>
      <c r="AX608" s="12" t="s">
        <v>72</v>
      </c>
      <c r="AY608" s="240" t="s">
        <v>136</v>
      </c>
    </row>
    <row r="609" spans="2:51" s="13" customFormat="1" ht="12">
      <c r="B609" s="241"/>
      <c r="C609" s="242"/>
      <c r="D609" s="228" t="s">
        <v>147</v>
      </c>
      <c r="E609" s="243" t="s">
        <v>19</v>
      </c>
      <c r="F609" s="244" t="s">
        <v>706</v>
      </c>
      <c r="G609" s="242"/>
      <c r="H609" s="245">
        <v>9.043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AT609" s="251" t="s">
        <v>147</v>
      </c>
      <c r="AU609" s="251" t="s">
        <v>81</v>
      </c>
      <c r="AV609" s="13" t="s">
        <v>81</v>
      </c>
      <c r="AW609" s="13" t="s">
        <v>34</v>
      </c>
      <c r="AX609" s="13" t="s">
        <v>72</v>
      </c>
      <c r="AY609" s="251" t="s">
        <v>136</v>
      </c>
    </row>
    <row r="610" spans="2:51" s="14" customFormat="1" ht="12">
      <c r="B610" s="252"/>
      <c r="C610" s="253"/>
      <c r="D610" s="228" t="s">
        <v>147</v>
      </c>
      <c r="E610" s="254" t="s">
        <v>19</v>
      </c>
      <c r="F610" s="255" t="s">
        <v>150</v>
      </c>
      <c r="G610" s="253"/>
      <c r="H610" s="256">
        <v>9.043</v>
      </c>
      <c r="I610" s="257"/>
      <c r="J610" s="253"/>
      <c r="K610" s="253"/>
      <c r="L610" s="258"/>
      <c r="M610" s="259"/>
      <c r="N610" s="260"/>
      <c r="O610" s="260"/>
      <c r="P610" s="260"/>
      <c r="Q610" s="260"/>
      <c r="R610" s="260"/>
      <c r="S610" s="260"/>
      <c r="T610" s="261"/>
      <c r="AT610" s="262" t="s">
        <v>147</v>
      </c>
      <c r="AU610" s="262" t="s">
        <v>81</v>
      </c>
      <c r="AV610" s="14" t="s">
        <v>143</v>
      </c>
      <c r="AW610" s="14" t="s">
        <v>34</v>
      </c>
      <c r="AX610" s="14" t="s">
        <v>79</v>
      </c>
      <c r="AY610" s="262" t="s">
        <v>136</v>
      </c>
    </row>
    <row r="611" spans="2:65" s="1" customFormat="1" ht="14.4" customHeight="1">
      <c r="B611" s="39"/>
      <c r="C611" s="216" t="s">
        <v>707</v>
      </c>
      <c r="D611" s="216" t="s">
        <v>138</v>
      </c>
      <c r="E611" s="217" t="s">
        <v>708</v>
      </c>
      <c r="F611" s="218" t="s">
        <v>709</v>
      </c>
      <c r="G611" s="219" t="s">
        <v>141</v>
      </c>
      <c r="H611" s="220">
        <v>16</v>
      </c>
      <c r="I611" s="221"/>
      <c r="J611" s="222">
        <f>ROUND(I611*H611,2)</f>
        <v>0</v>
      </c>
      <c r="K611" s="218" t="s">
        <v>19</v>
      </c>
      <c r="L611" s="44"/>
      <c r="M611" s="223" t="s">
        <v>19</v>
      </c>
      <c r="N611" s="224" t="s">
        <v>43</v>
      </c>
      <c r="O611" s="80"/>
      <c r="P611" s="225">
        <f>O611*H611</f>
        <v>0</v>
      </c>
      <c r="Q611" s="225">
        <v>0</v>
      </c>
      <c r="R611" s="225">
        <f>Q611*H611</f>
        <v>0</v>
      </c>
      <c r="S611" s="225">
        <v>0</v>
      </c>
      <c r="T611" s="226">
        <f>S611*H611</f>
        <v>0</v>
      </c>
      <c r="AR611" s="18" t="s">
        <v>143</v>
      </c>
      <c r="AT611" s="18" t="s">
        <v>138</v>
      </c>
      <c r="AU611" s="18" t="s">
        <v>81</v>
      </c>
      <c r="AY611" s="18" t="s">
        <v>136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8" t="s">
        <v>79</v>
      </c>
      <c r="BK611" s="227">
        <f>ROUND(I611*H611,2)</f>
        <v>0</v>
      </c>
      <c r="BL611" s="18" t="s">
        <v>143</v>
      </c>
      <c r="BM611" s="18" t="s">
        <v>710</v>
      </c>
    </row>
    <row r="612" spans="2:47" s="1" customFormat="1" ht="12">
      <c r="B612" s="39"/>
      <c r="C612" s="40"/>
      <c r="D612" s="228" t="s">
        <v>145</v>
      </c>
      <c r="E612" s="40"/>
      <c r="F612" s="229" t="s">
        <v>711</v>
      </c>
      <c r="G612" s="40"/>
      <c r="H612" s="40"/>
      <c r="I612" s="143"/>
      <c r="J612" s="40"/>
      <c r="K612" s="40"/>
      <c r="L612" s="44"/>
      <c r="M612" s="230"/>
      <c r="N612" s="80"/>
      <c r="O612" s="80"/>
      <c r="P612" s="80"/>
      <c r="Q612" s="80"/>
      <c r="R612" s="80"/>
      <c r="S612" s="80"/>
      <c r="T612" s="81"/>
      <c r="AT612" s="18" t="s">
        <v>145</v>
      </c>
      <c r="AU612" s="18" t="s">
        <v>81</v>
      </c>
    </row>
    <row r="613" spans="2:51" s="12" customFormat="1" ht="12">
      <c r="B613" s="231"/>
      <c r="C613" s="232"/>
      <c r="D613" s="228" t="s">
        <v>147</v>
      </c>
      <c r="E613" s="233" t="s">
        <v>19</v>
      </c>
      <c r="F613" s="234" t="s">
        <v>468</v>
      </c>
      <c r="G613" s="232"/>
      <c r="H613" s="233" t="s">
        <v>19</v>
      </c>
      <c r="I613" s="235"/>
      <c r="J613" s="232"/>
      <c r="K613" s="232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147</v>
      </c>
      <c r="AU613" s="240" t="s">
        <v>81</v>
      </c>
      <c r="AV613" s="12" t="s">
        <v>79</v>
      </c>
      <c r="AW613" s="12" t="s">
        <v>34</v>
      </c>
      <c r="AX613" s="12" t="s">
        <v>72</v>
      </c>
      <c r="AY613" s="240" t="s">
        <v>136</v>
      </c>
    </row>
    <row r="614" spans="2:51" s="12" customFormat="1" ht="12">
      <c r="B614" s="231"/>
      <c r="C614" s="232"/>
      <c r="D614" s="228" t="s">
        <v>147</v>
      </c>
      <c r="E614" s="233" t="s">
        <v>19</v>
      </c>
      <c r="F614" s="234" t="s">
        <v>712</v>
      </c>
      <c r="G614" s="232"/>
      <c r="H614" s="233" t="s">
        <v>19</v>
      </c>
      <c r="I614" s="235"/>
      <c r="J614" s="232"/>
      <c r="K614" s="232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147</v>
      </c>
      <c r="AU614" s="240" t="s">
        <v>81</v>
      </c>
      <c r="AV614" s="12" t="s">
        <v>79</v>
      </c>
      <c r="AW614" s="12" t="s">
        <v>34</v>
      </c>
      <c r="AX614" s="12" t="s">
        <v>72</v>
      </c>
      <c r="AY614" s="240" t="s">
        <v>136</v>
      </c>
    </row>
    <row r="615" spans="2:51" s="13" customFormat="1" ht="12">
      <c r="B615" s="241"/>
      <c r="C615" s="242"/>
      <c r="D615" s="228" t="s">
        <v>147</v>
      </c>
      <c r="E615" s="243" t="s">
        <v>19</v>
      </c>
      <c r="F615" s="244" t="s">
        <v>263</v>
      </c>
      <c r="G615" s="242"/>
      <c r="H615" s="245">
        <v>16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AT615" s="251" t="s">
        <v>147</v>
      </c>
      <c r="AU615" s="251" t="s">
        <v>81</v>
      </c>
      <c r="AV615" s="13" t="s">
        <v>81</v>
      </c>
      <c r="AW615" s="13" t="s">
        <v>34</v>
      </c>
      <c r="AX615" s="13" t="s">
        <v>72</v>
      </c>
      <c r="AY615" s="251" t="s">
        <v>136</v>
      </c>
    </row>
    <row r="616" spans="2:51" s="14" customFormat="1" ht="12">
      <c r="B616" s="252"/>
      <c r="C616" s="253"/>
      <c r="D616" s="228" t="s">
        <v>147</v>
      </c>
      <c r="E616" s="254" t="s">
        <v>19</v>
      </c>
      <c r="F616" s="255" t="s">
        <v>150</v>
      </c>
      <c r="G616" s="253"/>
      <c r="H616" s="256">
        <v>16</v>
      </c>
      <c r="I616" s="257"/>
      <c r="J616" s="253"/>
      <c r="K616" s="253"/>
      <c r="L616" s="258"/>
      <c r="M616" s="259"/>
      <c r="N616" s="260"/>
      <c r="O616" s="260"/>
      <c r="P616" s="260"/>
      <c r="Q616" s="260"/>
      <c r="R616" s="260"/>
      <c r="S616" s="260"/>
      <c r="T616" s="261"/>
      <c r="AT616" s="262" t="s">
        <v>147</v>
      </c>
      <c r="AU616" s="262" t="s">
        <v>81</v>
      </c>
      <c r="AV616" s="14" t="s">
        <v>143</v>
      </c>
      <c r="AW616" s="14" t="s">
        <v>34</v>
      </c>
      <c r="AX616" s="14" t="s">
        <v>79</v>
      </c>
      <c r="AY616" s="262" t="s">
        <v>136</v>
      </c>
    </row>
    <row r="617" spans="2:65" s="1" customFormat="1" ht="14.4" customHeight="1">
      <c r="B617" s="39"/>
      <c r="C617" s="216" t="s">
        <v>713</v>
      </c>
      <c r="D617" s="216" t="s">
        <v>138</v>
      </c>
      <c r="E617" s="217" t="s">
        <v>714</v>
      </c>
      <c r="F617" s="218" t="s">
        <v>715</v>
      </c>
      <c r="G617" s="219" t="s">
        <v>158</v>
      </c>
      <c r="H617" s="220">
        <v>16</v>
      </c>
      <c r="I617" s="221"/>
      <c r="J617" s="222">
        <f>ROUND(I617*H617,2)</f>
        <v>0</v>
      </c>
      <c r="K617" s="218" t="s">
        <v>19</v>
      </c>
      <c r="L617" s="44"/>
      <c r="M617" s="223" t="s">
        <v>19</v>
      </c>
      <c r="N617" s="224" t="s">
        <v>43</v>
      </c>
      <c r="O617" s="80"/>
      <c r="P617" s="225">
        <f>O617*H617</f>
        <v>0</v>
      </c>
      <c r="Q617" s="225">
        <v>0.00208</v>
      </c>
      <c r="R617" s="225">
        <f>Q617*H617</f>
        <v>0.03328</v>
      </c>
      <c r="S617" s="225">
        <v>0</v>
      </c>
      <c r="T617" s="226">
        <f>S617*H617</f>
        <v>0</v>
      </c>
      <c r="AR617" s="18" t="s">
        <v>143</v>
      </c>
      <c r="AT617" s="18" t="s">
        <v>138</v>
      </c>
      <c r="AU617" s="18" t="s">
        <v>81</v>
      </c>
      <c r="AY617" s="18" t="s">
        <v>136</v>
      </c>
      <c r="BE617" s="227">
        <f>IF(N617="základní",J617,0)</f>
        <v>0</v>
      </c>
      <c r="BF617" s="227">
        <f>IF(N617="snížená",J617,0)</f>
        <v>0</v>
      </c>
      <c r="BG617" s="227">
        <f>IF(N617="zákl. přenesená",J617,0)</f>
        <v>0</v>
      </c>
      <c r="BH617" s="227">
        <f>IF(N617="sníž. přenesená",J617,0)</f>
        <v>0</v>
      </c>
      <c r="BI617" s="227">
        <f>IF(N617="nulová",J617,0)</f>
        <v>0</v>
      </c>
      <c r="BJ617" s="18" t="s">
        <v>79</v>
      </c>
      <c r="BK617" s="227">
        <f>ROUND(I617*H617,2)</f>
        <v>0</v>
      </c>
      <c r="BL617" s="18" t="s">
        <v>143</v>
      </c>
      <c r="BM617" s="18" t="s">
        <v>716</v>
      </c>
    </row>
    <row r="618" spans="2:47" s="1" customFormat="1" ht="12">
      <c r="B618" s="39"/>
      <c r="C618" s="40"/>
      <c r="D618" s="228" t="s">
        <v>145</v>
      </c>
      <c r="E618" s="40"/>
      <c r="F618" s="229" t="s">
        <v>717</v>
      </c>
      <c r="G618" s="40"/>
      <c r="H618" s="40"/>
      <c r="I618" s="143"/>
      <c r="J618" s="40"/>
      <c r="K618" s="40"/>
      <c r="L618" s="44"/>
      <c r="M618" s="230"/>
      <c r="N618" s="80"/>
      <c r="O618" s="80"/>
      <c r="P618" s="80"/>
      <c r="Q618" s="80"/>
      <c r="R618" s="80"/>
      <c r="S618" s="80"/>
      <c r="T618" s="81"/>
      <c r="AT618" s="18" t="s">
        <v>145</v>
      </c>
      <c r="AU618" s="18" t="s">
        <v>81</v>
      </c>
    </row>
    <row r="619" spans="2:51" s="12" customFormat="1" ht="12">
      <c r="B619" s="231"/>
      <c r="C619" s="232"/>
      <c r="D619" s="228" t="s">
        <v>147</v>
      </c>
      <c r="E619" s="233" t="s">
        <v>19</v>
      </c>
      <c r="F619" s="234" t="s">
        <v>468</v>
      </c>
      <c r="G619" s="232"/>
      <c r="H619" s="233" t="s">
        <v>19</v>
      </c>
      <c r="I619" s="235"/>
      <c r="J619" s="232"/>
      <c r="K619" s="232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147</v>
      </c>
      <c r="AU619" s="240" t="s">
        <v>81</v>
      </c>
      <c r="AV619" s="12" t="s">
        <v>79</v>
      </c>
      <c r="AW619" s="12" t="s">
        <v>34</v>
      </c>
      <c r="AX619" s="12" t="s">
        <v>72</v>
      </c>
      <c r="AY619" s="240" t="s">
        <v>136</v>
      </c>
    </row>
    <row r="620" spans="2:51" s="13" customFormat="1" ht="12">
      <c r="B620" s="241"/>
      <c r="C620" s="242"/>
      <c r="D620" s="228" t="s">
        <v>147</v>
      </c>
      <c r="E620" s="243" t="s">
        <v>19</v>
      </c>
      <c r="F620" s="244" t="s">
        <v>263</v>
      </c>
      <c r="G620" s="242"/>
      <c r="H620" s="245">
        <v>16</v>
      </c>
      <c r="I620" s="246"/>
      <c r="J620" s="242"/>
      <c r="K620" s="242"/>
      <c r="L620" s="247"/>
      <c r="M620" s="248"/>
      <c r="N620" s="249"/>
      <c r="O620" s="249"/>
      <c r="P620" s="249"/>
      <c r="Q620" s="249"/>
      <c r="R620" s="249"/>
      <c r="S620" s="249"/>
      <c r="T620" s="250"/>
      <c r="AT620" s="251" t="s">
        <v>147</v>
      </c>
      <c r="AU620" s="251" t="s">
        <v>81</v>
      </c>
      <c r="AV620" s="13" t="s">
        <v>81</v>
      </c>
      <c r="AW620" s="13" t="s">
        <v>34</v>
      </c>
      <c r="AX620" s="13" t="s">
        <v>72</v>
      </c>
      <c r="AY620" s="251" t="s">
        <v>136</v>
      </c>
    </row>
    <row r="621" spans="2:51" s="14" customFormat="1" ht="12">
      <c r="B621" s="252"/>
      <c r="C621" s="253"/>
      <c r="D621" s="228" t="s">
        <v>147</v>
      </c>
      <c r="E621" s="254" t="s">
        <v>19</v>
      </c>
      <c r="F621" s="255" t="s">
        <v>150</v>
      </c>
      <c r="G621" s="253"/>
      <c r="H621" s="256">
        <v>16</v>
      </c>
      <c r="I621" s="257"/>
      <c r="J621" s="253"/>
      <c r="K621" s="253"/>
      <c r="L621" s="258"/>
      <c r="M621" s="259"/>
      <c r="N621" s="260"/>
      <c r="O621" s="260"/>
      <c r="P621" s="260"/>
      <c r="Q621" s="260"/>
      <c r="R621" s="260"/>
      <c r="S621" s="260"/>
      <c r="T621" s="261"/>
      <c r="AT621" s="262" t="s">
        <v>147</v>
      </c>
      <c r="AU621" s="262" t="s">
        <v>81</v>
      </c>
      <c r="AV621" s="14" t="s">
        <v>143</v>
      </c>
      <c r="AW621" s="14" t="s">
        <v>34</v>
      </c>
      <c r="AX621" s="14" t="s">
        <v>79</v>
      </c>
      <c r="AY621" s="262" t="s">
        <v>136</v>
      </c>
    </row>
    <row r="622" spans="2:65" s="1" customFormat="1" ht="14.4" customHeight="1">
      <c r="B622" s="39"/>
      <c r="C622" s="216" t="s">
        <v>718</v>
      </c>
      <c r="D622" s="216" t="s">
        <v>138</v>
      </c>
      <c r="E622" s="217" t="s">
        <v>719</v>
      </c>
      <c r="F622" s="218" t="s">
        <v>720</v>
      </c>
      <c r="G622" s="219" t="s">
        <v>141</v>
      </c>
      <c r="H622" s="220">
        <v>8</v>
      </c>
      <c r="I622" s="221"/>
      <c r="J622" s="222">
        <f>ROUND(I622*H622,2)</f>
        <v>0</v>
      </c>
      <c r="K622" s="218" t="s">
        <v>19</v>
      </c>
      <c r="L622" s="44"/>
      <c r="M622" s="223" t="s">
        <v>19</v>
      </c>
      <c r="N622" s="224" t="s">
        <v>43</v>
      </c>
      <c r="O622" s="80"/>
      <c r="P622" s="225">
        <f>O622*H622</f>
        <v>0</v>
      </c>
      <c r="Q622" s="225">
        <v>0</v>
      </c>
      <c r="R622" s="225">
        <f>Q622*H622</f>
        <v>0</v>
      </c>
      <c r="S622" s="225">
        <v>0</v>
      </c>
      <c r="T622" s="226">
        <f>S622*H622</f>
        <v>0</v>
      </c>
      <c r="AR622" s="18" t="s">
        <v>143</v>
      </c>
      <c r="AT622" s="18" t="s">
        <v>138</v>
      </c>
      <c r="AU622" s="18" t="s">
        <v>81</v>
      </c>
      <c r="AY622" s="18" t="s">
        <v>136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8" t="s">
        <v>79</v>
      </c>
      <c r="BK622" s="227">
        <f>ROUND(I622*H622,2)</f>
        <v>0</v>
      </c>
      <c r="BL622" s="18" t="s">
        <v>143</v>
      </c>
      <c r="BM622" s="18" t="s">
        <v>721</v>
      </c>
    </row>
    <row r="623" spans="2:47" s="1" customFormat="1" ht="12">
      <c r="B623" s="39"/>
      <c r="C623" s="40"/>
      <c r="D623" s="228" t="s">
        <v>145</v>
      </c>
      <c r="E623" s="40"/>
      <c r="F623" s="229" t="s">
        <v>722</v>
      </c>
      <c r="G623" s="40"/>
      <c r="H623" s="40"/>
      <c r="I623" s="143"/>
      <c r="J623" s="40"/>
      <c r="K623" s="40"/>
      <c r="L623" s="44"/>
      <c r="M623" s="230"/>
      <c r="N623" s="80"/>
      <c r="O623" s="80"/>
      <c r="P623" s="80"/>
      <c r="Q623" s="80"/>
      <c r="R623" s="80"/>
      <c r="S623" s="80"/>
      <c r="T623" s="81"/>
      <c r="AT623" s="18" t="s">
        <v>145</v>
      </c>
      <c r="AU623" s="18" t="s">
        <v>81</v>
      </c>
    </row>
    <row r="624" spans="2:51" s="12" customFormat="1" ht="12">
      <c r="B624" s="231"/>
      <c r="C624" s="232"/>
      <c r="D624" s="228" t="s">
        <v>147</v>
      </c>
      <c r="E624" s="233" t="s">
        <v>19</v>
      </c>
      <c r="F624" s="234" t="s">
        <v>468</v>
      </c>
      <c r="G624" s="232"/>
      <c r="H624" s="233" t="s">
        <v>19</v>
      </c>
      <c r="I624" s="235"/>
      <c r="J624" s="232"/>
      <c r="K624" s="232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147</v>
      </c>
      <c r="AU624" s="240" t="s">
        <v>81</v>
      </c>
      <c r="AV624" s="12" t="s">
        <v>79</v>
      </c>
      <c r="AW624" s="12" t="s">
        <v>34</v>
      </c>
      <c r="AX624" s="12" t="s">
        <v>72</v>
      </c>
      <c r="AY624" s="240" t="s">
        <v>136</v>
      </c>
    </row>
    <row r="625" spans="2:51" s="12" customFormat="1" ht="12">
      <c r="B625" s="231"/>
      <c r="C625" s="232"/>
      <c r="D625" s="228" t="s">
        <v>147</v>
      </c>
      <c r="E625" s="233" t="s">
        <v>19</v>
      </c>
      <c r="F625" s="234" t="s">
        <v>723</v>
      </c>
      <c r="G625" s="232"/>
      <c r="H625" s="233" t="s">
        <v>19</v>
      </c>
      <c r="I625" s="235"/>
      <c r="J625" s="232"/>
      <c r="K625" s="232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147</v>
      </c>
      <c r="AU625" s="240" t="s">
        <v>81</v>
      </c>
      <c r="AV625" s="12" t="s">
        <v>79</v>
      </c>
      <c r="AW625" s="12" t="s">
        <v>34</v>
      </c>
      <c r="AX625" s="12" t="s">
        <v>72</v>
      </c>
      <c r="AY625" s="240" t="s">
        <v>136</v>
      </c>
    </row>
    <row r="626" spans="2:51" s="13" customFormat="1" ht="12">
      <c r="B626" s="241"/>
      <c r="C626" s="242"/>
      <c r="D626" s="228" t="s">
        <v>147</v>
      </c>
      <c r="E626" s="243" t="s">
        <v>19</v>
      </c>
      <c r="F626" s="244" t="s">
        <v>724</v>
      </c>
      <c r="G626" s="242"/>
      <c r="H626" s="245">
        <v>8</v>
      </c>
      <c r="I626" s="246"/>
      <c r="J626" s="242"/>
      <c r="K626" s="242"/>
      <c r="L626" s="247"/>
      <c r="M626" s="248"/>
      <c r="N626" s="249"/>
      <c r="O626" s="249"/>
      <c r="P626" s="249"/>
      <c r="Q626" s="249"/>
      <c r="R626" s="249"/>
      <c r="S626" s="249"/>
      <c r="T626" s="250"/>
      <c r="AT626" s="251" t="s">
        <v>147</v>
      </c>
      <c r="AU626" s="251" t="s">
        <v>81</v>
      </c>
      <c r="AV626" s="13" t="s">
        <v>81</v>
      </c>
      <c r="AW626" s="13" t="s">
        <v>34</v>
      </c>
      <c r="AX626" s="13" t="s">
        <v>72</v>
      </c>
      <c r="AY626" s="251" t="s">
        <v>136</v>
      </c>
    </row>
    <row r="627" spans="2:51" s="14" customFormat="1" ht="12">
      <c r="B627" s="252"/>
      <c r="C627" s="253"/>
      <c r="D627" s="228" t="s">
        <v>147</v>
      </c>
      <c r="E627" s="254" t="s">
        <v>19</v>
      </c>
      <c r="F627" s="255" t="s">
        <v>150</v>
      </c>
      <c r="G627" s="253"/>
      <c r="H627" s="256">
        <v>8</v>
      </c>
      <c r="I627" s="257"/>
      <c r="J627" s="253"/>
      <c r="K627" s="253"/>
      <c r="L627" s="258"/>
      <c r="M627" s="259"/>
      <c r="N627" s="260"/>
      <c r="O627" s="260"/>
      <c r="P627" s="260"/>
      <c r="Q627" s="260"/>
      <c r="R627" s="260"/>
      <c r="S627" s="260"/>
      <c r="T627" s="261"/>
      <c r="AT627" s="262" t="s">
        <v>147</v>
      </c>
      <c r="AU627" s="262" t="s">
        <v>81</v>
      </c>
      <c r="AV627" s="14" t="s">
        <v>143</v>
      </c>
      <c r="AW627" s="14" t="s">
        <v>34</v>
      </c>
      <c r="AX627" s="14" t="s">
        <v>79</v>
      </c>
      <c r="AY627" s="262" t="s">
        <v>136</v>
      </c>
    </row>
    <row r="628" spans="2:65" s="1" customFormat="1" ht="14.4" customHeight="1">
      <c r="B628" s="39"/>
      <c r="C628" s="263" t="s">
        <v>725</v>
      </c>
      <c r="D628" s="263" t="s">
        <v>340</v>
      </c>
      <c r="E628" s="264" t="s">
        <v>726</v>
      </c>
      <c r="F628" s="265" t="s">
        <v>727</v>
      </c>
      <c r="G628" s="266" t="s">
        <v>165</v>
      </c>
      <c r="H628" s="267">
        <v>1.2</v>
      </c>
      <c r="I628" s="268"/>
      <c r="J628" s="269">
        <f>ROUND(I628*H628,2)</f>
        <v>0</v>
      </c>
      <c r="K628" s="265" t="s">
        <v>19</v>
      </c>
      <c r="L628" s="270"/>
      <c r="M628" s="271" t="s">
        <v>19</v>
      </c>
      <c r="N628" s="272" t="s">
        <v>43</v>
      </c>
      <c r="O628" s="80"/>
      <c r="P628" s="225">
        <f>O628*H628</f>
        <v>0</v>
      </c>
      <c r="Q628" s="225">
        <v>0.2</v>
      </c>
      <c r="R628" s="225">
        <f>Q628*H628</f>
        <v>0.24</v>
      </c>
      <c r="S628" s="225">
        <v>0</v>
      </c>
      <c r="T628" s="226">
        <f>S628*H628</f>
        <v>0</v>
      </c>
      <c r="AR628" s="18" t="s">
        <v>197</v>
      </c>
      <c r="AT628" s="18" t="s">
        <v>340</v>
      </c>
      <c r="AU628" s="18" t="s">
        <v>81</v>
      </c>
      <c r="AY628" s="18" t="s">
        <v>136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18" t="s">
        <v>79</v>
      </c>
      <c r="BK628" s="227">
        <f>ROUND(I628*H628,2)</f>
        <v>0</v>
      </c>
      <c r="BL628" s="18" t="s">
        <v>143</v>
      </c>
      <c r="BM628" s="18" t="s">
        <v>728</v>
      </c>
    </row>
    <row r="629" spans="2:47" s="1" customFormat="1" ht="12">
      <c r="B629" s="39"/>
      <c r="C629" s="40"/>
      <c r="D629" s="228" t="s">
        <v>145</v>
      </c>
      <c r="E629" s="40"/>
      <c r="F629" s="229" t="s">
        <v>727</v>
      </c>
      <c r="G629" s="40"/>
      <c r="H629" s="40"/>
      <c r="I629" s="143"/>
      <c r="J629" s="40"/>
      <c r="K629" s="40"/>
      <c r="L629" s="44"/>
      <c r="M629" s="230"/>
      <c r="N629" s="80"/>
      <c r="O629" s="80"/>
      <c r="P629" s="80"/>
      <c r="Q629" s="80"/>
      <c r="R629" s="80"/>
      <c r="S629" s="80"/>
      <c r="T629" s="81"/>
      <c r="AT629" s="18" t="s">
        <v>145</v>
      </c>
      <c r="AU629" s="18" t="s">
        <v>81</v>
      </c>
    </row>
    <row r="630" spans="2:51" s="12" customFormat="1" ht="12">
      <c r="B630" s="231"/>
      <c r="C630" s="232"/>
      <c r="D630" s="228" t="s">
        <v>147</v>
      </c>
      <c r="E630" s="233" t="s">
        <v>19</v>
      </c>
      <c r="F630" s="234" t="s">
        <v>729</v>
      </c>
      <c r="G630" s="232"/>
      <c r="H630" s="233" t="s">
        <v>19</v>
      </c>
      <c r="I630" s="235"/>
      <c r="J630" s="232"/>
      <c r="K630" s="232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147</v>
      </c>
      <c r="AU630" s="240" t="s">
        <v>81</v>
      </c>
      <c r="AV630" s="12" t="s">
        <v>79</v>
      </c>
      <c r="AW630" s="12" t="s">
        <v>34</v>
      </c>
      <c r="AX630" s="12" t="s">
        <v>72</v>
      </c>
      <c r="AY630" s="240" t="s">
        <v>136</v>
      </c>
    </row>
    <row r="631" spans="2:51" s="13" customFormat="1" ht="12">
      <c r="B631" s="241"/>
      <c r="C631" s="242"/>
      <c r="D631" s="228" t="s">
        <v>147</v>
      </c>
      <c r="E631" s="243" t="s">
        <v>19</v>
      </c>
      <c r="F631" s="244" t="s">
        <v>730</v>
      </c>
      <c r="G631" s="242"/>
      <c r="H631" s="245">
        <v>1.2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AT631" s="251" t="s">
        <v>147</v>
      </c>
      <c r="AU631" s="251" t="s">
        <v>81</v>
      </c>
      <c r="AV631" s="13" t="s">
        <v>81</v>
      </c>
      <c r="AW631" s="13" t="s">
        <v>34</v>
      </c>
      <c r="AX631" s="13" t="s">
        <v>72</v>
      </c>
      <c r="AY631" s="251" t="s">
        <v>136</v>
      </c>
    </row>
    <row r="632" spans="2:51" s="14" customFormat="1" ht="12">
      <c r="B632" s="252"/>
      <c r="C632" s="253"/>
      <c r="D632" s="228" t="s">
        <v>147</v>
      </c>
      <c r="E632" s="254" t="s">
        <v>19</v>
      </c>
      <c r="F632" s="255" t="s">
        <v>150</v>
      </c>
      <c r="G632" s="253"/>
      <c r="H632" s="256">
        <v>1.2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AT632" s="262" t="s">
        <v>147</v>
      </c>
      <c r="AU632" s="262" t="s">
        <v>81</v>
      </c>
      <c r="AV632" s="14" t="s">
        <v>143</v>
      </c>
      <c r="AW632" s="14" t="s">
        <v>34</v>
      </c>
      <c r="AX632" s="14" t="s">
        <v>79</v>
      </c>
      <c r="AY632" s="262" t="s">
        <v>136</v>
      </c>
    </row>
    <row r="633" spans="2:65" s="1" customFormat="1" ht="14.4" customHeight="1">
      <c r="B633" s="39"/>
      <c r="C633" s="216" t="s">
        <v>731</v>
      </c>
      <c r="D633" s="216" t="s">
        <v>138</v>
      </c>
      <c r="E633" s="217" t="s">
        <v>732</v>
      </c>
      <c r="F633" s="218" t="s">
        <v>733</v>
      </c>
      <c r="G633" s="219" t="s">
        <v>158</v>
      </c>
      <c r="H633" s="220">
        <v>80</v>
      </c>
      <c r="I633" s="221"/>
      <c r="J633" s="222">
        <f>ROUND(I633*H633,2)</f>
        <v>0</v>
      </c>
      <c r="K633" s="218" t="s">
        <v>19</v>
      </c>
      <c r="L633" s="44"/>
      <c r="M633" s="223" t="s">
        <v>19</v>
      </c>
      <c r="N633" s="224" t="s">
        <v>43</v>
      </c>
      <c r="O633" s="80"/>
      <c r="P633" s="225">
        <f>O633*H633</f>
        <v>0</v>
      </c>
      <c r="Q633" s="225">
        <v>0</v>
      </c>
      <c r="R633" s="225">
        <f>Q633*H633</f>
        <v>0</v>
      </c>
      <c r="S633" s="225">
        <v>0</v>
      </c>
      <c r="T633" s="226">
        <f>S633*H633</f>
        <v>0</v>
      </c>
      <c r="AR633" s="18" t="s">
        <v>143</v>
      </c>
      <c r="AT633" s="18" t="s">
        <v>138</v>
      </c>
      <c r="AU633" s="18" t="s">
        <v>81</v>
      </c>
      <c r="AY633" s="18" t="s">
        <v>136</v>
      </c>
      <c r="BE633" s="227">
        <f>IF(N633="základní",J633,0)</f>
        <v>0</v>
      </c>
      <c r="BF633" s="227">
        <f>IF(N633="snížená",J633,0)</f>
        <v>0</v>
      </c>
      <c r="BG633" s="227">
        <f>IF(N633="zákl. přenesená",J633,0)</f>
        <v>0</v>
      </c>
      <c r="BH633" s="227">
        <f>IF(N633="sníž. přenesená",J633,0)</f>
        <v>0</v>
      </c>
      <c r="BI633" s="227">
        <f>IF(N633="nulová",J633,0)</f>
        <v>0</v>
      </c>
      <c r="BJ633" s="18" t="s">
        <v>79</v>
      </c>
      <c r="BK633" s="227">
        <f>ROUND(I633*H633,2)</f>
        <v>0</v>
      </c>
      <c r="BL633" s="18" t="s">
        <v>143</v>
      </c>
      <c r="BM633" s="18" t="s">
        <v>734</v>
      </c>
    </row>
    <row r="634" spans="2:47" s="1" customFormat="1" ht="12">
      <c r="B634" s="39"/>
      <c r="C634" s="40"/>
      <c r="D634" s="228" t="s">
        <v>145</v>
      </c>
      <c r="E634" s="40"/>
      <c r="F634" s="229" t="s">
        <v>735</v>
      </c>
      <c r="G634" s="40"/>
      <c r="H634" s="40"/>
      <c r="I634" s="143"/>
      <c r="J634" s="40"/>
      <c r="K634" s="40"/>
      <c r="L634" s="44"/>
      <c r="M634" s="230"/>
      <c r="N634" s="80"/>
      <c r="O634" s="80"/>
      <c r="P634" s="80"/>
      <c r="Q634" s="80"/>
      <c r="R634" s="80"/>
      <c r="S634" s="80"/>
      <c r="T634" s="81"/>
      <c r="AT634" s="18" t="s">
        <v>145</v>
      </c>
      <c r="AU634" s="18" t="s">
        <v>81</v>
      </c>
    </row>
    <row r="635" spans="2:51" s="12" customFormat="1" ht="12">
      <c r="B635" s="231"/>
      <c r="C635" s="232"/>
      <c r="D635" s="228" t="s">
        <v>147</v>
      </c>
      <c r="E635" s="233" t="s">
        <v>19</v>
      </c>
      <c r="F635" s="234" t="s">
        <v>468</v>
      </c>
      <c r="G635" s="232"/>
      <c r="H635" s="233" t="s">
        <v>19</v>
      </c>
      <c r="I635" s="235"/>
      <c r="J635" s="232"/>
      <c r="K635" s="232"/>
      <c r="L635" s="236"/>
      <c r="M635" s="237"/>
      <c r="N635" s="238"/>
      <c r="O635" s="238"/>
      <c r="P635" s="238"/>
      <c r="Q635" s="238"/>
      <c r="R635" s="238"/>
      <c r="S635" s="238"/>
      <c r="T635" s="239"/>
      <c r="AT635" s="240" t="s">
        <v>147</v>
      </c>
      <c r="AU635" s="240" t="s">
        <v>81</v>
      </c>
      <c r="AV635" s="12" t="s">
        <v>79</v>
      </c>
      <c r="AW635" s="12" t="s">
        <v>34</v>
      </c>
      <c r="AX635" s="12" t="s">
        <v>72</v>
      </c>
      <c r="AY635" s="240" t="s">
        <v>136</v>
      </c>
    </row>
    <row r="636" spans="2:51" s="12" customFormat="1" ht="12">
      <c r="B636" s="231"/>
      <c r="C636" s="232"/>
      <c r="D636" s="228" t="s">
        <v>147</v>
      </c>
      <c r="E636" s="233" t="s">
        <v>19</v>
      </c>
      <c r="F636" s="234" t="s">
        <v>712</v>
      </c>
      <c r="G636" s="232"/>
      <c r="H636" s="233" t="s">
        <v>19</v>
      </c>
      <c r="I636" s="235"/>
      <c r="J636" s="232"/>
      <c r="K636" s="232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147</v>
      </c>
      <c r="AU636" s="240" t="s">
        <v>81</v>
      </c>
      <c r="AV636" s="12" t="s">
        <v>79</v>
      </c>
      <c r="AW636" s="12" t="s">
        <v>34</v>
      </c>
      <c r="AX636" s="12" t="s">
        <v>72</v>
      </c>
      <c r="AY636" s="240" t="s">
        <v>136</v>
      </c>
    </row>
    <row r="637" spans="2:51" s="13" customFormat="1" ht="12">
      <c r="B637" s="241"/>
      <c r="C637" s="242"/>
      <c r="D637" s="228" t="s">
        <v>147</v>
      </c>
      <c r="E637" s="243" t="s">
        <v>19</v>
      </c>
      <c r="F637" s="244" t="s">
        <v>736</v>
      </c>
      <c r="G637" s="242"/>
      <c r="H637" s="245">
        <v>80</v>
      </c>
      <c r="I637" s="246"/>
      <c r="J637" s="242"/>
      <c r="K637" s="242"/>
      <c r="L637" s="247"/>
      <c r="M637" s="248"/>
      <c r="N637" s="249"/>
      <c r="O637" s="249"/>
      <c r="P637" s="249"/>
      <c r="Q637" s="249"/>
      <c r="R637" s="249"/>
      <c r="S637" s="249"/>
      <c r="T637" s="250"/>
      <c r="AT637" s="251" t="s">
        <v>147</v>
      </c>
      <c r="AU637" s="251" t="s">
        <v>81</v>
      </c>
      <c r="AV637" s="13" t="s">
        <v>81</v>
      </c>
      <c r="AW637" s="13" t="s">
        <v>34</v>
      </c>
      <c r="AX637" s="13" t="s">
        <v>72</v>
      </c>
      <c r="AY637" s="251" t="s">
        <v>136</v>
      </c>
    </row>
    <row r="638" spans="2:51" s="14" customFormat="1" ht="12">
      <c r="B638" s="252"/>
      <c r="C638" s="253"/>
      <c r="D638" s="228" t="s">
        <v>147</v>
      </c>
      <c r="E638" s="254" t="s">
        <v>19</v>
      </c>
      <c r="F638" s="255" t="s">
        <v>150</v>
      </c>
      <c r="G638" s="253"/>
      <c r="H638" s="256">
        <v>80</v>
      </c>
      <c r="I638" s="257"/>
      <c r="J638" s="253"/>
      <c r="K638" s="253"/>
      <c r="L638" s="258"/>
      <c r="M638" s="259"/>
      <c r="N638" s="260"/>
      <c r="O638" s="260"/>
      <c r="P638" s="260"/>
      <c r="Q638" s="260"/>
      <c r="R638" s="260"/>
      <c r="S638" s="260"/>
      <c r="T638" s="261"/>
      <c r="AT638" s="262" t="s">
        <v>147</v>
      </c>
      <c r="AU638" s="262" t="s">
        <v>81</v>
      </c>
      <c r="AV638" s="14" t="s">
        <v>143</v>
      </c>
      <c r="AW638" s="14" t="s">
        <v>34</v>
      </c>
      <c r="AX638" s="14" t="s">
        <v>79</v>
      </c>
      <c r="AY638" s="262" t="s">
        <v>136</v>
      </c>
    </row>
    <row r="639" spans="2:65" s="1" customFormat="1" ht="14.4" customHeight="1">
      <c r="B639" s="39"/>
      <c r="C639" s="263" t="s">
        <v>737</v>
      </c>
      <c r="D639" s="263" t="s">
        <v>340</v>
      </c>
      <c r="E639" s="264" t="s">
        <v>738</v>
      </c>
      <c r="F639" s="265" t="s">
        <v>739</v>
      </c>
      <c r="G639" s="266" t="s">
        <v>158</v>
      </c>
      <c r="H639" s="267">
        <v>80</v>
      </c>
      <c r="I639" s="268"/>
      <c r="J639" s="269">
        <f>ROUND(I639*H639,2)</f>
        <v>0</v>
      </c>
      <c r="K639" s="265" t="s">
        <v>19</v>
      </c>
      <c r="L639" s="270"/>
      <c r="M639" s="271" t="s">
        <v>19</v>
      </c>
      <c r="N639" s="272" t="s">
        <v>43</v>
      </c>
      <c r="O639" s="80"/>
      <c r="P639" s="225">
        <f>O639*H639</f>
        <v>0</v>
      </c>
      <c r="Q639" s="225">
        <v>0.001</v>
      </c>
      <c r="R639" s="225">
        <f>Q639*H639</f>
        <v>0.08</v>
      </c>
      <c r="S639" s="225">
        <v>0</v>
      </c>
      <c r="T639" s="226">
        <f>S639*H639</f>
        <v>0</v>
      </c>
      <c r="AR639" s="18" t="s">
        <v>197</v>
      </c>
      <c r="AT639" s="18" t="s">
        <v>340</v>
      </c>
      <c r="AU639" s="18" t="s">
        <v>81</v>
      </c>
      <c r="AY639" s="18" t="s">
        <v>136</v>
      </c>
      <c r="BE639" s="227">
        <f>IF(N639="základní",J639,0)</f>
        <v>0</v>
      </c>
      <c r="BF639" s="227">
        <f>IF(N639="snížená",J639,0)</f>
        <v>0</v>
      </c>
      <c r="BG639" s="227">
        <f>IF(N639="zákl. přenesená",J639,0)</f>
        <v>0</v>
      </c>
      <c r="BH639" s="227">
        <f>IF(N639="sníž. přenesená",J639,0)</f>
        <v>0</v>
      </c>
      <c r="BI639" s="227">
        <f>IF(N639="nulová",J639,0)</f>
        <v>0</v>
      </c>
      <c r="BJ639" s="18" t="s">
        <v>79</v>
      </c>
      <c r="BK639" s="227">
        <f>ROUND(I639*H639,2)</f>
        <v>0</v>
      </c>
      <c r="BL639" s="18" t="s">
        <v>143</v>
      </c>
      <c r="BM639" s="18" t="s">
        <v>740</v>
      </c>
    </row>
    <row r="640" spans="2:47" s="1" customFormat="1" ht="12">
      <c r="B640" s="39"/>
      <c r="C640" s="40"/>
      <c r="D640" s="228" t="s">
        <v>145</v>
      </c>
      <c r="E640" s="40"/>
      <c r="F640" s="229" t="s">
        <v>741</v>
      </c>
      <c r="G640" s="40"/>
      <c r="H640" s="40"/>
      <c r="I640" s="143"/>
      <c r="J640" s="40"/>
      <c r="K640" s="40"/>
      <c r="L640" s="44"/>
      <c r="M640" s="230"/>
      <c r="N640" s="80"/>
      <c r="O640" s="80"/>
      <c r="P640" s="80"/>
      <c r="Q640" s="80"/>
      <c r="R640" s="80"/>
      <c r="S640" s="80"/>
      <c r="T640" s="81"/>
      <c r="AT640" s="18" t="s">
        <v>145</v>
      </c>
      <c r="AU640" s="18" t="s">
        <v>81</v>
      </c>
    </row>
    <row r="641" spans="2:51" s="12" customFormat="1" ht="12">
      <c r="B641" s="231"/>
      <c r="C641" s="232"/>
      <c r="D641" s="228" t="s">
        <v>147</v>
      </c>
      <c r="E641" s="233" t="s">
        <v>19</v>
      </c>
      <c r="F641" s="234" t="s">
        <v>742</v>
      </c>
      <c r="G641" s="232"/>
      <c r="H641" s="233" t="s">
        <v>19</v>
      </c>
      <c r="I641" s="235"/>
      <c r="J641" s="232"/>
      <c r="K641" s="232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147</v>
      </c>
      <c r="AU641" s="240" t="s">
        <v>81</v>
      </c>
      <c r="AV641" s="12" t="s">
        <v>79</v>
      </c>
      <c r="AW641" s="12" t="s">
        <v>34</v>
      </c>
      <c r="AX641" s="12" t="s">
        <v>72</v>
      </c>
      <c r="AY641" s="240" t="s">
        <v>136</v>
      </c>
    </row>
    <row r="642" spans="2:51" s="12" customFormat="1" ht="12">
      <c r="B642" s="231"/>
      <c r="C642" s="232"/>
      <c r="D642" s="228" t="s">
        <v>147</v>
      </c>
      <c r="E642" s="233" t="s">
        <v>19</v>
      </c>
      <c r="F642" s="234" t="s">
        <v>743</v>
      </c>
      <c r="G642" s="232"/>
      <c r="H642" s="233" t="s">
        <v>19</v>
      </c>
      <c r="I642" s="235"/>
      <c r="J642" s="232"/>
      <c r="K642" s="232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147</v>
      </c>
      <c r="AU642" s="240" t="s">
        <v>81</v>
      </c>
      <c r="AV642" s="12" t="s">
        <v>79</v>
      </c>
      <c r="AW642" s="12" t="s">
        <v>34</v>
      </c>
      <c r="AX642" s="12" t="s">
        <v>72</v>
      </c>
      <c r="AY642" s="240" t="s">
        <v>136</v>
      </c>
    </row>
    <row r="643" spans="2:51" s="13" customFormat="1" ht="12">
      <c r="B643" s="241"/>
      <c r="C643" s="242"/>
      <c r="D643" s="228" t="s">
        <v>147</v>
      </c>
      <c r="E643" s="243" t="s">
        <v>19</v>
      </c>
      <c r="F643" s="244" t="s">
        <v>737</v>
      </c>
      <c r="G643" s="242"/>
      <c r="H643" s="245">
        <v>80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AT643" s="251" t="s">
        <v>147</v>
      </c>
      <c r="AU643" s="251" t="s">
        <v>81</v>
      </c>
      <c r="AV643" s="13" t="s">
        <v>81</v>
      </c>
      <c r="AW643" s="13" t="s">
        <v>34</v>
      </c>
      <c r="AX643" s="13" t="s">
        <v>72</v>
      </c>
      <c r="AY643" s="251" t="s">
        <v>136</v>
      </c>
    </row>
    <row r="644" spans="2:51" s="14" customFormat="1" ht="12">
      <c r="B644" s="252"/>
      <c r="C644" s="253"/>
      <c r="D644" s="228" t="s">
        <v>147</v>
      </c>
      <c r="E644" s="254" t="s">
        <v>19</v>
      </c>
      <c r="F644" s="255" t="s">
        <v>150</v>
      </c>
      <c r="G644" s="253"/>
      <c r="H644" s="256">
        <v>80</v>
      </c>
      <c r="I644" s="257"/>
      <c r="J644" s="253"/>
      <c r="K644" s="253"/>
      <c r="L644" s="258"/>
      <c r="M644" s="259"/>
      <c r="N644" s="260"/>
      <c r="O644" s="260"/>
      <c r="P644" s="260"/>
      <c r="Q644" s="260"/>
      <c r="R644" s="260"/>
      <c r="S644" s="260"/>
      <c r="T644" s="261"/>
      <c r="AT644" s="262" t="s">
        <v>147</v>
      </c>
      <c r="AU644" s="262" t="s">
        <v>81</v>
      </c>
      <c r="AV644" s="14" t="s">
        <v>143</v>
      </c>
      <c r="AW644" s="14" t="s">
        <v>34</v>
      </c>
      <c r="AX644" s="14" t="s">
        <v>79</v>
      </c>
      <c r="AY644" s="262" t="s">
        <v>136</v>
      </c>
    </row>
    <row r="645" spans="2:65" s="1" customFormat="1" ht="14.4" customHeight="1">
      <c r="B645" s="39"/>
      <c r="C645" s="216" t="s">
        <v>744</v>
      </c>
      <c r="D645" s="216" t="s">
        <v>138</v>
      </c>
      <c r="E645" s="217" t="s">
        <v>745</v>
      </c>
      <c r="F645" s="218" t="s">
        <v>746</v>
      </c>
      <c r="G645" s="219" t="s">
        <v>165</v>
      </c>
      <c r="H645" s="220">
        <v>0.8</v>
      </c>
      <c r="I645" s="221"/>
      <c r="J645" s="222">
        <f>ROUND(I645*H645,2)</f>
        <v>0</v>
      </c>
      <c r="K645" s="218" t="s">
        <v>19</v>
      </c>
      <c r="L645" s="44"/>
      <c r="M645" s="223" t="s">
        <v>19</v>
      </c>
      <c r="N645" s="224" t="s">
        <v>43</v>
      </c>
      <c r="O645" s="80"/>
      <c r="P645" s="225">
        <f>O645*H645</f>
        <v>0</v>
      </c>
      <c r="Q645" s="225">
        <v>0</v>
      </c>
      <c r="R645" s="225">
        <f>Q645*H645</f>
        <v>0</v>
      </c>
      <c r="S645" s="225">
        <v>0</v>
      </c>
      <c r="T645" s="226">
        <f>S645*H645</f>
        <v>0</v>
      </c>
      <c r="AR645" s="18" t="s">
        <v>143</v>
      </c>
      <c r="AT645" s="18" t="s">
        <v>138</v>
      </c>
      <c r="AU645" s="18" t="s">
        <v>81</v>
      </c>
      <c r="AY645" s="18" t="s">
        <v>136</v>
      </c>
      <c r="BE645" s="227">
        <f>IF(N645="základní",J645,0)</f>
        <v>0</v>
      </c>
      <c r="BF645" s="227">
        <f>IF(N645="snížená",J645,0)</f>
        <v>0</v>
      </c>
      <c r="BG645" s="227">
        <f>IF(N645="zákl. přenesená",J645,0)</f>
        <v>0</v>
      </c>
      <c r="BH645" s="227">
        <f>IF(N645="sníž. přenesená",J645,0)</f>
        <v>0</v>
      </c>
      <c r="BI645" s="227">
        <f>IF(N645="nulová",J645,0)</f>
        <v>0</v>
      </c>
      <c r="BJ645" s="18" t="s">
        <v>79</v>
      </c>
      <c r="BK645" s="227">
        <f>ROUND(I645*H645,2)</f>
        <v>0</v>
      </c>
      <c r="BL645" s="18" t="s">
        <v>143</v>
      </c>
      <c r="BM645" s="18" t="s">
        <v>747</v>
      </c>
    </row>
    <row r="646" spans="2:47" s="1" customFormat="1" ht="12">
      <c r="B646" s="39"/>
      <c r="C646" s="40"/>
      <c r="D646" s="228" t="s">
        <v>145</v>
      </c>
      <c r="E646" s="40"/>
      <c r="F646" s="229" t="s">
        <v>748</v>
      </c>
      <c r="G646" s="40"/>
      <c r="H646" s="40"/>
      <c r="I646" s="143"/>
      <c r="J646" s="40"/>
      <c r="K646" s="40"/>
      <c r="L646" s="44"/>
      <c r="M646" s="230"/>
      <c r="N646" s="80"/>
      <c r="O646" s="80"/>
      <c r="P646" s="80"/>
      <c r="Q646" s="80"/>
      <c r="R646" s="80"/>
      <c r="S646" s="80"/>
      <c r="T646" s="81"/>
      <c r="AT646" s="18" t="s">
        <v>145</v>
      </c>
      <c r="AU646" s="18" t="s">
        <v>81</v>
      </c>
    </row>
    <row r="647" spans="2:51" s="12" customFormat="1" ht="12">
      <c r="B647" s="231"/>
      <c r="C647" s="232"/>
      <c r="D647" s="228" t="s">
        <v>147</v>
      </c>
      <c r="E647" s="233" t="s">
        <v>19</v>
      </c>
      <c r="F647" s="234" t="s">
        <v>468</v>
      </c>
      <c r="G647" s="232"/>
      <c r="H647" s="233" t="s">
        <v>19</v>
      </c>
      <c r="I647" s="235"/>
      <c r="J647" s="232"/>
      <c r="K647" s="232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147</v>
      </c>
      <c r="AU647" s="240" t="s">
        <v>81</v>
      </c>
      <c r="AV647" s="12" t="s">
        <v>79</v>
      </c>
      <c r="AW647" s="12" t="s">
        <v>34</v>
      </c>
      <c r="AX647" s="12" t="s">
        <v>72</v>
      </c>
      <c r="AY647" s="240" t="s">
        <v>136</v>
      </c>
    </row>
    <row r="648" spans="2:51" s="12" customFormat="1" ht="12">
      <c r="B648" s="231"/>
      <c r="C648" s="232"/>
      <c r="D648" s="228" t="s">
        <v>147</v>
      </c>
      <c r="E648" s="233" t="s">
        <v>19</v>
      </c>
      <c r="F648" s="234" t="s">
        <v>749</v>
      </c>
      <c r="G648" s="232"/>
      <c r="H648" s="233" t="s">
        <v>19</v>
      </c>
      <c r="I648" s="235"/>
      <c r="J648" s="232"/>
      <c r="K648" s="232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147</v>
      </c>
      <c r="AU648" s="240" t="s">
        <v>81</v>
      </c>
      <c r="AV648" s="12" t="s">
        <v>79</v>
      </c>
      <c r="AW648" s="12" t="s">
        <v>34</v>
      </c>
      <c r="AX648" s="12" t="s">
        <v>72</v>
      </c>
      <c r="AY648" s="240" t="s">
        <v>136</v>
      </c>
    </row>
    <row r="649" spans="2:51" s="13" customFormat="1" ht="12">
      <c r="B649" s="241"/>
      <c r="C649" s="242"/>
      <c r="D649" s="228" t="s">
        <v>147</v>
      </c>
      <c r="E649" s="243" t="s">
        <v>19</v>
      </c>
      <c r="F649" s="244" t="s">
        <v>750</v>
      </c>
      <c r="G649" s="242"/>
      <c r="H649" s="245">
        <v>0.8</v>
      </c>
      <c r="I649" s="246"/>
      <c r="J649" s="242"/>
      <c r="K649" s="242"/>
      <c r="L649" s="247"/>
      <c r="M649" s="248"/>
      <c r="N649" s="249"/>
      <c r="O649" s="249"/>
      <c r="P649" s="249"/>
      <c r="Q649" s="249"/>
      <c r="R649" s="249"/>
      <c r="S649" s="249"/>
      <c r="T649" s="250"/>
      <c r="AT649" s="251" t="s">
        <v>147</v>
      </c>
      <c r="AU649" s="251" t="s">
        <v>81</v>
      </c>
      <c r="AV649" s="13" t="s">
        <v>81</v>
      </c>
      <c r="AW649" s="13" t="s">
        <v>34</v>
      </c>
      <c r="AX649" s="13" t="s">
        <v>72</v>
      </c>
      <c r="AY649" s="251" t="s">
        <v>136</v>
      </c>
    </row>
    <row r="650" spans="2:51" s="14" customFormat="1" ht="12">
      <c r="B650" s="252"/>
      <c r="C650" s="253"/>
      <c r="D650" s="228" t="s">
        <v>147</v>
      </c>
      <c r="E650" s="254" t="s">
        <v>19</v>
      </c>
      <c r="F650" s="255" t="s">
        <v>150</v>
      </c>
      <c r="G650" s="253"/>
      <c r="H650" s="256">
        <v>0.8</v>
      </c>
      <c r="I650" s="257"/>
      <c r="J650" s="253"/>
      <c r="K650" s="253"/>
      <c r="L650" s="258"/>
      <c r="M650" s="259"/>
      <c r="N650" s="260"/>
      <c r="O650" s="260"/>
      <c r="P650" s="260"/>
      <c r="Q650" s="260"/>
      <c r="R650" s="260"/>
      <c r="S650" s="260"/>
      <c r="T650" s="261"/>
      <c r="AT650" s="262" t="s">
        <v>147</v>
      </c>
      <c r="AU650" s="262" t="s">
        <v>81</v>
      </c>
      <c r="AV650" s="14" t="s">
        <v>143</v>
      </c>
      <c r="AW650" s="14" t="s">
        <v>34</v>
      </c>
      <c r="AX650" s="14" t="s">
        <v>79</v>
      </c>
      <c r="AY650" s="262" t="s">
        <v>136</v>
      </c>
    </row>
    <row r="651" spans="2:65" s="1" customFormat="1" ht="14.4" customHeight="1">
      <c r="B651" s="39"/>
      <c r="C651" s="216" t="s">
        <v>751</v>
      </c>
      <c r="D651" s="216" t="s">
        <v>138</v>
      </c>
      <c r="E651" s="217" t="s">
        <v>752</v>
      </c>
      <c r="F651" s="218" t="s">
        <v>753</v>
      </c>
      <c r="G651" s="219" t="s">
        <v>165</v>
      </c>
      <c r="H651" s="220">
        <v>0.8</v>
      </c>
      <c r="I651" s="221"/>
      <c r="J651" s="222">
        <f>ROUND(I651*H651,2)</f>
        <v>0</v>
      </c>
      <c r="K651" s="218" t="s">
        <v>19</v>
      </c>
      <c r="L651" s="44"/>
      <c r="M651" s="223" t="s">
        <v>19</v>
      </c>
      <c r="N651" s="224" t="s">
        <v>43</v>
      </c>
      <c r="O651" s="80"/>
      <c r="P651" s="225">
        <f>O651*H651</f>
        <v>0</v>
      </c>
      <c r="Q651" s="225">
        <v>0</v>
      </c>
      <c r="R651" s="225">
        <f>Q651*H651</f>
        <v>0</v>
      </c>
      <c r="S651" s="225">
        <v>0</v>
      </c>
      <c r="T651" s="226">
        <f>S651*H651</f>
        <v>0</v>
      </c>
      <c r="AR651" s="18" t="s">
        <v>143</v>
      </c>
      <c r="AT651" s="18" t="s">
        <v>138</v>
      </c>
      <c r="AU651" s="18" t="s">
        <v>81</v>
      </c>
      <c r="AY651" s="18" t="s">
        <v>136</v>
      </c>
      <c r="BE651" s="227">
        <f>IF(N651="základní",J651,0)</f>
        <v>0</v>
      </c>
      <c r="BF651" s="227">
        <f>IF(N651="snížená",J651,0)</f>
        <v>0</v>
      </c>
      <c r="BG651" s="227">
        <f>IF(N651="zákl. přenesená",J651,0)</f>
        <v>0</v>
      </c>
      <c r="BH651" s="227">
        <f>IF(N651="sníž. přenesená",J651,0)</f>
        <v>0</v>
      </c>
      <c r="BI651" s="227">
        <f>IF(N651="nulová",J651,0)</f>
        <v>0</v>
      </c>
      <c r="BJ651" s="18" t="s">
        <v>79</v>
      </c>
      <c r="BK651" s="227">
        <f>ROUND(I651*H651,2)</f>
        <v>0</v>
      </c>
      <c r="BL651" s="18" t="s">
        <v>143</v>
      </c>
      <c r="BM651" s="18" t="s">
        <v>754</v>
      </c>
    </row>
    <row r="652" spans="2:47" s="1" customFormat="1" ht="12">
      <c r="B652" s="39"/>
      <c r="C652" s="40"/>
      <c r="D652" s="228" t="s">
        <v>145</v>
      </c>
      <c r="E652" s="40"/>
      <c r="F652" s="229" t="s">
        <v>755</v>
      </c>
      <c r="G652" s="40"/>
      <c r="H652" s="40"/>
      <c r="I652" s="143"/>
      <c r="J652" s="40"/>
      <c r="K652" s="40"/>
      <c r="L652" s="44"/>
      <c r="M652" s="230"/>
      <c r="N652" s="80"/>
      <c r="O652" s="80"/>
      <c r="P652" s="80"/>
      <c r="Q652" s="80"/>
      <c r="R652" s="80"/>
      <c r="S652" s="80"/>
      <c r="T652" s="81"/>
      <c r="AT652" s="18" t="s">
        <v>145</v>
      </c>
      <c r="AU652" s="18" t="s">
        <v>81</v>
      </c>
    </row>
    <row r="653" spans="2:51" s="12" customFormat="1" ht="12">
      <c r="B653" s="231"/>
      <c r="C653" s="232"/>
      <c r="D653" s="228" t="s">
        <v>147</v>
      </c>
      <c r="E653" s="233" t="s">
        <v>19</v>
      </c>
      <c r="F653" s="234" t="s">
        <v>756</v>
      </c>
      <c r="G653" s="232"/>
      <c r="H653" s="233" t="s">
        <v>19</v>
      </c>
      <c r="I653" s="235"/>
      <c r="J653" s="232"/>
      <c r="K653" s="232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147</v>
      </c>
      <c r="AU653" s="240" t="s">
        <v>81</v>
      </c>
      <c r="AV653" s="12" t="s">
        <v>79</v>
      </c>
      <c r="AW653" s="12" t="s">
        <v>34</v>
      </c>
      <c r="AX653" s="12" t="s">
        <v>72</v>
      </c>
      <c r="AY653" s="240" t="s">
        <v>136</v>
      </c>
    </row>
    <row r="654" spans="2:51" s="13" customFormat="1" ht="12">
      <c r="B654" s="241"/>
      <c r="C654" s="242"/>
      <c r="D654" s="228" t="s">
        <v>147</v>
      </c>
      <c r="E654" s="243" t="s">
        <v>19</v>
      </c>
      <c r="F654" s="244" t="s">
        <v>757</v>
      </c>
      <c r="G654" s="242"/>
      <c r="H654" s="245">
        <v>0.8</v>
      </c>
      <c r="I654" s="246"/>
      <c r="J654" s="242"/>
      <c r="K654" s="242"/>
      <c r="L654" s="247"/>
      <c r="M654" s="248"/>
      <c r="N654" s="249"/>
      <c r="O654" s="249"/>
      <c r="P654" s="249"/>
      <c r="Q654" s="249"/>
      <c r="R654" s="249"/>
      <c r="S654" s="249"/>
      <c r="T654" s="250"/>
      <c r="AT654" s="251" t="s">
        <v>147</v>
      </c>
      <c r="AU654" s="251" t="s">
        <v>81</v>
      </c>
      <c r="AV654" s="13" t="s">
        <v>81</v>
      </c>
      <c r="AW654" s="13" t="s">
        <v>34</v>
      </c>
      <c r="AX654" s="13" t="s">
        <v>72</v>
      </c>
      <c r="AY654" s="251" t="s">
        <v>136</v>
      </c>
    </row>
    <row r="655" spans="2:51" s="14" customFormat="1" ht="12">
      <c r="B655" s="252"/>
      <c r="C655" s="253"/>
      <c r="D655" s="228" t="s">
        <v>147</v>
      </c>
      <c r="E655" s="254" t="s">
        <v>19</v>
      </c>
      <c r="F655" s="255" t="s">
        <v>150</v>
      </c>
      <c r="G655" s="253"/>
      <c r="H655" s="256">
        <v>0.8</v>
      </c>
      <c r="I655" s="257"/>
      <c r="J655" s="253"/>
      <c r="K655" s="253"/>
      <c r="L655" s="258"/>
      <c r="M655" s="259"/>
      <c r="N655" s="260"/>
      <c r="O655" s="260"/>
      <c r="P655" s="260"/>
      <c r="Q655" s="260"/>
      <c r="R655" s="260"/>
      <c r="S655" s="260"/>
      <c r="T655" s="261"/>
      <c r="AT655" s="262" t="s">
        <v>147</v>
      </c>
      <c r="AU655" s="262" t="s">
        <v>81</v>
      </c>
      <c r="AV655" s="14" t="s">
        <v>143</v>
      </c>
      <c r="AW655" s="14" t="s">
        <v>34</v>
      </c>
      <c r="AX655" s="14" t="s">
        <v>79</v>
      </c>
      <c r="AY655" s="262" t="s">
        <v>136</v>
      </c>
    </row>
    <row r="656" spans="2:65" s="1" customFormat="1" ht="20.4" customHeight="1">
      <c r="B656" s="39"/>
      <c r="C656" s="263" t="s">
        <v>758</v>
      </c>
      <c r="D656" s="263" t="s">
        <v>340</v>
      </c>
      <c r="E656" s="264" t="s">
        <v>759</v>
      </c>
      <c r="F656" s="265" t="s">
        <v>760</v>
      </c>
      <c r="G656" s="266" t="s">
        <v>165</v>
      </c>
      <c r="H656" s="267">
        <v>0.8</v>
      </c>
      <c r="I656" s="268"/>
      <c r="J656" s="269">
        <f>ROUND(I656*H656,2)</f>
        <v>0</v>
      </c>
      <c r="K656" s="265" t="s">
        <v>142</v>
      </c>
      <c r="L656" s="270"/>
      <c r="M656" s="271" t="s">
        <v>19</v>
      </c>
      <c r="N656" s="272" t="s">
        <v>43</v>
      </c>
      <c r="O656" s="80"/>
      <c r="P656" s="225">
        <f>O656*H656</f>
        <v>0</v>
      </c>
      <c r="Q656" s="225">
        <v>0</v>
      </c>
      <c r="R656" s="225">
        <f>Q656*H656</f>
        <v>0</v>
      </c>
      <c r="S656" s="225">
        <v>0</v>
      </c>
      <c r="T656" s="226">
        <f>S656*H656</f>
        <v>0</v>
      </c>
      <c r="AR656" s="18" t="s">
        <v>197</v>
      </c>
      <c r="AT656" s="18" t="s">
        <v>340</v>
      </c>
      <c r="AU656" s="18" t="s">
        <v>81</v>
      </c>
      <c r="AY656" s="18" t="s">
        <v>136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8" t="s">
        <v>79</v>
      </c>
      <c r="BK656" s="227">
        <f>ROUND(I656*H656,2)</f>
        <v>0</v>
      </c>
      <c r="BL656" s="18" t="s">
        <v>143</v>
      </c>
      <c r="BM656" s="18" t="s">
        <v>761</v>
      </c>
    </row>
    <row r="657" spans="2:47" s="1" customFormat="1" ht="12">
      <c r="B657" s="39"/>
      <c r="C657" s="40"/>
      <c r="D657" s="228" t="s">
        <v>145</v>
      </c>
      <c r="E657" s="40"/>
      <c r="F657" s="229" t="s">
        <v>760</v>
      </c>
      <c r="G657" s="40"/>
      <c r="H657" s="40"/>
      <c r="I657" s="143"/>
      <c r="J657" s="40"/>
      <c r="K657" s="40"/>
      <c r="L657" s="44"/>
      <c r="M657" s="230"/>
      <c r="N657" s="80"/>
      <c r="O657" s="80"/>
      <c r="P657" s="80"/>
      <c r="Q657" s="80"/>
      <c r="R657" s="80"/>
      <c r="S657" s="80"/>
      <c r="T657" s="81"/>
      <c r="AT657" s="18" t="s">
        <v>145</v>
      </c>
      <c r="AU657" s="18" t="s">
        <v>81</v>
      </c>
    </row>
    <row r="658" spans="2:51" s="12" customFormat="1" ht="12">
      <c r="B658" s="231"/>
      <c r="C658" s="232"/>
      <c r="D658" s="228" t="s">
        <v>147</v>
      </c>
      <c r="E658" s="233" t="s">
        <v>19</v>
      </c>
      <c r="F658" s="234" t="s">
        <v>762</v>
      </c>
      <c r="G658" s="232"/>
      <c r="H658" s="233" t="s">
        <v>19</v>
      </c>
      <c r="I658" s="235"/>
      <c r="J658" s="232"/>
      <c r="K658" s="232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147</v>
      </c>
      <c r="AU658" s="240" t="s">
        <v>81</v>
      </c>
      <c r="AV658" s="12" t="s">
        <v>79</v>
      </c>
      <c r="AW658" s="12" t="s">
        <v>34</v>
      </c>
      <c r="AX658" s="12" t="s">
        <v>72</v>
      </c>
      <c r="AY658" s="240" t="s">
        <v>136</v>
      </c>
    </row>
    <row r="659" spans="2:51" s="13" customFormat="1" ht="12">
      <c r="B659" s="241"/>
      <c r="C659" s="242"/>
      <c r="D659" s="228" t="s">
        <v>147</v>
      </c>
      <c r="E659" s="243" t="s">
        <v>19</v>
      </c>
      <c r="F659" s="244" t="s">
        <v>757</v>
      </c>
      <c r="G659" s="242"/>
      <c r="H659" s="245">
        <v>0.8</v>
      </c>
      <c r="I659" s="246"/>
      <c r="J659" s="242"/>
      <c r="K659" s="242"/>
      <c r="L659" s="247"/>
      <c r="M659" s="248"/>
      <c r="N659" s="249"/>
      <c r="O659" s="249"/>
      <c r="P659" s="249"/>
      <c r="Q659" s="249"/>
      <c r="R659" s="249"/>
      <c r="S659" s="249"/>
      <c r="T659" s="250"/>
      <c r="AT659" s="251" t="s">
        <v>147</v>
      </c>
      <c r="AU659" s="251" t="s">
        <v>81</v>
      </c>
      <c r="AV659" s="13" t="s">
        <v>81</v>
      </c>
      <c r="AW659" s="13" t="s">
        <v>34</v>
      </c>
      <c r="AX659" s="13" t="s">
        <v>72</v>
      </c>
      <c r="AY659" s="251" t="s">
        <v>136</v>
      </c>
    </row>
    <row r="660" spans="2:51" s="14" customFormat="1" ht="12">
      <c r="B660" s="252"/>
      <c r="C660" s="253"/>
      <c r="D660" s="228" t="s">
        <v>147</v>
      </c>
      <c r="E660" s="254" t="s">
        <v>19</v>
      </c>
      <c r="F660" s="255" t="s">
        <v>150</v>
      </c>
      <c r="G660" s="253"/>
      <c r="H660" s="256">
        <v>0.8</v>
      </c>
      <c r="I660" s="257"/>
      <c r="J660" s="253"/>
      <c r="K660" s="253"/>
      <c r="L660" s="258"/>
      <c r="M660" s="259"/>
      <c r="N660" s="260"/>
      <c r="O660" s="260"/>
      <c r="P660" s="260"/>
      <c r="Q660" s="260"/>
      <c r="R660" s="260"/>
      <c r="S660" s="260"/>
      <c r="T660" s="261"/>
      <c r="AT660" s="262" t="s">
        <v>147</v>
      </c>
      <c r="AU660" s="262" t="s">
        <v>81</v>
      </c>
      <c r="AV660" s="14" t="s">
        <v>143</v>
      </c>
      <c r="AW660" s="14" t="s">
        <v>34</v>
      </c>
      <c r="AX660" s="14" t="s">
        <v>79</v>
      </c>
      <c r="AY660" s="262" t="s">
        <v>136</v>
      </c>
    </row>
    <row r="661" spans="2:63" s="11" customFormat="1" ht="22.8" customHeight="1">
      <c r="B661" s="200"/>
      <c r="C661" s="201"/>
      <c r="D661" s="202" t="s">
        <v>71</v>
      </c>
      <c r="E661" s="214" t="s">
        <v>81</v>
      </c>
      <c r="F661" s="214" t="s">
        <v>763</v>
      </c>
      <c r="G661" s="201"/>
      <c r="H661" s="201"/>
      <c r="I661" s="204"/>
      <c r="J661" s="215">
        <f>BK661</f>
        <v>0</v>
      </c>
      <c r="K661" s="201"/>
      <c r="L661" s="206"/>
      <c r="M661" s="207"/>
      <c r="N661" s="208"/>
      <c r="O661" s="208"/>
      <c r="P661" s="209">
        <f>SUM(P662:P668)</f>
        <v>0</v>
      </c>
      <c r="Q661" s="208"/>
      <c r="R661" s="209">
        <f>SUM(R662:R668)</f>
        <v>18.675726179999998</v>
      </c>
      <c r="S661" s="208"/>
      <c r="T661" s="210">
        <f>SUM(T662:T668)</f>
        <v>0</v>
      </c>
      <c r="AR661" s="211" t="s">
        <v>79</v>
      </c>
      <c r="AT661" s="212" t="s">
        <v>71</v>
      </c>
      <c r="AU661" s="212" t="s">
        <v>79</v>
      </c>
      <c r="AY661" s="211" t="s">
        <v>136</v>
      </c>
      <c r="BK661" s="213">
        <f>SUM(BK662:BK668)</f>
        <v>0</v>
      </c>
    </row>
    <row r="662" spans="2:65" s="1" customFormat="1" ht="20.4" customHeight="1">
      <c r="B662" s="39"/>
      <c r="C662" s="216" t="s">
        <v>764</v>
      </c>
      <c r="D662" s="216" t="s">
        <v>138</v>
      </c>
      <c r="E662" s="217" t="s">
        <v>765</v>
      </c>
      <c r="F662" s="218" t="s">
        <v>766</v>
      </c>
      <c r="G662" s="219" t="s">
        <v>165</v>
      </c>
      <c r="H662" s="220">
        <v>8.277</v>
      </c>
      <c r="I662" s="221"/>
      <c r="J662" s="222">
        <f>ROUND(I662*H662,2)</f>
        <v>0</v>
      </c>
      <c r="K662" s="218" t="s">
        <v>142</v>
      </c>
      <c r="L662" s="44"/>
      <c r="M662" s="223" t="s">
        <v>19</v>
      </c>
      <c r="N662" s="224" t="s">
        <v>43</v>
      </c>
      <c r="O662" s="80"/>
      <c r="P662" s="225">
        <f>O662*H662</f>
        <v>0</v>
      </c>
      <c r="Q662" s="225">
        <v>2.25634</v>
      </c>
      <c r="R662" s="225">
        <f>Q662*H662</f>
        <v>18.675726179999998</v>
      </c>
      <c r="S662" s="225">
        <v>0</v>
      </c>
      <c r="T662" s="226">
        <f>S662*H662</f>
        <v>0</v>
      </c>
      <c r="AR662" s="18" t="s">
        <v>143</v>
      </c>
      <c r="AT662" s="18" t="s">
        <v>138</v>
      </c>
      <c r="AU662" s="18" t="s">
        <v>81</v>
      </c>
      <c r="AY662" s="18" t="s">
        <v>136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8" t="s">
        <v>79</v>
      </c>
      <c r="BK662" s="227">
        <f>ROUND(I662*H662,2)</f>
        <v>0</v>
      </c>
      <c r="BL662" s="18" t="s">
        <v>143</v>
      </c>
      <c r="BM662" s="18" t="s">
        <v>767</v>
      </c>
    </row>
    <row r="663" spans="2:47" s="1" customFormat="1" ht="12">
      <c r="B663" s="39"/>
      <c r="C663" s="40"/>
      <c r="D663" s="228" t="s">
        <v>145</v>
      </c>
      <c r="E663" s="40"/>
      <c r="F663" s="229" t="s">
        <v>768</v>
      </c>
      <c r="G663" s="40"/>
      <c r="H663" s="40"/>
      <c r="I663" s="143"/>
      <c r="J663" s="40"/>
      <c r="K663" s="40"/>
      <c r="L663" s="44"/>
      <c r="M663" s="230"/>
      <c r="N663" s="80"/>
      <c r="O663" s="80"/>
      <c r="P663" s="80"/>
      <c r="Q663" s="80"/>
      <c r="R663" s="80"/>
      <c r="S663" s="80"/>
      <c r="T663" s="81"/>
      <c r="AT663" s="18" t="s">
        <v>145</v>
      </c>
      <c r="AU663" s="18" t="s">
        <v>81</v>
      </c>
    </row>
    <row r="664" spans="2:51" s="12" customFormat="1" ht="12">
      <c r="B664" s="231"/>
      <c r="C664" s="232"/>
      <c r="D664" s="228" t="s">
        <v>147</v>
      </c>
      <c r="E664" s="233" t="s">
        <v>19</v>
      </c>
      <c r="F664" s="234" t="s">
        <v>388</v>
      </c>
      <c r="G664" s="232"/>
      <c r="H664" s="233" t="s">
        <v>19</v>
      </c>
      <c r="I664" s="235"/>
      <c r="J664" s="232"/>
      <c r="K664" s="232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147</v>
      </c>
      <c r="AU664" s="240" t="s">
        <v>81</v>
      </c>
      <c r="AV664" s="12" t="s">
        <v>79</v>
      </c>
      <c r="AW664" s="12" t="s">
        <v>34</v>
      </c>
      <c r="AX664" s="12" t="s">
        <v>72</v>
      </c>
      <c r="AY664" s="240" t="s">
        <v>136</v>
      </c>
    </row>
    <row r="665" spans="2:51" s="12" customFormat="1" ht="12">
      <c r="B665" s="231"/>
      <c r="C665" s="232"/>
      <c r="D665" s="228" t="s">
        <v>147</v>
      </c>
      <c r="E665" s="233" t="s">
        <v>19</v>
      </c>
      <c r="F665" s="234" t="s">
        <v>769</v>
      </c>
      <c r="G665" s="232"/>
      <c r="H665" s="233" t="s">
        <v>19</v>
      </c>
      <c r="I665" s="235"/>
      <c r="J665" s="232"/>
      <c r="K665" s="232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147</v>
      </c>
      <c r="AU665" s="240" t="s">
        <v>81</v>
      </c>
      <c r="AV665" s="12" t="s">
        <v>79</v>
      </c>
      <c r="AW665" s="12" t="s">
        <v>34</v>
      </c>
      <c r="AX665" s="12" t="s">
        <v>72</v>
      </c>
      <c r="AY665" s="240" t="s">
        <v>136</v>
      </c>
    </row>
    <row r="666" spans="2:51" s="13" customFormat="1" ht="12">
      <c r="B666" s="241"/>
      <c r="C666" s="242"/>
      <c r="D666" s="228" t="s">
        <v>147</v>
      </c>
      <c r="E666" s="243" t="s">
        <v>19</v>
      </c>
      <c r="F666" s="244" t="s">
        <v>770</v>
      </c>
      <c r="G666" s="242"/>
      <c r="H666" s="245">
        <v>1.392</v>
      </c>
      <c r="I666" s="246"/>
      <c r="J666" s="242"/>
      <c r="K666" s="242"/>
      <c r="L666" s="247"/>
      <c r="M666" s="248"/>
      <c r="N666" s="249"/>
      <c r="O666" s="249"/>
      <c r="P666" s="249"/>
      <c r="Q666" s="249"/>
      <c r="R666" s="249"/>
      <c r="S666" s="249"/>
      <c r="T666" s="250"/>
      <c r="AT666" s="251" t="s">
        <v>147</v>
      </c>
      <c r="AU666" s="251" t="s">
        <v>81</v>
      </c>
      <c r="AV666" s="13" t="s">
        <v>81</v>
      </c>
      <c r="AW666" s="13" t="s">
        <v>34</v>
      </c>
      <c r="AX666" s="13" t="s">
        <v>72</v>
      </c>
      <c r="AY666" s="251" t="s">
        <v>136</v>
      </c>
    </row>
    <row r="667" spans="2:51" s="13" customFormat="1" ht="12">
      <c r="B667" s="241"/>
      <c r="C667" s="242"/>
      <c r="D667" s="228" t="s">
        <v>147</v>
      </c>
      <c r="E667" s="243" t="s">
        <v>19</v>
      </c>
      <c r="F667" s="244" t="s">
        <v>771</v>
      </c>
      <c r="G667" s="242"/>
      <c r="H667" s="245">
        <v>6.885</v>
      </c>
      <c r="I667" s="246"/>
      <c r="J667" s="242"/>
      <c r="K667" s="242"/>
      <c r="L667" s="247"/>
      <c r="M667" s="248"/>
      <c r="N667" s="249"/>
      <c r="O667" s="249"/>
      <c r="P667" s="249"/>
      <c r="Q667" s="249"/>
      <c r="R667" s="249"/>
      <c r="S667" s="249"/>
      <c r="T667" s="250"/>
      <c r="AT667" s="251" t="s">
        <v>147</v>
      </c>
      <c r="AU667" s="251" t="s">
        <v>81</v>
      </c>
      <c r="AV667" s="13" t="s">
        <v>81</v>
      </c>
      <c r="AW667" s="13" t="s">
        <v>34</v>
      </c>
      <c r="AX667" s="13" t="s">
        <v>72</v>
      </c>
      <c r="AY667" s="251" t="s">
        <v>136</v>
      </c>
    </row>
    <row r="668" spans="2:51" s="14" customFormat="1" ht="12">
      <c r="B668" s="252"/>
      <c r="C668" s="253"/>
      <c r="D668" s="228" t="s">
        <v>147</v>
      </c>
      <c r="E668" s="254" t="s">
        <v>19</v>
      </c>
      <c r="F668" s="255" t="s">
        <v>150</v>
      </c>
      <c r="G668" s="253"/>
      <c r="H668" s="256">
        <v>8.277</v>
      </c>
      <c r="I668" s="257"/>
      <c r="J668" s="253"/>
      <c r="K668" s="253"/>
      <c r="L668" s="258"/>
      <c r="M668" s="259"/>
      <c r="N668" s="260"/>
      <c r="O668" s="260"/>
      <c r="P668" s="260"/>
      <c r="Q668" s="260"/>
      <c r="R668" s="260"/>
      <c r="S668" s="260"/>
      <c r="T668" s="261"/>
      <c r="AT668" s="262" t="s">
        <v>147</v>
      </c>
      <c r="AU668" s="262" t="s">
        <v>81</v>
      </c>
      <c r="AV668" s="14" t="s">
        <v>143</v>
      </c>
      <c r="AW668" s="14" t="s">
        <v>34</v>
      </c>
      <c r="AX668" s="14" t="s">
        <v>79</v>
      </c>
      <c r="AY668" s="262" t="s">
        <v>136</v>
      </c>
    </row>
    <row r="669" spans="2:63" s="11" customFormat="1" ht="22.8" customHeight="1">
      <c r="B669" s="200"/>
      <c r="C669" s="201"/>
      <c r="D669" s="202" t="s">
        <v>71</v>
      </c>
      <c r="E669" s="214" t="s">
        <v>155</v>
      </c>
      <c r="F669" s="214" t="s">
        <v>772</v>
      </c>
      <c r="G669" s="201"/>
      <c r="H669" s="201"/>
      <c r="I669" s="204"/>
      <c r="J669" s="215">
        <f>BK669</f>
        <v>0</v>
      </c>
      <c r="K669" s="201"/>
      <c r="L669" s="206"/>
      <c r="M669" s="207"/>
      <c r="N669" s="208"/>
      <c r="O669" s="208"/>
      <c r="P669" s="209">
        <f>SUM(P670:P783)</f>
        <v>0</v>
      </c>
      <c r="Q669" s="208"/>
      <c r="R669" s="209">
        <f>SUM(R670:R783)</f>
        <v>61.57660259000001</v>
      </c>
      <c r="S669" s="208"/>
      <c r="T669" s="210">
        <f>SUM(T670:T783)</f>
        <v>0</v>
      </c>
      <c r="AR669" s="211" t="s">
        <v>79</v>
      </c>
      <c r="AT669" s="212" t="s">
        <v>71</v>
      </c>
      <c r="AU669" s="212" t="s">
        <v>79</v>
      </c>
      <c r="AY669" s="211" t="s">
        <v>136</v>
      </c>
      <c r="BK669" s="213">
        <f>SUM(BK670:BK783)</f>
        <v>0</v>
      </c>
    </row>
    <row r="670" spans="2:65" s="1" customFormat="1" ht="20.4" customHeight="1">
      <c r="B670" s="39"/>
      <c r="C670" s="216" t="s">
        <v>773</v>
      </c>
      <c r="D670" s="216" t="s">
        <v>138</v>
      </c>
      <c r="E670" s="217" t="s">
        <v>774</v>
      </c>
      <c r="F670" s="218" t="s">
        <v>775</v>
      </c>
      <c r="G670" s="219" t="s">
        <v>165</v>
      </c>
      <c r="H670" s="220">
        <v>2.1</v>
      </c>
      <c r="I670" s="221"/>
      <c r="J670" s="222">
        <f>ROUND(I670*H670,2)</f>
        <v>0</v>
      </c>
      <c r="K670" s="218" t="s">
        <v>142</v>
      </c>
      <c r="L670" s="44"/>
      <c r="M670" s="223" t="s">
        <v>19</v>
      </c>
      <c r="N670" s="224" t="s">
        <v>43</v>
      </c>
      <c r="O670" s="80"/>
      <c r="P670" s="225">
        <f>O670*H670</f>
        <v>0</v>
      </c>
      <c r="Q670" s="225">
        <v>0</v>
      </c>
      <c r="R670" s="225">
        <f>Q670*H670</f>
        <v>0</v>
      </c>
      <c r="S670" s="225">
        <v>0</v>
      </c>
      <c r="T670" s="226">
        <f>S670*H670</f>
        <v>0</v>
      </c>
      <c r="AR670" s="18" t="s">
        <v>143</v>
      </c>
      <c r="AT670" s="18" t="s">
        <v>138</v>
      </c>
      <c r="AU670" s="18" t="s">
        <v>81</v>
      </c>
      <c r="AY670" s="18" t="s">
        <v>136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18" t="s">
        <v>79</v>
      </c>
      <c r="BK670" s="227">
        <f>ROUND(I670*H670,2)</f>
        <v>0</v>
      </c>
      <c r="BL670" s="18" t="s">
        <v>143</v>
      </c>
      <c r="BM670" s="18" t="s">
        <v>776</v>
      </c>
    </row>
    <row r="671" spans="2:47" s="1" customFormat="1" ht="12">
      <c r="B671" s="39"/>
      <c r="C671" s="40"/>
      <c r="D671" s="228" t="s">
        <v>145</v>
      </c>
      <c r="E671" s="40"/>
      <c r="F671" s="229" t="s">
        <v>777</v>
      </c>
      <c r="G671" s="40"/>
      <c r="H671" s="40"/>
      <c r="I671" s="143"/>
      <c r="J671" s="40"/>
      <c r="K671" s="40"/>
      <c r="L671" s="44"/>
      <c r="M671" s="230"/>
      <c r="N671" s="80"/>
      <c r="O671" s="80"/>
      <c r="P671" s="80"/>
      <c r="Q671" s="80"/>
      <c r="R671" s="80"/>
      <c r="S671" s="80"/>
      <c r="T671" s="81"/>
      <c r="AT671" s="18" t="s">
        <v>145</v>
      </c>
      <c r="AU671" s="18" t="s">
        <v>81</v>
      </c>
    </row>
    <row r="672" spans="2:51" s="12" customFormat="1" ht="12">
      <c r="B672" s="231"/>
      <c r="C672" s="232"/>
      <c r="D672" s="228" t="s">
        <v>147</v>
      </c>
      <c r="E672" s="233" t="s">
        <v>19</v>
      </c>
      <c r="F672" s="234" t="s">
        <v>388</v>
      </c>
      <c r="G672" s="232"/>
      <c r="H672" s="233" t="s">
        <v>19</v>
      </c>
      <c r="I672" s="235"/>
      <c r="J672" s="232"/>
      <c r="K672" s="232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147</v>
      </c>
      <c r="AU672" s="240" t="s">
        <v>81</v>
      </c>
      <c r="AV672" s="12" t="s">
        <v>79</v>
      </c>
      <c r="AW672" s="12" t="s">
        <v>34</v>
      </c>
      <c r="AX672" s="12" t="s">
        <v>72</v>
      </c>
      <c r="AY672" s="240" t="s">
        <v>136</v>
      </c>
    </row>
    <row r="673" spans="2:51" s="12" customFormat="1" ht="12">
      <c r="B673" s="231"/>
      <c r="C673" s="232"/>
      <c r="D673" s="228" t="s">
        <v>147</v>
      </c>
      <c r="E673" s="233" t="s">
        <v>19</v>
      </c>
      <c r="F673" s="234" t="s">
        <v>778</v>
      </c>
      <c r="G673" s="232"/>
      <c r="H673" s="233" t="s">
        <v>19</v>
      </c>
      <c r="I673" s="235"/>
      <c r="J673" s="232"/>
      <c r="K673" s="232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147</v>
      </c>
      <c r="AU673" s="240" t="s">
        <v>81</v>
      </c>
      <c r="AV673" s="12" t="s">
        <v>79</v>
      </c>
      <c r="AW673" s="12" t="s">
        <v>34</v>
      </c>
      <c r="AX673" s="12" t="s">
        <v>72</v>
      </c>
      <c r="AY673" s="240" t="s">
        <v>136</v>
      </c>
    </row>
    <row r="674" spans="2:51" s="13" customFormat="1" ht="12">
      <c r="B674" s="241"/>
      <c r="C674" s="242"/>
      <c r="D674" s="228" t="s">
        <v>147</v>
      </c>
      <c r="E674" s="243" t="s">
        <v>19</v>
      </c>
      <c r="F674" s="244" t="s">
        <v>779</v>
      </c>
      <c r="G674" s="242"/>
      <c r="H674" s="245">
        <v>0.4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AT674" s="251" t="s">
        <v>147</v>
      </c>
      <c r="AU674" s="251" t="s">
        <v>81</v>
      </c>
      <c r="AV674" s="13" t="s">
        <v>81</v>
      </c>
      <c r="AW674" s="13" t="s">
        <v>34</v>
      </c>
      <c r="AX674" s="13" t="s">
        <v>72</v>
      </c>
      <c r="AY674" s="251" t="s">
        <v>136</v>
      </c>
    </row>
    <row r="675" spans="2:51" s="13" customFormat="1" ht="12">
      <c r="B675" s="241"/>
      <c r="C675" s="242"/>
      <c r="D675" s="228" t="s">
        <v>147</v>
      </c>
      <c r="E675" s="243" t="s">
        <v>19</v>
      </c>
      <c r="F675" s="244" t="s">
        <v>780</v>
      </c>
      <c r="G675" s="242"/>
      <c r="H675" s="245">
        <v>1.7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AT675" s="251" t="s">
        <v>147</v>
      </c>
      <c r="AU675" s="251" t="s">
        <v>81</v>
      </c>
      <c r="AV675" s="13" t="s">
        <v>81</v>
      </c>
      <c r="AW675" s="13" t="s">
        <v>34</v>
      </c>
      <c r="AX675" s="13" t="s">
        <v>72</v>
      </c>
      <c r="AY675" s="251" t="s">
        <v>136</v>
      </c>
    </row>
    <row r="676" spans="2:51" s="14" customFormat="1" ht="12">
      <c r="B676" s="252"/>
      <c r="C676" s="253"/>
      <c r="D676" s="228" t="s">
        <v>147</v>
      </c>
      <c r="E676" s="254" t="s">
        <v>19</v>
      </c>
      <c r="F676" s="255" t="s">
        <v>150</v>
      </c>
      <c r="G676" s="253"/>
      <c r="H676" s="256">
        <v>2.1</v>
      </c>
      <c r="I676" s="257"/>
      <c r="J676" s="253"/>
      <c r="K676" s="253"/>
      <c r="L676" s="258"/>
      <c r="M676" s="259"/>
      <c r="N676" s="260"/>
      <c r="O676" s="260"/>
      <c r="P676" s="260"/>
      <c r="Q676" s="260"/>
      <c r="R676" s="260"/>
      <c r="S676" s="260"/>
      <c r="T676" s="261"/>
      <c r="AT676" s="262" t="s">
        <v>147</v>
      </c>
      <c r="AU676" s="262" t="s">
        <v>81</v>
      </c>
      <c r="AV676" s="14" t="s">
        <v>143</v>
      </c>
      <c r="AW676" s="14" t="s">
        <v>34</v>
      </c>
      <c r="AX676" s="14" t="s">
        <v>79</v>
      </c>
      <c r="AY676" s="262" t="s">
        <v>136</v>
      </c>
    </row>
    <row r="677" spans="2:65" s="1" customFormat="1" ht="20.4" customHeight="1">
      <c r="B677" s="39"/>
      <c r="C677" s="216" t="s">
        <v>781</v>
      </c>
      <c r="D677" s="216" t="s">
        <v>138</v>
      </c>
      <c r="E677" s="217" t="s">
        <v>782</v>
      </c>
      <c r="F677" s="218" t="s">
        <v>783</v>
      </c>
      <c r="G677" s="219" t="s">
        <v>141</v>
      </c>
      <c r="H677" s="220">
        <v>13.36</v>
      </c>
      <c r="I677" s="221"/>
      <c r="J677" s="222">
        <f>ROUND(I677*H677,2)</f>
        <v>0</v>
      </c>
      <c r="K677" s="218" t="s">
        <v>142</v>
      </c>
      <c r="L677" s="44"/>
      <c r="M677" s="223" t="s">
        <v>19</v>
      </c>
      <c r="N677" s="224" t="s">
        <v>43</v>
      </c>
      <c r="O677" s="80"/>
      <c r="P677" s="225">
        <f>O677*H677</f>
        <v>0</v>
      </c>
      <c r="Q677" s="225">
        <v>0.02519</v>
      </c>
      <c r="R677" s="225">
        <f>Q677*H677</f>
        <v>0.3365384</v>
      </c>
      <c r="S677" s="225">
        <v>0</v>
      </c>
      <c r="T677" s="226">
        <f>S677*H677</f>
        <v>0</v>
      </c>
      <c r="AR677" s="18" t="s">
        <v>143</v>
      </c>
      <c r="AT677" s="18" t="s">
        <v>138</v>
      </c>
      <c r="AU677" s="18" t="s">
        <v>81</v>
      </c>
      <c r="AY677" s="18" t="s">
        <v>136</v>
      </c>
      <c r="BE677" s="227">
        <f>IF(N677="základní",J677,0)</f>
        <v>0</v>
      </c>
      <c r="BF677" s="227">
        <f>IF(N677="snížená",J677,0)</f>
        <v>0</v>
      </c>
      <c r="BG677" s="227">
        <f>IF(N677="zákl. přenesená",J677,0)</f>
        <v>0</v>
      </c>
      <c r="BH677" s="227">
        <f>IF(N677="sníž. přenesená",J677,0)</f>
        <v>0</v>
      </c>
      <c r="BI677" s="227">
        <f>IF(N677="nulová",J677,0)</f>
        <v>0</v>
      </c>
      <c r="BJ677" s="18" t="s">
        <v>79</v>
      </c>
      <c r="BK677" s="227">
        <f>ROUND(I677*H677,2)</f>
        <v>0</v>
      </c>
      <c r="BL677" s="18" t="s">
        <v>143</v>
      </c>
      <c r="BM677" s="18" t="s">
        <v>784</v>
      </c>
    </row>
    <row r="678" spans="2:47" s="1" customFormat="1" ht="12">
      <c r="B678" s="39"/>
      <c r="C678" s="40"/>
      <c r="D678" s="228" t="s">
        <v>145</v>
      </c>
      <c r="E678" s="40"/>
      <c r="F678" s="229" t="s">
        <v>785</v>
      </c>
      <c r="G678" s="40"/>
      <c r="H678" s="40"/>
      <c r="I678" s="143"/>
      <c r="J678" s="40"/>
      <c r="K678" s="40"/>
      <c r="L678" s="44"/>
      <c r="M678" s="230"/>
      <c r="N678" s="80"/>
      <c r="O678" s="80"/>
      <c r="P678" s="80"/>
      <c r="Q678" s="80"/>
      <c r="R678" s="80"/>
      <c r="S678" s="80"/>
      <c r="T678" s="81"/>
      <c r="AT678" s="18" t="s">
        <v>145</v>
      </c>
      <c r="AU678" s="18" t="s">
        <v>81</v>
      </c>
    </row>
    <row r="679" spans="2:51" s="12" customFormat="1" ht="12">
      <c r="B679" s="231"/>
      <c r="C679" s="232"/>
      <c r="D679" s="228" t="s">
        <v>147</v>
      </c>
      <c r="E679" s="233" t="s">
        <v>19</v>
      </c>
      <c r="F679" s="234" t="s">
        <v>388</v>
      </c>
      <c r="G679" s="232"/>
      <c r="H679" s="233" t="s">
        <v>19</v>
      </c>
      <c r="I679" s="235"/>
      <c r="J679" s="232"/>
      <c r="K679" s="232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147</v>
      </c>
      <c r="AU679" s="240" t="s">
        <v>81</v>
      </c>
      <c r="AV679" s="12" t="s">
        <v>79</v>
      </c>
      <c r="AW679" s="12" t="s">
        <v>34</v>
      </c>
      <c r="AX679" s="12" t="s">
        <v>72</v>
      </c>
      <c r="AY679" s="240" t="s">
        <v>136</v>
      </c>
    </row>
    <row r="680" spans="2:51" s="12" customFormat="1" ht="12">
      <c r="B680" s="231"/>
      <c r="C680" s="232"/>
      <c r="D680" s="228" t="s">
        <v>147</v>
      </c>
      <c r="E680" s="233" t="s">
        <v>19</v>
      </c>
      <c r="F680" s="234" t="s">
        <v>778</v>
      </c>
      <c r="G680" s="232"/>
      <c r="H680" s="233" t="s">
        <v>19</v>
      </c>
      <c r="I680" s="235"/>
      <c r="J680" s="232"/>
      <c r="K680" s="232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147</v>
      </c>
      <c r="AU680" s="240" t="s">
        <v>81</v>
      </c>
      <c r="AV680" s="12" t="s">
        <v>79</v>
      </c>
      <c r="AW680" s="12" t="s">
        <v>34</v>
      </c>
      <c r="AX680" s="12" t="s">
        <v>72</v>
      </c>
      <c r="AY680" s="240" t="s">
        <v>136</v>
      </c>
    </row>
    <row r="681" spans="2:51" s="13" customFormat="1" ht="12">
      <c r="B681" s="241"/>
      <c r="C681" s="242"/>
      <c r="D681" s="228" t="s">
        <v>147</v>
      </c>
      <c r="E681" s="243" t="s">
        <v>19</v>
      </c>
      <c r="F681" s="244" t="s">
        <v>786</v>
      </c>
      <c r="G681" s="242"/>
      <c r="H681" s="245">
        <v>2.4</v>
      </c>
      <c r="I681" s="246"/>
      <c r="J681" s="242"/>
      <c r="K681" s="242"/>
      <c r="L681" s="247"/>
      <c r="M681" s="248"/>
      <c r="N681" s="249"/>
      <c r="O681" s="249"/>
      <c r="P681" s="249"/>
      <c r="Q681" s="249"/>
      <c r="R681" s="249"/>
      <c r="S681" s="249"/>
      <c r="T681" s="250"/>
      <c r="AT681" s="251" t="s">
        <v>147</v>
      </c>
      <c r="AU681" s="251" t="s">
        <v>81</v>
      </c>
      <c r="AV681" s="13" t="s">
        <v>81</v>
      </c>
      <c r="AW681" s="13" t="s">
        <v>34</v>
      </c>
      <c r="AX681" s="13" t="s">
        <v>72</v>
      </c>
      <c r="AY681" s="251" t="s">
        <v>136</v>
      </c>
    </row>
    <row r="682" spans="2:51" s="13" customFormat="1" ht="12">
      <c r="B682" s="241"/>
      <c r="C682" s="242"/>
      <c r="D682" s="228" t="s">
        <v>147</v>
      </c>
      <c r="E682" s="243" t="s">
        <v>19</v>
      </c>
      <c r="F682" s="244" t="s">
        <v>787</v>
      </c>
      <c r="G682" s="242"/>
      <c r="H682" s="245">
        <v>0.1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AT682" s="251" t="s">
        <v>147</v>
      </c>
      <c r="AU682" s="251" t="s">
        <v>81</v>
      </c>
      <c r="AV682" s="13" t="s">
        <v>81</v>
      </c>
      <c r="AW682" s="13" t="s">
        <v>34</v>
      </c>
      <c r="AX682" s="13" t="s">
        <v>72</v>
      </c>
      <c r="AY682" s="251" t="s">
        <v>136</v>
      </c>
    </row>
    <row r="683" spans="2:51" s="13" customFormat="1" ht="12">
      <c r="B683" s="241"/>
      <c r="C683" s="242"/>
      <c r="D683" s="228" t="s">
        <v>147</v>
      </c>
      <c r="E683" s="243" t="s">
        <v>19</v>
      </c>
      <c r="F683" s="244" t="s">
        <v>788</v>
      </c>
      <c r="G683" s="242"/>
      <c r="H683" s="245">
        <v>10.2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147</v>
      </c>
      <c r="AU683" s="251" t="s">
        <v>81</v>
      </c>
      <c r="AV683" s="13" t="s">
        <v>81</v>
      </c>
      <c r="AW683" s="13" t="s">
        <v>34</v>
      </c>
      <c r="AX683" s="13" t="s">
        <v>72</v>
      </c>
      <c r="AY683" s="251" t="s">
        <v>136</v>
      </c>
    </row>
    <row r="684" spans="2:51" s="13" customFormat="1" ht="12">
      <c r="B684" s="241"/>
      <c r="C684" s="242"/>
      <c r="D684" s="228" t="s">
        <v>147</v>
      </c>
      <c r="E684" s="243" t="s">
        <v>19</v>
      </c>
      <c r="F684" s="244" t="s">
        <v>789</v>
      </c>
      <c r="G684" s="242"/>
      <c r="H684" s="245">
        <v>0.66</v>
      </c>
      <c r="I684" s="246"/>
      <c r="J684" s="242"/>
      <c r="K684" s="242"/>
      <c r="L684" s="247"/>
      <c r="M684" s="248"/>
      <c r="N684" s="249"/>
      <c r="O684" s="249"/>
      <c r="P684" s="249"/>
      <c r="Q684" s="249"/>
      <c r="R684" s="249"/>
      <c r="S684" s="249"/>
      <c r="T684" s="250"/>
      <c r="AT684" s="251" t="s">
        <v>147</v>
      </c>
      <c r="AU684" s="251" t="s">
        <v>81</v>
      </c>
      <c r="AV684" s="13" t="s">
        <v>81</v>
      </c>
      <c r="AW684" s="13" t="s">
        <v>34</v>
      </c>
      <c r="AX684" s="13" t="s">
        <v>72</v>
      </c>
      <c r="AY684" s="251" t="s">
        <v>136</v>
      </c>
    </row>
    <row r="685" spans="2:51" s="14" customFormat="1" ht="12">
      <c r="B685" s="252"/>
      <c r="C685" s="253"/>
      <c r="D685" s="228" t="s">
        <v>147</v>
      </c>
      <c r="E685" s="254" t="s">
        <v>19</v>
      </c>
      <c r="F685" s="255" t="s">
        <v>150</v>
      </c>
      <c r="G685" s="253"/>
      <c r="H685" s="256">
        <v>13.36</v>
      </c>
      <c r="I685" s="257"/>
      <c r="J685" s="253"/>
      <c r="K685" s="253"/>
      <c r="L685" s="258"/>
      <c r="M685" s="259"/>
      <c r="N685" s="260"/>
      <c r="O685" s="260"/>
      <c r="P685" s="260"/>
      <c r="Q685" s="260"/>
      <c r="R685" s="260"/>
      <c r="S685" s="260"/>
      <c r="T685" s="261"/>
      <c r="AT685" s="262" t="s">
        <v>147</v>
      </c>
      <c r="AU685" s="262" t="s">
        <v>81</v>
      </c>
      <c r="AV685" s="14" t="s">
        <v>143</v>
      </c>
      <c r="AW685" s="14" t="s">
        <v>34</v>
      </c>
      <c r="AX685" s="14" t="s">
        <v>79</v>
      </c>
      <c r="AY685" s="262" t="s">
        <v>136</v>
      </c>
    </row>
    <row r="686" spans="2:65" s="1" customFormat="1" ht="20.4" customHeight="1">
      <c r="B686" s="39"/>
      <c r="C686" s="216" t="s">
        <v>790</v>
      </c>
      <c r="D686" s="216" t="s">
        <v>138</v>
      </c>
      <c r="E686" s="217" t="s">
        <v>791</v>
      </c>
      <c r="F686" s="218" t="s">
        <v>792</v>
      </c>
      <c r="G686" s="219" t="s">
        <v>141</v>
      </c>
      <c r="H686" s="220">
        <v>13.36</v>
      </c>
      <c r="I686" s="221"/>
      <c r="J686" s="222">
        <f>ROUND(I686*H686,2)</f>
        <v>0</v>
      </c>
      <c r="K686" s="218" t="s">
        <v>142</v>
      </c>
      <c r="L686" s="44"/>
      <c r="M686" s="223" t="s">
        <v>19</v>
      </c>
      <c r="N686" s="224" t="s">
        <v>43</v>
      </c>
      <c r="O686" s="80"/>
      <c r="P686" s="225">
        <f>O686*H686</f>
        <v>0</v>
      </c>
      <c r="Q686" s="225">
        <v>0</v>
      </c>
      <c r="R686" s="225">
        <f>Q686*H686</f>
        <v>0</v>
      </c>
      <c r="S686" s="225">
        <v>0</v>
      </c>
      <c r="T686" s="226">
        <f>S686*H686</f>
        <v>0</v>
      </c>
      <c r="AR686" s="18" t="s">
        <v>143</v>
      </c>
      <c r="AT686" s="18" t="s">
        <v>138</v>
      </c>
      <c r="AU686" s="18" t="s">
        <v>81</v>
      </c>
      <c r="AY686" s="18" t="s">
        <v>136</v>
      </c>
      <c r="BE686" s="227">
        <f>IF(N686="základní",J686,0)</f>
        <v>0</v>
      </c>
      <c r="BF686" s="227">
        <f>IF(N686="snížená",J686,0)</f>
        <v>0</v>
      </c>
      <c r="BG686" s="227">
        <f>IF(N686="zákl. přenesená",J686,0)</f>
        <v>0</v>
      </c>
      <c r="BH686" s="227">
        <f>IF(N686="sníž. přenesená",J686,0)</f>
        <v>0</v>
      </c>
      <c r="BI686" s="227">
        <f>IF(N686="nulová",J686,0)</f>
        <v>0</v>
      </c>
      <c r="BJ686" s="18" t="s">
        <v>79</v>
      </c>
      <c r="BK686" s="227">
        <f>ROUND(I686*H686,2)</f>
        <v>0</v>
      </c>
      <c r="BL686" s="18" t="s">
        <v>143</v>
      </c>
      <c r="BM686" s="18" t="s">
        <v>793</v>
      </c>
    </row>
    <row r="687" spans="2:47" s="1" customFormat="1" ht="12">
      <c r="B687" s="39"/>
      <c r="C687" s="40"/>
      <c r="D687" s="228" t="s">
        <v>145</v>
      </c>
      <c r="E687" s="40"/>
      <c r="F687" s="229" t="s">
        <v>794</v>
      </c>
      <c r="G687" s="40"/>
      <c r="H687" s="40"/>
      <c r="I687" s="143"/>
      <c r="J687" s="40"/>
      <c r="K687" s="40"/>
      <c r="L687" s="44"/>
      <c r="M687" s="230"/>
      <c r="N687" s="80"/>
      <c r="O687" s="80"/>
      <c r="P687" s="80"/>
      <c r="Q687" s="80"/>
      <c r="R687" s="80"/>
      <c r="S687" s="80"/>
      <c r="T687" s="81"/>
      <c r="AT687" s="18" t="s">
        <v>145</v>
      </c>
      <c r="AU687" s="18" t="s">
        <v>81</v>
      </c>
    </row>
    <row r="688" spans="2:51" s="12" customFormat="1" ht="12">
      <c r="B688" s="231"/>
      <c r="C688" s="232"/>
      <c r="D688" s="228" t="s">
        <v>147</v>
      </c>
      <c r="E688" s="233" t="s">
        <v>19</v>
      </c>
      <c r="F688" s="234" t="s">
        <v>795</v>
      </c>
      <c r="G688" s="232"/>
      <c r="H688" s="233" t="s">
        <v>19</v>
      </c>
      <c r="I688" s="235"/>
      <c r="J688" s="232"/>
      <c r="K688" s="232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147</v>
      </c>
      <c r="AU688" s="240" t="s">
        <v>81</v>
      </c>
      <c r="AV688" s="12" t="s">
        <v>79</v>
      </c>
      <c r="AW688" s="12" t="s">
        <v>34</v>
      </c>
      <c r="AX688" s="12" t="s">
        <v>72</v>
      </c>
      <c r="AY688" s="240" t="s">
        <v>136</v>
      </c>
    </row>
    <row r="689" spans="2:51" s="13" customFormat="1" ht="12">
      <c r="B689" s="241"/>
      <c r="C689" s="242"/>
      <c r="D689" s="228" t="s">
        <v>147</v>
      </c>
      <c r="E689" s="243" t="s">
        <v>19</v>
      </c>
      <c r="F689" s="244" t="s">
        <v>796</v>
      </c>
      <c r="G689" s="242"/>
      <c r="H689" s="245">
        <v>13.36</v>
      </c>
      <c r="I689" s="246"/>
      <c r="J689" s="242"/>
      <c r="K689" s="242"/>
      <c r="L689" s="247"/>
      <c r="M689" s="248"/>
      <c r="N689" s="249"/>
      <c r="O689" s="249"/>
      <c r="P689" s="249"/>
      <c r="Q689" s="249"/>
      <c r="R689" s="249"/>
      <c r="S689" s="249"/>
      <c r="T689" s="250"/>
      <c r="AT689" s="251" t="s">
        <v>147</v>
      </c>
      <c r="AU689" s="251" t="s">
        <v>81</v>
      </c>
      <c r="AV689" s="13" t="s">
        <v>81</v>
      </c>
      <c r="AW689" s="13" t="s">
        <v>34</v>
      </c>
      <c r="AX689" s="13" t="s">
        <v>72</v>
      </c>
      <c r="AY689" s="251" t="s">
        <v>136</v>
      </c>
    </row>
    <row r="690" spans="2:51" s="14" customFormat="1" ht="12">
      <c r="B690" s="252"/>
      <c r="C690" s="253"/>
      <c r="D690" s="228" t="s">
        <v>147</v>
      </c>
      <c r="E690" s="254" t="s">
        <v>19</v>
      </c>
      <c r="F690" s="255" t="s">
        <v>150</v>
      </c>
      <c r="G690" s="253"/>
      <c r="H690" s="256">
        <v>13.36</v>
      </c>
      <c r="I690" s="257"/>
      <c r="J690" s="253"/>
      <c r="K690" s="253"/>
      <c r="L690" s="258"/>
      <c r="M690" s="259"/>
      <c r="N690" s="260"/>
      <c r="O690" s="260"/>
      <c r="P690" s="260"/>
      <c r="Q690" s="260"/>
      <c r="R690" s="260"/>
      <c r="S690" s="260"/>
      <c r="T690" s="261"/>
      <c r="AT690" s="262" t="s">
        <v>147</v>
      </c>
      <c r="AU690" s="262" t="s">
        <v>81</v>
      </c>
      <c r="AV690" s="14" t="s">
        <v>143</v>
      </c>
      <c r="AW690" s="14" t="s">
        <v>34</v>
      </c>
      <c r="AX690" s="14" t="s">
        <v>79</v>
      </c>
      <c r="AY690" s="262" t="s">
        <v>136</v>
      </c>
    </row>
    <row r="691" spans="2:65" s="1" customFormat="1" ht="20.4" customHeight="1">
      <c r="B691" s="39"/>
      <c r="C691" s="216" t="s">
        <v>797</v>
      </c>
      <c r="D691" s="216" t="s">
        <v>138</v>
      </c>
      <c r="E691" s="217" t="s">
        <v>798</v>
      </c>
      <c r="F691" s="218" t="s">
        <v>799</v>
      </c>
      <c r="G691" s="219" t="s">
        <v>343</v>
      </c>
      <c r="H691" s="220">
        <v>0.007</v>
      </c>
      <c r="I691" s="221"/>
      <c r="J691" s="222">
        <f>ROUND(I691*H691,2)</f>
        <v>0</v>
      </c>
      <c r="K691" s="218" t="s">
        <v>142</v>
      </c>
      <c r="L691" s="44"/>
      <c r="M691" s="223" t="s">
        <v>19</v>
      </c>
      <c r="N691" s="224" t="s">
        <v>43</v>
      </c>
      <c r="O691" s="80"/>
      <c r="P691" s="225">
        <f>O691*H691</f>
        <v>0</v>
      </c>
      <c r="Q691" s="225">
        <v>1.04711</v>
      </c>
      <c r="R691" s="225">
        <f>Q691*H691</f>
        <v>0.00732977</v>
      </c>
      <c r="S691" s="225">
        <v>0</v>
      </c>
      <c r="T691" s="226">
        <f>S691*H691</f>
        <v>0</v>
      </c>
      <c r="AR691" s="18" t="s">
        <v>143</v>
      </c>
      <c r="AT691" s="18" t="s">
        <v>138</v>
      </c>
      <c r="AU691" s="18" t="s">
        <v>81</v>
      </c>
      <c r="AY691" s="18" t="s">
        <v>136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8" t="s">
        <v>79</v>
      </c>
      <c r="BK691" s="227">
        <f>ROUND(I691*H691,2)</f>
        <v>0</v>
      </c>
      <c r="BL691" s="18" t="s">
        <v>143</v>
      </c>
      <c r="BM691" s="18" t="s">
        <v>800</v>
      </c>
    </row>
    <row r="692" spans="2:47" s="1" customFormat="1" ht="12">
      <c r="B692" s="39"/>
      <c r="C692" s="40"/>
      <c r="D692" s="228" t="s">
        <v>145</v>
      </c>
      <c r="E692" s="40"/>
      <c r="F692" s="229" t="s">
        <v>801</v>
      </c>
      <c r="G692" s="40"/>
      <c r="H692" s="40"/>
      <c r="I692" s="143"/>
      <c r="J692" s="40"/>
      <c r="K692" s="40"/>
      <c r="L692" s="44"/>
      <c r="M692" s="230"/>
      <c r="N692" s="80"/>
      <c r="O692" s="80"/>
      <c r="P692" s="80"/>
      <c r="Q692" s="80"/>
      <c r="R692" s="80"/>
      <c r="S692" s="80"/>
      <c r="T692" s="81"/>
      <c r="AT692" s="18" t="s">
        <v>145</v>
      </c>
      <c r="AU692" s="18" t="s">
        <v>81</v>
      </c>
    </row>
    <row r="693" spans="2:51" s="12" customFormat="1" ht="12">
      <c r="B693" s="231"/>
      <c r="C693" s="232"/>
      <c r="D693" s="228" t="s">
        <v>147</v>
      </c>
      <c r="E693" s="233" t="s">
        <v>19</v>
      </c>
      <c r="F693" s="234" t="s">
        <v>388</v>
      </c>
      <c r="G693" s="232"/>
      <c r="H693" s="233" t="s">
        <v>19</v>
      </c>
      <c r="I693" s="235"/>
      <c r="J693" s="232"/>
      <c r="K693" s="232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147</v>
      </c>
      <c r="AU693" s="240" t="s">
        <v>81</v>
      </c>
      <c r="AV693" s="12" t="s">
        <v>79</v>
      </c>
      <c r="AW693" s="12" t="s">
        <v>34</v>
      </c>
      <c r="AX693" s="12" t="s">
        <v>72</v>
      </c>
      <c r="AY693" s="240" t="s">
        <v>136</v>
      </c>
    </row>
    <row r="694" spans="2:51" s="12" customFormat="1" ht="12">
      <c r="B694" s="231"/>
      <c r="C694" s="232"/>
      <c r="D694" s="228" t="s">
        <v>147</v>
      </c>
      <c r="E694" s="233" t="s">
        <v>19</v>
      </c>
      <c r="F694" s="234" t="s">
        <v>778</v>
      </c>
      <c r="G694" s="232"/>
      <c r="H694" s="233" t="s">
        <v>19</v>
      </c>
      <c r="I694" s="235"/>
      <c r="J694" s="232"/>
      <c r="K694" s="232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147</v>
      </c>
      <c r="AU694" s="240" t="s">
        <v>81</v>
      </c>
      <c r="AV694" s="12" t="s">
        <v>79</v>
      </c>
      <c r="AW694" s="12" t="s">
        <v>34</v>
      </c>
      <c r="AX694" s="12" t="s">
        <v>72</v>
      </c>
      <c r="AY694" s="240" t="s">
        <v>136</v>
      </c>
    </row>
    <row r="695" spans="2:51" s="12" customFormat="1" ht="12">
      <c r="B695" s="231"/>
      <c r="C695" s="232"/>
      <c r="D695" s="228" t="s">
        <v>147</v>
      </c>
      <c r="E695" s="233" t="s">
        <v>19</v>
      </c>
      <c r="F695" s="234" t="s">
        <v>802</v>
      </c>
      <c r="G695" s="232"/>
      <c r="H695" s="233" t="s">
        <v>19</v>
      </c>
      <c r="I695" s="235"/>
      <c r="J695" s="232"/>
      <c r="K695" s="232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147</v>
      </c>
      <c r="AU695" s="240" t="s">
        <v>81</v>
      </c>
      <c r="AV695" s="12" t="s">
        <v>79</v>
      </c>
      <c r="AW695" s="12" t="s">
        <v>34</v>
      </c>
      <c r="AX695" s="12" t="s">
        <v>72</v>
      </c>
      <c r="AY695" s="240" t="s">
        <v>136</v>
      </c>
    </row>
    <row r="696" spans="2:51" s="13" customFormat="1" ht="12">
      <c r="B696" s="241"/>
      <c r="C696" s="242"/>
      <c r="D696" s="228" t="s">
        <v>147</v>
      </c>
      <c r="E696" s="243" t="s">
        <v>19</v>
      </c>
      <c r="F696" s="244" t="s">
        <v>803</v>
      </c>
      <c r="G696" s="242"/>
      <c r="H696" s="245">
        <v>0.007</v>
      </c>
      <c r="I696" s="246"/>
      <c r="J696" s="242"/>
      <c r="K696" s="242"/>
      <c r="L696" s="247"/>
      <c r="M696" s="248"/>
      <c r="N696" s="249"/>
      <c r="O696" s="249"/>
      <c r="P696" s="249"/>
      <c r="Q696" s="249"/>
      <c r="R696" s="249"/>
      <c r="S696" s="249"/>
      <c r="T696" s="250"/>
      <c r="AT696" s="251" t="s">
        <v>147</v>
      </c>
      <c r="AU696" s="251" t="s">
        <v>81</v>
      </c>
      <c r="AV696" s="13" t="s">
        <v>81</v>
      </c>
      <c r="AW696" s="13" t="s">
        <v>34</v>
      </c>
      <c r="AX696" s="13" t="s">
        <v>72</v>
      </c>
      <c r="AY696" s="251" t="s">
        <v>136</v>
      </c>
    </row>
    <row r="697" spans="2:51" s="14" customFormat="1" ht="12">
      <c r="B697" s="252"/>
      <c r="C697" s="253"/>
      <c r="D697" s="228" t="s">
        <v>147</v>
      </c>
      <c r="E697" s="254" t="s">
        <v>19</v>
      </c>
      <c r="F697" s="255" t="s">
        <v>150</v>
      </c>
      <c r="G697" s="253"/>
      <c r="H697" s="256">
        <v>0.007</v>
      </c>
      <c r="I697" s="257"/>
      <c r="J697" s="253"/>
      <c r="K697" s="253"/>
      <c r="L697" s="258"/>
      <c r="M697" s="259"/>
      <c r="N697" s="260"/>
      <c r="O697" s="260"/>
      <c r="P697" s="260"/>
      <c r="Q697" s="260"/>
      <c r="R697" s="260"/>
      <c r="S697" s="260"/>
      <c r="T697" s="261"/>
      <c r="AT697" s="262" t="s">
        <v>147</v>
      </c>
      <c r="AU697" s="262" t="s">
        <v>81</v>
      </c>
      <c r="AV697" s="14" t="s">
        <v>143</v>
      </c>
      <c r="AW697" s="14" t="s">
        <v>34</v>
      </c>
      <c r="AX697" s="14" t="s">
        <v>79</v>
      </c>
      <c r="AY697" s="262" t="s">
        <v>136</v>
      </c>
    </row>
    <row r="698" spans="2:65" s="1" customFormat="1" ht="20.4" customHeight="1">
      <c r="B698" s="39"/>
      <c r="C698" s="216" t="s">
        <v>804</v>
      </c>
      <c r="D698" s="216" t="s">
        <v>138</v>
      </c>
      <c r="E698" s="217" t="s">
        <v>805</v>
      </c>
      <c r="F698" s="218" t="s">
        <v>806</v>
      </c>
      <c r="G698" s="219" t="s">
        <v>343</v>
      </c>
      <c r="H698" s="220">
        <v>0.197</v>
      </c>
      <c r="I698" s="221"/>
      <c r="J698" s="222">
        <f>ROUND(I698*H698,2)</f>
        <v>0</v>
      </c>
      <c r="K698" s="218" t="s">
        <v>142</v>
      </c>
      <c r="L698" s="44"/>
      <c r="M698" s="223" t="s">
        <v>19</v>
      </c>
      <c r="N698" s="224" t="s">
        <v>43</v>
      </c>
      <c r="O698" s="80"/>
      <c r="P698" s="225">
        <f>O698*H698</f>
        <v>0</v>
      </c>
      <c r="Q698" s="225">
        <v>1.11277</v>
      </c>
      <c r="R698" s="225">
        <f>Q698*H698</f>
        <v>0.21921569000000002</v>
      </c>
      <c r="S698" s="225">
        <v>0</v>
      </c>
      <c r="T698" s="226">
        <f>S698*H698</f>
        <v>0</v>
      </c>
      <c r="AR698" s="18" t="s">
        <v>143</v>
      </c>
      <c r="AT698" s="18" t="s">
        <v>138</v>
      </c>
      <c r="AU698" s="18" t="s">
        <v>81</v>
      </c>
      <c r="AY698" s="18" t="s">
        <v>136</v>
      </c>
      <c r="BE698" s="227">
        <f>IF(N698="základní",J698,0)</f>
        <v>0</v>
      </c>
      <c r="BF698" s="227">
        <f>IF(N698="snížená",J698,0)</f>
        <v>0</v>
      </c>
      <c r="BG698" s="227">
        <f>IF(N698="zákl. přenesená",J698,0)</f>
        <v>0</v>
      </c>
      <c r="BH698" s="227">
        <f>IF(N698="sníž. přenesená",J698,0)</f>
        <v>0</v>
      </c>
      <c r="BI698" s="227">
        <f>IF(N698="nulová",J698,0)</f>
        <v>0</v>
      </c>
      <c r="BJ698" s="18" t="s">
        <v>79</v>
      </c>
      <c r="BK698" s="227">
        <f>ROUND(I698*H698,2)</f>
        <v>0</v>
      </c>
      <c r="BL698" s="18" t="s">
        <v>143</v>
      </c>
      <c r="BM698" s="18" t="s">
        <v>807</v>
      </c>
    </row>
    <row r="699" spans="2:47" s="1" customFormat="1" ht="12">
      <c r="B699" s="39"/>
      <c r="C699" s="40"/>
      <c r="D699" s="228" t="s">
        <v>145</v>
      </c>
      <c r="E699" s="40"/>
      <c r="F699" s="229" t="s">
        <v>808</v>
      </c>
      <c r="G699" s="40"/>
      <c r="H699" s="40"/>
      <c r="I699" s="143"/>
      <c r="J699" s="40"/>
      <c r="K699" s="40"/>
      <c r="L699" s="44"/>
      <c r="M699" s="230"/>
      <c r="N699" s="80"/>
      <c r="O699" s="80"/>
      <c r="P699" s="80"/>
      <c r="Q699" s="80"/>
      <c r="R699" s="80"/>
      <c r="S699" s="80"/>
      <c r="T699" s="81"/>
      <c r="AT699" s="18" t="s">
        <v>145</v>
      </c>
      <c r="AU699" s="18" t="s">
        <v>81</v>
      </c>
    </row>
    <row r="700" spans="2:51" s="12" customFormat="1" ht="12">
      <c r="B700" s="231"/>
      <c r="C700" s="232"/>
      <c r="D700" s="228" t="s">
        <v>147</v>
      </c>
      <c r="E700" s="233" t="s">
        <v>19</v>
      </c>
      <c r="F700" s="234" t="s">
        <v>388</v>
      </c>
      <c r="G700" s="232"/>
      <c r="H700" s="233" t="s">
        <v>19</v>
      </c>
      <c r="I700" s="235"/>
      <c r="J700" s="232"/>
      <c r="K700" s="232"/>
      <c r="L700" s="236"/>
      <c r="M700" s="237"/>
      <c r="N700" s="238"/>
      <c r="O700" s="238"/>
      <c r="P700" s="238"/>
      <c r="Q700" s="238"/>
      <c r="R700" s="238"/>
      <c r="S700" s="238"/>
      <c r="T700" s="239"/>
      <c r="AT700" s="240" t="s">
        <v>147</v>
      </c>
      <c r="AU700" s="240" t="s">
        <v>81</v>
      </c>
      <c r="AV700" s="12" t="s">
        <v>79</v>
      </c>
      <c r="AW700" s="12" t="s">
        <v>34</v>
      </c>
      <c r="AX700" s="12" t="s">
        <v>72</v>
      </c>
      <c r="AY700" s="240" t="s">
        <v>136</v>
      </c>
    </row>
    <row r="701" spans="2:51" s="12" customFormat="1" ht="12">
      <c r="B701" s="231"/>
      <c r="C701" s="232"/>
      <c r="D701" s="228" t="s">
        <v>147</v>
      </c>
      <c r="E701" s="233" t="s">
        <v>19</v>
      </c>
      <c r="F701" s="234" t="s">
        <v>778</v>
      </c>
      <c r="G701" s="232"/>
      <c r="H701" s="233" t="s">
        <v>19</v>
      </c>
      <c r="I701" s="235"/>
      <c r="J701" s="232"/>
      <c r="K701" s="232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147</v>
      </c>
      <c r="AU701" s="240" t="s">
        <v>81</v>
      </c>
      <c r="AV701" s="12" t="s">
        <v>79</v>
      </c>
      <c r="AW701" s="12" t="s">
        <v>34</v>
      </c>
      <c r="AX701" s="12" t="s">
        <v>72</v>
      </c>
      <c r="AY701" s="240" t="s">
        <v>136</v>
      </c>
    </row>
    <row r="702" spans="2:51" s="12" customFormat="1" ht="12">
      <c r="B702" s="231"/>
      <c r="C702" s="232"/>
      <c r="D702" s="228" t="s">
        <v>147</v>
      </c>
      <c r="E702" s="233" t="s">
        <v>19</v>
      </c>
      <c r="F702" s="234" t="s">
        <v>809</v>
      </c>
      <c r="G702" s="232"/>
      <c r="H702" s="233" t="s">
        <v>19</v>
      </c>
      <c r="I702" s="235"/>
      <c r="J702" s="232"/>
      <c r="K702" s="232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147</v>
      </c>
      <c r="AU702" s="240" t="s">
        <v>81</v>
      </c>
      <c r="AV702" s="12" t="s">
        <v>79</v>
      </c>
      <c r="AW702" s="12" t="s">
        <v>34</v>
      </c>
      <c r="AX702" s="12" t="s">
        <v>72</v>
      </c>
      <c r="AY702" s="240" t="s">
        <v>136</v>
      </c>
    </row>
    <row r="703" spans="2:51" s="13" customFormat="1" ht="12">
      <c r="B703" s="241"/>
      <c r="C703" s="242"/>
      <c r="D703" s="228" t="s">
        <v>147</v>
      </c>
      <c r="E703" s="243" t="s">
        <v>19</v>
      </c>
      <c r="F703" s="244" t="s">
        <v>810</v>
      </c>
      <c r="G703" s="242"/>
      <c r="H703" s="245">
        <v>0.035</v>
      </c>
      <c r="I703" s="246"/>
      <c r="J703" s="242"/>
      <c r="K703" s="242"/>
      <c r="L703" s="247"/>
      <c r="M703" s="248"/>
      <c r="N703" s="249"/>
      <c r="O703" s="249"/>
      <c r="P703" s="249"/>
      <c r="Q703" s="249"/>
      <c r="R703" s="249"/>
      <c r="S703" s="249"/>
      <c r="T703" s="250"/>
      <c r="AT703" s="251" t="s">
        <v>147</v>
      </c>
      <c r="AU703" s="251" t="s">
        <v>81</v>
      </c>
      <c r="AV703" s="13" t="s">
        <v>81</v>
      </c>
      <c r="AW703" s="13" t="s">
        <v>34</v>
      </c>
      <c r="AX703" s="13" t="s">
        <v>72</v>
      </c>
      <c r="AY703" s="251" t="s">
        <v>136</v>
      </c>
    </row>
    <row r="704" spans="2:51" s="13" customFormat="1" ht="12">
      <c r="B704" s="241"/>
      <c r="C704" s="242"/>
      <c r="D704" s="228" t="s">
        <v>147</v>
      </c>
      <c r="E704" s="243" t="s">
        <v>19</v>
      </c>
      <c r="F704" s="244" t="s">
        <v>811</v>
      </c>
      <c r="G704" s="242"/>
      <c r="H704" s="245">
        <v>0.162</v>
      </c>
      <c r="I704" s="246"/>
      <c r="J704" s="242"/>
      <c r="K704" s="242"/>
      <c r="L704" s="247"/>
      <c r="M704" s="248"/>
      <c r="N704" s="249"/>
      <c r="O704" s="249"/>
      <c r="P704" s="249"/>
      <c r="Q704" s="249"/>
      <c r="R704" s="249"/>
      <c r="S704" s="249"/>
      <c r="T704" s="250"/>
      <c r="AT704" s="251" t="s">
        <v>147</v>
      </c>
      <c r="AU704" s="251" t="s">
        <v>81</v>
      </c>
      <c r="AV704" s="13" t="s">
        <v>81</v>
      </c>
      <c r="AW704" s="13" t="s">
        <v>34</v>
      </c>
      <c r="AX704" s="13" t="s">
        <v>72</v>
      </c>
      <c r="AY704" s="251" t="s">
        <v>136</v>
      </c>
    </row>
    <row r="705" spans="2:51" s="14" customFormat="1" ht="12">
      <c r="B705" s="252"/>
      <c r="C705" s="253"/>
      <c r="D705" s="228" t="s">
        <v>147</v>
      </c>
      <c r="E705" s="254" t="s">
        <v>19</v>
      </c>
      <c r="F705" s="255" t="s">
        <v>150</v>
      </c>
      <c r="G705" s="253"/>
      <c r="H705" s="256">
        <v>0.197</v>
      </c>
      <c r="I705" s="257"/>
      <c r="J705" s="253"/>
      <c r="K705" s="253"/>
      <c r="L705" s="258"/>
      <c r="M705" s="259"/>
      <c r="N705" s="260"/>
      <c r="O705" s="260"/>
      <c r="P705" s="260"/>
      <c r="Q705" s="260"/>
      <c r="R705" s="260"/>
      <c r="S705" s="260"/>
      <c r="T705" s="261"/>
      <c r="AT705" s="262" t="s">
        <v>147</v>
      </c>
      <c r="AU705" s="262" t="s">
        <v>81</v>
      </c>
      <c r="AV705" s="14" t="s">
        <v>143</v>
      </c>
      <c r="AW705" s="14" t="s">
        <v>34</v>
      </c>
      <c r="AX705" s="14" t="s">
        <v>79</v>
      </c>
      <c r="AY705" s="262" t="s">
        <v>136</v>
      </c>
    </row>
    <row r="706" spans="2:65" s="1" customFormat="1" ht="20.4" customHeight="1">
      <c r="B706" s="39"/>
      <c r="C706" s="216" t="s">
        <v>812</v>
      </c>
      <c r="D706" s="216" t="s">
        <v>138</v>
      </c>
      <c r="E706" s="217" t="s">
        <v>813</v>
      </c>
      <c r="F706" s="218" t="s">
        <v>814</v>
      </c>
      <c r="G706" s="219" t="s">
        <v>165</v>
      </c>
      <c r="H706" s="220">
        <v>18.12</v>
      </c>
      <c r="I706" s="221"/>
      <c r="J706" s="222">
        <f>ROUND(I706*H706,2)</f>
        <v>0</v>
      </c>
      <c r="K706" s="218" t="s">
        <v>142</v>
      </c>
      <c r="L706" s="44"/>
      <c r="M706" s="223" t="s">
        <v>19</v>
      </c>
      <c r="N706" s="224" t="s">
        <v>43</v>
      </c>
      <c r="O706" s="80"/>
      <c r="P706" s="225">
        <f>O706*H706</f>
        <v>0</v>
      </c>
      <c r="Q706" s="225">
        <v>3.11388</v>
      </c>
      <c r="R706" s="225">
        <f>Q706*H706</f>
        <v>56.423505600000006</v>
      </c>
      <c r="S706" s="225">
        <v>0</v>
      </c>
      <c r="T706" s="226">
        <f>S706*H706</f>
        <v>0</v>
      </c>
      <c r="AR706" s="18" t="s">
        <v>143</v>
      </c>
      <c r="AT706" s="18" t="s">
        <v>138</v>
      </c>
      <c r="AU706" s="18" t="s">
        <v>81</v>
      </c>
      <c r="AY706" s="18" t="s">
        <v>136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8" t="s">
        <v>79</v>
      </c>
      <c r="BK706" s="227">
        <f>ROUND(I706*H706,2)</f>
        <v>0</v>
      </c>
      <c r="BL706" s="18" t="s">
        <v>143</v>
      </c>
      <c r="BM706" s="18" t="s">
        <v>815</v>
      </c>
    </row>
    <row r="707" spans="2:47" s="1" customFormat="1" ht="12">
      <c r="B707" s="39"/>
      <c r="C707" s="40"/>
      <c r="D707" s="228" t="s">
        <v>145</v>
      </c>
      <c r="E707" s="40"/>
      <c r="F707" s="229" t="s">
        <v>816</v>
      </c>
      <c r="G707" s="40"/>
      <c r="H707" s="40"/>
      <c r="I707" s="143"/>
      <c r="J707" s="40"/>
      <c r="K707" s="40"/>
      <c r="L707" s="44"/>
      <c r="M707" s="230"/>
      <c r="N707" s="80"/>
      <c r="O707" s="80"/>
      <c r="P707" s="80"/>
      <c r="Q707" s="80"/>
      <c r="R707" s="80"/>
      <c r="S707" s="80"/>
      <c r="T707" s="81"/>
      <c r="AT707" s="18" t="s">
        <v>145</v>
      </c>
      <c r="AU707" s="18" t="s">
        <v>81</v>
      </c>
    </row>
    <row r="708" spans="2:51" s="12" customFormat="1" ht="12">
      <c r="B708" s="231"/>
      <c r="C708" s="232"/>
      <c r="D708" s="228" t="s">
        <v>147</v>
      </c>
      <c r="E708" s="233" t="s">
        <v>19</v>
      </c>
      <c r="F708" s="234" t="s">
        <v>817</v>
      </c>
      <c r="G708" s="232"/>
      <c r="H708" s="233" t="s">
        <v>19</v>
      </c>
      <c r="I708" s="235"/>
      <c r="J708" s="232"/>
      <c r="K708" s="232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147</v>
      </c>
      <c r="AU708" s="240" t="s">
        <v>81</v>
      </c>
      <c r="AV708" s="12" t="s">
        <v>79</v>
      </c>
      <c r="AW708" s="12" t="s">
        <v>34</v>
      </c>
      <c r="AX708" s="12" t="s">
        <v>72</v>
      </c>
      <c r="AY708" s="240" t="s">
        <v>136</v>
      </c>
    </row>
    <row r="709" spans="2:51" s="12" customFormat="1" ht="12">
      <c r="B709" s="231"/>
      <c r="C709" s="232"/>
      <c r="D709" s="228" t="s">
        <v>147</v>
      </c>
      <c r="E709" s="233" t="s">
        <v>19</v>
      </c>
      <c r="F709" s="234" t="s">
        <v>818</v>
      </c>
      <c r="G709" s="232"/>
      <c r="H709" s="233" t="s">
        <v>19</v>
      </c>
      <c r="I709" s="235"/>
      <c r="J709" s="232"/>
      <c r="K709" s="232"/>
      <c r="L709" s="236"/>
      <c r="M709" s="237"/>
      <c r="N709" s="238"/>
      <c r="O709" s="238"/>
      <c r="P709" s="238"/>
      <c r="Q709" s="238"/>
      <c r="R709" s="238"/>
      <c r="S709" s="238"/>
      <c r="T709" s="239"/>
      <c r="AT709" s="240" t="s">
        <v>147</v>
      </c>
      <c r="AU709" s="240" t="s">
        <v>81</v>
      </c>
      <c r="AV709" s="12" t="s">
        <v>79</v>
      </c>
      <c r="AW709" s="12" t="s">
        <v>34</v>
      </c>
      <c r="AX709" s="12" t="s">
        <v>72</v>
      </c>
      <c r="AY709" s="240" t="s">
        <v>136</v>
      </c>
    </row>
    <row r="710" spans="2:51" s="13" customFormat="1" ht="12">
      <c r="B710" s="241"/>
      <c r="C710" s="242"/>
      <c r="D710" s="228" t="s">
        <v>147</v>
      </c>
      <c r="E710" s="243" t="s">
        <v>19</v>
      </c>
      <c r="F710" s="244" t="s">
        <v>819</v>
      </c>
      <c r="G710" s="242"/>
      <c r="H710" s="245">
        <v>2.48</v>
      </c>
      <c r="I710" s="246"/>
      <c r="J710" s="242"/>
      <c r="K710" s="242"/>
      <c r="L710" s="247"/>
      <c r="M710" s="248"/>
      <c r="N710" s="249"/>
      <c r="O710" s="249"/>
      <c r="P710" s="249"/>
      <c r="Q710" s="249"/>
      <c r="R710" s="249"/>
      <c r="S710" s="249"/>
      <c r="T710" s="250"/>
      <c r="AT710" s="251" t="s">
        <v>147</v>
      </c>
      <c r="AU710" s="251" t="s">
        <v>81</v>
      </c>
      <c r="AV710" s="13" t="s">
        <v>81</v>
      </c>
      <c r="AW710" s="13" t="s">
        <v>34</v>
      </c>
      <c r="AX710" s="13" t="s">
        <v>72</v>
      </c>
      <c r="AY710" s="251" t="s">
        <v>136</v>
      </c>
    </row>
    <row r="711" spans="2:51" s="13" customFormat="1" ht="12">
      <c r="B711" s="241"/>
      <c r="C711" s="242"/>
      <c r="D711" s="228" t="s">
        <v>147</v>
      </c>
      <c r="E711" s="243" t="s">
        <v>19</v>
      </c>
      <c r="F711" s="244" t="s">
        <v>567</v>
      </c>
      <c r="G711" s="242"/>
      <c r="H711" s="245">
        <v>15.64</v>
      </c>
      <c r="I711" s="246"/>
      <c r="J711" s="242"/>
      <c r="K711" s="242"/>
      <c r="L711" s="247"/>
      <c r="M711" s="248"/>
      <c r="N711" s="249"/>
      <c r="O711" s="249"/>
      <c r="P711" s="249"/>
      <c r="Q711" s="249"/>
      <c r="R711" s="249"/>
      <c r="S711" s="249"/>
      <c r="T711" s="250"/>
      <c r="AT711" s="251" t="s">
        <v>147</v>
      </c>
      <c r="AU711" s="251" t="s">
        <v>81</v>
      </c>
      <c r="AV711" s="13" t="s">
        <v>81</v>
      </c>
      <c r="AW711" s="13" t="s">
        <v>34</v>
      </c>
      <c r="AX711" s="13" t="s">
        <v>72</v>
      </c>
      <c r="AY711" s="251" t="s">
        <v>136</v>
      </c>
    </row>
    <row r="712" spans="2:51" s="14" customFormat="1" ht="12">
      <c r="B712" s="252"/>
      <c r="C712" s="253"/>
      <c r="D712" s="228" t="s">
        <v>147</v>
      </c>
      <c r="E712" s="254" t="s">
        <v>19</v>
      </c>
      <c r="F712" s="255" t="s">
        <v>150</v>
      </c>
      <c r="G712" s="253"/>
      <c r="H712" s="256">
        <v>18.12</v>
      </c>
      <c r="I712" s="257"/>
      <c r="J712" s="253"/>
      <c r="K712" s="253"/>
      <c r="L712" s="258"/>
      <c r="M712" s="259"/>
      <c r="N712" s="260"/>
      <c r="O712" s="260"/>
      <c r="P712" s="260"/>
      <c r="Q712" s="260"/>
      <c r="R712" s="260"/>
      <c r="S712" s="260"/>
      <c r="T712" s="261"/>
      <c r="AT712" s="262" t="s">
        <v>147</v>
      </c>
      <c r="AU712" s="262" t="s">
        <v>81</v>
      </c>
      <c r="AV712" s="14" t="s">
        <v>143</v>
      </c>
      <c r="AW712" s="14" t="s">
        <v>34</v>
      </c>
      <c r="AX712" s="14" t="s">
        <v>79</v>
      </c>
      <c r="AY712" s="262" t="s">
        <v>136</v>
      </c>
    </row>
    <row r="713" spans="2:65" s="1" customFormat="1" ht="20.4" customHeight="1">
      <c r="B713" s="39"/>
      <c r="C713" s="216" t="s">
        <v>820</v>
      </c>
      <c r="D713" s="216" t="s">
        <v>138</v>
      </c>
      <c r="E713" s="217" t="s">
        <v>821</v>
      </c>
      <c r="F713" s="218" t="s">
        <v>822</v>
      </c>
      <c r="G713" s="219" t="s">
        <v>165</v>
      </c>
      <c r="H713" s="220">
        <v>64.82</v>
      </c>
      <c r="I713" s="221"/>
      <c r="J713" s="222">
        <f>ROUND(I713*H713,2)</f>
        <v>0</v>
      </c>
      <c r="K713" s="218" t="s">
        <v>142</v>
      </c>
      <c r="L713" s="44"/>
      <c r="M713" s="223" t="s">
        <v>19</v>
      </c>
      <c r="N713" s="224" t="s">
        <v>43</v>
      </c>
      <c r="O713" s="80"/>
      <c r="P713" s="225">
        <f>O713*H713</f>
        <v>0</v>
      </c>
      <c r="Q713" s="225">
        <v>0</v>
      </c>
      <c r="R713" s="225">
        <f>Q713*H713</f>
        <v>0</v>
      </c>
      <c r="S713" s="225">
        <v>0</v>
      </c>
      <c r="T713" s="226">
        <f>S713*H713</f>
        <v>0</v>
      </c>
      <c r="AR713" s="18" t="s">
        <v>143</v>
      </c>
      <c r="AT713" s="18" t="s">
        <v>138</v>
      </c>
      <c r="AU713" s="18" t="s">
        <v>81</v>
      </c>
      <c r="AY713" s="18" t="s">
        <v>136</v>
      </c>
      <c r="BE713" s="227">
        <f>IF(N713="základní",J713,0)</f>
        <v>0</v>
      </c>
      <c r="BF713" s="227">
        <f>IF(N713="snížená",J713,0)</f>
        <v>0</v>
      </c>
      <c r="BG713" s="227">
        <f>IF(N713="zákl. přenesená",J713,0)</f>
        <v>0</v>
      </c>
      <c r="BH713" s="227">
        <f>IF(N713="sníž. přenesená",J713,0)</f>
        <v>0</v>
      </c>
      <c r="BI713" s="227">
        <f>IF(N713="nulová",J713,0)</f>
        <v>0</v>
      </c>
      <c r="BJ713" s="18" t="s">
        <v>79</v>
      </c>
      <c r="BK713" s="227">
        <f>ROUND(I713*H713,2)</f>
        <v>0</v>
      </c>
      <c r="BL713" s="18" t="s">
        <v>143</v>
      </c>
      <c r="BM713" s="18" t="s">
        <v>823</v>
      </c>
    </row>
    <row r="714" spans="2:47" s="1" customFormat="1" ht="12">
      <c r="B714" s="39"/>
      <c r="C714" s="40"/>
      <c r="D714" s="228" t="s">
        <v>145</v>
      </c>
      <c r="E714" s="40"/>
      <c r="F714" s="229" t="s">
        <v>824</v>
      </c>
      <c r="G714" s="40"/>
      <c r="H714" s="40"/>
      <c r="I714" s="143"/>
      <c r="J714" s="40"/>
      <c r="K714" s="40"/>
      <c r="L714" s="44"/>
      <c r="M714" s="230"/>
      <c r="N714" s="80"/>
      <c r="O714" s="80"/>
      <c r="P714" s="80"/>
      <c r="Q714" s="80"/>
      <c r="R714" s="80"/>
      <c r="S714" s="80"/>
      <c r="T714" s="81"/>
      <c r="AT714" s="18" t="s">
        <v>145</v>
      </c>
      <c r="AU714" s="18" t="s">
        <v>81</v>
      </c>
    </row>
    <row r="715" spans="2:47" s="1" customFormat="1" ht="12">
      <c r="B715" s="39"/>
      <c r="C715" s="40"/>
      <c r="D715" s="228" t="s">
        <v>540</v>
      </c>
      <c r="E715" s="40"/>
      <c r="F715" s="273" t="s">
        <v>825</v>
      </c>
      <c r="G715" s="40"/>
      <c r="H715" s="40"/>
      <c r="I715" s="143"/>
      <c r="J715" s="40"/>
      <c r="K715" s="40"/>
      <c r="L715" s="44"/>
      <c r="M715" s="230"/>
      <c r="N715" s="80"/>
      <c r="O715" s="80"/>
      <c r="P715" s="80"/>
      <c r="Q715" s="80"/>
      <c r="R715" s="80"/>
      <c r="S715" s="80"/>
      <c r="T715" s="81"/>
      <c r="AT715" s="18" t="s">
        <v>540</v>
      </c>
      <c r="AU715" s="18" t="s">
        <v>81</v>
      </c>
    </row>
    <row r="716" spans="2:51" s="12" customFormat="1" ht="12">
      <c r="B716" s="231"/>
      <c r="C716" s="232"/>
      <c r="D716" s="228" t="s">
        <v>147</v>
      </c>
      <c r="E716" s="233" t="s">
        <v>19</v>
      </c>
      <c r="F716" s="234" t="s">
        <v>388</v>
      </c>
      <c r="G716" s="232"/>
      <c r="H716" s="233" t="s">
        <v>19</v>
      </c>
      <c r="I716" s="235"/>
      <c r="J716" s="232"/>
      <c r="K716" s="232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147</v>
      </c>
      <c r="AU716" s="240" t="s">
        <v>81</v>
      </c>
      <c r="AV716" s="12" t="s">
        <v>79</v>
      </c>
      <c r="AW716" s="12" t="s">
        <v>34</v>
      </c>
      <c r="AX716" s="12" t="s">
        <v>72</v>
      </c>
      <c r="AY716" s="240" t="s">
        <v>136</v>
      </c>
    </row>
    <row r="717" spans="2:51" s="12" customFormat="1" ht="12">
      <c r="B717" s="231"/>
      <c r="C717" s="232"/>
      <c r="D717" s="228" t="s">
        <v>147</v>
      </c>
      <c r="E717" s="233" t="s">
        <v>19</v>
      </c>
      <c r="F717" s="234" t="s">
        <v>826</v>
      </c>
      <c r="G717" s="232"/>
      <c r="H717" s="233" t="s">
        <v>19</v>
      </c>
      <c r="I717" s="235"/>
      <c r="J717" s="232"/>
      <c r="K717" s="232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147</v>
      </c>
      <c r="AU717" s="240" t="s">
        <v>81</v>
      </c>
      <c r="AV717" s="12" t="s">
        <v>79</v>
      </c>
      <c r="AW717" s="12" t="s">
        <v>34</v>
      </c>
      <c r="AX717" s="12" t="s">
        <v>72</v>
      </c>
      <c r="AY717" s="240" t="s">
        <v>136</v>
      </c>
    </row>
    <row r="718" spans="2:51" s="13" customFormat="1" ht="12">
      <c r="B718" s="241"/>
      <c r="C718" s="242"/>
      <c r="D718" s="228" t="s">
        <v>147</v>
      </c>
      <c r="E718" s="243" t="s">
        <v>19</v>
      </c>
      <c r="F718" s="244" t="s">
        <v>827</v>
      </c>
      <c r="G718" s="242"/>
      <c r="H718" s="245">
        <v>11.2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AT718" s="251" t="s">
        <v>147</v>
      </c>
      <c r="AU718" s="251" t="s">
        <v>81</v>
      </c>
      <c r="AV718" s="13" t="s">
        <v>81</v>
      </c>
      <c r="AW718" s="13" t="s">
        <v>34</v>
      </c>
      <c r="AX718" s="13" t="s">
        <v>72</v>
      </c>
      <c r="AY718" s="251" t="s">
        <v>136</v>
      </c>
    </row>
    <row r="719" spans="2:51" s="13" customFormat="1" ht="12">
      <c r="B719" s="241"/>
      <c r="C719" s="242"/>
      <c r="D719" s="228" t="s">
        <v>147</v>
      </c>
      <c r="E719" s="243" t="s">
        <v>19</v>
      </c>
      <c r="F719" s="244" t="s">
        <v>828</v>
      </c>
      <c r="G719" s="242"/>
      <c r="H719" s="245">
        <v>-2.48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AT719" s="251" t="s">
        <v>147</v>
      </c>
      <c r="AU719" s="251" t="s">
        <v>81</v>
      </c>
      <c r="AV719" s="13" t="s">
        <v>81</v>
      </c>
      <c r="AW719" s="13" t="s">
        <v>34</v>
      </c>
      <c r="AX719" s="13" t="s">
        <v>72</v>
      </c>
      <c r="AY719" s="251" t="s">
        <v>136</v>
      </c>
    </row>
    <row r="720" spans="2:51" s="13" customFormat="1" ht="12">
      <c r="B720" s="241"/>
      <c r="C720" s="242"/>
      <c r="D720" s="228" t="s">
        <v>147</v>
      </c>
      <c r="E720" s="243" t="s">
        <v>19</v>
      </c>
      <c r="F720" s="244" t="s">
        <v>829</v>
      </c>
      <c r="G720" s="242"/>
      <c r="H720" s="245">
        <v>71.74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AT720" s="251" t="s">
        <v>147</v>
      </c>
      <c r="AU720" s="251" t="s">
        <v>81</v>
      </c>
      <c r="AV720" s="13" t="s">
        <v>81</v>
      </c>
      <c r="AW720" s="13" t="s">
        <v>34</v>
      </c>
      <c r="AX720" s="13" t="s">
        <v>72</v>
      </c>
      <c r="AY720" s="251" t="s">
        <v>136</v>
      </c>
    </row>
    <row r="721" spans="2:51" s="13" customFormat="1" ht="12">
      <c r="B721" s="241"/>
      <c r="C721" s="242"/>
      <c r="D721" s="228" t="s">
        <v>147</v>
      </c>
      <c r="E721" s="243" t="s">
        <v>19</v>
      </c>
      <c r="F721" s="244" t="s">
        <v>830</v>
      </c>
      <c r="G721" s="242"/>
      <c r="H721" s="245">
        <v>-15.64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AT721" s="251" t="s">
        <v>147</v>
      </c>
      <c r="AU721" s="251" t="s">
        <v>81</v>
      </c>
      <c r="AV721" s="13" t="s">
        <v>81</v>
      </c>
      <c r="AW721" s="13" t="s">
        <v>34</v>
      </c>
      <c r="AX721" s="13" t="s">
        <v>72</v>
      </c>
      <c r="AY721" s="251" t="s">
        <v>136</v>
      </c>
    </row>
    <row r="722" spans="2:51" s="14" customFormat="1" ht="12">
      <c r="B722" s="252"/>
      <c r="C722" s="253"/>
      <c r="D722" s="228" t="s">
        <v>147</v>
      </c>
      <c r="E722" s="254" t="s">
        <v>19</v>
      </c>
      <c r="F722" s="255" t="s">
        <v>150</v>
      </c>
      <c r="G722" s="253"/>
      <c r="H722" s="256">
        <v>64.82</v>
      </c>
      <c r="I722" s="257"/>
      <c r="J722" s="253"/>
      <c r="K722" s="253"/>
      <c r="L722" s="258"/>
      <c r="M722" s="259"/>
      <c r="N722" s="260"/>
      <c r="O722" s="260"/>
      <c r="P722" s="260"/>
      <c r="Q722" s="260"/>
      <c r="R722" s="260"/>
      <c r="S722" s="260"/>
      <c r="T722" s="261"/>
      <c r="AT722" s="262" t="s">
        <v>147</v>
      </c>
      <c r="AU722" s="262" t="s">
        <v>81</v>
      </c>
      <c r="AV722" s="14" t="s">
        <v>143</v>
      </c>
      <c r="AW722" s="14" t="s">
        <v>34</v>
      </c>
      <c r="AX722" s="14" t="s">
        <v>79</v>
      </c>
      <c r="AY722" s="262" t="s">
        <v>136</v>
      </c>
    </row>
    <row r="723" spans="2:65" s="1" customFormat="1" ht="20.4" customHeight="1">
      <c r="B723" s="39"/>
      <c r="C723" s="216" t="s">
        <v>831</v>
      </c>
      <c r="D723" s="216" t="s">
        <v>138</v>
      </c>
      <c r="E723" s="217" t="s">
        <v>832</v>
      </c>
      <c r="F723" s="218" t="s">
        <v>833</v>
      </c>
      <c r="G723" s="219" t="s">
        <v>141</v>
      </c>
      <c r="H723" s="220">
        <v>240.2</v>
      </c>
      <c r="I723" s="221"/>
      <c r="J723" s="222">
        <f>ROUND(I723*H723,2)</f>
        <v>0</v>
      </c>
      <c r="K723" s="218" t="s">
        <v>142</v>
      </c>
      <c r="L723" s="44"/>
      <c r="M723" s="223" t="s">
        <v>19</v>
      </c>
      <c r="N723" s="224" t="s">
        <v>43</v>
      </c>
      <c r="O723" s="80"/>
      <c r="P723" s="225">
        <f>O723*H723</f>
        <v>0</v>
      </c>
      <c r="Q723" s="225">
        <v>0.00237</v>
      </c>
      <c r="R723" s="225">
        <f>Q723*H723</f>
        <v>0.5692740000000001</v>
      </c>
      <c r="S723" s="225">
        <v>0</v>
      </c>
      <c r="T723" s="226">
        <f>S723*H723</f>
        <v>0</v>
      </c>
      <c r="AR723" s="18" t="s">
        <v>143</v>
      </c>
      <c r="AT723" s="18" t="s">
        <v>138</v>
      </c>
      <c r="AU723" s="18" t="s">
        <v>81</v>
      </c>
      <c r="AY723" s="18" t="s">
        <v>136</v>
      </c>
      <c r="BE723" s="227">
        <f>IF(N723="základní",J723,0)</f>
        <v>0</v>
      </c>
      <c r="BF723" s="227">
        <f>IF(N723="snížená",J723,0)</f>
        <v>0</v>
      </c>
      <c r="BG723" s="227">
        <f>IF(N723="zákl. přenesená",J723,0)</f>
        <v>0</v>
      </c>
      <c r="BH723" s="227">
        <f>IF(N723="sníž. přenesená",J723,0)</f>
        <v>0</v>
      </c>
      <c r="BI723" s="227">
        <f>IF(N723="nulová",J723,0)</f>
        <v>0</v>
      </c>
      <c r="BJ723" s="18" t="s">
        <v>79</v>
      </c>
      <c r="BK723" s="227">
        <f>ROUND(I723*H723,2)</f>
        <v>0</v>
      </c>
      <c r="BL723" s="18" t="s">
        <v>143</v>
      </c>
      <c r="BM723" s="18" t="s">
        <v>834</v>
      </c>
    </row>
    <row r="724" spans="2:47" s="1" customFormat="1" ht="12">
      <c r="B724" s="39"/>
      <c r="C724" s="40"/>
      <c r="D724" s="228" t="s">
        <v>145</v>
      </c>
      <c r="E724" s="40"/>
      <c r="F724" s="229" t="s">
        <v>835</v>
      </c>
      <c r="G724" s="40"/>
      <c r="H724" s="40"/>
      <c r="I724" s="143"/>
      <c r="J724" s="40"/>
      <c r="K724" s="40"/>
      <c r="L724" s="44"/>
      <c r="M724" s="230"/>
      <c r="N724" s="80"/>
      <c r="O724" s="80"/>
      <c r="P724" s="80"/>
      <c r="Q724" s="80"/>
      <c r="R724" s="80"/>
      <c r="S724" s="80"/>
      <c r="T724" s="81"/>
      <c r="AT724" s="18" t="s">
        <v>145</v>
      </c>
      <c r="AU724" s="18" t="s">
        <v>81</v>
      </c>
    </row>
    <row r="725" spans="2:51" s="12" customFormat="1" ht="12">
      <c r="B725" s="231"/>
      <c r="C725" s="232"/>
      <c r="D725" s="228" t="s">
        <v>147</v>
      </c>
      <c r="E725" s="233" t="s">
        <v>19</v>
      </c>
      <c r="F725" s="234" t="s">
        <v>388</v>
      </c>
      <c r="G725" s="232"/>
      <c r="H725" s="233" t="s">
        <v>19</v>
      </c>
      <c r="I725" s="235"/>
      <c r="J725" s="232"/>
      <c r="K725" s="232"/>
      <c r="L725" s="236"/>
      <c r="M725" s="237"/>
      <c r="N725" s="238"/>
      <c r="O725" s="238"/>
      <c r="P725" s="238"/>
      <c r="Q725" s="238"/>
      <c r="R725" s="238"/>
      <c r="S725" s="238"/>
      <c r="T725" s="239"/>
      <c r="AT725" s="240" t="s">
        <v>147</v>
      </c>
      <c r="AU725" s="240" t="s">
        <v>81</v>
      </c>
      <c r="AV725" s="12" t="s">
        <v>79</v>
      </c>
      <c r="AW725" s="12" t="s">
        <v>34</v>
      </c>
      <c r="AX725" s="12" t="s">
        <v>72</v>
      </c>
      <c r="AY725" s="240" t="s">
        <v>136</v>
      </c>
    </row>
    <row r="726" spans="2:51" s="12" customFormat="1" ht="12">
      <c r="B726" s="231"/>
      <c r="C726" s="232"/>
      <c r="D726" s="228" t="s">
        <v>147</v>
      </c>
      <c r="E726" s="233" t="s">
        <v>19</v>
      </c>
      <c r="F726" s="234" t="s">
        <v>836</v>
      </c>
      <c r="G726" s="232"/>
      <c r="H726" s="233" t="s">
        <v>19</v>
      </c>
      <c r="I726" s="235"/>
      <c r="J726" s="232"/>
      <c r="K726" s="232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147</v>
      </c>
      <c r="AU726" s="240" t="s">
        <v>81</v>
      </c>
      <c r="AV726" s="12" t="s">
        <v>79</v>
      </c>
      <c r="AW726" s="12" t="s">
        <v>34</v>
      </c>
      <c r="AX726" s="12" t="s">
        <v>72</v>
      </c>
      <c r="AY726" s="240" t="s">
        <v>136</v>
      </c>
    </row>
    <row r="727" spans="2:51" s="13" customFormat="1" ht="12">
      <c r="B727" s="241"/>
      <c r="C727" s="242"/>
      <c r="D727" s="228" t="s">
        <v>147</v>
      </c>
      <c r="E727" s="243" t="s">
        <v>19</v>
      </c>
      <c r="F727" s="244" t="s">
        <v>837</v>
      </c>
      <c r="G727" s="242"/>
      <c r="H727" s="245">
        <v>32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147</v>
      </c>
      <c r="AU727" s="251" t="s">
        <v>81</v>
      </c>
      <c r="AV727" s="13" t="s">
        <v>81</v>
      </c>
      <c r="AW727" s="13" t="s">
        <v>34</v>
      </c>
      <c r="AX727" s="13" t="s">
        <v>72</v>
      </c>
      <c r="AY727" s="251" t="s">
        <v>136</v>
      </c>
    </row>
    <row r="728" spans="2:51" s="13" customFormat="1" ht="12">
      <c r="B728" s="241"/>
      <c r="C728" s="242"/>
      <c r="D728" s="228" t="s">
        <v>147</v>
      </c>
      <c r="E728" s="243" t="s">
        <v>19</v>
      </c>
      <c r="F728" s="244" t="s">
        <v>838</v>
      </c>
      <c r="G728" s="242"/>
      <c r="H728" s="245">
        <v>2.8</v>
      </c>
      <c r="I728" s="246"/>
      <c r="J728" s="242"/>
      <c r="K728" s="242"/>
      <c r="L728" s="247"/>
      <c r="M728" s="248"/>
      <c r="N728" s="249"/>
      <c r="O728" s="249"/>
      <c r="P728" s="249"/>
      <c r="Q728" s="249"/>
      <c r="R728" s="249"/>
      <c r="S728" s="249"/>
      <c r="T728" s="250"/>
      <c r="AT728" s="251" t="s">
        <v>147</v>
      </c>
      <c r="AU728" s="251" t="s">
        <v>81</v>
      </c>
      <c r="AV728" s="13" t="s">
        <v>81</v>
      </c>
      <c r="AW728" s="13" t="s">
        <v>34</v>
      </c>
      <c r="AX728" s="13" t="s">
        <v>72</v>
      </c>
      <c r="AY728" s="251" t="s">
        <v>136</v>
      </c>
    </row>
    <row r="729" spans="2:51" s="13" customFormat="1" ht="12">
      <c r="B729" s="241"/>
      <c r="C729" s="242"/>
      <c r="D729" s="228" t="s">
        <v>147</v>
      </c>
      <c r="E729" s="243" t="s">
        <v>19</v>
      </c>
      <c r="F729" s="244" t="s">
        <v>839</v>
      </c>
      <c r="G729" s="242"/>
      <c r="H729" s="245">
        <v>180.2</v>
      </c>
      <c r="I729" s="246"/>
      <c r="J729" s="242"/>
      <c r="K729" s="242"/>
      <c r="L729" s="247"/>
      <c r="M729" s="248"/>
      <c r="N729" s="249"/>
      <c r="O729" s="249"/>
      <c r="P729" s="249"/>
      <c r="Q729" s="249"/>
      <c r="R729" s="249"/>
      <c r="S729" s="249"/>
      <c r="T729" s="250"/>
      <c r="AT729" s="251" t="s">
        <v>147</v>
      </c>
      <c r="AU729" s="251" t="s">
        <v>81</v>
      </c>
      <c r="AV729" s="13" t="s">
        <v>81</v>
      </c>
      <c r="AW729" s="13" t="s">
        <v>34</v>
      </c>
      <c r="AX729" s="13" t="s">
        <v>72</v>
      </c>
      <c r="AY729" s="251" t="s">
        <v>136</v>
      </c>
    </row>
    <row r="730" spans="2:51" s="13" customFormat="1" ht="12">
      <c r="B730" s="241"/>
      <c r="C730" s="242"/>
      <c r="D730" s="228" t="s">
        <v>147</v>
      </c>
      <c r="E730" s="243" t="s">
        <v>19</v>
      </c>
      <c r="F730" s="244" t="s">
        <v>840</v>
      </c>
      <c r="G730" s="242"/>
      <c r="H730" s="245">
        <v>25.2</v>
      </c>
      <c r="I730" s="246"/>
      <c r="J730" s="242"/>
      <c r="K730" s="242"/>
      <c r="L730" s="247"/>
      <c r="M730" s="248"/>
      <c r="N730" s="249"/>
      <c r="O730" s="249"/>
      <c r="P730" s="249"/>
      <c r="Q730" s="249"/>
      <c r="R730" s="249"/>
      <c r="S730" s="249"/>
      <c r="T730" s="250"/>
      <c r="AT730" s="251" t="s">
        <v>147</v>
      </c>
      <c r="AU730" s="251" t="s">
        <v>81</v>
      </c>
      <c r="AV730" s="13" t="s">
        <v>81</v>
      </c>
      <c r="AW730" s="13" t="s">
        <v>34</v>
      </c>
      <c r="AX730" s="13" t="s">
        <v>72</v>
      </c>
      <c r="AY730" s="251" t="s">
        <v>136</v>
      </c>
    </row>
    <row r="731" spans="2:51" s="14" customFormat="1" ht="12">
      <c r="B731" s="252"/>
      <c r="C731" s="253"/>
      <c r="D731" s="228" t="s">
        <v>147</v>
      </c>
      <c r="E731" s="254" t="s">
        <v>19</v>
      </c>
      <c r="F731" s="255" t="s">
        <v>150</v>
      </c>
      <c r="G731" s="253"/>
      <c r="H731" s="256">
        <v>240.2</v>
      </c>
      <c r="I731" s="257"/>
      <c r="J731" s="253"/>
      <c r="K731" s="253"/>
      <c r="L731" s="258"/>
      <c r="M731" s="259"/>
      <c r="N731" s="260"/>
      <c r="O731" s="260"/>
      <c r="P731" s="260"/>
      <c r="Q731" s="260"/>
      <c r="R731" s="260"/>
      <c r="S731" s="260"/>
      <c r="T731" s="261"/>
      <c r="AT731" s="262" t="s">
        <v>147</v>
      </c>
      <c r="AU731" s="262" t="s">
        <v>81</v>
      </c>
      <c r="AV731" s="14" t="s">
        <v>143</v>
      </c>
      <c r="AW731" s="14" t="s">
        <v>34</v>
      </c>
      <c r="AX731" s="14" t="s">
        <v>79</v>
      </c>
      <c r="AY731" s="262" t="s">
        <v>136</v>
      </c>
    </row>
    <row r="732" spans="2:65" s="1" customFormat="1" ht="20.4" customHeight="1">
      <c r="B732" s="39"/>
      <c r="C732" s="216" t="s">
        <v>841</v>
      </c>
      <c r="D732" s="216" t="s">
        <v>138</v>
      </c>
      <c r="E732" s="217" t="s">
        <v>842</v>
      </c>
      <c r="F732" s="218" t="s">
        <v>843</v>
      </c>
      <c r="G732" s="219" t="s">
        <v>141</v>
      </c>
      <c r="H732" s="220">
        <v>240.2</v>
      </c>
      <c r="I732" s="221"/>
      <c r="J732" s="222">
        <f>ROUND(I732*H732,2)</f>
        <v>0</v>
      </c>
      <c r="K732" s="218" t="s">
        <v>142</v>
      </c>
      <c r="L732" s="44"/>
      <c r="M732" s="223" t="s">
        <v>19</v>
      </c>
      <c r="N732" s="224" t="s">
        <v>43</v>
      </c>
      <c r="O732" s="80"/>
      <c r="P732" s="225">
        <f>O732*H732</f>
        <v>0</v>
      </c>
      <c r="Q732" s="225">
        <v>0</v>
      </c>
      <c r="R732" s="225">
        <f>Q732*H732</f>
        <v>0</v>
      </c>
      <c r="S732" s="225">
        <v>0</v>
      </c>
      <c r="T732" s="226">
        <f>S732*H732</f>
        <v>0</v>
      </c>
      <c r="AR732" s="18" t="s">
        <v>143</v>
      </c>
      <c r="AT732" s="18" t="s">
        <v>138</v>
      </c>
      <c r="AU732" s="18" t="s">
        <v>81</v>
      </c>
      <c r="AY732" s="18" t="s">
        <v>136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8" t="s">
        <v>79</v>
      </c>
      <c r="BK732" s="227">
        <f>ROUND(I732*H732,2)</f>
        <v>0</v>
      </c>
      <c r="BL732" s="18" t="s">
        <v>143</v>
      </c>
      <c r="BM732" s="18" t="s">
        <v>844</v>
      </c>
    </row>
    <row r="733" spans="2:47" s="1" customFormat="1" ht="12">
      <c r="B733" s="39"/>
      <c r="C733" s="40"/>
      <c r="D733" s="228" t="s">
        <v>145</v>
      </c>
      <c r="E733" s="40"/>
      <c r="F733" s="229" t="s">
        <v>845</v>
      </c>
      <c r="G733" s="40"/>
      <c r="H733" s="40"/>
      <c r="I733" s="143"/>
      <c r="J733" s="40"/>
      <c r="K733" s="40"/>
      <c r="L733" s="44"/>
      <c r="M733" s="230"/>
      <c r="N733" s="80"/>
      <c r="O733" s="80"/>
      <c r="P733" s="80"/>
      <c r="Q733" s="80"/>
      <c r="R733" s="80"/>
      <c r="S733" s="80"/>
      <c r="T733" s="81"/>
      <c r="AT733" s="18" t="s">
        <v>145</v>
      </c>
      <c r="AU733" s="18" t="s">
        <v>81</v>
      </c>
    </row>
    <row r="734" spans="2:51" s="12" customFormat="1" ht="12">
      <c r="B734" s="231"/>
      <c r="C734" s="232"/>
      <c r="D734" s="228" t="s">
        <v>147</v>
      </c>
      <c r="E734" s="233" t="s">
        <v>19</v>
      </c>
      <c r="F734" s="234" t="s">
        <v>846</v>
      </c>
      <c r="G734" s="232"/>
      <c r="H734" s="233" t="s">
        <v>19</v>
      </c>
      <c r="I734" s="235"/>
      <c r="J734" s="232"/>
      <c r="K734" s="232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147</v>
      </c>
      <c r="AU734" s="240" t="s">
        <v>81</v>
      </c>
      <c r="AV734" s="12" t="s">
        <v>79</v>
      </c>
      <c r="AW734" s="12" t="s">
        <v>34</v>
      </c>
      <c r="AX734" s="12" t="s">
        <v>72</v>
      </c>
      <c r="AY734" s="240" t="s">
        <v>136</v>
      </c>
    </row>
    <row r="735" spans="2:51" s="13" customFormat="1" ht="12">
      <c r="B735" s="241"/>
      <c r="C735" s="242"/>
      <c r="D735" s="228" t="s">
        <v>147</v>
      </c>
      <c r="E735" s="243" t="s">
        <v>19</v>
      </c>
      <c r="F735" s="244" t="s">
        <v>847</v>
      </c>
      <c r="G735" s="242"/>
      <c r="H735" s="245">
        <v>240.2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AT735" s="251" t="s">
        <v>147</v>
      </c>
      <c r="AU735" s="251" t="s">
        <v>81</v>
      </c>
      <c r="AV735" s="13" t="s">
        <v>81</v>
      </c>
      <c r="AW735" s="13" t="s">
        <v>34</v>
      </c>
      <c r="AX735" s="13" t="s">
        <v>72</v>
      </c>
      <c r="AY735" s="251" t="s">
        <v>136</v>
      </c>
    </row>
    <row r="736" spans="2:51" s="14" customFormat="1" ht="12">
      <c r="B736" s="252"/>
      <c r="C736" s="253"/>
      <c r="D736" s="228" t="s">
        <v>147</v>
      </c>
      <c r="E736" s="254" t="s">
        <v>19</v>
      </c>
      <c r="F736" s="255" t="s">
        <v>150</v>
      </c>
      <c r="G736" s="253"/>
      <c r="H736" s="256">
        <v>240.2</v>
      </c>
      <c r="I736" s="257"/>
      <c r="J736" s="253"/>
      <c r="K736" s="253"/>
      <c r="L736" s="258"/>
      <c r="M736" s="259"/>
      <c r="N736" s="260"/>
      <c r="O736" s="260"/>
      <c r="P736" s="260"/>
      <c r="Q736" s="260"/>
      <c r="R736" s="260"/>
      <c r="S736" s="260"/>
      <c r="T736" s="261"/>
      <c r="AT736" s="262" t="s">
        <v>147</v>
      </c>
      <c r="AU736" s="262" t="s">
        <v>81</v>
      </c>
      <c r="AV736" s="14" t="s">
        <v>143</v>
      </c>
      <c r="AW736" s="14" t="s">
        <v>34</v>
      </c>
      <c r="AX736" s="14" t="s">
        <v>79</v>
      </c>
      <c r="AY736" s="262" t="s">
        <v>136</v>
      </c>
    </row>
    <row r="737" spans="2:65" s="1" customFormat="1" ht="20.4" customHeight="1">
      <c r="B737" s="39"/>
      <c r="C737" s="216" t="s">
        <v>848</v>
      </c>
      <c r="D737" s="216" t="s">
        <v>138</v>
      </c>
      <c r="E737" s="217" t="s">
        <v>849</v>
      </c>
      <c r="F737" s="218" t="s">
        <v>850</v>
      </c>
      <c r="G737" s="219" t="s">
        <v>343</v>
      </c>
      <c r="H737" s="220">
        <v>0.055</v>
      </c>
      <c r="I737" s="221"/>
      <c r="J737" s="222">
        <f>ROUND(I737*H737,2)</f>
        <v>0</v>
      </c>
      <c r="K737" s="218" t="s">
        <v>142</v>
      </c>
      <c r="L737" s="44"/>
      <c r="M737" s="223" t="s">
        <v>19</v>
      </c>
      <c r="N737" s="224" t="s">
        <v>43</v>
      </c>
      <c r="O737" s="80"/>
      <c r="P737" s="225">
        <f>O737*H737</f>
        <v>0</v>
      </c>
      <c r="Q737" s="225">
        <v>1.04331</v>
      </c>
      <c r="R737" s="225">
        <f>Q737*H737</f>
        <v>0.05738205</v>
      </c>
      <c r="S737" s="225">
        <v>0</v>
      </c>
      <c r="T737" s="226">
        <f>S737*H737</f>
        <v>0</v>
      </c>
      <c r="AR737" s="18" t="s">
        <v>143</v>
      </c>
      <c r="AT737" s="18" t="s">
        <v>138</v>
      </c>
      <c r="AU737" s="18" t="s">
        <v>81</v>
      </c>
      <c r="AY737" s="18" t="s">
        <v>136</v>
      </c>
      <c r="BE737" s="227">
        <f>IF(N737="základní",J737,0)</f>
        <v>0</v>
      </c>
      <c r="BF737" s="227">
        <f>IF(N737="snížená",J737,0)</f>
        <v>0</v>
      </c>
      <c r="BG737" s="227">
        <f>IF(N737="zákl. přenesená",J737,0)</f>
        <v>0</v>
      </c>
      <c r="BH737" s="227">
        <f>IF(N737="sníž. přenesená",J737,0)</f>
        <v>0</v>
      </c>
      <c r="BI737" s="227">
        <f>IF(N737="nulová",J737,0)</f>
        <v>0</v>
      </c>
      <c r="BJ737" s="18" t="s">
        <v>79</v>
      </c>
      <c r="BK737" s="227">
        <f>ROUND(I737*H737,2)</f>
        <v>0</v>
      </c>
      <c r="BL737" s="18" t="s">
        <v>143</v>
      </c>
      <c r="BM737" s="18" t="s">
        <v>851</v>
      </c>
    </row>
    <row r="738" spans="2:47" s="1" customFormat="1" ht="12">
      <c r="B738" s="39"/>
      <c r="C738" s="40"/>
      <c r="D738" s="228" t="s">
        <v>145</v>
      </c>
      <c r="E738" s="40"/>
      <c r="F738" s="229" t="s">
        <v>852</v>
      </c>
      <c r="G738" s="40"/>
      <c r="H738" s="40"/>
      <c r="I738" s="143"/>
      <c r="J738" s="40"/>
      <c r="K738" s="40"/>
      <c r="L738" s="44"/>
      <c r="M738" s="230"/>
      <c r="N738" s="80"/>
      <c r="O738" s="80"/>
      <c r="P738" s="80"/>
      <c r="Q738" s="80"/>
      <c r="R738" s="80"/>
      <c r="S738" s="80"/>
      <c r="T738" s="81"/>
      <c r="AT738" s="18" t="s">
        <v>145</v>
      </c>
      <c r="AU738" s="18" t="s">
        <v>81</v>
      </c>
    </row>
    <row r="739" spans="2:51" s="12" customFormat="1" ht="12">
      <c r="B739" s="231"/>
      <c r="C739" s="232"/>
      <c r="D739" s="228" t="s">
        <v>147</v>
      </c>
      <c r="E739" s="233" t="s">
        <v>19</v>
      </c>
      <c r="F739" s="234" t="s">
        <v>817</v>
      </c>
      <c r="G739" s="232"/>
      <c r="H739" s="233" t="s">
        <v>19</v>
      </c>
      <c r="I739" s="235"/>
      <c r="J739" s="232"/>
      <c r="K739" s="232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147</v>
      </c>
      <c r="AU739" s="240" t="s">
        <v>81</v>
      </c>
      <c r="AV739" s="12" t="s">
        <v>79</v>
      </c>
      <c r="AW739" s="12" t="s">
        <v>34</v>
      </c>
      <c r="AX739" s="12" t="s">
        <v>72</v>
      </c>
      <c r="AY739" s="240" t="s">
        <v>136</v>
      </c>
    </row>
    <row r="740" spans="2:51" s="12" customFormat="1" ht="12">
      <c r="B740" s="231"/>
      <c r="C740" s="232"/>
      <c r="D740" s="228" t="s">
        <v>147</v>
      </c>
      <c r="E740" s="233" t="s">
        <v>19</v>
      </c>
      <c r="F740" s="234" t="s">
        <v>853</v>
      </c>
      <c r="G740" s="232"/>
      <c r="H740" s="233" t="s">
        <v>19</v>
      </c>
      <c r="I740" s="235"/>
      <c r="J740" s="232"/>
      <c r="K740" s="232"/>
      <c r="L740" s="236"/>
      <c r="M740" s="237"/>
      <c r="N740" s="238"/>
      <c r="O740" s="238"/>
      <c r="P740" s="238"/>
      <c r="Q740" s="238"/>
      <c r="R740" s="238"/>
      <c r="S740" s="238"/>
      <c r="T740" s="239"/>
      <c r="AT740" s="240" t="s">
        <v>147</v>
      </c>
      <c r="AU740" s="240" t="s">
        <v>81</v>
      </c>
      <c r="AV740" s="12" t="s">
        <v>79</v>
      </c>
      <c r="AW740" s="12" t="s">
        <v>34</v>
      </c>
      <c r="AX740" s="12" t="s">
        <v>72</v>
      </c>
      <c r="AY740" s="240" t="s">
        <v>136</v>
      </c>
    </row>
    <row r="741" spans="2:51" s="13" customFormat="1" ht="12">
      <c r="B741" s="241"/>
      <c r="C741" s="242"/>
      <c r="D741" s="228" t="s">
        <v>147</v>
      </c>
      <c r="E741" s="243" t="s">
        <v>19</v>
      </c>
      <c r="F741" s="244" t="s">
        <v>854</v>
      </c>
      <c r="G741" s="242"/>
      <c r="H741" s="245">
        <v>0.01</v>
      </c>
      <c r="I741" s="246"/>
      <c r="J741" s="242"/>
      <c r="K741" s="242"/>
      <c r="L741" s="247"/>
      <c r="M741" s="248"/>
      <c r="N741" s="249"/>
      <c r="O741" s="249"/>
      <c r="P741" s="249"/>
      <c r="Q741" s="249"/>
      <c r="R741" s="249"/>
      <c r="S741" s="249"/>
      <c r="T741" s="250"/>
      <c r="AT741" s="251" t="s">
        <v>147</v>
      </c>
      <c r="AU741" s="251" t="s">
        <v>81</v>
      </c>
      <c r="AV741" s="13" t="s">
        <v>81</v>
      </c>
      <c r="AW741" s="13" t="s">
        <v>34</v>
      </c>
      <c r="AX741" s="13" t="s">
        <v>72</v>
      </c>
      <c r="AY741" s="251" t="s">
        <v>136</v>
      </c>
    </row>
    <row r="742" spans="2:51" s="13" customFormat="1" ht="12">
      <c r="B742" s="241"/>
      <c r="C742" s="242"/>
      <c r="D742" s="228" t="s">
        <v>147</v>
      </c>
      <c r="E742" s="243" t="s">
        <v>19</v>
      </c>
      <c r="F742" s="244" t="s">
        <v>855</v>
      </c>
      <c r="G742" s="242"/>
      <c r="H742" s="245">
        <v>0.014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147</v>
      </c>
      <c r="AU742" s="251" t="s">
        <v>81</v>
      </c>
      <c r="AV742" s="13" t="s">
        <v>81</v>
      </c>
      <c r="AW742" s="13" t="s">
        <v>34</v>
      </c>
      <c r="AX742" s="13" t="s">
        <v>72</v>
      </c>
      <c r="AY742" s="251" t="s">
        <v>136</v>
      </c>
    </row>
    <row r="743" spans="2:51" s="13" customFormat="1" ht="12">
      <c r="B743" s="241"/>
      <c r="C743" s="242"/>
      <c r="D743" s="228" t="s">
        <v>147</v>
      </c>
      <c r="E743" s="243" t="s">
        <v>19</v>
      </c>
      <c r="F743" s="244" t="s">
        <v>856</v>
      </c>
      <c r="G743" s="242"/>
      <c r="H743" s="245">
        <v>0.004</v>
      </c>
      <c r="I743" s="246"/>
      <c r="J743" s="242"/>
      <c r="K743" s="242"/>
      <c r="L743" s="247"/>
      <c r="M743" s="248"/>
      <c r="N743" s="249"/>
      <c r="O743" s="249"/>
      <c r="P743" s="249"/>
      <c r="Q743" s="249"/>
      <c r="R743" s="249"/>
      <c r="S743" s="249"/>
      <c r="T743" s="250"/>
      <c r="AT743" s="251" t="s">
        <v>147</v>
      </c>
      <c r="AU743" s="251" t="s">
        <v>81</v>
      </c>
      <c r="AV743" s="13" t="s">
        <v>81</v>
      </c>
      <c r="AW743" s="13" t="s">
        <v>34</v>
      </c>
      <c r="AX743" s="13" t="s">
        <v>72</v>
      </c>
      <c r="AY743" s="251" t="s">
        <v>136</v>
      </c>
    </row>
    <row r="744" spans="2:51" s="13" customFormat="1" ht="12">
      <c r="B744" s="241"/>
      <c r="C744" s="242"/>
      <c r="D744" s="228" t="s">
        <v>147</v>
      </c>
      <c r="E744" s="243" t="s">
        <v>19</v>
      </c>
      <c r="F744" s="244" t="s">
        <v>855</v>
      </c>
      <c r="G744" s="242"/>
      <c r="H744" s="245">
        <v>0.014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AT744" s="251" t="s">
        <v>147</v>
      </c>
      <c r="AU744" s="251" t="s">
        <v>81</v>
      </c>
      <c r="AV744" s="13" t="s">
        <v>81</v>
      </c>
      <c r="AW744" s="13" t="s">
        <v>34</v>
      </c>
      <c r="AX744" s="13" t="s">
        <v>72</v>
      </c>
      <c r="AY744" s="251" t="s">
        <v>136</v>
      </c>
    </row>
    <row r="745" spans="2:51" s="13" customFormat="1" ht="12">
      <c r="B745" s="241"/>
      <c r="C745" s="242"/>
      <c r="D745" s="228" t="s">
        <v>147</v>
      </c>
      <c r="E745" s="243" t="s">
        <v>19</v>
      </c>
      <c r="F745" s="244" t="s">
        <v>857</v>
      </c>
      <c r="G745" s="242"/>
      <c r="H745" s="245">
        <v>0.013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AT745" s="251" t="s">
        <v>147</v>
      </c>
      <c r="AU745" s="251" t="s">
        <v>81</v>
      </c>
      <c r="AV745" s="13" t="s">
        <v>81</v>
      </c>
      <c r="AW745" s="13" t="s">
        <v>34</v>
      </c>
      <c r="AX745" s="13" t="s">
        <v>72</v>
      </c>
      <c r="AY745" s="251" t="s">
        <v>136</v>
      </c>
    </row>
    <row r="746" spans="2:51" s="14" customFormat="1" ht="12">
      <c r="B746" s="252"/>
      <c r="C746" s="253"/>
      <c r="D746" s="228" t="s">
        <v>147</v>
      </c>
      <c r="E746" s="254" t="s">
        <v>19</v>
      </c>
      <c r="F746" s="255" t="s">
        <v>150</v>
      </c>
      <c r="G746" s="253"/>
      <c r="H746" s="256">
        <v>0.055</v>
      </c>
      <c r="I746" s="257"/>
      <c r="J746" s="253"/>
      <c r="K746" s="253"/>
      <c r="L746" s="258"/>
      <c r="M746" s="259"/>
      <c r="N746" s="260"/>
      <c r="O746" s="260"/>
      <c r="P746" s="260"/>
      <c r="Q746" s="260"/>
      <c r="R746" s="260"/>
      <c r="S746" s="260"/>
      <c r="T746" s="261"/>
      <c r="AT746" s="262" t="s">
        <v>147</v>
      </c>
      <c r="AU746" s="262" t="s">
        <v>81</v>
      </c>
      <c r="AV746" s="14" t="s">
        <v>143</v>
      </c>
      <c r="AW746" s="14" t="s">
        <v>34</v>
      </c>
      <c r="AX746" s="14" t="s">
        <v>79</v>
      </c>
      <c r="AY746" s="262" t="s">
        <v>136</v>
      </c>
    </row>
    <row r="747" spans="2:65" s="1" customFormat="1" ht="20.4" customHeight="1">
      <c r="B747" s="39"/>
      <c r="C747" s="216" t="s">
        <v>858</v>
      </c>
      <c r="D747" s="216" t="s">
        <v>138</v>
      </c>
      <c r="E747" s="217" t="s">
        <v>859</v>
      </c>
      <c r="F747" s="218" t="s">
        <v>860</v>
      </c>
      <c r="G747" s="219" t="s">
        <v>343</v>
      </c>
      <c r="H747" s="220">
        <v>0.603</v>
      </c>
      <c r="I747" s="221"/>
      <c r="J747" s="222">
        <f>ROUND(I747*H747,2)</f>
        <v>0</v>
      </c>
      <c r="K747" s="218" t="s">
        <v>142</v>
      </c>
      <c r="L747" s="44"/>
      <c r="M747" s="223" t="s">
        <v>19</v>
      </c>
      <c r="N747" s="224" t="s">
        <v>43</v>
      </c>
      <c r="O747" s="80"/>
      <c r="P747" s="225">
        <f>O747*H747</f>
        <v>0</v>
      </c>
      <c r="Q747" s="225">
        <v>1.07636</v>
      </c>
      <c r="R747" s="225">
        <f>Q747*H747</f>
        <v>0.6490450799999999</v>
      </c>
      <c r="S747" s="225">
        <v>0</v>
      </c>
      <c r="T747" s="226">
        <f>S747*H747</f>
        <v>0</v>
      </c>
      <c r="AR747" s="18" t="s">
        <v>143</v>
      </c>
      <c r="AT747" s="18" t="s">
        <v>138</v>
      </c>
      <c r="AU747" s="18" t="s">
        <v>81</v>
      </c>
      <c r="AY747" s="18" t="s">
        <v>136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18" t="s">
        <v>79</v>
      </c>
      <c r="BK747" s="227">
        <f>ROUND(I747*H747,2)</f>
        <v>0</v>
      </c>
      <c r="BL747" s="18" t="s">
        <v>143</v>
      </c>
      <c r="BM747" s="18" t="s">
        <v>861</v>
      </c>
    </row>
    <row r="748" spans="2:47" s="1" customFormat="1" ht="12">
      <c r="B748" s="39"/>
      <c r="C748" s="40"/>
      <c r="D748" s="228" t="s">
        <v>145</v>
      </c>
      <c r="E748" s="40"/>
      <c r="F748" s="229" t="s">
        <v>862</v>
      </c>
      <c r="G748" s="40"/>
      <c r="H748" s="40"/>
      <c r="I748" s="143"/>
      <c r="J748" s="40"/>
      <c r="K748" s="40"/>
      <c r="L748" s="44"/>
      <c r="M748" s="230"/>
      <c r="N748" s="80"/>
      <c r="O748" s="80"/>
      <c r="P748" s="80"/>
      <c r="Q748" s="80"/>
      <c r="R748" s="80"/>
      <c r="S748" s="80"/>
      <c r="T748" s="81"/>
      <c r="AT748" s="18" t="s">
        <v>145</v>
      </c>
      <c r="AU748" s="18" t="s">
        <v>81</v>
      </c>
    </row>
    <row r="749" spans="2:51" s="12" customFormat="1" ht="12">
      <c r="B749" s="231"/>
      <c r="C749" s="232"/>
      <c r="D749" s="228" t="s">
        <v>147</v>
      </c>
      <c r="E749" s="233" t="s">
        <v>19</v>
      </c>
      <c r="F749" s="234" t="s">
        <v>817</v>
      </c>
      <c r="G749" s="232"/>
      <c r="H749" s="233" t="s">
        <v>19</v>
      </c>
      <c r="I749" s="235"/>
      <c r="J749" s="232"/>
      <c r="K749" s="232"/>
      <c r="L749" s="236"/>
      <c r="M749" s="237"/>
      <c r="N749" s="238"/>
      <c r="O749" s="238"/>
      <c r="P749" s="238"/>
      <c r="Q749" s="238"/>
      <c r="R749" s="238"/>
      <c r="S749" s="238"/>
      <c r="T749" s="239"/>
      <c r="AT749" s="240" t="s">
        <v>147</v>
      </c>
      <c r="AU749" s="240" t="s">
        <v>81</v>
      </c>
      <c r="AV749" s="12" t="s">
        <v>79</v>
      </c>
      <c r="AW749" s="12" t="s">
        <v>34</v>
      </c>
      <c r="AX749" s="12" t="s">
        <v>72</v>
      </c>
      <c r="AY749" s="240" t="s">
        <v>136</v>
      </c>
    </row>
    <row r="750" spans="2:51" s="12" customFormat="1" ht="12">
      <c r="B750" s="231"/>
      <c r="C750" s="232"/>
      <c r="D750" s="228" t="s">
        <v>147</v>
      </c>
      <c r="E750" s="233" t="s">
        <v>19</v>
      </c>
      <c r="F750" s="234" t="s">
        <v>836</v>
      </c>
      <c r="G750" s="232"/>
      <c r="H750" s="233" t="s">
        <v>19</v>
      </c>
      <c r="I750" s="235"/>
      <c r="J750" s="232"/>
      <c r="K750" s="232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147</v>
      </c>
      <c r="AU750" s="240" t="s">
        <v>81</v>
      </c>
      <c r="AV750" s="12" t="s">
        <v>79</v>
      </c>
      <c r="AW750" s="12" t="s">
        <v>34</v>
      </c>
      <c r="AX750" s="12" t="s">
        <v>72</v>
      </c>
      <c r="AY750" s="240" t="s">
        <v>136</v>
      </c>
    </row>
    <row r="751" spans="2:51" s="12" customFormat="1" ht="12">
      <c r="B751" s="231"/>
      <c r="C751" s="232"/>
      <c r="D751" s="228" t="s">
        <v>147</v>
      </c>
      <c r="E751" s="233" t="s">
        <v>19</v>
      </c>
      <c r="F751" s="234" t="s">
        <v>863</v>
      </c>
      <c r="G751" s="232"/>
      <c r="H751" s="233" t="s">
        <v>19</v>
      </c>
      <c r="I751" s="235"/>
      <c r="J751" s="232"/>
      <c r="K751" s="232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147</v>
      </c>
      <c r="AU751" s="240" t="s">
        <v>81</v>
      </c>
      <c r="AV751" s="12" t="s">
        <v>79</v>
      </c>
      <c r="AW751" s="12" t="s">
        <v>34</v>
      </c>
      <c r="AX751" s="12" t="s">
        <v>72</v>
      </c>
      <c r="AY751" s="240" t="s">
        <v>136</v>
      </c>
    </row>
    <row r="752" spans="2:51" s="13" customFormat="1" ht="12">
      <c r="B752" s="241"/>
      <c r="C752" s="242"/>
      <c r="D752" s="228" t="s">
        <v>147</v>
      </c>
      <c r="E752" s="243" t="s">
        <v>19</v>
      </c>
      <c r="F752" s="244" t="s">
        <v>864</v>
      </c>
      <c r="G752" s="242"/>
      <c r="H752" s="245">
        <v>0.079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AT752" s="251" t="s">
        <v>147</v>
      </c>
      <c r="AU752" s="251" t="s">
        <v>81</v>
      </c>
      <c r="AV752" s="13" t="s">
        <v>81</v>
      </c>
      <c r="AW752" s="13" t="s">
        <v>34</v>
      </c>
      <c r="AX752" s="13" t="s">
        <v>72</v>
      </c>
      <c r="AY752" s="251" t="s">
        <v>136</v>
      </c>
    </row>
    <row r="753" spans="2:51" s="13" customFormat="1" ht="12">
      <c r="B753" s="241"/>
      <c r="C753" s="242"/>
      <c r="D753" s="228" t="s">
        <v>147</v>
      </c>
      <c r="E753" s="243" t="s">
        <v>19</v>
      </c>
      <c r="F753" s="244" t="s">
        <v>865</v>
      </c>
      <c r="G753" s="242"/>
      <c r="H753" s="245">
        <v>0.524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AT753" s="251" t="s">
        <v>147</v>
      </c>
      <c r="AU753" s="251" t="s">
        <v>81</v>
      </c>
      <c r="AV753" s="13" t="s">
        <v>81</v>
      </c>
      <c r="AW753" s="13" t="s">
        <v>34</v>
      </c>
      <c r="AX753" s="13" t="s">
        <v>72</v>
      </c>
      <c r="AY753" s="251" t="s">
        <v>136</v>
      </c>
    </row>
    <row r="754" spans="2:51" s="14" customFormat="1" ht="12">
      <c r="B754" s="252"/>
      <c r="C754" s="253"/>
      <c r="D754" s="228" t="s">
        <v>147</v>
      </c>
      <c r="E754" s="254" t="s">
        <v>19</v>
      </c>
      <c r="F754" s="255" t="s">
        <v>150</v>
      </c>
      <c r="G754" s="253"/>
      <c r="H754" s="256">
        <v>0.603</v>
      </c>
      <c r="I754" s="257"/>
      <c r="J754" s="253"/>
      <c r="K754" s="253"/>
      <c r="L754" s="258"/>
      <c r="M754" s="259"/>
      <c r="N754" s="260"/>
      <c r="O754" s="260"/>
      <c r="P754" s="260"/>
      <c r="Q754" s="260"/>
      <c r="R754" s="260"/>
      <c r="S754" s="260"/>
      <c r="T754" s="261"/>
      <c r="AT754" s="262" t="s">
        <v>147</v>
      </c>
      <c r="AU754" s="262" t="s">
        <v>81</v>
      </c>
      <c r="AV754" s="14" t="s">
        <v>143</v>
      </c>
      <c r="AW754" s="14" t="s">
        <v>34</v>
      </c>
      <c r="AX754" s="14" t="s">
        <v>79</v>
      </c>
      <c r="AY754" s="262" t="s">
        <v>136</v>
      </c>
    </row>
    <row r="755" spans="2:65" s="1" customFormat="1" ht="20.4" customHeight="1">
      <c r="B755" s="39"/>
      <c r="C755" s="216" t="s">
        <v>866</v>
      </c>
      <c r="D755" s="216" t="s">
        <v>138</v>
      </c>
      <c r="E755" s="217" t="s">
        <v>867</v>
      </c>
      <c r="F755" s="218" t="s">
        <v>868</v>
      </c>
      <c r="G755" s="219" t="s">
        <v>192</v>
      </c>
      <c r="H755" s="220">
        <v>9.2</v>
      </c>
      <c r="I755" s="221"/>
      <c r="J755" s="222">
        <f>ROUND(I755*H755,2)</f>
        <v>0</v>
      </c>
      <c r="K755" s="218" t="s">
        <v>142</v>
      </c>
      <c r="L755" s="44"/>
      <c r="M755" s="223" t="s">
        <v>19</v>
      </c>
      <c r="N755" s="224" t="s">
        <v>43</v>
      </c>
      <c r="O755" s="80"/>
      <c r="P755" s="225">
        <f>O755*H755</f>
        <v>0</v>
      </c>
      <c r="Q755" s="225">
        <v>0.00151</v>
      </c>
      <c r="R755" s="225">
        <f>Q755*H755</f>
        <v>0.013892</v>
      </c>
      <c r="S755" s="225">
        <v>0</v>
      </c>
      <c r="T755" s="226">
        <f>S755*H755</f>
        <v>0</v>
      </c>
      <c r="AR755" s="18" t="s">
        <v>143</v>
      </c>
      <c r="AT755" s="18" t="s">
        <v>138</v>
      </c>
      <c r="AU755" s="18" t="s">
        <v>81</v>
      </c>
      <c r="AY755" s="18" t="s">
        <v>136</v>
      </c>
      <c r="BE755" s="227">
        <f>IF(N755="základní",J755,0)</f>
        <v>0</v>
      </c>
      <c r="BF755" s="227">
        <f>IF(N755="snížená",J755,0)</f>
        <v>0</v>
      </c>
      <c r="BG755" s="227">
        <f>IF(N755="zákl. přenesená",J755,0)</f>
        <v>0</v>
      </c>
      <c r="BH755" s="227">
        <f>IF(N755="sníž. přenesená",J755,0)</f>
        <v>0</v>
      </c>
      <c r="BI755" s="227">
        <f>IF(N755="nulová",J755,0)</f>
        <v>0</v>
      </c>
      <c r="BJ755" s="18" t="s">
        <v>79</v>
      </c>
      <c r="BK755" s="227">
        <f>ROUND(I755*H755,2)</f>
        <v>0</v>
      </c>
      <c r="BL755" s="18" t="s">
        <v>143</v>
      </c>
      <c r="BM755" s="18" t="s">
        <v>869</v>
      </c>
    </row>
    <row r="756" spans="2:47" s="1" customFormat="1" ht="12">
      <c r="B756" s="39"/>
      <c r="C756" s="40"/>
      <c r="D756" s="228" t="s">
        <v>145</v>
      </c>
      <c r="E756" s="40"/>
      <c r="F756" s="229" t="s">
        <v>870</v>
      </c>
      <c r="G756" s="40"/>
      <c r="H756" s="40"/>
      <c r="I756" s="143"/>
      <c r="J756" s="40"/>
      <c r="K756" s="40"/>
      <c r="L756" s="44"/>
      <c r="M756" s="230"/>
      <c r="N756" s="80"/>
      <c r="O756" s="80"/>
      <c r="P756" s="80"/>
      <c r="Q756" s="80"/>
      <c r="R756" s="80"/>
      <c r="S756" s="80"/>
      <c r="T756" s="81"/>
      <c r="AT756" s="18" t="s">
        <v>145</v>
      </c>
      <c r="AU756" s="18" t="s">
        <v>81</v>
      </c>
    </row>
    <row r="757" spans="2:51" s="12" customFormat="1" ht="12">
      <c r="B757" s="231"/>
      <c r="C757" s="232"/>
      <c r="D757" s="228" t="s">
        <v>147</v>
      </c>
      <c r="E757" s="233" t="s">
        <v>19</v>
      </c>
      <c r="F757" s="234" t="s">
        <v>817</v>
      </c>
      <c r="G757" s="232"/>
      <c r="H757" s="233" t="s">
        <v>19</v>
      </c>
      <c r="I757" s="235"/>
      <c r="J757" s="232"/>
      <c r="K757" s="232"/>
      <c r="L757" s="236"/>
      <c r="M757" s="237"/>
      <c r="N757" s="238"/>
      <c r="O757" s="238"/>
      <c r="P757" s="238"/>
      <c r="Q757" s="238"/>
      <c r="R757" s="238"/>
      <c r="S757" s="238"/>
      <c r="T757" s="239"/>
      <c r="AT757" s="240" t="s">
        <v>147</v>
      </c>
      <c r="AU757" s="240" t="s">
        <v>81</v>
      </c>
      <c r="AV757" s="12" t="s">
        <v>79</v>
      </c>
      <c r="AW757" s="12" t="s">
        <v>34</v>
      </c>
      <c r="AX757" s="12" t="s">
        <v>72</v>
      </c>
      <c r="AY757" s="240" t="s">
        <v>136</v>
      </c>
    </row>
    <row r="758" spans="2:51" s="12" customFormat="1" ht="12">
      <c r="B758" s="231"/>
      <c r="C758" s="232"/>
      <c r="D758" s="228" t="s">
        <v>147</v>
      </c>
      <c r="E758" s="233" t="s">
        <v>19</v>
      </c>
      <c r="F758" s="234" t="s">
        <v>871</v>
      </c>
      <c r="G758" s="232"/>
      <c r="H758" s="233" t="s">
        <v>19</v>
      </c>
      <c r="I758" s="235"/>
      <c r="J758" s="232"/>
      <c r="K758" s="232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147</v>
      </c>
      <c r="AU758" s="240" t="s">
        <v>81</v>
      </c>
      <c r="AV758" s="12" t="s">
        <v>79</v>
      </c>
      <c r="AW758" s="12" t="s">
        <v>34</v>
      </c>
      <c r="AX758" s="12" t="s">
        <v>72</v>
      </c>
      <c r="AY758" s="240" t="s">
        <v>136</v>
      </c>
    </row>
    <row r="759" spans="2:51" s="13" customFormat="1" ht="12">
      <c r="B759" s="241"/>
      <c r="C759" s="242"/>
      <c r="D759" s="228" t="s">
        <v>147</v>
      </c>
      <c r="E759" s="243" t="s">
        <v>19</v>
      </c>
      <c r="F759" s="244" t="s">
        <v>872</v>
      </c>
      <c r="G759" s="242"/>
      <c r="H759" s="245">
        <v>1.2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AT759" s="251" t="s">
        <v>147</v>
      </c>
      <c r="AU759" s="251" t="s">
        <v>81</v>
      </c>
      <c r="AV759" s="13" t="s">
        <v>81</v>
      </c>
      <c r="AW759" s="13" t="s">
        <v>34</v>
      </c>
      <c r="AX759" s="13" t="s">
        <v>72</v>
      </c>
      <c r="AY759" s="251" t="s">
        <v>136</v>
      </c>
    </row>
    <row r="760" spans="2:51" s="13" customFormat="1" ht="12">
      <c r="B760" s="241"/>
      <c r="C760" s="242"/>
      <c r="D760" s="228" t="s">
        <v>147</v>
      </c>
      <c r="E760" s="243" t="s">
        <v>19</v>
      </c>
      <c r="F760" s="244" t="s">
        <v>873</v>
      </c>
      <c r="G760" s="242"/>
      <c r="H760" s="245">
        <v>8</v>
      </c>
      <c r="I760" s="246"/>
      <c r="J760" s="242"/>
      <c r="K760" s="242"/>
      <c r="L760" s="247"/>
      <c r="M760" s="248"/>
      <c r="N760" s="249"/>
      <c r="O760" s="249"/>
      <c r="P760" s="249"/>
      <c r="Q760" s="249"/>
      <c r="R760" s="249"/>
      <c r="S760" s="249"/>
      <c r="T760" s="250"/>
      <c r="AT760" s="251" t="s">
        <v>147</v>
      </c>
      <c r="AU760" s="251" t="s">
        <v>81</v>
      </c>
      <c r="AV760" s="13" t="s">
        <v>81</v>
      </c>
      <c r="AW760" s="13" t="s">
        <v>34</v>
      </c>
      <c r="AX760" s="13" t="s">
        <v>72</v>
      </c>
      <c r="AY760" s="251" t="s">
        <v>136</v>
      </c>
    </row>
    <row r="761" spans="2:51" s="14" customFormat="1" ht="12">
      <c r="B761" s="252"/>
      <c r="C761" s="253"/>
      <c r="D761" s="228" t="s">
        <v>147</v>
      </c>
      <c r="E761" s="254" t="s">
        <v>19</v>
      </c>
      <c r="F761" s="255" t="s">
        <v>150</v>
      </c>
      <c r="G761" s="253"/>
      <c r="H761" s="256">
        <v>9.2</v>
      </c>
      <c r="I761" s="257"/>
      <c r="J761" s="253"/>
      <c r="K761" s="253"/>
      <c r="L761" s="258"/>
      <c r="M761" s="259"/>
      <c r="N761" s="260"/>
      <c r="O761" s="260"/>
      <c r="P761" s="260"/>
      <c r="Q761" s="260"/>
      <c r="R761" s="260"/>
      <c r="S761" s="260"/>
      <c r="T761" s="261"/>
      <c r="AT761" s="262" t="s">
        <v>147</v>
      </c>
      <c r="AU761" s="262" t="s">
        <v>81</v>
      </c>
      <c r="AV761" s="14" t="s">
        <v>143</v>
      </c>
      <c r="AW761" s="14" t="s">
        <v>34</v>
      </c>
      <c r="AX761" s="14" t="s">
        <v>79</v>
      </c>
      <c r="AY761" s="262" t="s">
        <v>136</v>
      </c>
    </row>
    <row r="762" spans="2:65" s="1" customFormat="1" ht="20.4" customHeight="1">
      <c r="B762" s="39"/>
      <c r="C762" s="216" t="s">
        <v>874</v>
      </c>
      <c r="D762" s="216" t="s">
        <v>138</v>
      </c>
      <c r="E762" s="217" t="s">
        <v>875</v>
      </c>
      <c r="F762" s="218" t="s">
        <v>876</v>
      </c>
      <c r="G762" s="219" t="s">
        <v>158</v>
      </c>
      <c r="H762" s="220">
        <v>18</v>
      </c>
      <c r="I762" s="221"/>
      <c r="J762" s="222">
        <f>ROUND(I762*H762,2)</f>
        <v>0</v>
      </c>
      <c r="K762" s="218" t="s">
        <v>142</v>
      </c>
      <c r="L762" s="44"/>
      <c r="M762" s="223" t="s">
        <v>19</v>
      </c>
      <c r="N762" s="224" t="s">
        <v>43</v>
      </c>
      <c r="O762" s="80"/>
      <c r="P762" s="225">
        <f>O762*H762</f>
        <v>0</v>
      </c>
      <c r="Q762" s="225">
        <v>0.17489</v>
      </c>
      <c r="R762" s="225">
        <f>Q762*H762</f>
        <v>3.14802</v>
      </c>
      <c r="S762" s="225">
        <v>0</v>
      </c>
      <c r="T762" s="226">
        <f>S762*H762</f>
        <v>0</v>
      </c>
      <c r="AR762" s="18" t="s">
        <v>143</v>
      </c>
      <c r="AT762" s="18" t="s">
        <v>138</v>
      </c>
      <c r="AU762" s="18" t="s">
        <v>81</v>
      </c>
      <c r="AY762" s="18" t="s">
        <v>136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18" t="s">
        <v>79</v>
      </c>
      <c r="BK762" s="227">
        <f>ROUND(I762*H762,2)</f>
        <v>0</v>
      </c>
      <c r="BL762" s="18" t="s">
        <v>143</v>
      </c>
      <c r="BM762" s="18" t="s">
        <v>877</v>
      </c>
    </row>
    <row r="763" spans="2:47" s="1" customFormat="1" ht="12">
      <c r="B763" s="39"/>
      <c r="C763" s="40"/>
      <c r="D763" s="228" t="s">
        <v>145</v>
      </c>
      <c r="E763" s="40"/>
      <c r="F763" s="229" t="s">
        <v>878</v>
      </c>
      <c r="G763" s="40"/>
      <c r="H763" s="40"/>
      <c r="I763" s="143"/>
      <c r="J763" s="40"/>
      <c r="K763" s="40"/>
      <c r="L763" s="44"/>
      <c r="M763" s="230"/>
      <c r="N763" s="80"/>
      <c r="O763" s="80"/>
      <c r="P763" s="80"/>
      <c r="Q763" s="80"/>
      <c r="R763" s="80"/>
      <c r="S763" s="80"/>
      <c r="T763" s="81"/>
      <c r="AT763" s="18" t="s">
        <v>145</v>
      </c>
      <c r="AU763" s="18" t="s">
        <v>81</v>
      </c>
    </row>
    <row r="764" spans="2:51" s="12" customFormat="1" ht="12">
      <c r="B764" s="231"/>
      <c r="C764" s="232"/>
      <c r="D764" s="228" t="s">
        <v>147</v>
      </c>
      <c r="E764" s="233" t="s">
        <v>19</v>
      </c>
      <c r="F764" s="234" t="s">
        <v>879</v>
      </c>
      <c r="G764" s="232"/>
      <c r="H764" s="233" t="s">
        <v>19</v>
      </c>
      <c r="I764" s="235"/>
      <c r="J764" s="232"/>
      <c r="K764" s="232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147</v>
      </c>
      <c r="AU764" s="240" t="s">
        <v>81</v>
      </c>
      <c r="AV764" s="12" t="s">
        <v>79</v>
      </c>
      <c r="AW764" s="12" t="s">
        <v>34</v>
      </c>
      <c r="AX764" s="12" t="s">
        <v>72</v>
      </c>
      <c r="AY764" s="240" t="s">
        <v>136</v>
      </c>
    </row>
    <row r="765" spans="2:51" s="12" customFormat="1" ht="12">
      <c r="B765" s="231"/>
      <c r="C765" s="232"/>
      <c r="D765" s="228" t="s">
        <v>147</v>
      </c>
      <c r="E765" s="233" t="s">
        <v>19</v>
      </c>
      <c r="F765" s="234" t="s">
        <v>880</v>
      </c>
      <c r="G765" s="232"/>
      <c r="H765" s="233" t="s">
        <v>19</v>
      </c>
      <c r="I765" s="235"/>
      <c r="J765" s="232"/>
      <c r="K765" s="232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147</v>
      </c>
      <c r="AU765" s="240" t="s">
        <v>81</v>
      </c>
      <c r="AV765" s="12" t="s">
        <v>79</v>
      </c>
      <c r="AW765" s="12" t="s">
        <v>34</v>
      </c>
      <c r="AX765" s="12" t="s">
        <v>72</v>
      </c>
      <c r="AY765" s="240" t="s">
        <v>136</v>
      </c>
    </row>
    <row r="766" spans="2:51" s="13" customFormat="1" ht="12">
      <c r="B766" s="241"/>
      <c r="C766" s="242"/>
      <c r="D766" s="228" t="s">
        <v>147</v>
      </c>
      <c r="E766" s="243" t="s">
        <v>19</v>
      </c>
      <c r="F766" s="244" t="s">
        <v>281</v>
      </c>
      <c r="G766" s="242"/>
      <c r="H766" s="245">
        <v>18</v>
      </c>
      <c r="I766" s="246"/>
      <c r="J766" s="242"/>
      <c r="K766" s="242"/>
      <c r="L766" s="247"/>
      <c r="M766" s="248"/>
      <c r="N766" s="249"/>
      <c r="O766" s="249"/>
      <c r="P766" s="249"/>
      <c r="Q766" s="249"/>
      <c r="R766" s="249"/>
      <c r="S766" s="249"/>
      <c r="T766" s="250"/>
      <c r="AT766" s="251" t="s">
        <v>147</v>
      </c>
      <c r="AU766" s="251" t="s">
        <v>81</v>
      </c>
      <c r="AV766" s="13" t="s">
        <v>81</v>
      </c>
      <c r="AW766" s="13" t="s">
        <v>34</v>
      </c>
      <c r="AX766" s="13" t="s">
        <v>72</v>
      </c>
      <c r="AY766" s="251" t="s">
        <v>136</v>
      </c>
    </row>
    <row r="767" spans="2:51" s="14" customFormat="1" ht="12">
      <c r="B767" s="252"/>
      <c r="C767" s="253"/>
      <c r="D767" s="228" t="s">
        <v>147</v>
      </c>
      <c r="E767" s="254" t="s">
        <v>19</v>
      </c>
      <c r="F767" s="255" t="s">
        <v>150</v>
      </c>
      <c r="G767" s="253"/>
      <c r="H767" s="256">
        <v>18</v>
      </c>
      <c r="I767" s="257"/>
      <c r="J767" s="253"/>
      <c r="K767" s="253"/>
      <c r="L767" s="258"/>
      <c r="M767" s="259"/>
      <c r="N767" s="260"/>
      <c r="O767" s="260"/>
      <c r="P767" s="260"/>
      <c r="Q767" s="260"/>
      <c r="R767" s="260"/>
      <c r="S767" s="260"/>
      <c r="T767" s="261"/>
      <c r="AT767" s="262" t="s">
        <v>147</v>
      </c>
      <c r="AU767" s="262" t="s">
        <v>81</v>
      </c>
      <c r="AV767" s="14" t="s">
        <v>143</v>
      </c>
      <c r="AW767" s="14" t="s">
        <v>34</v>
      </c>
      <c r="AX767" s="14" t="s">
        <v>79</v>
      </c>
      <c r="AY767" s="262" t="s">
        <v>136</v>
      </c>
    </row>
    <row r="768" spans="2:65" s="1" customFormat="1" ht="20.4" customHeight="1">
      <c r="B768" s="39"/>
      <c r="C768" s="263" t="s">
        <v>881</v>
      </c>
      <c r="D768" s="263" t="s">
        <v>340</v>
      </c>
      <c r="E768" s="264" t="s">
        <v>882</v>
      </c>
      <c r="F768" s="265" t="s">
        <v>883</v>
      </c>
      <c r="G768" s="266" t="s">
        <v>158</v>
      </c>
      <c r="H768" s="267">
        <v>18</v>
      </c>
      <c r="I768" s="268"/>
      <c r="J768" s="269">
        <f>ROUND(I768*H768,2)</f>
        <v>0</v>
      </c>
      <c r="K768" s="265" t="s">
        <v>142</v>
      </c>
      <c r="L768" s="270"/>
      <c r="M768" s="271" t="s">
        <v>19</v>
      </c>
      <c r="N768" s="272" t="s">
        <v>43</v>
      </c>
      <c r="O768" s="80"/>
      <c r="P768" s="225">
        <f>O768*H768</f>
        <v>0</v>
      </c>
      <c r="Q768" s="225">
        <v>0.0043</v>
      </c>
      <c r="R768" s="225">
        <f>Q768*H768</f>
        <v>0.0774</v>
      </c>
      <c r="S768" s="225">
        <v>0</v>
      </c>
      <c r="T768" s="226">
        <f>S768*H768</f>
        <v>0</v>
      </c>
      <c r="AR768" s="18" t="s">
        <v>197</v>
      </c>
      <c r="AT768" s="18" t="s">
        <v>340</v>
      </c>
      <c r="AU768" s="18" t="s">
        <v>81</v>
      </c>
      <c r="AY768" s="18" t="s">
        <v>136</v>
      </c>
      <c r="BE768" s="227">
        <f>IF(N768="základní",J768,0)</f>
        <v>0</v>
      </c>
      <c r="BF768" s="227">
        <f>IF(N768="snížená",J768,0)</f>
        <v>0</v>
      </c>
      <c r="BG768" s="227">
        <f>IF(N768="zákl. přenesená",J768,0)</f>
        <v>0</v>
      </c>
      <c r="BH768" s="227">
        <f>IF(N768="sníž. přenesená",J768,0)</f>
        <v>0</v>
      </c>
      <c r="BI768" s="227">
        <f>IF(N768="nulová",J768,0)</f>
        <v>0</v>
      </c>
      <c r="BJ768" s="18" t="s">
        <v>79</v>
      </c>
      <c r="BK768" s="227">
        <f>ROUND(I768*H768,2)</f>
        <v>0</v>
      </c>
      <c r="BL768" s="18" t="s">
        <v>143</v>
      </c>
      <c r="BM768" s="18" t="s">
        <v>884</v>
      </c>
    </row>
    <row r="769" spans="2:47" s="1" customFormat="1" ht="12">
      <c r="B769" s="39"/>
      <c r="C769" s="40"/>
      <c r="D769" s="228" t="s">
        <v>145</v>
      </c>
      <c r="E769" s="40"/>
      <c r="F769" s="229" t="s">
        <v>883</v>
      </c>
      <c r="G769" s="40"/>
      <c r="H769" s="40"/>
      <c r="I769" s="143"/>
      <c r="J769" s="40"/>
      <c r="K769" s="40"/>
      <c r="L769" s="44"/>
      <c r="M769" s="230"/>
      <c r="N769" s="80"/>
      <c r="O769" s="80"/>
      <c r="P769" s="80"/>
      <c r="Q769" s="80"/>
      <c r="R769" s="80"/>
      <c r="S769" s="80"/>
      <c r="T769" s="81"/>
      <c r="AT769" s="18" t="s">
        <v>145</v>
      </c>
      <c r="AU769" s="18" t="s">
        <v>81</v>
      </c>
    </row>
    <row r="770" spans="2:51" s="12" customFormat="1" ht="12">
      <c r="B770" s="231"/>
      <c r="C770" s="232"/>
      <c r="D770" s="228" t="s">
        <v>147</v>
      </c>
      <c r="E770" s="233" t="s">
        <v>19</v>
      </c>
      <c r="F770" s="234" t="s">
        <v>885</v>
      </c>
      <c r="G770" s="232"/>
      <c r="H770" s="233" t="s">
        <v>19</v>
      </c>
      <c r="I770" s="235"/>
      <c r="J770" s="232"/>
      <c r="K770" s="232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147</v>
      </c>
      <c r="AU770" s="240" t="s">
        <v>81</v>
      </c>
      <c r="AV770" s="12" t="s">
        <v>79</v>
      </c>
      <c r="AW770" s="12" t="s">
        <v>34</v>
      </c>
      <c r="AX770" s="12" t="s">
        <v>72</v>
      </c>
      <c r="AY770" s="240" t="s">
        <v>136</v>
      </c>
    </row>
    <row r="771" spans="2:51" s="13" customFormat="1" ht="12">
      <c r="B771" s="241"/>
      <c r="C771" s="242"/>
      <c r="D771" s="228" t="s">
        <v>147</v>
      </c>
      <c r="E771" s="243" t="s">
        <v>19</v>
      </c>
      <c r="F771" s="244" t="s">
        <v>281</v>
      </c>
      <c r="G771" s="242"/>
      <c r="H771" s="245">
        <v>18</v>
      </c>
      <c r="I771" s="246"/>
      <c r="J771" s="242"/>
      <c r="K771" s="242"/>
      <c r="L771" s="247"/>
      <c r="M771" s="248"/>
      <c r="N771" s="249"/>
      <c r="O771" s="249"/>
      <c r="P771" s="249"/>
      <c r="Q771" s="249"/>
      <c r="R771" s="249"/>
      <c r="S771" s="249"/>
      <c r="T771" s="250"/>
      <c r="AT771" s="251" t="s">
        <v>147</v>
      </c>
      <c r="AU771" s="251" t="s">
        <v>81</v>
      </c>
      <c r="AV771" s="13" t="s">
        <v>81</v>
      </c>
      <c r="AW771" s="13" t="s">
        <v>34</v>
      </c>
      <c r="AX771" s="13" t="s">
        <v>72</v>
      </c>
      <c r="AY771" s="251" t="s">
        <v>136</v>
      </c>
    </row>
    <row r="772" spans="2:51" s="14" customFormat="1" ht="12">
      <c r="B772" s="252"/>
      <c r="C772" s="253"/>
      <c r="D772" s="228" t="s">
        <v>147</v>
      </c>
      <c r="E772" s="254" t="s">
        <v>19</v>
      </c>
      <c r="F772" s="255" t="s">
        <v>150</v>
      </c>
      <c r="G772" s="253"/>
      <c r="H772" s="256">
        <v>18</v>
      </c>
      <c r="I772" s="257"/>
      <c r="J772" s="253"/>
      <c r="K772" s="253"/>
      <c r="L772" s="258"/>
      <c r="M772" s="259"/>
      <c r="N772" s="260"/>
      <c r="O772" s="260"/>
      <c r="P772" s="260"/>
      <c r="Q772" s="260"/>
      <c r="R772" s="260"/>
      <c r="S772" s="260"/>
      <c r="T772" s="261"/>
      <c r="AT772" s="262" t="s">
        <v>147</v>
      </c>
      <c r="AU772" s="262" t="s">
        <v>81</v>
      </c>
      <c r="AV772" s="14" t="s">
        <v>143</v>
      </c>
      <c r="AW772" s="14" t="s">
        <v>34</v>
      </c>
      <c r="AX772" s="14" t="s">
        <v>79</v>
      </c>
      <c r="AY772" s="262" t="s">
        <v>136</v>
      </c>
    </row>
    <row r="773" spans="2:65" s="1" customFormat="1" ht="20.4" customHeight="1">
      <c r="B773" s="39"/>
      <c r="C773" s="216" t="s">
        <v>886</v>
      </c>
      <c r="D773" s="216" t="s">
        <v>138</v>
      </c>
      <c r="E773" s="217" t="s">
        <v>887</v>
      </c>
      <c r="F773" s="218" t="s">
        <v>888</v>
      </c>
      <c r="G773" s="219" t="s">
        <v>192</v>
      </c>
      <c r="H773" s="220">
        <v>50</v>
      </c>
      <c r="I773" s="221"/>
      <c r="J773" s="222">
        <f>ROUND(I773*H773,2)</f>
        <v>0</v>
      </c>
      <c r="K773" s="218" t="s">
        <v>142</v>
      </c>
      <c r="L773" s="44"/>
      <c r="M773" s="223" t="s">
        <v>19</v>
      </c>
      <c r="N773" s="224" t="s">
        <v>43</v>
      </c>
      <c r="O773" s="80"/>
      <c r="P773" s="225">
        <f>O773*H773</f>
        <v>0</v>
      </c>
      <c r="Q773" s="225">
        <v>0</v>
      </c>
      <c r="R773" s="225">
        <f>Q773*H773</f>
        <v>0</v>
      </c>
      <c r="S773" s="225">
        <v>0</v>
      </c>
      <c r="T773" s="226">
        <f>S773*H773</f>
        <v>0</v>
      </c>
      <c r="AR773" s="18" t="s">
        <v>143</v>
      </c>
      <c r="AT773" s="18" t="s">
        <v>138</v>
      </c>
      <c r="AU773" s="18" t="s">
        <v>81</v>
      </c>
      <c r="AY773" s="18" t="s">
        <v>136</v>
      </c>
      <c r="BE773" s="227">
        <f>IF(N773="základní",J773,0)</f>
        <v>0</v>
      </c>
      <c r="BF773" s="227">
        <f>IF(N773="snížená",J773,0)</f>
        <v>0</v>
      </c>
      <c r="BG773" s="227">
        <f>IF(N773="zákl. přenesená",J773,0)</f>
        <v>0</v>
      </c>
      <c r="BH773" s="227">
        <f>IF(N773="sníž. přenesená",J773,0)</f>
        <v>0</v>
      </c>
      <c r="BI773" s="227">
        <f>IF(N773="nulová",J773,0)</f>
        <v>0</v>
      </c>
      <c r="BJ773" s="18" t="s">
        <v>79</v>
      </c>
      <c r="BK773" s="227">
        <f>ROUND(I773*H773,2)</f>
        <v>0</v>
      </c>
      <c r="BL773" s="18" t="s">
        <v>143</v>
      </c>
      <c r="BM773" s="18" t="s">
        <v>889</v>
      </c>
    </row>
    <row r="774" spans="2:47" s="1" customFormat="1" ht="12">
      <c r="B774" s="39"/>
      <c r="C774" s="40"/>
      <c r="D774" s="228" t="s">
        <v>145</v>
      </c>
      <c r="E774" s="40"/>
      <c r="F774" s="229" t="s">
        <v>890</v>
      </c>
      <c r="G774" s="40"/>
      <c r="H774" s="40"/>
      <c r="I774" s="143"/>
      <c r="J774" s="40"/>
      <c r="K774" s="40"/>
      <c r="L774" s="44"/>
      <c r="M774" s="230"/>
      <c r="N774" s="80"/>
      <c r="O774" s="80"/>
      <c r="P774" s="80"/>
      <c r="Q774" s="80"/>
      <c r="R774" s="80"/>
      <c r="S774" s="80"/>
      <c r="T774" s="81"/>
      <c r="AT774" s="18" t="s">
        <v>145</v>
      </c>
      <c r="AU774" s="18" t="s">
        <v>81</v>
      </c>
    </row>
    <row r="775" spans="2:51" s="12" customFormat="1" ht="12">
      <c r="B775" s="231"/>
      <c r="C775" s="232"/>
      <c r="D775" s="228" t="s">
        <v>147</v>
      </c>
      <c r="E775" s="233" t="s">
        <v>19</v>
      </c>
      <c r="F775" s="234" t="s">
        <v>879</v>
      </c>
      <c r="G775" s="232"/>
      <c r="H775" s="233" t="s">
        <v>19</v>
      </c>
      <c r="I775" s="235"/>
      <c r="J775" s="232"/>
      <c r="K775" s="232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147</v>
      </c>
      <c r="AU775" s="240" t="s">
        <v>81</v>
      </c>
      <c r="AV775" s="12" t="s">
        <v>79</v>
      </c>
      <c r="AW775" s="12" t="s">
        <v>34</v>
      </c>
      <c r="AX775" s="12" t="s">
        <v>72</v>
      </c>
      <c r="AY775" s="240" t="s">
        <v>136</v>
      </c>
    </row>
    <row r="776" spans="2:51" s="12" customFormat="1" ht="12">
      <c r="B776" s="231"/>
      <c r="C776" s="232"/>
      <c r="D776" s="228" t="s">
        <v>147</v>
      </c>
      <c r="E776" s="233" t="s">
        <v>19</v>
      </c>
      <c r="F776" s="234" t="s">
        <v>880</v>
      </c>
      <c r="G776" s="232"/>
      <c r="H776" s="233" t="s">
        <v>19</v>
      </c>
      <c r="I776" s="235"/>
      <c r="J776" s="232"/>
      <c r="K776" s="232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147</v>
      </c>
      <c r="AU776" s="240" t="s">
        <v>81</v>
      </c>
      <c r="AV776" s="12" t="s">
        <v>79</v>
      </c>
      <c r="AW776" s="12" t="s">
        <v>34</v>
      </c>
      <c r="AX776" s="12" t="s">
        <v>72</v>
      </c>
      <c r="AY776" s="240" t="s">
        <v>136</v>
      </c>
    </row>
    <row r="777" spans="2:51" s="13" customFormat="1" ht="12">
      <c r="B777" s="241"/>
      <c r="C777" s="242"/>
      <c r="D777" s="228" t="s">
        <v>147</v>
      </c>
      <c r="E777" s="243" t="s">
        <v>19</v>
      </c>
      <c r="F777" s="244" t="s">
        <v>544</v>
      </c>
      <c r="G777" s="242"/>
      <c r="H777" s="245">
        <v>50</v>
      </c>
      <c r="I777" s="246"/>
      <c r="J777" s="242"/>
      <c r="K777" s="242"/>
      <c r="L777" s="247"/>
      <c r="M777" s="248"/>
      <c r="N777" s="249"/>
      <c r="O777" s="249"/>
      <c r="P777" s="249"/>
      <c r="Q777" s="249"/>
      <c r="R777" s="249"/>
      <c r="S777" s="249"/>
      <c r="T777" s="250"/>
      <c r="AT777" s="251" t="s">
        <v>147</v>
      </c>
      <c r="AU777" s="251" t="s">
        <v>81</v>
      </c>
      <c r="AV777" s="13" t="s">
        <v>81</v>
      </c>
      <c r="AW777" s="13" t="s">
        <v>34</v>
      </c>
      <c r="AX777" s="13" t="s">
        <v>72</v>
      </c>
      <c r="AY777" s="251" t="s">
        <v>136</v>
      </c>
    </row>
    <row r="778" spans="2:51" s="14" customFormat="1" ht="12">
      <c r="B778" s="252"/>
      <c r="C778" s="253"/>
      <c r="D778" s="228" t="s">
        <v>147</v>
      </c>
      <c r="E778" s="254" t="s">
        <v>19</v>
      </c>
      <c r="F778" s="255" t="s">
        <v>150</v>
      </c>
      <c r="G778" s="253"/>
      <c r="H778" s="256">
        <v>50</v>
      </c>
      <c r="I778" s="257"/>
      <c r="J778" s="253"/>
      <c r="K778" s="253"/>
      <c r="L778" s="258"/>
      <c r="M778" s="259"/>
      <c r="N778" s="260"/>
      <c r="O778" s="260"/>
      <c r="P778" s="260"/>
      <c r="Q778" s="260"/>
      <c r="R778" s="260"/>
      <c r="S778" s="260"/>
      <c r="T778" s="261"/>
      <c r="AT778" s="262" t="s">
        <v>147</v>
      </c>
      <c r="AU778" s="262" t="s">
        <v>81</v>
      </c>
      <c r="AV778" s="14" t="s">
        <v>143</v>
      </c>
      <c r="AW778" s="14" t="s">
        <v>34</v>
      </c>
      <c r="AX778" s="14" t="s">
        <v>79</v>
      </c>
      <c r="AY778" s="262" t="s">
        <v>136</v>
      </c>
    </row>
    <row r="779" spans="2:65" s="1" customFormat="1" ht="20.4" customHeight="1">
      <c r="B779" s="39"/>
      <c r="C779" s="263" t="s">
        <v>891</v>
      </c>
      <c r="D779" s="263" t="s">
        <v>340</v>
      </c>
      <c r="E779" s="264" t="s">
        <v>892</v>
      </c>
      <c r="F779" s="265" t="s">
        <v>893</v>
      </c>
      <c r="G779" s="266" t="s">
        <v>192</v>
      </c>
      <c r="H779" s="267">
        <v>50</v>
      </c>
      <c r="I779" s="268"/>
      <c r="J779" s="269">
        <f>ROUND(I779*H779,2)</f>
        <v>0</v>
      </c>
      <c r="K779" s="265" t="s">
        <v>142</v>
      </c>
      <c r="L779" s="270"/>
      <c r="M779" s="271" t="s">
        <v>19</v>
      </c>
      <c r="N779" s="272" t="s">
        <v>43</v>
      </c>
      <c r="O779" s="80"/>
      <c r="P779" s="225">
        <f>O779*H779</f>
        <v>0</v>
      </c>
      <c r="Q779" s="225">
        <v>0.0015</v>
      </c>
      <c r="R779" s="225">
        <f>Q779*H779</f>
        <v>0.075</v>
      </c>
      <c r="S779" s="225">
        <v>0</v>
      </c>
      <c r="T779" s="226">
        <f>S779*H779</f>
        <v>0</v>
      </c>
      <c r="AR779" s="18" t="s">
        <v>197</v>
      </c>
      <c r="AT779" s="18" t="s">
        <v>340</v>
      </c>
      <c r="AU779" s="18" t="s">
        <v>81</v>
      </c>
      <c r="AY779" s="18" t="s">
        <v>136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8" t="s">
        <v>79</v>
      </c>
      <c r="BK779" s="227">
        <f>ROUND(I779*H779,2)</f>
        <v>0</v>
      </c>
      <c r="BL779" s="18" t="s">
        <v>143</v>
      </c>
      <c r="BM779" s="18" t="s">
        <v>894</v>
      </c>
    </row>
    <row r="780" spans="2:47" s="1" customFormat="1" ht="12">
      <c r="B780" s="39"/>
      <c r="C780" s="40"/>
      <c r="D780" s="228" t="s">
        <v>145</v>
      </c>
      <c r="E780" s="40"/>
      <c r="F780" s="229" t="s">
        <v>893</v>
      </c>
      <c r="G780" s="40"/>
      <c r="H780" s="40"/>
      <c r="I780" s="143"/>
      <c r="J780" s="40"/>
      <c r="K780" s="40"/>
      <c r="L780" s="44"/>
      <c r="M780" s="230"/>
      <c r="N780" s="80"/>
      <c r="O780" s="80"/>
      <c r="P780" s="80"/>
      <c r="Q780" s="80"/>
      <c r="R780" s="80"/>
      <c r="S780" s="80"/>
      <c r="T780" s="81"/>
      <c r="AT780" s="18" t="s">
        <v>145</v>
      </c>
      <c r="AU780" s="18" t="s">
        <v>81</v>
      </c>
    </row>
    <row r="781" spans="2:51" s="12" customFormat="1" ht="12">
      <c r="B781" s="231"/>
      <c r="C781" s="232"/>
      <c r="D781" s="228" t="s">
        <v>147</v>
      </c>
      <c r="E781" s="233" t="s">
        <v>19</v>
      </c>
      <c r="F781" s="234" t="s">
        <v>895</v>
      </c>
      <c r="G781" s="232"/>
      <c r="H781" s="233" t="s">
        <v>19</v>
      </c>
      <c r="I781" s="235"/>
      <c r="J781" s="232"/>
      <c r="K781" s="232"/>
      <c r="L781" s="236"/>
      <c r="M781" s="237"/>
      <c r="N781" s="238"/>
      <c r="O781" s="238"/>
      <c r="P781" s="238"/>
      <c r="Q781" s="238"/>
      <c r="R781" s="238"/>
      <c r="S781" s="238"/>
      <c r="T781" s="239"/>
      <c r="AT781" s="240" t="s">
        <v>147</v>
      </c>
      <c r="AU781" s="240" t="s">
        <v>81</v>
      </c>
      <c r="AV781" s="12" t="s">
        <v>79</v>
      </c>
      <c r="AW781" s="12" t="s">
        <v>34</v>
      </c>
      <c r="AX781" s="12" t="s">
        <v>72</v>
      </c>
      <c r="AY781" s="240" t="s">
        <v>136</v>
      </c>
    </row>
    <row r="782" spans="2:51" s="13" customFormat="1" ht="12">
      <c r="B782" s="241"/>
      <c r="C782" s="242"/>
      <c r="D782" s="228" t="s">
        <v>147</v>
      </c>
      <c r="E782" s="243" t="s">
        <v>19</v>
      </c>
      <c r="F782" s="244" t="s">
        <v>544</v>
      </c>
      <c r="G782" s="242"/>
      <c r="H782" s="245">
        <v>50</v>
      </c>
      <c r="I782" s="246"/>
      <c r="J782" s="242"/>
      <c r="K782" s="242"/>
      <c r="L782" s="247"/>
      <c r="M782" s="248"/>
      <c r="N782" s="249"/>
      <c r="O782" s="249"/>
      <c r="P782" s="249"/>
      <c r="Q782" s="249"/>
      <c r="R782" s="249"/>
      <c r="S782" s="249"/>
      <c r="T782" s="250"/>
      <c r="AT782" s="251" t="s">
        <v>147</v>
      </c>
      <c r="AU782" s="251" t="s">
        <v>81</v>
      </c>
      <c r="AV782" s="13" t="s">
        <v>81</v>
      </c>
      <c r="AW782" s="13" t="s">
        <v>34</v>
      </c>
      <c r="AX782" s="13" t="s">
        <v>72</v>
      </c>
      <c r="AY782" s="251" t="s">
        <v>136</v>
      </c>
    </row>
    <row r="783" spans="2:51" s="14" customFormat="1" ht="12">
      <c r="B783" s="252"/>
      <c r="C783" s="253"/>
      <c r="D783" s="228" t="s">
        <v>147</v>
      </c>
      <c r="E783" s="254" t="s">
        <v>19</v>
      </c>
      <c r="F783" s="255" t="s">
        <v>150</v>
      </c>
      <c r="G783" s="253"/>
      <c r="H783" s="256">
        <v>50</v>
      </c>
      <c r="I783" s="257"/>
      <c r="J783" s="253"/>
      <c r="K783" s="253"/>
      <c r="L783" s="258"/>
      <c r="M783" s="259"/>
      <c r="N783" s="260"/>
      <c r="O783" s="260"/>
      <c r="P783" s="260"/>
      <c r="Q783" s="260"/>
      <c r="R783" s="260"/>
      <c r="S783" s="260"/>
      <c r="T783" s="261"/>
      <c r="AT783" s="262" t="s">
        <v>147</v>
      </c>
      <c r="AU783" s="262" t="s">
        <v>81</v>
      </c>
      <c r="AV783" s="14" t="s">
        <v>143</v>
      </c>
      <c r="AW783" s="14" t="s">
        <v>34</v>
      </c>
      <c r="AX783" s="14" t="s">
        <v>79</v>
      </c>
      <c r="AY783" s="262" t="s">
        <v>136</v>
      </c>
    </row>
    <row r="784" spans="2:63" s="11" customFormat="1" ht="22.8" customHeight="1">
      <c r="B784" s="200"/>
      <c r="C784" s="201"/>
      <c r="D784" s="202" t="s">
        <v>71</v>
      </c>
      <c r="E784" s="214" t="s">
        <v>143</v>
      </c>
      <c r="F784" s="214" t="s">
        <v>896</v>
      </c>
      <c r="G784" s="201"/>
      <c r="H784" s="201"/>
      <c r="I784" s="204"/>
      <c r="J784" s="215">
        <f>BK784</f>
        <v>0</v>
      </c>
      <c r="K784" s="201"/>
      <c r="L784" s="206"/>
      <c r="M784" s="207"/>
      <c r="N784" s="208"/>
      <c r="O784" s="208"/>
      <c r="P784" s="209">
        <f>SUM(P785:P841)</f>
        <v>0</v>
      </c>
      <c r="Q784" s="208"/>
      <c r="R784" s="209">
        <f>SUM(R785:R841)</f>
        <v>943.6350328</v>
      </c>
      <c r="S784" s="208"/>
      <c r="T784" s="210">
        <f>SUM(T785:T841)</f>
        <v>0</v>
      </c>
      <c r="AR784" s="211" t="s">
        <v>79</v>
      </c>
      <c r="AT784" s="212" t="s">
        <v>71</v>
      </c>
      <c r="AU784" s="212" t="s">
        <v>79</v>
      </c>
      <c r="AY784" s="211" t="s">
        <v>136</v>
      </c>
      <c r="BK784" s="213">
        <f>SUM(BK785:BK841)</f>
        <v>0</v>
      </c>
    </row>
    <row r="785" spans="2:65" s="1" customFormat="1" ht="20.4" customHeight="1">
      <c r="B785" s="39"/>
      <c r="C785" s="216" t="s">
        <v>897</v>
      </c>
      <c r="D785" s="216" t="s">
        <v>138</v>
      </c>
      <c r="E785" s="217" t="s">
        <v>898</v>
      </c>
      <c r="F785" s="218" t="s">
        <v>899</v>
      </c>
      <c r="G785" s="219" t="s">
        <v>165</v>
      </c>
      <c r="H785" s="220">
        <v>57.56</v>
      </c>
      <c r="I785" s="221"/>
      <c r="J785" s="222">
        <f>ROUND(I785*H785,2)</f>
        <v>0</v>
      </c>
      <c r="K785" s="218" t="s">
        <v>142</v>
      </c>
      <c r="L785" s="44"/>
      <c r="M785" s="223" t="s">
        <v>19</v>
      </c>
      <c r="N785" s="224" t="s">
        <v>43</v>
      </c>
      <c r="O785" s="80"/>
      <c r="P785" s="225">
        <f>O785*H785</f>
        <v>0</v>
      </c>
      <c r="Q785" s="225">
        <v>2.45</v>
      </c>
      <c r="R785" s="225">
        <f>Q785*H785</f>
        <v>141.02200000000002</v>
      </c>
      <c r="S785" s="225">
        <v>0</v>
      </c>
      <c r="T785" s="226">
        <f>S785*H785</f>
        <v>0</v>
      </c>
      <c r="AR785" s="18" t="s">
        <v>143</v>
      </c>
      <c r="AT785" s="18" t="s">
        <v>138</v>
      </c>
      <c r="AU785" s="18" t="s">
        <v>81</v>
      </c>
      <c r="AY785" s="18" t="s">
        <v>136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18" t="s">
        <v>79</v>
      </c>
      <c r="BK785" s="227">
        <f>ROUND(I785*H785,2)</f>
        <v>0</v>
      </c>
      <c r="BL785" s="18" t="s">
        <v>143</v>
      </c>
      <c r="BM785" s="18" t="s">
        <v>900</v>
      </c>
    </row>
    <row r="786" spans="2:47" s="1" customFormat="1" ht="12">
      <c r="B786" s="39"/>
      <c r="C786" s="40"/>
      <c r="D786" s="228" t="s">
        <v>145</v>
      </c>
      <c r="E786" s="40"/>
      <c r="F786" s="229" t="s">
        <v>901</v>
      </c>
      <c r="G786" s="40"/>
      <c r="H786" s="40"/>
      <c r="I786" s="143"/>
      <c r="J786" s="40"/>
      <c r="K786" s="40"/>
      <c r="L786" s="44"/>
      <c r="M786" s="230"/>
      <c r="N786" s="80"/>
      <c r="O786" s="80"/>
      <c r="P786" s="80"/>
      <c r="Q786" s="80"/>
      <c r="R786" s="80"/>
      <c r="S786" s="80"/>
      <c r="T786" s="81"/>
      <c r="AT786" s="18" t="s">
        <v>145</v>
      </c>
      <c r="AU786" s="18" t="s">
        <v>81</v>
      </c>
    </row>
    <row r="787" spans="2:51" s="12" customFormat="1" ht="12">
      <c r="B787" s="231"/>
      <c r="C787" s="232"/>
      <c r="D787" s="228" t="s">
        <v>147</v>
      </c>
      <c r="E787" s="233" t="s">
        <v>19</v>
      </c>
      <c r="F787" s="234" t="s">
        <v>817</v>
      </c>
      <c r="G787" s="232"/>
      <c r="H787" s="233" t="s">
        <v>19</v>
      </c>
      <c r="I787" s="235"/>
      <c r="J787" s="232"/>
      <c r="K787" s="232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147</v>
      </c>
      <c r="AU787" s="240" t="s">
        <v>81</v>
      </c>
      <c r="AV787" s="12" t="s">
        <v>79</v>
      </c>
      <c r="AW787" s="12" t="s">
        <v>34</v>
      </c>
      <c r="AX787" s="12" t="s">
        <v>72</v>
      </c>
      <c r="AY787" s="240" t="s">
        <v>136</v>
      </c>
    </row>
    <row r="788" spans="2:51" s="12" customFormat="1" ht="12">
      <c r="B788" s="231"/>
      <c r="C788" s="232"/>
      <c r="D788" s="228" t="s">
        <v>147</v>
      </c>
      <c r="E788" s="233" t="s">
        <v>19</v>
      </c>
      <c r="F788" s="234" t="s">
        <v>902</v>
      </c>
      <c r="G788" s="232"/>
      <c r="H788" s="233" t="s">
        <v>19</v>
      </c>
      <c r="I788" s="235"/>
      <c r="J788" s="232"/>
      <c r="K788" s="232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147</v>
      </c>
      <c r="AU788" s="240" t="s">
        <v>81</v>
      </c>
      <c r="AV788" s="12" t="s">
        <v>79</v>
      </c>
      <c r="AW788" s="12" t="s">
        <v>34</v>
      </c>
      <c r="AX788" s="12" t="s">
        <v>72</v>
      </c>
      <c r="AY788" s="240" t="s">
        <v>136</v>
      </c>
    </row>
    <row r="789" spans="2:51" s="13" customFormat="1" ht="12">
      <c r="B789" s="241"/>
      <c r="C789" s="242"/>
      <c r="D789" s="228" t="s">
        <v>147</v>
      </c>
      <c r="E789" s="243" t="s">
        <v>19</v>
      </c>
      <c r="F789" s="244" t="s">
        <v>903</v>
      </c>
      <c r="G789" s="242"/>
      <c r="H789" s="245">
        <v>2.48</v>
      </c>
      <c r="I789" s="246"/>
      <c r="J789" s="242"/>
      <c r="K789" s="242"/>
      <c r="L789" s="247"/>
      <c r="M789" s="248"/>
      <c r="N789" s="249"/>
      <c r="O789" s="249"/>
      <c r="P789" s="249"/>
      <c r="Q789" s="249"/>
      <c r="R789" s="249"/>
      <c r="S789" s="249"/>
      <c r="T789" s="250"/>
      <c r="AT789" s="251" t="s">
        <v>147</v>
      </c>
      <c r="AU789" s="251" t="s">
        <v>81</v>
      </c>
      <c r="AV789" s="13" t="s">
        <v>81</v>
      </c>
      <c r="AW789" s="13" t="s">
        <v>34</v>
      </c>
      <c r="AX789" s="13" t="s">
        <v>72</v>
      </c>
      <c r="AY789" s="251" t="s">
        <v>136</v>
      </c>
    </row>
    <row r="790" spans="2:51" s="13" customFormat="1" ht="12">
      <c r="B790" s="241"/>
      <c r="C790" s="242"/>
      <c r="D790" s="228" t="s">
        <v>147</v>
      </c>
      <c r="E790" s="243" t="s">
        <v>19</v>
      </c>
      <c r="F790" s="244" t="s">
        <v>904</v>
      </c>
      <c r="G790" s="242"/>
      <c r="H790" s="245">
        <v>55.08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AT790" s="251" t="s">
        <v>147</v>
      </c>
      <c r="AU790" s="251" t="s">
        <v>81</v>
      </c>
      <c r="AV790" s="13" t="s">
        <v>81</v>
      </c>
      <c r="AW790" s="13" t="s">
        <v>34</v>
      </c>
      <c r="AX790" s="13" t="s">
        <v>72</v>
      </c>
      <c r="AY790" s="251" t="s">
        <v>136</v>
      </c>
    </row>
    <row r="791" spans="2:51" s="14" customFormat="1" ht="12">
      <c r="B791" s="252"/>
      <c r="C791" s="253"/>
      <c r="D791" s="228" t="s">
        <v>147</v>
      </c>
      <c r="E791" s="254" t="s">
        <v>19</v>
      </c>
      <c r="F791" s="255" t="s">
        <v>150</v>
      </c>
      <c r="G791" s="253"/>
      <c r="H791" s="256">
        <v>57.56</v>
      </c>
      <c r="I791" s="257"/>
      <c r="J791" s="253"/>
      <c r="K791" s="253"/>
      <c r="L791" s="258"/>
      <c r="M791" s="259"/>
      <c r="N791" s="260"/>
      <c r="O791" s="260"/>
      <c r="P791" s="260"/>
      <c r="Q791" s="260"/>
      <c r="R791" s="260"/>
      <c r="S791" s="260"/>
      <c r="T791" s="261"/>
      <c r="AT791" s="262" t="s">
        <v>147</v>
      </c>
      <c r="AU791" s="262" t="s">
        <v>81</v>
      </c>
      <c r="AV791" s="14" t="s">
        <v>143</v>
      </c>
      <c r="AW791" s="14" t="s">
        <v>34</v>
      </c>
      <c r="AX791" s="14" t="s">
        <v>79</v>
      </c>
      <c r="AY791" s="262" t="s">
        <v>136</v>
      </c>
    </row>
    <row r="792" spans="2:65" s="1" customFormat="1" ht="20.4" customHeight="1">
      <c r="B792" s="39"/>
      <c r="C792" s="216" t="s">
        <v>905</v>
      </c>
      <c r="D792" s="216" t="s">
        <v>138</v>
      </c>
      <c r="E792" s="217" t="s">
        <v>906</v>
      </c>
      <c r="F792" s="218" t="s">
        <v>907</v>
      </c>
      <c r="G792" s="219" t="s">
        <v>165</v>
      </c>
      <c r="H792" s="220">
        <v>196.56</v>
      </c>
      <c r="I792" s="221"/>
      <c r="J792" s="222">
        <f>ROUND(I792*H792,2)</f>
        <v>0</v>
      </c>
      <c r="K792" s="218" t="s">
        <v>142</v>
      </c>
      <c r="L792" s="44"/>
      <c r="M792" s="223" t="s">
        <v>19</v>
      </c>
      <c r="N792" s="224" t="s">
        <v>43</v>
      </c>
      <c r="O792" s="80"/>
      <c r="P792" s="225">
        <f>O792*H792</f>
        <v>0</v>
      </c>
      <c r="Q792" s="225">
        <v>2.43408</v>
      </c>
      <c r="R792" s="225">
        <f>Q792*H792</f>
        <v>478.44276479999996</v>
      </c>
      <c r="S792" s="225">
        <v>0</v>
      </c>
      <c r="T792" s="226">
        <f>S792*H792</f>
        <v>0</v>
      </c>
      <c r="AR792" s="18" t="s">
        <v>143</v>
      </c>
      <c r="AT792" s="18" t="s">
        <v>138</v>
      </c>
      <c r="AU792" s="18" t="s">
        <v>81</v>
      </c>
      <c r="AY792" s="18" t="s">
        <v>136</v>
      </c>
      <c r="BE792" s="227">
        <f>IF(N792="základní",J792,0)</f>
        <v>0</v>
      </c>
      <c r="BF792" s="227">
        <f>IF(N792="snížená",J792,0)</f>
        <v>0</v>
      </c>
      <c r="BG792" s="227">
        <f>IF(N792="zákl. přenesená",J792,0)</f>
        <v>0</v>
      </c>
      <c r="BH792" s="227">
        <f>IF(N792="sníž. přenesená",J792,0)</f>
        <v>0</v>
      </c>
      <c r="BI792" s="227">
        <f>IF(N792="nulová",J792,0)</f>
        <v>0</v>
      </c>
      <c r="BJ792" s="18" t="s">
        <v>79</v>
      </c>
      <c r="BK792" s="227">
        <f>ROUND(I792*H792,2)</f>
        <v>0</v>
      </c>
      <c r="BL792" s="18" t="s">
        <v>143</v>
      </c>
      <c r="BM792" s="18" t="s">
        <v>908</v>
      </c>
    </row>
    <row r="793" spans="2:47" s="1" customFormat="1" ht="12">
      <c r="B793" s="39"/>
      <c r="C793" s="40"/>
      <c r="D793" s="228" t="s">
        <v>145</v>
      </c>
      <c r="E793" s="40"/>
      <c r="F793" s="229" t="s">
        <v>909</v>
      </c>
      <c r="G793" s="40"/>
      <c r="H793" s="40"/>
      <c r="I793" s="143"/>
      <c r="J793" s="40"/>
      <c r="K793" s="40"/>
      <c r="L793" s="44"/>
      <c r="M793" s="230"/>
      <c r="N793" s="80"/>
      <c r="O793" s="80"/>
      <c r="P793" s="80"/>
      <c r="Q793" s="80"/>
      <c r="R793" s="80"/>
      <c r="S793" s="80"/>
      <c r="T793" s="81"/>
      <c r="AT793" s="18" t="s">
        <v>145</v>
      </c>
      <c r="AU793" s="18" t="s">
        <v>81</v>
      </c>
    </row>
    <row r="794" spans="2:51" s="12" customFormat="1" ht="12">
      <c r="B794" s="231"/>
      <c r="C794" s="232"/>
      <c r="D794" s="228" t="s">
        <v>147</v>
      </c>
      <c r="E794" s="233" t="s">
        <v>19</v>
      </c>
      <c r="F794" s="234" t="s">
        <v>322</v>
      </c>
      <c r="G794" s="232"/>
      <c r="H794" s="233" t="s">
        <v>19</v>
      </c>
      <c r="I794" s="235"/>
      <c r="J794" s="232"/>
      <c r="K794" s="232"/>
      <c r="L794" s="236"/>
      <c r="M794" s="237"/>
      <c r="N794" s="238"/>
      <c r="O794" s="238"/>
      <c r="P794" s="238"/>
      <c r="Q794" s="238"/>
      <c r="R794" s="238"/>
      <c r="S794" s="238"/>
      <c r="T794" s="239"/>
      <c r="AT794" s="240" t="s">
        <v>147</v>
      </c>
      <c r="AU794" s="240" t="s">
        <v>81</v>
      </c>
      <c r="AV794" s="12" t="s">
        <v>79</v>
      </c>
      <c r="AW794" s="12" t="s">
        <v>34</v>
      </c>
      <c r="AX794" s="12" t="s">
        <v>72</v>
      </c>
      <c r="AY794" s="240" t="s">
        <v>136</v>
      </c>
    </row>
    <row r="795" spans="2:51" s="12" customFormat="1" ht="12">
      <c r="B795" s="231"/>
      <c r="C795" s="232"/>
      <c r="D795" s="228" t="s">
        <v>147</v>
      </c>
      <c r="E795" s="233" t="s">
        <v>19</v>
      </c>
      <c r="F795" s="234" t="s">
        <v>910</v>
      </c>
      <c r="G795" s="232"/>
      <c r="H795" s="233" t="s">
        <v>19</v>
      </c>
      <c r="I795" s="235"/>
      <c r="J795" s="232"/>
      <c r="K795" s="232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147</v>
      </c>
      <c r="AU795" s="240" t="s">
        <v>81</v>
      </c>
      <c r="AV795" s="12" t="s">
        <v>79</v>
      </c>
      <c r="AW795" s="12" t="s">
        <v>34</v>
      </c>
      <c r="AX795" s="12" t="s">
        <v>72</v>
      </c>
      <c r="AY795" s="240" t="s">
        <v>136</v>
      </c>
    </row>
    <row r="796" spans="2:51" s="13" customFormat="1" ht="12">
      <c r="B796" s="241"/>
      <c r="C796" s="242"/>
      <c r="D796" s="228" t="s">
        <v>147</v>
      </c>
      <c r="E796" s="243" t="s">
        <v>19</v>
      </c>
      <c r="F796" s="244" t="s">
        <v>911</v>
      </c>
      <c r="G796" s="242"/>
      <c r="H796" s="245">
        <v>211.68</v>
      </c>
      <c r="I796" s="246"/>
      <c r="J796" s="242"/>
      <c r="K796" s="242"/>
      <c r="L796" s="247"/>
      <c r="M796" s="248"/>
      <c r="N796" s="249"/>
      <c r="O796" s="249"/>
      <c r="P796" s="249"/>
      <c r="Q796" s="249"/>
      <c r="R796" s="249"/>
      <c r="S796" s="249"/>
      <c r="T796" s="250"/>
      <c r="AT796" s="251" t="s">
        <v>147</v>
      </c>
      <c r="AU796" s="251" t="s">
        <v>81</v>
      </c>
      <c r="AV796" s="13" t="s">
        <v>81</v>
      </c>
      <c r="AW796" s="13" t="s">
        <v>34</v>
      </c>
      <c r="AX796" s="13" t="s">
        <v>72</v>
      </c>
      <c r="AY796" s="251" t="s">
        <v>136</v>
      </c>
    </row>
    <row r="797" spans="2:51" s="13" customFormat="1" ht="12">
      <c r="B797" s="241"/>
      <c r="C797" s="242"/>
      <c r="D797" s="228" t="s">
        <v>147</v>
      </c>
      <c r="E797" s="243" t="s">
        <v>19</v>
      </c>
      <c r="F797" s="244" t="s">
        <v>912</v>
      </c>
      <c r="G797" s="242"/>
      <c r="H797" s="245">
        <v>-15.12</v>
      </c>
      <c r="I797" s="246"/>
      <c r="J797" s="242"/>
      <c r="K797" s="242"/>
      <c r="L797" s="247"/>
      <c r="M797" s="248"/>
      <c r="N797" s="249"/>
      <c r="O797" s="249"/>
      <c r="P797" s="249"/>
      <c r="Q797" s="249"/>
      <c r="R797" s="249"/>
      <c r="S797" s="249"/>
      <c r="T797" s="250"/>
      <c r="AT797" s="251" t="s">
        <v>147</v>
      </c>
      <c r="AU797" s="251" t="s">
        <v>81</v>
      </c>
      <c r="AV797" s="13" t="s">
        <v>81</v>
      </c>
      <c r="AW797" s="13" t="s">
        <v>34</v>
      </c>
      <c r="AX797" s="13" t="s">
        <v>72</v>
      </c>
      <c r="AY797" s="251" t="s">
        <v>136</v>
      </c>
    </row>
    <row r="798" spans="2:51" s="14" customFormat="1" ht="12">
      <c r="B798" s="252"/>
      <c r="C798" s="253"/>
      <c r="D798" s="228" t="s">
        <v>147</v>
      </c>
      <c r="E798" s="254" t="s">
        <v>19</v>
      </c>
      <c r="F798" s="255" t="s">
        <v>150</v>
      </c>
      <c r="G798" s="253"/>
      <c r="H798" s="256">
        <v>196.56</v>
      </c>
      <c r="I798" s="257"/>
      <c r="J798" s="253"/>
      <c r="K798" s="253"/>
      <c r="L798" s="258"/>
      <c r="M798" s="259"/>
      <c r="N798" s="260"/>
      <c r="O798" s="260"/>
      <c r="P798" s="260"/>
      <c r="Q798" s="260"/>
      <c r="R798" s="260"/>
      <c r="S798" s="260"/>
      <c r="T798" s="261"/>
      <c r="AT798" s="262" t="s">
        <v>147</v>
      </c>
      <c r="AU798" s="262" t="s">
        <v>81</v>
      </c>
      <c r="AV798" s="14" t="s">
        <v>143</v>
      </c>
      <c r="AW798" s="14" t="s">
        <v>34</v>
      </c>
      <c r="AX798" s="14" t="s">
        <v>79</v>
      </c>
      <c r="AY798" s="262" t="s">
        <v>136</v>
      </c>
    </row>
    <row r="799" spans="2:65" s="1" customFormat="1" ht="20.4" customHeight="1">
      <c r="B799" s="39"/>
      <c r="C799" s="216" t="s">
        <v>913</v>
      </c>
      <c r="D799" s="216" t="s">
        <v>138</v>
      </c>
      <c r="E799" s="217" t="s">
        <v>914</v>
      </c>
      <c r="F799" s="218" t="s">
        <v>915</v>
      </c>
      <c r="G799" s="219" t="s">
        <v>141</v>
      </c>
      <c r="H799" s="220">
        <v>308.88</v>
      </c>
      <c r="I799" s="221"/>
      <c r="J799" s="222">
        <f>ROUND(I799*H799,2)</f>
        <v>0</v>
      </c>
      <c r="K799" s="218" t="s">
        <v>142</v>
      </c>
      <c r="L799" s="44"/>
      <c r="M799" s="223" t="s">
        <v>19</v>
      </c>
      <c r="N799" s="224" t="s">
        <v>43</v>
      </c>
      <c r="O799" s="80"/>
      <c r="P799" s="225">
        <f>O799*H799</f>
        <v>0</v>
      </c>
      <c r="Q799" s="225">
        <v>0</v>
      </c>
      <c r="R799" s="225">
        <f>Q799*H799</f>
        <v>0</v>
      </c>
      <c r="S799" s="225">
        <v>0</v>
      </c>
      <c r="T799" s="226">
        <f>S799*H799</f>
        <v>0</v>
      </c>
      <c r="AR799" s="18" t="s">
        <v>143</v>
      </c>
      <c r="AT799" s="18" t="s">
        <v>138</v>
      </c>
      <c r="AU799" s="18" t="s">
        <v>81</v>
      </c>
      <c r="AY799" s="18" t="s">
        <v>136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8" t="s">
        <v>79</v>
      </c>
      <c r="BK799" s="227">
        <f>ROUND(I799*H799,2)</f>
        <v>0</v>
      </c>
      <c r="BL799" s="18" t="s">
        <v>143</v>
      </c>
      <c r="BM799" s="18" t="s">
        <v>916</v>
      </c>
    </row>
    <row r="800" spans="2:47" s="1" customFormat="1" ht="12">
      <c r="B800" s="39"/>
      <c r="C800" s="40"/>
      <c r="D800" s="228" t="s">
        <v>145</v>
      </c>
      <c r="E800" s="40"/>
      <c r="F800" s="229" t="s">
        <v>917</v>
      </c>
      <c r="G800" s="40"/>
      <c r="H800" s="40"/>
      <c r="I800" s="143"/>
      <c r="J800" s="40"/>
      <c r="K800" s="40"/>
      <c r="L800" s="44"/>
      <c r="M800" s="230"/>
      <c r="N800" s="80"/>
      <c r="O800" s="80"/>
      <c r="P800" s="80"/>
      <c r="Q800" s="80"/>
      <c r="R800" s="80"/>
      <c r="S800" s="80"/>
      <c r="T800" s="81"/>
      <c r="AT800" s="18" t="s">
        <v>145</v>
      </c>
      <c r="AU800" s="18" t="s">
        <v>81</v>
      </c>
    </row>
    <row r="801" spans="2:51" s="12" customFormat="1" ht="12">
      <c r="B801" s="231"/>
      <c r="C801" s="232"/>
      <c r="D801" s="228" t="s">
        <v>147</v>
      </c>
      <c r="E801" s="233" t="s">
        <v>19</v>
      </c>
      <c r="F801" s="234" t="s">
        <v>322</v>
      </c>
      <c r="G801" s="232"/>
      <c r="H801" s="233" t="s">
        <v>19</v>
      </c>
      <c r="I801" s="235"/>
      <c r="J801" s="232"/>
      <c r="K801" s="232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147</v>
      </c>
      <c r="AU801" s="240" t="s">
        <v>81</v>
      </c>
      <c r="AV801" s="12" t="s">
        <v>79</v>
      </c>
      <c r="AW801" s="12" t="s">
        <v>34</v>
      </c>
      <c r="AX801" s="12" t="s">
        <v>72</v>
      </c>
      <c r="AY801" s="240" t="s">
        <v>136</v>
      </c>
    </row>
    <row r="802" spans="2:51" s="12" customFormat="1" ht="12">
      <c r="B802" s="231"/>
      <c r="C802" s="232"/>
      <c r="D802" s="228" t="s">
        <v>147</v>
      </c>
      <c r="E802" s="233" t="s">
        <v>19</v>
      </c>
      <c r="F802" s="234" t="s">
        <v>910</v>
      </c>
      <c r="G802" s="232"/>
      <c r="H802" s="233" t="s">
        <v>19</v>
      </c>
      <c r="I802" s="235"/>
      <c r="J802" s="232"/>
      <c r="K802" s="232"/>
      <c r="L802" s="236"/>
      <c r="M802" s="237"/>
      <c r="N802" s="238"/>
      <c r="O802" s="238"/>
      <c r="P802" s="238"/>
      <c r="Q802" s="238"/>
      <c r="R802" s="238"/>
      <c r="S802" s="238"/>
      <c r="T802" s="239"/>
      <c r="AT802" s="240" t="s">
        <v>147</v>
      </c>
      <c r="AU802" s="240" t="s">
        <v>81</v>
      </c>
      <c r="AV802" s="12" t="s">
        <v>79</v>
      </c>
      <c r="AW802" s="12" t="s">
        <v>34</v>
      </c>
      <c r="AX802" s="12" t="s">
        <v>72</v>
      </c>
      <c r="AY802" s="240" t="s">
        <v>136</v>
      </c>
    </row>
    <row r="803" spans="2:51" s="13" customFormat="1" ht="12">
      <c r="B803" s="241"/>
      <c r="C803" s="242"/>
      <c r="D803" s="228" t="s">
        <v>147</v>
      </c>
      <c r="E803" s="243" t="s">
        <v>19</v>
      </c>
      <c r="F803" s="244" t="s">
        <v>918</v>
      </c>
      <c r="G803" s="242"/>
      <c r="H803" s="245">
        <v>332.64</v>
      </c>
      <c r="I803" s="246"/>
      <c r="J803" s="242"/>
      <c r="K803" s="242"/>
      <c r="L803" s="247"/>
      <c r="M803" s="248"/>
      <c r="N803" s="249"/>
      <c r="O803" s="249"/>
      <c r="P803" s="249"/>
      <c r="Q803" s="249"/>
      <c r="R803" s="249"/>
      <c r="S803" s="249"/>
      <c r="T803" s="250"/>
      <c r="AT803" s="251" t="s">
        <v>147</v>
      </c>
      <c r="AU803" s="251" t="s">
        <v>81</v>
      </c>
      <c r="AV803" s="13" t="s">
        <v>81</v>
      </c>
      <c r="AW803" s="13" t="s">
        <v>34</v>
      </c>
      <c r="AX803" s="13" t="s">
        <v>72</v>
      </c>
      <c r="AY803" s="251" t="s">
        <v>136</v>
      </c>
    </row>
    <row r="804" spans="2:51" s="13" customFormat="1" ht="12">
      <c r="B804" s="241"/>
      <c r="C804" s="242"/>
      <c r="D804" s="228" t="s">
        <v>147</v>
      </c>
      <c r="E804" s="243" t="s">
        <v>19</v>
      </c>
      <c r="F804" s="244" t="s">
        <v>919</v>
      </c>
      <c r="G804" s="242"/>
      <c r="H804" s="245">
        <v>-23.76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AT804" s="251" t="s">
        <v>147</v>
      </c>
      <c r="AU804" s="251" t="s">
        <v>81</v>
      </c>
      <c r="AV804" s="13" t="s">
        <v>81</v>
      </c>
      <c r="AW804" s="13" t="s">
        <v>34</v>
      </c>
      <c r="AX804" s="13" t="s">
        <v>72</v>
      </c>
      <c r="AY804" s="251" t="s">
        <v>136</v>
      </c>
    </row>
    <row r="805" spans="2:51" s="14" customFormat="1" ht="12">
      <c r="B805" s="252"/>
      <c r="C805" s="253"/>
      <c r="D805" s="228" t="s">
        <v>147</v>
      </c>
      <c r="E805" s="254" t="s">
        <v>19</v>
      </c>
      <c r="F805" s="255" t="s">
        <v>150</v>
      </c>
      <c r="G805" s="253"/>
      <c r="H805" s="256">
        <v>308.88</v>
      </c>
      <c r="I805" s="257"/>
      <c r="J805" s="253"/>
      <c r="K805" s="253"/>
      <c r="L805" s="258"/>
      <c r="M805" s="259"/>
      <c r="N805" s="260"/>
      <c r="O805" s="260"/>
      <c r="P805" s="260"/>
      <c r="Q805" s="260"/>
      <c r="R805" s="260"/>
      <c r="S805" s="260"/>
      <c r="T805" s="261"/>
      <c r="AT805" s="262" t="s">
        <v>147</v>
      </c>
      <c r="AU805" s="262" t="s">
        <v>81</v>
      </c>
      <c r="AV805" s="14" t="s">
        <v>143</v>
      </c>
      <c r="AW805" s="14" t="s">
        <v>34</v>
      </c>
      <c r="AX805" s="14" t="s">
        <v>79</v>
      </c>
      <c r="AY805" s="262" t="s">
        <v>136</v>
      </c>
    </row>
    <row r="806" spans="2:65" s="1" customFormat="1" ht="20.4" customHeight="1">
      <c r="B806" s="39"/>
      <c r="C806" s="216" t="s">
        <v>920</v>
      </c>
      <c r="D806" s="216" t="s">
        <v>138</v>
      </c>
      <c r="E806" s="217" t="s">
        <v>921</v>
      </c>
      <c r="F806" s="218" t="s">
        <v>922</v>
      </c>
      <c r="G806" s="219" t="s">
        <v>165</v>
      </c>
      <c r="H806" s="220">
        <v>138.1</v>
      </c>
      <c r="I806" s="221"/>
      <c r="J806" s="222">
        <f>ROUND(I806*H806,2)</f>
        <v>0</v>
      </c>
      <c r="K806" s="218" t="s">
        <v>142</v>
      </c>
      <c r="L806" s="44"/>
      <c r="M806" s="223" t="s">
        <v>19</v>
      </c>
      <c r="N806" s="224" t="s">
        <v>43</v>
      </c>
      <c r="O806" s="80"/>
      <c r="P806" s="225">
        <f>O806*H806</f>
        <v>0</v>
      </c>
      <c r="Q806" s="225">
        <v>1.9968</v>
      </c>
      <c r="R806" s="225">
        <f>Q806*H806</f>
        <v>275.75807999999995</v>
      </c>
      <c r="S806" s="225">
        <v>0</v>
      </c>
      <c r="T806" s="226">
        <f>S806*H806</f>
        <v>0</v>
      </c>
      <c r="AR806" s="18" t="s">
        <v>143</v>
      </c>
      <c r="AT806" s="18" t="s">
        <v>138</v>
      </c>
      <c r="AU806" s="18" t="s">
        <v>81</v>
      </c>
      <c r="AY806" s="18" t="s">
        <v>136</v>
      </c>
      <c r="BE806" s="227">
        <f>IF(N806="základní",J806,0)</f>
        <v>0</v>
      </c>
      <c r="BF806" s="227">
        <f>IF(N806="snížená",J806,0)</f>
        <v>0</v>
      </c>
      <c r="BG806" s="227">
        <f>IF(N806="zákl. přenesená",J806,0)</f>
        <v>0</v>
      </c>
      <c r="BH806" s="227">
        <f>IF(N806="sníž. přenesená",J806,0)</f>
        <v>0</v>
      </c>
      <c r="BI806" s="227">
        <f>IF(N806="nulová",J806,0)</f>
        <v>0</v>
      </c>
      <c r="BJ806" s="18" t="s">
        <v>79</v>
      </c>
      <c r="BK806" s="227">
        <f>ROUND(I806*H806,2)</f>
        <v>0</v>
      </c>
      <c r="BL806" s="18" t="s">
        <v>143</v>
      </c>
      <c r="BM806" s="18" t="s">
        <v>923</v>
      </c>
    </row>
    <row r="807" spans="2:47" s="1" customFormat="1" ht="12">
      <c r="B807" s="39"/>
      <c r="C807" s="40"/>
      <c r="D807" s="228" t="s">
        <v>145</v>
      </c>
      <c r="E807" s="40"/>
      <c r="F807" s="229" t="s">
        <v>924</v>
      </c>
      <c r="G807" s="40"/>
      <c r="H807" s="40"/>
      <c r="I807" s="143"/>
      <c r="J807" s="40"/>
      <c r="K807" s="40"/>
      <c r="L807" s="44"/>
      <c r="M807" s="230"/>
      <c r="N807" s="80"/>
      <c r="O807" s="80"/>
      <c r="P807" s="80"/>
      <c r="Q807" s="80"/>
      <c r="R807" s="80"/>
      <c r="S807" s="80"/>
      <c r="T807" s="81"/>
      <c r="AT807" s="18" t="s">
        <v>145</v>
      </c>
      <c r="AU807" s="18" t="s">
        <v>81</v>
      </c>
    </row>
    <row r="808" spans="2:51" s="12" customFormat="1" ht="12">
      <c r="B808" s="231"/>
      <c r="C808" s="232"/>
      <c r="D808" s="228" t="s">
        <v>147</v>
      </c>
      <c r="E808" s="233" t="s">
        <v>19</v>
      </c>
      <c r="F808" s="234" t="s">
        <v>817</v>
      </c>
      <c r="G808" s="232"/>
      <c r="H808" s="233" t="s">
        <v>19</v>
      </c>
      <c r="I808" s="235"/>
      <c r="J808" s="232"/>
      <c r="K808" s="232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147</v>
      </c>
      <c r="AU808" s="240" t="s">
        <v>81</v>
      </c>
      <c r="AV808" s="12" t="s">
        <v>79</v>
      </c>
      <c r="AW808" s="12" t="s">
        <v>34</v>
      </c>
      <c r="AX808" s="12" t="s">
        <v>72</v>
      </c>
      <c r="AY808" s="240" t="s">
        <v>136</v>
      </c>
    </row>
    <row r="809" spans="2:51" s="12" customFormat="1" ht="12">
      <c r="B809" s="231"/>
      <c r="C809" s="232"/>
      <c r="D809" s="228" t="s">
        <v>147</v>
      </c>
      <c r="E809" s="233" t="s">
        <v>19</v>
      </c>
      <c r="F809" s="234" t="s">
        <v>925</v>
      </c>
      <c r="G809" s="232"/>
      <c r="H809" s="233" t="s">
        <v>19</v>
      </c>
      <c r="I809" s="235"/>
      <c r="J809" s="232"/>
      <c r="K809" s="232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147</v>
      </c>
      <c r="AU809" s="240" t="s">
        <v>81</v>
      </c>
      <c r="AV809" s="12" t="s">
        <v>79</v>
      </c>
      <c r="AW809" s="12" t="s">
        <v>34</v>
      </c>
      <c r="AX809" s="12" t="s">
        <v>72</v>
      </c>
      <c r="AY809" s="240" t="s">
        <v>136</v>
      </c>
    </row>
    <row r="810" spans="2:51" s="13" customFormat="1" ht="12">
      <c r="B810" s="241"/>
      <c r="C810" s="242"/>
      <c r="D810" s="228" t="s">
        <v>147</v>
      </c>
      <c r="E810" s="243" t="s">
        <v>19</v>
      </c>
      <c r="F810" s="244" t="s">
        <v>926</v>
      </c>
      <c r="G810" s="242"/>
      <c r="H810" s="245">
        <v>103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AT810" s="251" t="s">
        <v>147</v>
      </c>
      <c r="AU810" s="251" t="s">
        <v>81</v>
      </c>
      <c r="AV810" s="13" t="s">
        <v>81</v>
      </c>
      <c r="AW810" s="13" t="s">
        <v>34</v>
      </c>
      <c r="AX810" s="13" t="s">
        <v>72</v>
      </c>
      <c r="AY810" s="251" t="s">
        <v>136</v>
      </c>
    </row>
    <row r="811" spans="2:51" s="13" customFormat="1" ht="12">
      <c r="B811" s="241"/>
      <c r="C811" s="242"/>
      <c r="D811" s="228" t="s">
        <v>147</v>
      </c>
      <c r="E811" s="243" t="s">
        <v>19</v>
      </c>
      <c r="F811" s="244" t="s">
        <v>927</v>
      </c>
      <c r="G811" s="242"/>
      <c r="H811" s="245">
        <v>25.5</v>
      </c>
      <c r="I811" s="246"/>
      <c r="J811" s="242"/>
      <c r="K811" s="242"/>
      <c r="L811" s="247"/>
      <c r="M811" s="248"/>
      <c r="N811" s="249"/>
      <c r="O811" s="249"/>
      <c r="P811" s="249"/>
      <c r="Q811" s="249"/>
      <c r="R811" s="249"/>
      <c r="S811" s="249"/>
      <c r="T811" s="250"/>
      <c r="AT811" s="251" t="s">
        <v>147</v>
      </c>
      <c r="AU811" s="251" t="s">
        <v>81</v>
      </c>
      <c r="AV811" s="13" t="s">
        <v>81</v>
      </c>
      <c r="AW811" s="13" t="s">
        <v>34</v>
      </c>
      <c r="AX811" s="13" t="s">
        <v>72</v>
      </c>
      <c r="AY811" s="251" t="s">
        <v>136</v>
      </c>
    </row>
    <row r="812" spans="2:51" s="13" customFormat="1" ht="12">
      <c r="B812" s="241"/>
      <c r="C812" s="242"/>
      <c r="D812" s="228" t="s">
        <v>147</v>
      </c>
      <c r="E812" s="243" t="s">
        <v>19</v>
      </c>
      <c r="F812" s="244" t="s">
        <v>928</v>
      </c>
      <c r="G812" s="242"/>
      <c r="H812" s="245">
        <v>27.6</v>
      </c>
      <c r="I812" s="246"/>
      <c r="J812" s="242"/>
      <c r="K812" s="242"/>
      <c r="L812" s="247"/>
      <c r="M812" s="248"/>
      <c r="N812" s="249"/>
      <c r="O812" s="249"/>
      <c r="P812" s="249"/>
      <c r="Q812" s="249"/>
      <c r="R812" s="249"/>
      <c r="S812" s="249"/>
      <c r="T812" s="250"/>
      <c r="AT812" s="251" t="s">
        <v>147</v>
      </c>
      <c r="AU812" s="251" t="s">
        <v>81</v>
      </c>
      <c r="AV812" s="13" t="s">
        <v>81</v>
      </c>
      <c r="AW812" s="13" t="s">
        <v>34</v>
      </c>
      <c r="AX812" s="13" t="s">
        <v>72</v>
      </c>
      <c r="AY812" s="251" t="s">
        <v>136</v>
      </c>
    </row>
    <row r="813" spans="2:51" s="13" customFormat="1" ht="12">
      <c r="B813" s="241"/>
      <c r="C813" s="242"/>
      <c r="D813" s="228" t="s">
        <v>147</v>
      </c>
      <c r="E813" s="243" t="s">
        <v>19</v>
      </c>
      <c r="F813" s="244" t="s">
        <v>929</v>
      </c>
      <c r="G813" s="242"/>
      <c r="H813" s="245">
        <v>-18</v>
      </c>
      <c r="I813" s="246"/>
      <c r="J813" s="242"/>
      <c r="K813" s="242"/>
      <c r="L813" s="247"/>
      <c r="M813" s="248"/>
      <c r="N813" s="249"/>
      <c r="O813" s="249"/>
      <c r="P813" s="249"/>
      <c r="Q813" s="249"/>
      <c r="R813" s="249"/>
      <c r="S813" s="249"/>
      <c r="T813" s="250"/>
      <c r="AT813" s="251" t="s">
        <v>147</v>
      </c>
      <c r="AU813" s="251" t="s">
        <v>81</v>
      </c>
      <c r="AV813" s="13" t="s">
        <v>81</v>
      </c>
      <c r="AW813" s="13" t="s">
        <v>34</v>
      </c>
      <c r="AX813" s="13" t="s">
        <v>72</v>
      </c>
      <c r="AY813" s="251" t="s">
        <v>136</v>
      </c>
    </row>
    <row r="814" spans="2:51" s="14" customFormat="1" ht="12">
      <c r="B814" s="252"/>
      <c r="C814" s="253"/>
      <c r="D814" s="228" t="s">
        <v>147</v>
      </c>
      <c r="E814" s="254" t="s">
        <v>19</v>
      </c>
      <c r="F814" s="255" t="s">
        <v>150</v>
      </c>
      <c r="G814" s="253"/>
      <c r="H814" s="256">
        <v>138.1</v>
      </c>
      <c r="I814" s="257"/>
      <c r="J814" s="253"/>
      <c r="K814" s="253"/>
      <c r="L814" s="258"/>
      <c r="M814" s="259"/>
      <c r="N814" s="260"/>
      <c r="O814" s="260"/>
      <c r="P814" s="260"/>
      <c r="Q814" s="260"/>
      <c r="R814" s="260"/>
      <c r="S814" s="260"/>
      <c r="T814" s="261"/>
      <c r="AT814" s="262" t="s">
        <v>147</v>
      </c>
      <c r="AU814" s="262" t="s">
        <v>81</v>
      </c>
      <c r="AV814" s="14" t="s">
        <v>143</v>
      </c>
      <c r="AW814" s="14" t="s">
        <v>34</v>
      </c>
      <c r="AX814" s="14" t="s">
        <v>79</v>
      </c>
      <c r="AY814" s="262" t="s">
        <v>136</v>
      </c>
    </row>
    <row r="815" spans="2:65" s="1" customFormat="1" ht="20.4" customHeight="1">
      <c r="B815" s="39"/>
      <c r="C815" s="216" t="s">
        <v>930</v>
      </c>
      <c r="D815" s="216" t="s">
        <v>138</v>
      </c>
      <c r="E815" s="217" t="s">
        <v>931</v>
      </c>
      <c r="F815" s="218" t="s">
        <v>932</v>
      </c>
      <c r="G815" s="219" t="s">
        <v>141</v>
      </c>
      <c r="H815" s="220">
        <v>276.2</v>
      </c>
      <c r="I815" s="221"/>
      <c r="J815" s="222">
        <f>ROUND(I815*H815,2)</f>
        <v>0</v>
      </c>
      <c r="K815" s="218" t="s">
        <v>142</v>
      </c>
      <c r="L815" s="44"/>
      <c r="M815" s="223" t="s">
        <v>19</v>
      </c>
      <c r="N815" s="224" t="s">
        <v>43</v>
      </c>
      <c r="O815" s="80"/>
      <c r="P815" s="225">
        <f>O815*H815</f>
        <v>0</v>
      </c>
      <c r="Q815" s="225">
        <v>0</v>
      </c>
      <c r="R815" s="225">
        <f>Q815*H815</f>
        <v>0</v>
      </c>
      <c r="S815" s="225">
        <v>0</v>
      </c>
      <c r="T815" s="226">
        <f>S815*H815</f>
        <v>0</v>
      </c>
      <c r="AR815" s="18" t="s">
        <v>143</v>
      </c>
      <c r="AT815" s="18" t="s">
        <v>138</v>
      </c>
      <c r="AU815" s="18" t="s">
        <v>81</v>
      </c>
      <c r="AY815" s="18" t="s">
        <v>136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18" t="s">
        <v>79</v>
      </c>
      <c r="BK815" s="227">
        <f>ROUND(I815*H815,2)</f>
        <v>0</v>
      </c>
      <c r="BL815" s="18" t="s">
        <v>143</v>
      </c>
      <c r="BM815" s="18" t="s">
        <v>933</v>
      </c>
    </row>
    <row r="816" spans="2:47" s="1" customFormat="1" ht="12">
      <c r="B816" s="39"/>
      <c r="C816" s="40"/>
      <c r="D816" s="228" t="s">
        <v>145</v>
      </c>
      <c r="E816" s="40"/>
      <c r="F816" s="229" t="s">
        <v>934</v>
      </c>
      <c r="G816" s="40"/>
      <c r="H816" s="40"/>
      <c r="I816" s="143"/>
      <c r="J816" s="40"/>
      <c r="K816" s="40"/>
      <c r="L816" s="44"/>
      <c r="M816" s="230"/>
      <c r="N816" s="80"/>
      <c r="O816" s="80"/>
      <c r="P816" s="80"/>
      <c r="Q816" s="80"/>
      <c r="R816" s="80"/>
      <c r="S816" s="80"/>
      <c r="T816" s="81"/>
      <c r="AT816" s="18" t="s">
        <v>145</v>
      </c>
      <c r="AU816" s="18" t="s">
        <v>81</v>
      </c>
    </row>
    <row r="817" spans="2:51" s="12" customFormat="1" ht="12">
      <c r="B817" s="231"/>
      <c r="C817" s="232"/>
      <c r="D817" s="228" t="s">
        <v>147</v>
      </c>
      <c r="E817" s="233" t="s">
        <v>19</v>
      </c>
      <c r="F817" s="234" t="s">
        <v>817</v>
      </c>
      <c r="G817" s="232"/>
      <c r="H817" s="233" t="s">
        <v>19</v>
      </c>
      <c r="I817" s="235"/>
      <c r="J817" s="232"/>
      <c r="K817" s="232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147</v>
      </c>
      <c r="AU817" s="240" t="s">
        <v>81</v>
      </c>
      <c r="AV817" s="12" t="s">
        <v>79</v>
      </c>
      <c r="AW817" s="12" t="s">
        <v>34</v>
      </c>
      <c r="AX817" s="12" t="s">
        <v>72</v>
      </c>
      <c r="AY817" s="240" t="s">
        <v>136</v>
      </c>
    </row>
    <row r="818" spans="2:51" s="12" customFormat="1" ht="12">
      <c r="B818" s="231"/>
      <c r="C818" s="232"/>
      <c r="D818" s="228" t="s">
        <v>147</v>
      </c>
      <c r="E818" s="233" t="s">
        <v>19</v>
      </c>
      <c r="F818" s="234" t="s">
        <v>935</v>
      </c>
      <c r="G818" s="232"/>
      <c r="H818" s="233" t="s">
        <v>19</v>
      </c>
      <c r="I818" s="235"/>
      <c r="J818" s="232"/>
      <c r="K818" s="232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147</v>
      </c>
      <c r="AU818" s="240" t="s">
        <v>81</v>
      </c>
      <c r="AV818" s="12" t="s">
        <v>79</v>
      </c>
      <c r="AW818" s="12" t="s">
        <v>34</v>
      </c>
      <c r="AX818" s="12" t="s">
        <v>72</v>
      </c>
      <c r="AY818" s="240" t="s">
        <v>136</v>
      </c>
    </row>
    <row r="819" spans="2:51" s="13" customFormat="1" ht="12">
      <c r="B819" s="241"/>
      <c r="C819" s="242"/>
      <c r="D819" s="228" t="s">
        <v>147</v>
      </c>
      <c r="E819" s="243" t="s">
        <v>19</v>
      </c>
      <c r="F819" s="244" t="s">
        <v>936</v>
      </c>
      <c r="G819" s="242"/>
      <c r="H819" s="245">
        <v>206</v>
      </c>
      <c r="I819" s="246"/>
      <c r="J819" s="242"/>
      <c r="K819" s="242"/>
      <c r="L819" s="247"/>
      <c r="M819" s="248"/>
      <c r="N819" s="249"/>
      <c r="O819" s="249"/>
      <c r="P819" s="249"/>
      <c r="Q819" s="249"/>
      <c r="R819" s="249"/>
      <c r="S819" s="249"/>
      <c r="T819" s="250"/>
      <c r="AT819" s="251" t="s">
        <v>147</v>
      </c>
      <c r="AU819" s="251" t="s">
        <v>81</v>
      </c>
      <c r="AV819" s="13" t="s">
        <v>81</v>
      </c>
      <c r="AW819" s="13" t="s">
        <v>34</v>
      </c>
      <c r="AX819" s="13" t="s">
        <v>72</v>
      </c>
      <c r="AY819" s="251" t="s">
        <v>136</v>
      </c>
    </row>
    <row r="820" spans="2:51" s="13" customFormat="1" ht="12">
      <c r="B820" s="241"/>
      <c r="C820" s="242"/>
      <c r="D820" s="228" t="s">
        <v>147</v>
      </c>
      <c r="E820" s="243" t="s">
        <v>19</v>
      </c>
      <c r="F820" s="244" t="s">
        <v>937</v>
      </c>
      <c r="G820" s="242"/>
      <c r="H820" s="245">
        <v>51</v>
      </c>
      <c r="I820" s="246"/>
      <c r="J820" s="242"/>
      <c r="K820" s="242"/>
      <c r="L820" s="247"/>
      <c r="M820" s="248"/>
      <c r="N820" s="249"/>
      <c r="O820" s="249"/>
      <c r="P820" s="249"/>
      <c r="Q820" s="249"/>
      <c r="R820" s="249"/>
      <c r="S820" s="249"/>
      <c r="T820" s="250"/>
      <c r="AT820" s="251" t="s">
        <v>147</v>
      </c>
      <c r="AU820" s="251" t="s">
        <v>81</v>
      </c>
      <c r="AV820" s="13" t="s">
        <v>81</v>
      </c>
      <c r="AW820" s="13" t="s">
        <v>34</v>
      </c>
      <c r="AX820" s="13" t="s">
        <v>72</v>
      </c>
      <c r="AY820" s="251" t="s">
        <v>136</v>
      </c>
    </row>
    <row r="821" spans="2:51" s="13" customFormat="1" ht="12">
      <c r="B821" s="241"/>
      <c r="C821" s="242"/>
      <c r="D821" s="228" t="s">
        <v>147</v>
      </c>
      <c r="E821" s="243" t="s">
        <v>19</v>
      </c>
      <c r="F821" s="244" t="s">
        <v>938</v>
      </c>
      <c r="G821" s="242"/>
      <c r="H821" s="245">
        <v>55.2</v>
      </c>
      <c r="I821" s="246"/>
      <c r="J821" s="242"/>
      <c r="K821" s="242"/>
      <c r="L821" s="247"/>
      <c r="M821" s="248"/>
      <c r="N821" s="249"/>
      <c r="O821" s="249"/>
      <c r="P821" s="249"/>
      <c r="Q821" s="249"/>
      <c r="R821" s="249"/>
      <c r="S821" s="249"/>
      <c r="T821" s="250"/>
      <c r="AT821" s="251" t="s">
        <v>147</v>
      </c>
      <c r="AU821" s="251" t="s">
        <v>81</v>
      </c>
      <c r="AV821" s="13" t="s">
        <v>81</v>
      </c>
      <c r="AW821" s="13" t="s">
        <v>34</v>
      </c>
      <c r="AX821" s="13" t="s">
        <v>72</v>
      </c>
      <c r="AY821" s="251" t="s">
        <v>136</v>
      </c>
    </row>
    <row r="822" spans="2:51" s="13" customFormat="1" ht="12">
      <c r="B822" s="241"/>
      <c r="C822" s="242"/>
      <c r="D822" s="228" t="s">
        <v>147</v>
      </c>
      <c r="E822" s="243" t="s">
        <v>19</v>
      </c>
      <c r="F822" s="244" t="s">
        <v>939</v>
      </c>
      <c r="G822" s="242"/>
      <c r="H822" s="245">
        <v>-36</v>
      </c>
      <c r="I822" s="246"/>
      <c r="J822" s="242"/>
      <c r="K822" s="242"/>
      <c r="L822" s="247"/>
      <c r="M822" s="248"/>
      <c r="N822" s="249"/>
      <c r="O822" s="249"/>
      <c r="P822" s="249"/>
      <c r="Q822" s="249"/>
      <c r="R822" s="249"/>
      <c r="S822" s="249"/>
      <c r="T822" s="250"/>
      <c r="AT822" s="251" t="s">
        <v>147</v>
      </c>
      <c r="AU822" s="251" t="s">
        <v>81</v>
      </c>
      <c r="AV822" s="13" t="s">
        <v>81</v>
      </c>
      <c r="AW822" s="13" t="s">
        <v>34</v>
      </c>
      <c r="AX822" s="13" t="s">
        <v>72</v>
      </c>
      <c r="AY822" s="251" t="s">
        <v>136</v>
      </c>
    </row>
    <row r="823" spans="2:51" s="14" customFormat="1" ht="12">
      <c r="B823" s="252"/>
      <c r="C823" s="253"/>
      <c r="D823" s="228" t="s">
        <v>147</v>
      </c>
      <c r="E823" s="254" t="s">
        <v>19</v>
      </c>
      <c r="F823" s="255" t="s">
        <v>150</v>
      </c>
      <c r="G823" s="253"/>
      <c r="H823" s="256">
        <v>276.2</v>
      </c>
      <c r="I823" s="257"/>
      <c r="J823" s="253"/>
      <c r="K823" s="253"/>
      <c r="L823" s="258"/>
      <c r="M823" s="259"/>
      <c r="N823" s="260"/>
      <c r="O823" s="260"/>
      <c r="P823" s="260"/>
      <c r="Q823" s="260"/>
      <c r="R823" s="260"/>
      <c r="S823" s="260"/>
      <c r="T823" s="261"/>
      <c r="AT823" s="262" t="s">
        <v>147</v>
      </c>
      <c r="AU823" s="262" t="s">
        <v>81</v>
      </c>
      <c r="AV823" s="14" t="s">
        <v>143</v>
      </c>
      <c r="AW823" s="14" t="s">
        <v>34</v>
      </c>
      <c r="AX823" s="14" t="s">
        <v>79</v>
      </c>
      <c r="AY823" s="262" t="s">
        <v>136</v>
      </c>
    </row>
    <row r="824" spans="2:65" s="1" customFormat="1" ht="20.4" customHeight="1">
      <c r="B824" s="39"/>
      <c r="C824" s="216" t="s">
        <v>940</v>
      </c>
      <c r="D824" s="216" t="s">
        <v>138</v>
      </c>
      <c r="E824" s="217" t="s">
        <v>941</v>
      </c>
      <c r="F824" s="218" t="s">
        <v>942</v>
      </c>
      <c r="G824" s="219" t="s">
        <v>165</v>
      </c>
      <c r="H824" s="220">
        <v>13.2</v>
      </c>
      <c r="I824" s="221"/>
      <c r="J824" s="222">
        <f>ROUND(I824*H824,2)</f>
        <v>0</v>
      </c>
      <c r="K824" s="218" t="s">
        <v>142</v>
      </c>
      <c r="L824" s="44"/>
      <c r="M824" s="223" t="s">
        <v>19</v>
      </c>
      <c r="N824" s="224" t="s">
        <v>43</v>
      </c>
      <c r="O824" s="80"/>
      <c r="P824" s="225">
        <f>O824*H824</f>
        <v>0</v>
      </c>
      <c r="Q824" s="225">
        <v>2.43279</v>
      </c>
      <c r="R824" s="225">
        <f>Q824*H824</f>
        <v>32.11282799999999</v>
      </c>
      <c r="S824" s="225">
        <v>0</v>
      </c>
      <c r="T824" s="226">
        <f>S824*H824</f>
        <v>0</v>
      </c>
      <c r="AR824" s="18" t="s">
        <v>143</v>
      </c>
      <c r="AT824" s="18" t="s">
        <v>138</v>
      </c>
      <c r="AU824" s="18" t="s">
        <v>81</v>
      </c>
      <c r="AY824" s="18" t="s">
        <v>136</v>
      </c>
      <c r="BE824" s="227">
        <f>IF(N824="základní",J824,0)</f>
        <v>0</v>
      </c>
      <c r="BF824" s="227">
        <f>IF(N824="snížená",J824,0)</f>
        <v>0</v>
      </c>
      <c r="BG824" s="227">
        <f>IF(N824="zákl. přenesená",J824,0)</f>
        <v>0</v>
      </c>
      <c r="BH824" s="227">
        <f>IF(N824="sníž. přenesená",J824,0)</f>
        <v>0</v>
      </c>
      <c r="BI824" s="227">
        <f>IF(N824="nulová",J824,0)</f>
        <v>0</v>
      </c>
      <c r="BJ824" s="18" t="s">
        <v>79</v>
      </c>
      <c r="BK824" s="227">
        <f>ROUND(I824*H824,2)</f>
        <v>0</v>
      </c>
      <c r="BL824" s="18" t="s">
        <v>143</v>
      </c>
      <c r="BM824" s="18" t="s">
        <v>943</v>
      </c>
    </row>
    <row r="825" spans="2:47" s="1" customFormat="1" ht="12">
      <c r="B825" s="39"/>
      <c r="C825" s="40"/>
      <c r="D825" s="228" t="s">
        <v>145</v>
      </c>
      <c r="E825" s="40"/>
      <c r="F825" s="229" t="s">
        <v>944</v>
      </c>
      <c r="G825" s="40"/>
      <c r="H825" s="40"/>
      <c r="I825" s="143"/>
      <c r="J825" s="40"/>
      <c r="K825" s="40"/>
      <c r="L825" s="44"/>
      <c r="M825" s="230"/>
      <c r="N825" s="80"/>
      <c r="O825" s="80"/>
      <c r="P825" s="80"/>
      <c r="Q825" s="80"/>
      <c r="R825" s="80"/>
      <c r="S825" s="80"/>
      <c r="T825" s="81"/>
      <c r="AT825" s="18" t="s">
        <v>145</v>
      </c>
      <c r="AU825" s="18" t="s">
        <v>81</v>
      </c>
    </row>
    <row r="826" spans="2:51" s="12" customFormat="1" ht="12">
      <c r="B826" s="231"/>
      <c r="C826" s="232"/>
      <c r="D826" s="228" t="s">
        <v>147</v>
      </c>
      <c r="E826" s="233" t="s">
        <v>19</v>
      </c>
      <c r="F826" s="234" t="s">
        <v>945</v>
      </c>
      <c r="G826" s="232"/>
      <c r="H826" s="233" t="s">
        <v>19</v>
      </c>
      <c r="I826" s="235"/>
      <c r="J826" s="232"/>
      <c r="K826" s="232"/>
      <c r="L826" s="236"/>
      <c r="M826" s="237"/>
      <c r="N826" s="238"/>
      <c r="O826" s="238"/>
      <c r="P826" s="238"/>
      <c r="Q826" s="238"/>
      <c r="R826" s="238"/>
      <c r="S826" s="238"/>
      <c r="T826" s="239"/>
      <c r="AT826" s="240" t="s">
        <v>147</v>
      </c>
      <c r="AU826" s="240" t="s">
        <v>81</v>
      </c>
      <c r="AV826" s="12" t="s">
        <v>79</v>
      </c>
      <c r="AW826" s="12" t="s">
        <v>34</v>
      </c>
      <c r="AX826" s="12" t="s">
        <v>72</v>
      </c>
      <c r="AY826" s="240" t="s">
        <v>136</v>
      </c>
    </row>
    <row r="827" spans="2:51" s="12" customFormat="1" ht="12">
      <c r="B827" s="231"/>
      <c r="C827" s="232"/>
      <c r="D827" s="228" t="s">
        <v>147</v>
      </c>
      <c r="E827" s="233" t="s">
        <v>19</v>
      </c>
      <c r="F827" s="234" t="s">
        <v>946</v>
      </c>
      <c r="G827" s="232"/>
      <c r="H827" s="233" t="s">
        <v>19</v>
      </c>
      <c r="I827" s="235"/>
      <c r="J827" s="232"/>
      <c r="K827" s="232"/>
      <c r="L827" s="236"/>
      <c r="M827" s="237"/>
      <c r="N827" s="238"/>
      <c r="O827" s="238"/>
      <c r="P827" s="238"/>
      <c r="Q827" s="238"/>
      <c r="R827" s="238"/>
      <c r="S827" s="238"/>
      <c r="T827" s="239"/>
      <c r="AT827" s="240" t="s">
        <v>147</v>
      </c>
      <c r="AU827" s="240" t="s">
        <v>81</v>
      </c>
      <c r="AV827" s="12" t="s">
        <v>79</v>
      </c>
      <c r="AW827" s="12" t="s">
        <v>34</v>
      </c>
      <c r="AX827" s="12" t="s">
        <v>72</v>
      </c>
      <c r="AY827" s="240" t="s">
        <v>136</v>
      </c>
    </row>
    <row r="828" spans="2:51" s="13" customFormat="1" ht="12">
      <c r="B828" s="241"/>
      <c r="C828" s="242"/>
      <c r="D828" s="228" t="s">
        <v>147</v>
      </c>
      <c r="E828" s="243" t="s">
        <v>19</v>
      </c>
      <c r="F828" s="244" t="s">
        <v>947</v>
      </c>
      <c r="G828" s="242"/>
      <c r="H828" s="245">
        <v>1.08</v>
      </c>
      <c r="I828" s="246"/>
      <c r="J828" s="242"/>
      <c r="K828" s="242"/>
      <c r="L828" s="247"/>
      <c r="M828" s="248"/>
      <c r="N828" s="249"/>
      <c r="O828" s="249"/>
      <c r="P828" s="249"/>
      <c r="Q828" s="249"/>
      <c r="R828" s="249"/>
      <c r="S828" s="249"/>
      <c r="T828" s="250"/>
      <c r="AT828" s="251" t="s">
        <v>147</v>
      </c>
      <c r="AU828" s="251" t="s">
        <v>81</v>
      </c>
      <c r="AV828" s="13" t="s">
        <v>81</v>
      </c>
      <c r="AW828" s="13" t="s">
        <v>34</v>
      </c>
      <c r="AX828" s="13" t="s">
        <v>72</v>
      </c>
      <c r="AY828" s="251" t="s">
        <v>136</v>
      </c>
    </row>
    <row r="829" spans="2:51" s="13" customFormat="1" ht="12">
      <c r="B829" s="241"/>
      <c r="C829" s="242"/>
      <c r="D829" s="228" t="s">
        <v>147</v>
      </c>
      <c r="E829" s="243" t="s">
        <v>19</v>
      </c>
      <c r="F829" s="244" t="s">
        <v>948</v>
      </c>
      <c r="G829" s="242"/>
      <c r="H829" s="245">
        <v>4.86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AT829" s="251" t="s">
        <v>147</v>
      </c>
      <c r="AU829" s="251" t="s">
        <v>81</v>
      </c>
      <c r="AV829" s="13" t="s">
        <v>81</v>
      </c>
      <c r="AW829" s="13" t="s">
        <v>34</v>
      </c>
      <c r="AX829" s="13" t="s">
        <v>72</v>
      </c>
      <c r="AY829" s="251" t="s">
        <v>136</v>
      </c>
    </row>
    <row r="830" spans="2:51" s="13" customFormat="1" ht="12">
      <c r="B830" s="241"/>
      <c r="C830" s="242"/>
      <c r="D830" s="228" t="s">
        <v>147</v>
      </c>
      <c r="E830" s="243" t="s">
        <v>19</v>
      </c>
      <c r="F830" s="244" t="s">
        <v>949</v>
      </c>
      <c r="G830" s="242"/>
      <c r="H830" s="245">
        <v>2.7</v>
      </c>
      <c r="I830" s="246"/>
      <c r="J830" s="242"/>
      <c r="K830" s="242"/>
      <c r="L830" s="247"/>
      <c r="M830" s="248"/>
      <c r="N830" s="249"/>
      <c r="O830" s="249"/>
      <c r="P830" s="249"/>
      <c r="Q830" s="249"/>
      <c r="R830" s="249"/>
      <c r="S830" s="249"/>
      <c r="T830" s="250"/>
      <c r="AT830" s="251" t="s">
        <v>147</v>
      </c>
      <c r="AU830" s="251" t="s">
        <v>81</v>
      </c>
      <c r="AV830" s="13" t="s">
        <v>81</v>
      </c>
      <c r="AW830" s="13" t="s">
        <v>34</v>
      </c>
      <c r="AX830" s="13" t="s">
        <v>72</v>
      </c>
      <c r="AY830" s="251" t="s">
        <v>136</v>
      </c>
    </row>
    <row r="831" spans="2:51" s="13" customFormat="1" ht="12">
      <c r="B831" s="241"/>
      <c r="C831" s="242"/>
      <c r="D831" s="228" t="s">
        <v>147</v>
      </c>
      <c r="E831" s="243" t="s">
        <v>19</v>
      </c>
      <c r="F831" s="244" t="s">
        <v>950</v>
      </c>
      <c r="G831" s="242"/>
      <c r="H831" s="245">
        <v>0.84</v>
      </c>
      <c r="I831" s="246"/>
      <c r="J831" s="242"/>
      <c r="K831" s="242"/>
      <c r="L831" s="247"/>
      <c r="M831" s="248"/>
      <c r="N831" s="249"/>
      <c r="O831" s="249"/>
      <c r="P831" s="249"/>
      <c r="Q831" s="249"/>
      <c r="R831" s="249"/>
      <c r="S831" s="249"/>
      <c r="T831" s="250"/>
      <c r="AT831" s="251" t="s">
        <v>147</v>
      </c>
      <c r="AU831" s="251" t="s">
        <v>81</v>
      </c>
      <c r="AV831" s="13" t="s">
        <v>81</v>
      </c>
      <c r="AW831" s="13" t="s">
        <v>34</v>
      </c>
      <c r="AX831" s="13" t="s">
        <v>72</v>
      </c>
      <c r="AY831" s="251" t="s">
        <v>136</v>
      </c>
    </row>
    <row r="832" spans="2:51" s="13" customFormat="1" ht="12">
      <c r="B832" s="241"/>
      <c r="C832" s="242"/>
      <c r="D832" s="228" t="s">
        <v>147</v>
      </c>
      <c r="E832" s="243" t="s">
        <v>19</v>
      </c>
      <c r="F832" s="244" t="s">
        <v>951</v>
      </c>
      <c r="G832" s="242"/>
      <c r="H832" s="245">
        <v>0.84</v>
      </c>
      <c r="I832" s="246"/>
      <c r="J832" s="242"/>
      <c r="K832" s="242"/>
      <c r="L832" s="247"/>
      <c r="M832" s="248"/>
      <c r="N832" s="249"/>
      <c r="O832" s="249"/>
      <c r="P832" s="249"/>
      <c r="Q832" s="249"/>
      <c r="R832" s="249"/>
      <c r="S832" s="249"/>
      <c r="T832" s="250"/>
      <c r="AT832" s="251" t="s">
        <v>147</v>
      </c>
      <c r="AU832" s="251" t="s">
        <v>81</v>
      </c>
      <c r="AV832" s="13" t="s">
        <v>81</v>
      </c>
      <c r="AW832" s="13" t="s">
        <v>34</v>
      </c>
      <c r="AX832" s="13" t="s">
        <v>72</v>
      </c>
      <c r="AY832" s="251" t="s">
        <v>136</v>
      </c>
    </row>
    <row r="833" spans="2:51" s="13" customFormat="1" ht="12">
      <c r="B833" s="241"/>
      <c r="C833" s="242"/>
      <c r="D833" s="228" t="s">
        <v>147</v>
      </c>
      <c r="E833" s="243" t="s">
        <v>19</v>
      </c>
      <c r="F833" s="244" t="s">
        <v>952</v>
      </c>
      <c r="G833" s="242"/>
      <c r="H833" s="245">
        <v>1.92</v>
      </c>
      <c r="I833" s="246"/>
      <c r="J833" s="242"/>
      <c r="K833" s="242"/>
      <c r="L833" s="247"/>
      <c r="M833" s="248"/>
      <c r="N833" s="249"/>
      <c r="O833" s="249"/>
      <c r="P833" s="249"/>
      <c r="Q833" s="249"/>
      <c r="R833" s="249"/>
      <c r="S833" s="249"/>
      <c r="T833" s="250"/>
      <c r="AT833" s="251" t="s">
        <v>147</v>
      </c>
      <c r="AU833" s="251" t="s">
        <v>81</v>
      </c>
      <c r="AV833" s="13" t="s">
        <v>81</v>
      </c>
      <c r="AW833" s="13" t="s">
        <v>34</v>
      </c>
      <c r="AX833" s="13" t="s">
        <v>72</v>
      </c>
      <c r="AY833" s="251" t="s">
        <v>136</v>
      </c>
    </row>
    <row r="834" spans="2:51" s="13" customFormat="1" ht="12">
      <c r="B834" s="241"/>
      <c r="C834" s="242"/>
      <c r="D834" s="228" t="s">
        <v>147</v>
      </c>
      <c r="E834" s="243" t="s">
        <v>19</v>
      </c>
      <c r="F834" s="244" t="s">
        <v>953</v>
      </c>
      <c r="G834" s="242"/>
      <c r="H834" s="245">
        <v>0.96</v>
      </c>
      <c r="I834" s="246"/>
      <c r="J834" s="242"/>
      <c r="K834" s="242"/>
      <c r="L834" s="247"/>
      <c r="M834" s="248"/>
      <c r="N834" s="249"/>
      <c r="O834" s="249"/>
      <c r="P834" s="249"/>
      <c r="Q834" s="249"/>
      <c r="R834" s="249"/>
      <c r="S834" s="249"/>
      <c r="T834" s="250"/>
      <c r="AT834" s="251" t="s">
        <v>147</v>
      </c>
      <c r="AU834" s="251" t="s">
        <v>81</v>
      </c>
      <c r="AV834" s="13" t="s">
        <v>81</v>
      </c>
      <c r="AW834" s="13" t="s">
        <v>34</v>
      </c>
      <c r="AX834" s="13" t="s">
        <v>72</v>
      </c>
      <c r="AY834" s="251" t="s">
        <v>136</v>
      </c>
    </row>
    <row r="835" spans="2:51" s="14" customFormat="1" ht="12">
      <c r="B835" s="252"/>
      <c r="C835" s="253"/>
      <c r="D835" s="228" t="s">
        <v>147</v>
      </c>
      <c r="E835" s="254" t="s">
        <v>19</v>
      </c>
      <c r="F835" s="255" t="s">
        <v>150</v>
      </c>
      <c r="G835" s="253"/>
      <c r="H835" s="256">
        <v>13.2</v>
      </c>
      <c r="I835" s="257"/>
      <c r="J835" s="253"/>
      <c r="K835" s="253"/>
      <c r="L835" s="258"/>
      <c r="M835" s="259"/>
      <c r="N835" s="260"/>
      <c r="O835" s="260"/>
      <c r="P835" s="260"/>
      <c r="Q835" s="260"/>
      <c r="R835" s="260"/>
      <c r="S835" s="260"/>
      <c r="T835" s="261"/>
      <c r="AT835" s="262" t="s">
        <v>147</v>
      </c>
      <c r="AU835" s="262" t="s">
        <v>81</v>
      </c>
      <c r="AV835" s="14" t="s">
        <v>143</v>
      </c>
      <c r="AW835" s="14" t="s">
        <v>34</v>
      </c>
      <c r="AX835" s="14" t="s">
        <v>79</v>
      </c>
      <c r="AY835" s="262" t="s">
        <v>136</v>
      </c>
    </row>
    <row r="836" spans="2:65" s="1" customFormat="1" ht="20.4" customHeight="1">
      <c r="B836" s="39"/>
      <c r="C836" s="216" t="s">
        <v>954</v>
      </c>
      <c r="D836" s="216" t="s">
        <v>138</v>
      </c>
      <c r="E836" s="217" t="s">
        <v>955</v>
      </c>
      <c r="F836" s="218" t="s">
        <v>956</v>
      </c>
      <c r="G836" s="219" t="s">
        <v>165</v>
      </c>
      <c r="H836" s="220">
        <v>8.82</v>
      </c>
      <c r="I836" s="221"/>
      <c r="J836" s="222">
        <f>ROUND(I836*H836,2)</f>
        <v>0</v>
      </c>
      <c r="K836" s="218" t="s">
        <v>142</v>
      </c>
      <c r="L836" s="44"/>
      <c r="M836" s="223" t="s">
        <v>19</v>
      </c>
      <c r="N836" s="224" t="s">
        <v>43</v>
      </c>
      <c r="O836" s="80"/>
      <c r="P836" s="225">
        <f>O836*H836</f>
        <v>0</v>
      </c>
      <c r="Q836" s="225">
        <v>1.848</v>
      </c>
      <c r="R836" s="225">
        <f>Q836*H836</f>
        <v>16.29936</v>
      </c>
      <c r="S836" s="225">
        <v>0</v>
      </c>
      <c r="T836" s="226">
        <f>S836*H836</f>
        <v>0</v>
      </c>
      <c r="AR836" s="18" t="s">
        <v>143</v>
      </c>
      <c r="AT836" s="18" t="s">
        <v>138</v>
      </c>
      <c r="AU836" s="18" t="s">
        <v>81</v>
      </c>
      <c r="AY836" s="18" t="s">
        <v>136</v>
      </c>
      <c r="BE836" s="227">
        <f>IF(N836="základní",J836,0)</f>
        <v>0</v>
      </c>
      <c r="BF836" s="227">
        <f>IF(N836="snížená",J836,0)</f>
        <v>0</v>
      </c>
      <c r="BG836" s="227">
        <f>IF(N836="zákl. přenesená",J836,0)</f>
        <v>0</v>
      </c>
      <c r="BH836" s="227">
        <f>IF(N836="sníž. přenesená",J836,0)</f>
        <v>0</v>
      </c>
      <c r="BI836" s="227">
        <f>IF(N836="nulová",J836,0)</f>
        <v>0</v>
      </c>
      <c r="BJ836" s="18" t="s">
        <v>79</v>
      </c>
      <c r="BK836" s="227">
        <f>ROUND(I836*H836,2)</f>
        <v>0</v>
      </c>
      <c r="BL836" s="18" t="s">
        <v>143</v>
      </c>
      <c r="BM836" s="18" t="s">
        <v>957</v>
      </c>
    </row>
    <row r="837" spans="2:47" s="1" customFormat="1" ht="12">
      <c r="B837" s="39"/>
      <c r="C837" s="40"/>
      <c r="D837" s="228" t="s">
        <v>145</v>
      </c>
      <c r="E837" s="40"/>
      <c r="F837" s="229" t="s">
        <v>958</v>
      </c>
      <c r="G837" s="40"/>
      <c r="H837" s="40"/>
      <c r="I837" s="143"/>
      <c r="J837" s="40"/>
      <c r="K837" s="40"/>
      <c r="L837" s="44"/>
      <c r="M837" s="230"/>
      <c r="N837" s="80"/>
      <c r="O837" s="80"/>
      <c r="P837" s="80"/>
      <c r="Q837" s="80"/>
      <c r="R837" s="80"/>
      <c r="S837" s="80"/>
      <c r="T837" s="81"/>
      <c r="AT837" s="18" t="s">
        <v>145</v>
      </c>
      <c r="AU837" s="18" t="s">
        <v>81</v>
      </c>
    </row>
    <row r="838" spans="2:51" s="12" customFormat="1" ht="12">
      <c r="B838" s="231"/>
      <c r="C838" s="232"/>
      <c r="D838" s="228" t="s">
        <v>147</v>
      </c>
      <c r="E838" s="233" t="s">
        <v>19</v>
      </c>
      <c r="F838" s="234" t="s">
        <v>817</v>
      </c>
      <c r="G838" s="232"/>
      <c r="H838" s="233" t="s">
        <v>19</v>
      </c>
      <c r="I838" s="235"/>
      <c r="J838" s="232"/>
      <c r="K838" s="232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147</v>
      </c>
      <c r="AU838" s="240" t="s">
        <v>81</v>
      </c>
      <c r="AV838" s="12" t="s">
        <v>79</v>
      </c>
      <c r="AW838" s="12" t="s">
        <v>34</v>
      </c>
      <c r="AX838" s="12" t="s">
        <v>72</v>
      </c>
      <c r="AY838" s="240" t="s">
        <v>136</v>
      </c>
    </row>
    <row r="839" spans="2:51" s="12" customFormat="1" ht="12">
      <c r="B839" s="231"/>
      <c r="C839" s="232"/>
      <c r="D839" s="228" t="s">
        <v>147</v>
      </c>
      <c r="E839" s="233" t="s">
        <v>19</v>
      </c>
      <c r="F839" s="234" t="s">
        <v>836</v>
      </c>
      <c r="G839" s="232"/>
      <c r="H839" s="233" t="s">
        <v>19</v>
      </c>
      <c r="I839" s="235"/>
      <c r="J839" s="232"/>
      <c r="K839" s="232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147</v>
      </c>
      <c r="AU839" s="240" t="s">
        <v>81</v>
      </c>
      <c r="AV839" s="12" t="s">
        <v>79</v>
      </c>
      <c r="AW839" s="12" t="s">
        <v>34</v>
      </c>
      <c r="AX839" s="12" t="s">
        <v>72</v>
      </c>
      <c r="AY839" s="240" t="s">
        <v>136</v>
      </c>
    </row>
    <row r="840" spans="2:51" s="13" customFormat="1" ht="12">
      <c r="B840" s="241"/>
      <c r="C840" s="242"/>
      <c r="D840" s="228" t="s">
        <v>147</v>
      </c>
      <c r="E840" s="243" t="s">
        <v>19</v>
      </c>
      <c r="F840" s="244" t="s">
        <v>302</v>
      </c>
      <c r="G840" s="242"/>
      <c r="H840" s="245">
        <v>8.82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AT840" s="251" t="s">
        <v>147</v>
      </c>
      <c r="AU840" s="251" t="s">
        <v>81</v>
      </c>
      <c r="AV840" s="13" t="s">
        <v>81</v>
      </c>
      <c r="AW840" s="13" t="s">
        <v>34</v>
      </c>
      <c r="AX840" s="13" t="s">
        <v>72</v>
      </c>
      <c r="AY840" s="251" t="s">
        <v>136</v>
      </c>
    </row>
    <row r="841" spans="2:51" s="14" customFormat="1" ht="12">
      <c r="B841" s="252"/>
      <c r="C841" s="253"/>
      <c r="D841" s="228" t="s">
        <v>147</v>
      </c>
      <c r="E841" s="254" t="s">
        <v>19</v>
      </c>
      <c r="F841" s="255" t="s">
        <v>150</v>
      </c>
      <c r="G841" s="253"/>
      <c r="H841" s="256">
        <v>8.82</v>
      </c>
      <c r="I841" s="257"/>
      <c r="J841" s="253"/>
      <c r="K841" s="253"/>
      <c r="L841" s="258"/>
      <c r="M841" s="259"/>
      <c r="N841" s="260"/>
      <c r="O841" s="260"/>
      <c r="P841" s="260"/>
      <c r="Q841" s="260"/>
      <c r="R841" s="260"/>
      <c r="S841" s="260"/>
      <c r="T841" s="261"/>
      <c r="AT841" s="262" t="s">
        <v>147</v>
      </c>
      <c r="AU841" s="262" t="s">
        <v>81</v>
      </c>
      <c r="AV841" s="14" t="s">
        <v>143</v>
      </c>
      <c r="AW841" s="14" t="s">
        <v>34</v>
      </c>
      <c r="AX841" s="14" t="s">
        <v>79</v>
      </c>
      <c r="AY841" s="262" t="s">
        <v>136</v>
      </c>
    </row>
    <row r="842" spans="2:63" s="11" customFormat="1" ht="22.8" customHeight="1">
      <c r="B842" s="200"/>
      <c r="C842" s="201"/>
      <c r="D842" s="202" t="s">
        <v>71</v>
      </c>
      <c r="E842" s="214" t="s">
        <v>182</v>
      </c>
      <c r="F842" s="214" t="s">
        <v>959</v>
      </c>
      <c r="G842" s="201"/>
      <c r="H842" s="201"/>
      <c r="I842" s="204"/>
      <c r="J842" s="215">
        <f>BK842</f>
        <v>0</v>
      </c>
      <c r="K842" s="201"/>
      <c r="L842" s="206"/>
      <c r="M842" s="207"/>
      <c r="N842" s="208"/>
      <c r="O842" s="208"/>
      <c r="P842" s="209">
        <f>SUM(P843:P849)</f>
        <v>0</v>
      </c>
      <c r="Q842" s="208"/>
      <c r="R842" s="209">
        <f>SUM(R843:R849)</f>
        <v>1.6142400000000001</v>
      </c>
      <c r="S842" s="208"/>
      <c r="T842" s="210">
        <f>SUM(T843:T849)</f>
        <v>0</v>
      </c>
      <c r="AR842" s="211" t="s">
        <v>79</v>
      </c>
      <c r="AT842" s="212" t="s">
        <v>71</v>
      </c>
      <c r="AU842" s="212" t="s">
        <v>79</v>
      </c>
      <c r="AY842" s="211" t="s">
        <v>136</v>
      </c>
      <c r="BK842" s="213">
        <f>SUM(BK843:BK849)</f>
        <v>0</v>
      </c>
    </row>
    <row r="843" spans="2:65" s="1" customFormat="1" ht="20.4" customHeight="1">
      <c r="B843" s="39"/>
      <c r="C843" s="216" t="s">
        <v>960</v>
      </c>
      <c r="D843" s="216" t="s">
        <v>138</v>
      </c>
      <c r="E843" s="217" t="s">
        <v>961</v>
      </c>
      <c r="F843" s="218" t="s">
        <v>962</v>
      </c>
      <c r="G843" s="219" t="s">
        <v>141</v>
      </c>
      <c r="H843" s="220">
        <v>94.4</v>
      </c>
      <c r="I843" s="221"/>
      <c r="J843" s="222">
        <f>ROUND(I843*H843,2)</f>
        <v>0</v>
      </c>
      <c r="K843" s="218" t="s">
        <v>142</v>
      </c>
      <c r="L843" s="44"/>
      <c r="M843" s="223" t="s">
        <v>19</v>
      </c>
      <c r="N843" s="224" t="s">
        <v>43</v>
      </c>
      <c r="O843" s="80"/>
      <c r="P843" s="225">
        <f>O843*H843</f>
        <v>0</v>
      </c>
      <c r="Q843" s="225">
        <v>0.0171</v>
      </c>
      <c r="R843" s="225">
        <f>Q843*H843</f>
        <v>1.6142400000000001</v>
      </c>
      <c r="S843" s="225">
        <v>0</v>
      </c>
      <c r="T843" s="226">
        <f>S843*H843</f>
        <v>0</v>
      </c>
      <c r="AR843" s="18" t="s">
        <v>143</v>
      </c>
      <c r="AT843" s="18" t="s">
        <v>138</v>
      </c>
      <c r="AU843" s="18" t="s">
        <v>81</v>
      </c>
      <c r="AY843" s="18" t="s">
        <v>136</v>
      </c>
      <c r="BE843" s="227">
        <f>IF(N843="základní",J843,0)</f>
        <v>0</v>
      </c>
      <c r="BF843" s="227">
        <f>IF(N843="snížená",J843,0)</f>
        <v>0</v>
      </c>
      <c r="BG843" s="227">
        <f>IF(N843="zákl. přenesená",J843,0)</f>
        <v>0</v>
      </c>
      <c r="BH843" s="227">
        <f>IF(N843="sníž. přenesená",J843,0)</f>
        <v>0</v>
      </c>
      <c r="BI843" s="227">
        <f>IF(N843="nulová",J843,0)</f>
        <v>0</v>
      </c>
      <c r="BJ843" s="18" t="s">
        <v>79</v>
      </c>
      <c r="BK843" s="227">
        <f>ROUND(I843*H843,2)</f>
        <v>0</v>
      </c>
      <c r="BL843" s="18" t="s">
        <v>143</v>
      </c>
      <c r="BM843" s="18" t="s">
        <v>963</v>
      </c>
    </row>
    <row r="844" spans="2:47" s="1" customFormat="1" ht="12">
      <c r="B844" s="39"/>
      <c r="C844" s="40"/>
      <c r="D844" s="228" t="s">
        <v>145</v>
      </c>
      <c r="E844" s="40"/>
      <c r="F844" s="229" t="s">
        <v>964</v>
      </c>
      <c r="G844" s="40"/>
      <c r="H844" s="40"/>
      <c r="I844" s="143"/>
      <c r="J844" s="40"/>
      <c r="K844" s="40"/>
      <c r="L844" s="44"/>
      <c r="M844" s="230"/>
      <c r="N844" s="80"/>
      <c r="O844" s="80"/>
      <c r="P844" s="80"/>
      <c r="Q844" s="80"/>
      <c r="R844" s="80"/>
      <c r="S844" s="80"/>
      <c r="T844" s="81"/>
      <c r="AT844" s="18" t="s">
        <v>145</v>
      </c>
      <c r="AU844" s="18" t="s">
        <v>81</v>
      </c>
    </row>
    <row r="845" spans="2:51" s="12" customFormat="1" ht="12">
      <c r="B845" s="231"/>
      <c r="C845" s="232"/>
      <c r="D845" s="228" t="s">
        <v>147</v>
      </c>
      <c r="E845" s="233" t="s">
        <v>19</v>
      </c>
      <c r="F845" s="234" t="s">
        <v>817</v>
      </c>
      <c r="G845" s="232"/>
      <c r="H845" s="233" t="s">
        <v>19</v>
      </c>
      <c r="I845" s="235"/>
      <c r="J845" s="232"/>
      <c r="K845" s="232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147</v>
      </c>
      <c r="AU845" s="240" t="s">
        <v>81</v>
      </c>
      <c r="AV845" s="12" t="s">
        <v>79</v>
      </c>
      <c r="AW845" s="12" t="s">
        <v>34</v>
      </c>
      <c r="AX845" s="12" t="s">
        <v>72</v>
      </c>
      <c r="AY845" s="240" t="s">
        <v>136</v>
      </c>
    </row>
    <row r="846" spans="2:51" s="12" customFormat="1" ht="12">
      <c r="B846" s="231"/>
      <c r="C846" s="232"/>
      <c r="D846" s="228" t="s">
        <v>147</v>
      </c>
      <c r="E846" s="233" t="s">
        <v>19</v>
      </c>
      <c r="F846" s="234" t="s">
        <v>818</v>
      </c>
      <c r="G846" s="232"/>
      <c r="H846" s="233" t="s">
        <v>19</v>
      </c>
      <c r="I846" s="235"/>
      <c r="J846" s="232"/>
      <c r="K846" s="232"/>
      <c r="L846" s="236"/>
      <c r="M846" s="237"/>
      <c r="N846" s="238"/>
      <c r="O846" s="238"/>
      <c r="P846" s="238"/>
      <c r="Q846" s="238"/>
      <c r="R846" s="238"/>
      <c r="S846" s="238"/>
      <c r="T846" s="239"/>
      <c r="AT846" s="240" t="s">
        <v>147</v>
      </c>
      <c r="AU846" s="240" t="s">
        <v>81</v>
      </c>
      <c r="AV846" s="12" t="s">
        <v>79</v>
      </c>
      <c r="AW846" s="12" t="s">
        <v>34</v>
      </c>
      <c r="AX846" s="12" t="s">
        <v>72</v>
      </c>
      <c r="AY846" s="240" t="s">
        <v>136</v>
      </c>
    </row>
    <row r="847" spans="2:51" s="13" customFormat="1" ht="12">
      <c r="B847" s="241"/>
      <c r="C847" s="242"/>
      <c r="D847" s="228" t="s">
        <v>147</v>
      </c>
      <c r="E847" s="243" t="s">
        <v>19</v>
      </c>
      <c r="F847" s="244" t="s">
        <v>965</v>
      </c>
      <c r="G847" s="242"/>
      <c r="H847" s="245">
        <v>12.8</v>
      </c>
      <c r="I847" s="246"/>
      <c r="J847" s="242"/>
      <c r="K847" s="242"/>
      <c r="L847" s="247"/>
      <c r="M847" s="248"/>
      <c r="N847" s="249"/>
      <c r="O847" s="249"/>
      <c r="P847" s="249"/>
      <c r="Q847" s="249"/>
      <c r="R847" s="249"/>
      <c r="S847" s="249"/>
      <c r="T847" s="250"/>
      <c r="AT847" s="251" t="s">
        <v>147</v>
      </c>
      <c r="AU847" s="251" t="s">
        <v>81</v>
      </c>
      <c r="AV847" s="13" t="s">
        <v>81</v>
      </c>
      <c r="AW847" s="13" t="s">
        <v>34</v>
      </c>
      <c r="AX847" s="13" t="s">
        <v>72</v>
      </c>
      <c r="AY847" s="251" t="s">
        <v>136</v>
      </c>
    </row>
    <row r="848" spans="2:51" s="13" customFormat="1" ht="12">
      <c r="B848" s="241"/>
      <c r="C848" s="242"/>
      <c r="D848" s="228" t="s">
        <v>147</v>
      </c>
      <c r="E848" s="243" t="s">
        <v>19</v>
      </c>
      <c r="F848" s="244" t="s">
        <v>966</v>
      </c>
      <c r="G848" s="242"/>
      <c r="H848" s="245">
        <v>81.6</v>
      </c>
      <c r="I848" s="246"/>
      <c r="J848" s="242"/>
      <c r="K848" s="242"/>
      <c r="L848" s="247"/>
      <c r="M848" s="248"/>
      <c r="N848" s="249"/>
      <c r="O848" s="249"/>
      <c r="P848" s="249"/>
      <c r="Q848" s="249"/>
      <c r="R848" s="249"/>
      <c r="S848" s="249"/>
      <c r="T848" s="250"/>
      <c r="AT848" s="251" t="s">
        <v>147</v>
      </c>
      <c r="AU848" s="251" t="s">
        <v>81</v>
      </c>
      <c r="AV848" s="13" t="s">
        <v>81</v>
      </c>
      <c r="AW848" s="13" t="s">
        <v>34</v>
      </c>
      <c r="AX848" s="13" t="s">
        <v>72</v>
      </c>
      <c r="AY848" s="251" t="s">
        <v>136</v>
      </c>
    </row>
    <row r="849" spans="2:51" s="14" customFormat="1" ht="12">
      <c r="B849" s="252"/>
      <c r="C849" s="253"/>
      <c r="D849" s="228" t="s">
        <v>147</v>
      </c>
      <c r="E849" s="254" t="s">
        <v>19</v>
      </c>
      <c r="F849" s="255" t="s">
        <v>150</v>
      </c>
      <c r="G849" s="253"/>
      <c r="H849" s="256">
        <v>94.4</v>
      </c>
      <c r="I849" s="257"/>
      <c r="J849" s="253"/>
      <c r="K849" s="253"/>
      <c r="L849" s="258"/>
      <c r="M849" s="259"/>
      <c r="N849" s="260"/>
      <c r="O849" s="260"/>
      <c r="P849" s="260"/>
      <c r="Q849" s="260"/>
      <c r="R849" s="260"/>
      <c r="S849" s="260"/>
      <c r="T849" s="261"/>
      <c r="AT849" s="262" t="s">
        <v>147</v>
      </c>
      <c r="AU849" s="262" t="s">
        <v>81</v>
      </c>
      <c r="AV849" s="14" t="s">
        <v>143</v>
      </c>
      <c r="AW849" s="14" t="s">
        <v>34</v>
      </c>
      <c r="AX849" s="14" t="s">
        <v>79</v>
      </c>
      <c r="AY849" s="262" t="s">
        <v>136</v>
      </c>
    </row>
    <row r="850" spans="2:63" s="11" customFormat="1" ht="22.8" customHeight="1">
      <c r="B850" s="200"/>
      <c r="C850" s="201"/>
      <c r="D850" s="202" t="s">
        <v>71</v>
      </c>
      <c r="E850" s="214" t="s">
        <v>197</v>
      </c>
      <c r="F850" s="214" t="s">
        <v>967</v>
      </c>
      <c r="G850" s="201"/>
      <c r="H850" s="201"/>
      <c r="I850" s="204"/>
      <c r="J850" s="215">
        <f>BK850</f>
        <v>0</v>
      </c>
      <c r="K850" s="201"/>
      <c r="L850" s="206"/>
      <c r="M850" s="207"/>
      <c r="N850" s="208"/>
      <c r="O850" s="208"/>
      <c r="P850" s="209">
        <f>SUM(P851:P881)</f>
        <v>0</v>
      </c>
      <c r="Q850" s="208"/>
      <c r="R850" s="209">
        <f>SUM(R851:R881)</f>
        <v>1.3855</v>
      </c>
      <c r="S850" s="208"/>
      <c r="T850" s="210">
        <f>SUM(T851:T881)</f>
        <v>0</v>
      </c>
      <c r="AR850" s="211" t="s">
        <v>79</v>
      </c>
      <c r="AT850" s="212" t="s">
        <v>71</v>
      </c>
      <c r="AU850" s="212" t="s">
        <v>79</v>
      </c>
      <c r="AY850" s="211" t="s">
        <v>136</v>
      </c>
      <c r="BK850" s="213">
        <f>SUM(BK851:BK881)</f>
        <v>0</v>
      </c>
    </row>
    <row r="851" spans="2:65" s="1" customFormat="1" ht="20.4" customHeight="1">
      <c r="B851" s="39"/>
      <c r="C851" s="216" t="s">
        <v>968</v>
      </c>
      <c r="D851" s="216" t="s">
        <v>138</v>
      </c>
      <c r="E851" s="217" t="s">
        <v>969</v>
      </c>
      <c r="F851" s="218" t="s">
        <v>970</v>
      </c>
      <c r="G851" s="219" t="s">
        <v>158</v>
      </c>
      <c r="H851" s="220">
        <v>2</v>
      </c>
      <c r="I851" s="221"/>
      <c r="J851" s="222">
        <f>ROUND(I851*H851,2)</f>
        <v>0</v>
      </c>
      <c r="K851" s="218" t="s">
        <v>142</v>
      </c>
      <c r="L851" s="44"/>
      <c r="M851" s="223" t="s">
        <v>19</v>
      </c>
      <c r="N851" s="224" t="s">
        <v>43</v>
      </c>
      <c r="O851" s="80"/>
      <c r="P851" s="225">
        <f>O851*H851</f>
        <v>0</v>
      </c>
      <c r="Q851" s="225">
        <v>0.04221</v>
      </c>
      <c r="R851" s="225">
        <f>Q851*H851</f>
        <v>0.08442</v>
      </c>
      <c r="S851" s="225">
        <v>0</v>
      </c>
      <c r="T851" s="226">
        <f>S851*H851</f>
        <v>0</v>
      </c>
      <c r="AR851" s="18" t="s">
        <v>143</v>
      </c>
      <c r="AT851" s="18" t="s">
        <v>138</v>
      </c>
      <c r="AU851" s="18" t="s">
        <v>81</v>
      </c>
      <c r="AY851" s="18" t="s">
        <v>136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8" t="s">
        <v>79</v>
      </c>
      <c r="BK851" s="227">
        <f>ROUND(I851*H851,2)</f>
        <v>0</v>
      </c>
      <c r="BL851" s="18" t="s">
        <v>143</v>
      </c>
      <c r="BM851" s="18" t="s">
        <v>971</v>
      </c>
    </row>
    <row r="852" spans="2:47" s="1" customFormat="1" ht="12">
      <c r="B852" s="39"/>
      <c r="C852" s="40"/>
      <c r="D852" s="228" t="s">
        <v>145</v>
      </c>
      <c r="E852" s="40"/>
      <c r="F852" s="229" t="s">
        <v>972</v>
      </c>
      <c r="G852" s="40"/>
      <c r="H852" s="40"/>
      <c r="I852" s="143"/>
      <c r="J852" s="40"/>
      <c r="K852" s="40"/>
      <c r="L852" s="44"/>
      <c r="M852" s="230"/>
      <c r="N852" s="80"/>
      <c r="O852" s="80"/>
      <c r="P852" s="80"/>
      <c r="Q852" s="80"/>
      <c r="R852" s="80"/>
      <c r="S852" s="80"/>
      <c r="T852" s="81"/>
      <c r="AT852" s="18" t="s">
        <v>145</v>
      </c>
      <c r="AU852" s="18" t="s">
        <v>81</v>
      </c>
    </row>
    <row r="853" spans="2:51" s="12" customFormat="1" ht="12">
      <c r="B853" s="231"/>
      <c r="C853" s="232"/>
      <c r="D853" s="228" t="s">
        <v>147</v>
      </c>
      <c r="E853" s="233" t="s">
        <v>19</v>
      </c>
      <c r="F853" s="234" t="s">
        <v>879</v>
      </c>
      <c r="G853" s="232"/>
      <c r="H853" s="233" t="s">
        <v>19</v>
      </c>
      <c r="I853" s="235"/>
      <c r="J853" s="232"/>
      <c r="K853" s="232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147</v>
      </c>
      <c r="AU853" s="240" t="s">
        <v>81</v>
      </c>
      <c r="AV853" s="12" t="s">
        <v>79</v>
      </c>
      <c r="AW853" s="12" t="s">
        <v>34</v>
      </c>
      <c r="AX853" s="12" t="s">
        <v>72</v>
      </c>
      <c r="AY853" s="240" t="s">
        <v>136</v>
      </c>
    </row>
    <row r="854" spans="2:51" s="12" customFormat="1" ht="12">
      <c r="B854" s="231"/>
      <c r="C854" s="232"/>
      <c r="D854" s="228" t="s">
        <v>147</v>
      </c>
      <c r="E854" s="233" t="s">
        <v>19</v>
      </c>
      <c r="F854" s="234" t="s">
        <v>973</v>
      </c>
      <c r="G854" s="232"/>
      <c r="H854" s="233" t="s">
        <v>19</v>
      </c>
      <c r="I854" s="235"/>
      <c r="J854" s="232"/>
      <c r="K854" s="232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147</v>
      </c>
      <c r="AU854" s="240" t="s">
        <v>81</v>
      </c>
      <c r="AV854" s="12" t="s">
        <v>79</v>
      </c>
      <c r="AW854" s="12" t="s">
        <v>34</v>
      </c>
      <c r="AX854" s="12" t="s">
        <v>72</v>
      </c>
      <c r="AY854" s="240" t="s">
        <v>136</v>
      </c>
    </row>
    <row r="855" spans="2:51" s="13" customFormat="1" ht="12">
      <c r="B855" s="241"/>
      <c r="C855" s="242"/>
      <c r="D855" s="228" t="s">
        <v>147</v>
      </c>
      <c r="E855" s="243" t="s">
        <v>19</v>
      </c>
      <c r="F855" s="244" t="s">
        <v>974</v>
      </c>
      <c r="G855" s="242"/>
      <c r="H855" s="245">
        <v>1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AT855" s="251" t="s">
        <v>147</v>
      </c>
      <c r="AU855" s="251" t="s">
        <v>81</v>
      </c>
      <c r="AV855" s="13" t="s">
        <v>81</v>
      </c>
      <c r="AW855" s="13" t="s">
        <v>34</v>
      </c>
      <c r="AX855" s="13" t="s">
        <v>72</v>
      </c>
      <c r="AY855" s="251" t="s">
        <v>136</v>
      </c>
    </row>
    <row r="856" spans="2:51" s="13" customFormat="1" ht="12">
      <c r="B856" s="241"/>
      <c r="C856" s="242"/>
      <c r="D856" s="228" t="s">
        <v>147</v>
      </c>
      <c r="E856" s="243" t="s">
        <v>19</v>
      </c>
      <c r="F856" s="244" t="s">
        <v>975</v>
      </c>
      <c r="G856" s="242"/>
      <c r="H856" s="245">
        <v>1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AT856" s="251" t="s">
        <v>147</v>
      </c>
      <c r="AU856" s="251" t="s">
        <v>81</v>
      </c>
      <c r="AV856" s="13" t="s">
        <v>81</v>
      </c>
      <c r="AW856" s="13" t="s">
        <v>34</v>
      </c>
      <c r="AX856" s="13" t="s">
        <v>72</v>
      </c>
      <c r="AY856" s="251" t="s">
        <v>136</v>
      </c>
    </row>
    <row r="857" spans="2:51" s="14" customFormat="1" ht="12">
      <c r="B857" s="252"/>
      <c r="C857" s="253"/>
      <c r="D857" s="228" t="s">
        <v>147</v>
      </c>
      <c r="E857" s="254" t="s">
        <v>19</v>
      </c>
      <c r="F857" s="255" t="s">
        <v>150</v>
      </c>
      <c r="G857" s="253"/>
      <c r="H857" s="256">
        <v>2</v>
      </c>
      <c r="I857" s="257"/>
      <c r="J857" s="253"/>
      <c r="K857" s="253"/>
      <c r="L857" s="258"/>
      <c r="M857" s="259"/>
      <c r="N857" s="260"/>
      <c r="O857" s="260"/>
      <c r="P857" s="260"/>
      <c r="Q857" s="260"/>
      <c r="R857" s="260"/>
      <c r="S857" s="260"/>
      <c r="T857" s="261"/>
      <c r="AT857" s="262" t="s">
        <v>147</v>
      </c>
      <c r="AU857" s="262" t="s">
        <v>81</v>
      </c>
      <c r="AV857" s="14" t="s">
        <v>143</v>
      </c>
      <c r="AW857" s="14" t="s">
        <v>34</v>
      </c>
      <c r="AX857" s="14" t="s">
        <v>79</v>
      </c>
      <c r="AY857" s="262" t="s">
        <v>136</v>
      </c>
    </row>
    <row r="858" spans="2:65" s="1" customFormat="1" ht="20.4" customHeight="1">
      <c r="B858" s="39"/>
      <c r="C858" s="216" t="s">
        <v>976</v>
      </c>
      <c r="D858" s="216" t="s">
        <v>138</v>
      </c>
      <c r="E858" s="217" t="s">
        <v>977</v>
      </c>
      <c r="F858" s="218" t="s">
        <v>978</v>
      </c>
      <c r="G858" s="219" t="s">
        <v>158</v>
      </c>
      <c r="H858" s="220">
        <v>3</v>
      </c>
      <c r="I858" s="221"/>
      <c r="J858" s="222">
        <f>ROUND(I858*H858,2)</f>
        <v>0</v>
      </c>
      <c r="K858" s="218" t="s">
        <v>142</v>
      </c>
      <c r="L858" s="44"/>
      <c r="M858" s="223" t="s">
        <v>19</v>
      </c>
      <c r="N858" s="224" t="s">
        <v>43</v>
      </c>
      <c r="O858" s="80"/>
      <c r="P858" s="225">
        <f>O858*H858</f>
        <v>0</v>
      </c>
      <c r="Q858" s="225">
        <v>0.10702</v>
      </c>
      <c r="R858" s="225">
        <f>Q858*H858</f>
        <v>0.32106</v>
      </c>
      <c r="S858" s="225">
        <v>0</v>
      </c>
      <c r="T858" s="226">
        <f>S858*H858</f>
        <v>0</v>
      </c>
      <c r="AR858" s="18" t="s">
        <v>143</v>
      </c>
      <c r="AT858" s="18" t="s">
        <v>138</v>
      </c>
      <c r="AU858" s="18" t="s">
        <v>81</v>
      </c>
      <c r="AY858" s="18" t="s">
        <v>136</v>
      </c>
      <c r="BE858" s="227">
        <f>IF(N858="základní",J858,0)</f>
        <v>0</v>
      </c>
      <c r="BF858" s="227">
        <f>IF(N858="snížená",J858,0)</f>
        <v>0</v>
      </c>
      <c r="BG858" s="227">
        <f>IF(N858="zákl. přenesená",J858,0)</f>
        <v>0</v>
      </c>
      <c r="BH858" s="227">
        <f>IF(N858="sníž. přenesená",J858,0)</f>
        <v>0</v>
      </c>
      <c r="BI858" s="227">
        <f>IF(N858="nulová",J858,0)</f>
        <v>0</v>
      </c>
      <c r="BJ858" s="18" t="s">
        <v>79</v>
      </c>
      <c r="BK858" s="227">
        <f>ROUND(I858*H858,2)</f>
        <v>0</v>
      </c>
      <c r="BL858" s="18" t="s">
        <v>143</v>
      </c>
      <c r="BM858" s="18" t="s">
        <v>979</v>
      </c>
    </row>
    <row r="859" spans="2:47" s="1" customFormat="1" ht="12">
      <c r="B859" s="39"/>
      <c r="C859" s="40"/>
      <c r="D859" s="228" t="s">
        <v>145</v>
      </c>
      <c r="E859" s="40"/>
      <c r="F859" s="229" t="s">
        <v>980</v>
      </c>
      <c r="G859" s="40"/>
      <c r="H859" s="40"/>
      <c r="I859" s="143"/>
      <c r="J859" s="40"/>
      <c r="K859" s="40"/>
      <c r="L859" s="44"/>
      <c r="M859" s="230"/>
      <c r="N859" s="80"/>
      <c r="O859" s="80"/>
      <c r="P859" s="80"/>
      <c r="Q859" s="80"/>
      <c r="R859" s="80"/>
      <c r="S859" s="80"/>
      <c r="T859" s="81"/>
      <c r="AT859" s="18" t="s">
        <v>145</v>
      </c>
      <c r="AU859" s="18" t="s">
        <v>81</v>
      </c>
    </row>
    <row r="860" spans="2:51" s="12" customFormat="1" ht="12">
      <c r="B860" s="231"/>
      <c r="C860" s="232"/>
      <c r="D860" s="228" t="s">
        <v>147</v>
      </c>
      <c r="E860" s="233" t="s">
        <v>19</v>
      </c>
      <c r="F860" s="234" t="s">
        <v>879</v>
      </c>
      <c r="G860" s="232"/>
      <c r="H860" s="233" t="s">
        <v>19</v>
      </c>
      <c r="I860" s="235"/>
      <c r="J860" s="232"/>
      <c r="K860" s="232"/>
      <c r="L860" s="236"/>
      <c r="M860" s="237"/>
      <c r="N860" s="238"/>
      <c r="O860" s="238"/>
      <c r="P860" s="238"/>
      <c r="Q860" s="238"/>
      <c r="R860" s="238"/>
      <c r="S860" s="238"/>
      <c r="T860" s="239"/>
      <c r="AT860" s="240" t="s">
        <v>147</v>
      </c>
      <c r="AU860" s="240" t="s">
        <v>81</v>
      </c>
      <c r="AV860" s="12" t="s">
        <v>79</v>
      </c>
      <c r="AW860" s="12" t="s">
        <v>34</v>
      </c>
      <c r="AX860" s="12" t="s">
        <v>72</v>
      </c>
      <c r="AY860" s="240" t="s">
        <v>136</v>
      </c>
    </row>
    <row r="861" spans="2:51" s="12" customFormat="1" ht="12">
      <c r="B861" s="231"/>
      <c r="C861" s="232"/>
      <c r="D861" s="228" t="s">
        <v>147</v>
      </c>
      <c r="E861" s="233" t="s">
        <v>19</v>
      </c>
      <c r="F861" s="234" t="s">
        <v>973</v>
      </c>
      <c r="G861" s="232"/>
      <c r="H861" s="233" t="s">
        <v>19</v>
      </c>
      <c r="I861" s="235"/>
      <c r="J861" s="232"/>
      <c r="K861" s="232"/>
      <c r="L861" s="236"/>
      <c r="M861" s="237"/>
      <c r="N861" s="238"/>
      <c r="O861" s="238"/>
      <c r="P861" s="238"/>
      <c r="Q861" s="238"/>
      <c r="R861" s="238"/>
      <c r="S861" s="238"/>
      <c r="T861" s="239"/>
      <c r="AT861" s="240" t="s">
        <v>147</v>
      </c>
      <c r="AU861" s="240" t="s">
        <v>81</v>
      </c>
      <c r="AV861" s="12" t="s">
        <v>79</v>
      </c>
      <c r="AW861" s="12" t="s">
        <v>34</v>
      </c>
      <c r="AX861" s="12" t="s">
        <v>72</v>
      </c>
      <c r="AY861" s="240" t="s">
        <v>136</v>
      </c>
    </row>
    <row r="862" spans="2:51" s="13" customFormat="1" ht="12">
      <c r="B862" s="241"/>
      <c r="C862" s="242"/>
      <c r="D862" s="228" t="s">
        <v>147</v>
      </c>
      <c r="E862" s="243" t="s">
        <v>19</v>
      </c>
      <c r="F862" s="244" t="s">
        <v>981</v>
      </c>
      <c r="G862" s="242"/>
      <c r="H862" s="245">
        <v>1</v>
      </c>
      <c r="I862" s="246"/>
      <c r="J862" s="242"/>
      <c r="K862" s="242"/>
      <c r="L862" s="247"/>
      <c r="M862" s="248"/>
      <c r="N862" s="249"/>
      <c r="O862" s="249"/>
      <c r="P862" s="249"/>
      <c r="Q862" s="249"/>
      <c r="R862" s="249"/>
      <c r="S862" s="249"/>
      <c r="T862" s="250"/>
      <c r="AT862" s="251" t="s">
        <v>147</v>
      </c>
      <c r="AU862" s="251" t="s">
        <v>81</v>
      </c>
      <c r="AV862" s="13" t="s">
        <v>81</v>
      </c>
      <c r="AW862" s="13" t="s">
        <v>34</v>
      </c>
      <c r="AX862" s="13" t="s">
        <v>72</v>
      </c>
      <c r="AY862" s="251" t="s">
        <v>136</v>
      </c>
    </row>
    <row r="863" spans="2:51" s="13" customFormat="1" ht="12">
      <c r="B863" s="241"/>
      <c r="C863" s="242"/>
      <c r="D863" s="228" t="s">
        <v>147</v>
      </c>
      <c r="E863" s="243" t="s">
        <v>19</v>
      </c>
      <c r="F863" s="244" t="s">
        <v>982</v>
      </c>
      <c r="G863" s="242"/>
      <c r="H863" s="245">
        <v>1</v>
      </c>
      <c r="I863" s="246"/>
      <c r="J863" s="242"/>
      <c r="K863" s="242"/>
      <c r="L863" s="247"/>
      <c r="M863" s="248"/>
      <c r="N863" s="249"/>
      <c r="O863" s="249"/>
      <c r="P863" s="249"/>
      <c r="Q863" s="249"/>
      <c r="R863" s="249"/>
      <c r="S863" s="249"/>
      <c r="T863" s="250"/>
      <c r="AT863" s="251" t="s">
        <v>147</v>
      </c>
      <c r="AU863" s="251" t="s">
        <v>81</v>
      </c>
      <c r="AV863" s="13" t="s">
        <v>81</v>
      </c>
      <c r="AW863" s="13" t="s">
        <v>34</v>
      </c>
      <c r="AX863" s="13" t="s">
        <v>72</v>
      </c>
      <c r="AY863" s="251" t="s">
        <v>136</v>
      </c>
    </row>
    <row r="864" spans="2:51" s="13" customFormat="1" ht="12">
      <c r="B864" s="241"/>
      <c r="C864" s="242"/>
      <c r="D864" s="228" t="s">
        <v>147</v>
      </c>
      <c r="E864" s="243" t="s">
        <v>19</v>
      </c>
      <c r="F864" s="244" t="s">
        <v>983</v>
      </c>
      <c r="G864" s="242"/>
      <c r="H864" s="245">
        <v>1</v>
      </c>
      <c r="I864" s="246"/>
      <c r="J864" s="242"/>
      <c r="K864" s="242"/>
      <c r="L864" s="247"/>
      <c r="M864" s="248"/>
      <c r="N864" s="249"/>
      <c r="O864" s="249"/>
      <c r="P864" s="249"/>
      <c r="Q864" s="249"/>
      <c r="R864" s="249"/>
      <c r="S864" s="249"/>
      <c r="T864" s="250"/>
      <c r="AT864" s="251" t="s">
        <v>147</v>
      </c>
      <c r="AU864" s="251" t="s">
        <v>81</v>
      </c>
      <c r="AV864" s="13" t="s">
        <v>81</v>
      </c>
      <c r="AW864" s="13" t="s">
        <v>34</v>
      </c>
      <c r="AX864" s="13" t="s">
        <v>72</v>
      </c>
      <c r="AY864" s="251" t="s">
        <v>136</v>
      </c>
    </row>
    <row r="865" spans="2:51" s="14" customFormat="1" ht="12">
      <c r="B865" s="252"/>
      <c r="C865" s="253"/>
      <c r="D865" s="228" t="s">
        <v>147</v>
      </c>
      <c r="E865" s="254" t="s">
        <v>19</v>
      </c>
      <c r="F865" s="255" t="s">
        <v>150</v>
      </c>
      <c r="G865" s="253"/>
      <c r="H865" s="256">
        <v>3</v>
      </c>
      <c r="I865" s="257"/>
      <c r="J865" s="253"/>
      <c r="K865" s="253"/>
      <c r="L865" s="258"/>
      <c r="M865" s="259"/>
      <c r="N865" s="260"/>
      <c r="O865" s="260"/>
      <c r="P865" s="260"/>
      <c r="Q865" s="260"/>
      <c r="R865" s="260"/>
      <c r="S865" s="260"/>
      <c r="T865" s="261"/>
      <c r="AT865" s="262" t="s">
        <v>147</v>
      </c>
      <c r="AU865" s="262" t="s">
        <v>81</v>
      </c>
      <c r="AV865" s="14" t="s">
        <v>143</v>
      </c>
      <c r="AW865" s="14" t="s">
        <v>34</v>
      </c>
      <c r="AX865" s="14" t="s">
        <v>79</v>
      </c>
      <c r="AY865" s="262" t="s">
        <v>136</v>
      </c>
    </row>
    <row r="866" spans="2:65" s="1" customFormat="1" ht="20.4" customHeight="1">
      <c r="B866" s="39"/>
      <c r="C866" s="216" t="s">
        <v>984</v>
      </c>
      <c r="D866" s="216" t="s">
        <v>138</v>
      </c>
      <c r="E866" s="217" t="s">
        <v>985</v>
      </c>
      <c r="F866" s="218" t="s">
        <v>986</v>
      </c>
      <c r="G866" s="219" t="s">
        <v>192</v>
      </c>
      <c r="H866" s="220">
        <v>1</v>
      </c>
      <c r="I866" s="221"/>
      <c r="J866" s="222">
        <f>ROUND(I866*H866,2)</f>
        <v>0</v>
      </c>
      <c r="K866" s="218" t="s">
        <v>142</v>
      </c>
      <c r="L866" s="44"/>
      <c r="M866" s="223" t="s">
        <v>19</v>
      </c>
      <c r="N866" s="224" t="s">
        <v>43</v>
      </c>
      <c r="O866" s="80"/>
      <c r="P866" s="225">
        <f>O866*H866</f>
        <v>0</v>
      </c>
      <c r="Q866" s="225">
        <v>2E-05</v>
      </c>
      <c r="R866" s="225">
        <f>Q866*H866</f>
        <v>2E-05</v>
      </c>
      <c r="S866" s="225">
        <v>0</v>
      </c>
      <c r="T866" s="226">
        <f>S866*H866</f>
        <v>0</v>
      </c>
      <c r="AR866" s="18" t="s">
        <v>143</v>
      </c>
      <c r="AT866" s="18" t="s">
        <v>138</v>
      </c>
      <c r="AU866" s="18" t="s">
        <v>81</v>
      </c>
      <c r="AY866" s="18" t="s">
        <v>136</v>
      </c>
      <c r="BE866" s="227">
        <f>IF(N866="základní",J866,0)</f>
        <v>0</v>
      </c>
      <c r="BF866" s="227">
        <f>IF(N866="snížená",J866,0)</f>
        <v>0</v>
      </c>
      <c r="BG866" s="227">
        <f>IF(N866="zákl. přenesená",J866,0)</f>
        <v>0</v>
      </c>
      <c r="BH866" s="227">
        <f>IF(N866="sníž. přenesená",J866,0)</f>
        <v>0</v>
      </c>
      <c r="BI866" s="227">
        <f>IF(N866="nulová",J866,0)</f>
        <v>0</v>
      </c>
      <c r="BJ866" s="18" t="s">
        <v>79</v>
      </c>
      <c r="BK866" s="227">
        <f>ROUND(I866*H866,2)</f>
        <v>0</v>
      </c>
      <c r="BL866" s="18" t="s">
        <v>143</v>
      </c>
      <c r="BM866" s="18" t="s">
        <v>987</v>
      </c>
    </row>
    <row r="867" spans="2:47" s="1" customFormat="1" ht="12">
      <c r="B867" s="39"/>
      <c r="C867" s="40"/>
      <c r="D867" s="228" t="s">
        <v>145</v>
      </c>
      <c r="E867" s="40"/>
      <c r="F867" s="229" t="s">
        <v>988</v>
      </c>
      <c r="G867" s="40"/>
      <c r="H867" s="40"/>
      <c r="I867" s="143"/>
      <c r="J867" s="40"/>
      <c r="K867" s="40"/>
      <c r="L867" s="44"/>
      <c r="M867" s="230"/>
      <c r="N867" s="80"/>
      <c r="O867" s="80"/>
      <c r="P867" s="80"/>
      <c r="Q867" s="80"/>
      <c r="R867" s="80"/>
      <c r="S867" s="80"/>
      <c r="T867" s="81"/>
      <c r="AT867" s="18" t="s">
        <v>145</v>
      </c>
      <c r="AU867" s="18" t="s">
        <v>81</v>
      </c>
    </row>
    <row r="868" spans="2:51" s="12" customFormat="1" ht="12">
      <c r="B868" s="231"/>
      <c r="C868" s="232"/>
      <c r="D868" s="228" t="s">
        <v>147</v>
      </c>
      <c r="E868" s="233" t="s">
        <v>19</v>
      </c>
      <c r="F868" s="234" t="s">
        <v>879</v>
      </c>
      <c r="G868" s="232"/>
      <c r="H868" s="233" t="s">
        <v>19</v>
      </c>
      <c r="I868" s="235"/>
      <c r="J868" s="232"/>
      <c r="K868" s="232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147</v>
      </c>
      <c r="AU868" s="240" t="s">
        <v>81</v>
      </c>
      <c r="AV868" s="12" t="s">
        <v>79</v>
      </c>
      <c r="AW868" s="12" t="s">
        <v>34</v>
      </c>
      <c r="AX868" s="12" t="s">
        <v>72</v>
      </c>
      <c r="AY868" s="240" t="s">
        <v>136</v>
      </c>
    </row>
    <row r="869" spans="2:51" s="12" customFormat="1" ht="12">
      <c r="B869" s="231"/>
      <c r="C869" s="232"/>
      <c r="D869" s="228" t="s">
        <v>147</v>
      </c>
      <c r="E869" s="233" t="s">
        <v>19</v>
      </c>
      <c r="F869" s="234" t="s">
        <v>989</v>
      </c>
      <c r="G869" s="232"/>
      <c r="H869" s="233" t="s">
        <v>19</v>
      </c>
      <c r="I869" s="235"/>
      <c r="J869" s="232"/>
      <c r="K869" s="232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147</v>
      </c>
      <c r="AU869" s="240" t="s">
        <v>81</v>
      </c>
      <c r="AV869" s="12" t="s">
        <v>79</v>
      </c>
      <c r="AW869" s="12" t="s">
        <v>34</v>
      </c>
      <c r="AX869" s="12" t="s">
        <v>72</v>
      </c>
      <c r="AY869" s="240" t="s">
        <v>136</v>
      </c>
    </row>
    <row r="870" spans="2:51" s="13" customFormat="1" ht="12">
      <c r="B870" s="241"/>
      <c r="C870" s="242"/>
      <c r="D870" s="228" t="s">
        <v>147</v>
      </c>
      <c r="E870" s="243" t="s">
        <v>19</v>
      </c>
      <c r="F870" s="244" t="s">
        <v>990</v>
      </c>
      <c r="G870" s="242"/>
      <c r="H870" s="245">
        <v>1</v>
      </c>
      <c r="I870" s="246"/>
      <c r="J870" s="242"/>
      <c r="K870" s="242"/>
      <c r="L870" s="247"/>
      <c r="M870" s="248"/>
      <c r="N870" s="249"/>
      <c r="O870" s="249"/>
      <c r="P870" s="249"/>
      <c r="Q870" s="249"/>
      <c r="R870" s="249"/>
      <c r="S870" s="249"/>
      <c r="T870" s="250"/>
      <c r="AT870" s="251" t="s">
        <v>147</v>
      </c>
      <c r="AU870" s="251" t="s">
        <v>81</v>
      </c>
      <c r="AV870" s="13" t="s">
        <v>81</v>
      </c>
      <c r="AW870" s="13" t="s">
        <v>34</v>
      </c>
      <c r="AX870" s="13" t="s">
        <v>72</v>
      </c>
      <c r="AY870" s="251" t="s">
        <v>136</v>
      </c>
    </row>
    <row r="871" spans="2:51" s="14" customFormat="1" ht="12">
      <c r="B871" s="252"/>
      <c r="C871" s="253"/>
      <c r="D871" s="228" t="s">
        <v>147</v>
      </c>
      <c r="E871" s="254" t="s">
        <v>19</v>
      </c>
      <c r="F871" s="255" t="s">
        <v>150</v>
      </c>
      <c r="G871" s="253"/>
      <c r="H871" s="256">
        <v>1</v>
      </c>
      <c r="I871" s="257"/>
      <c r="J871" s="253"/>
      <c r="K871" s="253"/>
      <c r="L871" s="258"/>
      <c r="M871" s="259"/>
      <c r="N871" s="260"/>
      <c r="O871" s="260"/>
      <c r="P871" s="260"/>
      <c r="Q871" s="260"/>
      <c r="R871" s="260"/>
      <c r="S871" s="260"/>
      <c r="T871" s="261"/>
      <c r="AT871" s="262" t="s">
        <v>147</v>
      </c>
      <c r="AU871" s="262" t="s">
        <v>81</v>
      </c>
      <c r="AV871" s="14" t="s">
        <v>143</v>
      </c>
      <c r="AW871" s="14" t="s">
        <v>34</v>
      </c>
      <c r="AX871" s="14" t="s">
        <v>79</v>
      </c>
      <c r="AY871" s="262" t="s">
        <v>136</v>
      </c>
    </row>
    <row r="872" spans="2:65" s="1" customFormat="1" ht="20.4" customHeight="1">
      <c r="B872" s="39"/>
      <c r="C872" s="263" t="s">
        <v>991</v>
      </c>
      <c r="D872" s="263" t="s">
        <v>340</v>
      </c>
      <c r="E872" s="264" t="s">
        <v>992</v>
      </c>
      <c r="F872" s="265" t="s">
        <v>993</v>
      </c>
      <c r="G872" s="266" t="s">
        <v>192</v>
      </c>
      <c r="H872" s="267">
        <v>1</v>
      </c>
      <c r="I872" s="268"/>
      <c r="J872" s="269">
        <f>ROUND(I872*H872,2)</f>
        <v>0</v>
      </c>
      <c r="K872" s="265" t="s">
        <v>142</v>
      </c>
      <c r="L872" s="270"/>
      <c r="M872" s="271" t="s">
        <v>19</v>
      </c>
      <c r="N872" s="272" t="s">
        <v>43</v>
      </c>
      <c r="O872" s="80"/>
      <c r="P872" s="225">
        <f>O872*H872</f>
        <v>0</v>
      </c>
      <c r="Q872" s="225">
        <v>0.98</v>
      </c>
      <c r="R872" s="225">
        <f>Q872*H872</f>
        <v>0.98</v>
      </c>
      <c r="S872" s="225">
        <v>0</v>
      </c>
      <c r="T872" s="226">
        <f>S872*H872</f>
        <v>0</v>
      </c>
      <c r="AR872" s="18" t="s">
        <v>197</v>
      </c>
      <c r="AT872" s="18" t="s">
        <v>340</v>
      </c>
      <c r="AU872" s="18" t="s">
        <v>81</v>
      </c>
      <c r="AY872" s="18" t="s">
        <v>136</v>
      </c>
      <c r="BE872" s="227">
        <f>IF(N872="základní",J872,0)</f>
        <v>0</v>
      </c>
      <c r="BF872" s="227">
        <f>IF(N872="snížená",J872,0)</f>
        <v>0</v>
      </c>
      <c r="BG872" s="227">
        <f>IF(N872="zákl. přenesená",J872,0)</f>
        <v>0</v>
      </c>
      <c r="BH872" s="227">
        <f>IF(N872="sníž. přenesená",J872,0)</f>
        <v>0</v>
      </c>
      <c r="BI872" s="227">
        <f>IF(N872="nulová",J872,0)</f>
        <v>0</v>
      </c>
      <c r="BJ872" s="18" t="s">
        <v>79</v>
      </c>
      <c r="BK872" s="227">
        <f>ROUND(I872*H872,2)</f>
        <v>0</v>
      </c>
      <c r="BL872" s="18" t="s">
        <v>143</v>
      </c>
      <c r="BM872" s="18" t="s">
        <v>994</v>
      </c>
    </row>
    <row r="873" spans="2:47" s="1" customFormat="1" ht="12">
      <c r="B873" s="39"/>
      <c r="C873" s="40"/>
      <c r="D873" s="228" t="s">
        <v>145</v>
      </c>
      <c r="E873" s="40"/>
      <c r="F873" s="229" t="s">
        <v>993</v>
      </c>
      <c r="G873" s="40"/>
      <c r="H873" s="40"/>
      <c r="I873" s="143"/>
      <c r="J873" s="40"/>
      <c r="K873" s="40"/>
      <c r="L873" s="44"/>
      <c r="M873" s="230"/>
      <c r="N873" s="80"/>
      <c r="O873" s="80"/>
      <c r="P873" s="80"/>
      <c r="Q873" s="80"/>
      <c r="R873" s="80"/>
      <c r="S873" s="80"/>
      <c r="T873" s="81"/>
      <c r="AT873" s="18" t="s">
        <v>145</v>
      </c>
      <c r="AU873" s="18" t="s">
        <v>81</v>
      </c>
    </row>
    <row r="874" spans="2:51" s="12" customFormat="1" ht="12">
      <c r="B874" s="231"/>
      <c r="C874" s="232"/>
      <c r="D874" s="228" t="s">
        <v>147</v>
      </c>
      <c r="E874" s="233" t="s">
        <v>19</v>
      </c>
      <c r="F874" s="234" t="s">
        <v>995</v>
      </c>
      <c r="G874" s="232"/>
      <c r="H874" s="233" t="s">
        <v>19</v>
      </c>
      <c r="I874" s="235"/>
      <c r="J874" s="232"/>
      <c r="K874" s="232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147</v>
      </c>
      <c r="AU874" s="240" t="s">
        <v>81</v>
      </c>
      <c r="AV874" s="12" t="s">
        <v>79</v>
      </c>
      <c r="AW874" s="12" t="s">
        <v>34</v>
      </c>
      <c r="AX874" s="12" t="s">
        <v>72</v>
      </c>
      <c r="AY874" s="240" t="s">
        <v>136</v>
      </c>
    </row>
    <row r="875" spans="2:51" s="13" customFormat="1" ht="12">
      <c r="B875" s="241"/>
      <c r="C875" s="242"/>
      <c r="D875" s="228" t="s">
        <v>147</v>
      </c>
      <c r="E875" s="243" t="s">
        <v>19</v>
      </c>
      <c r="F875" s="244" t="s">
        <v>79</v>
      </c>
      <c r="G875" s="242"/>
      <c r="H875" s="245">
        <v>1</v>
      </c>
      <c r="I875" s="246"/>
      <c r="J875" s="242"/>
      <c r="K875" s="242"/>
      <c r="L875" s="247"/>
      <c r="M875" s="248"/>
      <c r="N875" s="249"/>
      <c r="O875" s="249"/>
      <c r="P875" s="249"/>
      <c r="Q875" s="249"/>
      <c r="R875" s="249"/>
      <c r="S875" s="249"/>
      <c r="T875" s="250"/>
      <c r="AT875" s="251" t="s">
        <v>147</v>
      </c>
      <c r="AU875" s="251" t="s">
        <v>81</v>
      </c>
      <c r="AV875" s="13" t="s">
        <v>81</v>
      </c>
      <c r="AW875" s="13" t="s">
        <v>34</v>
      </c>
      <c r="AX875" s="13" t="s">
        <v>72</v>
      </c>
      <c r="AY875" s="251" t="s">
        <v>136</v>
      </c>
    </row>
    <row r="876" spans="2:51" s="14" customFormat="1" ht="12">
      <c r="B876" s="252"/>
      <c r="C876" s="253"/>
      <c r="D876" s="228" t="s">
        <v>147</v>
      </c>
      <c r="E876" s="254" t="s">
        <v>19</v>
      </c>
      <c r="F876" s="255" t="s">
        <v>150</v>
      </c>
      <c r="G876" s="253"/>
      <c r="H876" s="256">
        <v>1</v>
      </c>
      <c r="I876" s="257"/>
      <c r="J876" s="253"/>
      <c r="K876" s="253"/>
      <c r="L876" s="258"/>
      <c r="M876" s="259"/>
      <c r="N876" s="260"/>
      <c r="O876" s="260"/>
      <c r="P876" s="260"/>
      <c r="Q876" s="260"/>
      <c r="R876" s="260"/>
      <c r="S876" s="260"/>
      <c r="T876" s="261"/>
      <c r="AT876" s="262" t="s">
        <v>147</v>
      </c>
      <c r="AU876" s="262" t="s">
        <v>81</v>
      </c>
      <c r="AV876" s="14" t="s">
        <v>143</v>
      </c>
      <c r="AW876" s="14" t="s">
        <v>34</v>
      </c>
      <c r="AX876" s="14" t="s">
        <v>79</v>
      </c>
      <c r="AY876" s="262" t="s">
        <v>136</v>
      </c>
    </row>
    <row r="877" spans="2:65" s="1" customFormat="1" ht="20.4" customHeight="1">
      <c r="B877" s="39"/>
      <c r="C877" s="216" t="s">
        <v>996</v>
      </c>
      <c r="D877" s="216" t="s">
        <v>138</v>
      </c>
      <c r="E877" s="217" t="s">
        <v>997</v>
      </c>
      <c r="F877" s="218" t="s">
        <v>998</v>
      </c>
      <c r="G877" s="219" t="s">
        <v>158</v>
      </c>
      <c r="H877" s="220">
        <v>1</v>
      </c>
      <c r="I877" s="221"/>
      <c r="J877" s="222">
        <f>ROUND(I877*H877,2)</f>
        <v>0</v>
      </c>
      <c r="K877" s="218" t="s">
        <v>142</v>
      </c>
      <c r="L877" s="44"/>
      <c r="M877" s="223" t="s">
        <v>19</v>
      </c>
      <c r="N877" s="224" t="s">
        <v>43</v>
      </c>
      <c r="O877" s="80"/>
      <c r="P877" s="225">
        <f>O877*H877</f>
        <v>0</v>
      </c>
      <c r="Q877" s="225">
        <v>0</v>
      </c>
      <c r="R877" s="225">
        <f>Q877*H877</f>
        <v>0</v>
      </c>
      <c r="S877" s="225">
        <v>0</v>
      </c>
      <c r="T877" s="226">
        <f>S877*H877</f>
        <v>0</v>
      </c>
      <c r="AR877" s="18" t="s">
        <v>143</v>
      </c>
      <c r="AT877" s="18" t="s">
        <v>138</v>
      </c>
      <c r="AU877" s="18" t="s">
        <v>81</v>
      </c>
      <c r="AY877" s="18" t="s">
        <v>136</v>
      </c>
      <c r="BE877" s="227">
        <f>IF(N877="základní",J877,0)</f>
        <v>0</v>
      </c>
      <c r="BF877" s="227">
        <f>IF(N877="snížená",J877,0)</f>
        <v>0</v>
      </c>
      <c r="BG877" s="227">
        <f>IF(N877="zákl. přenesená",J877,0)</f>
        <v>0</v>
      </c>
      <c r="BH877" s="227">
        <f>IF(N877="sníž. přenesená",J877,0)</f>
        <v>0</v>
      </c>
      <c r="BI877" s="227">
        <f>IF(N877="nulová",J877,0)</f>
        <v>0</v>
      </c>
      <c r="BJ877" s="18" t="s">
        <v>79</v>
      </c>
      <c r="BK877" s="227">
        <f>ROUND(I877*H877,2)</f>
        <v>0</v>
      </c>
      <c r="BL877" s="18" t="s">
        <v>143</v>
      </c>
      <c r="BM877" s="18" t="s">
        <v>999</v>
      </c>
    </row>
    <row r="878" spans="2:47" s="1" customFormat="1" ht="12">
      <c r="B878" s="39"/>
      <c r="C878" s="40"/>
      <c r="D878" s="228" t="s">
        <v>145</v>
      </c>
      <c r="E878" s="40"/>
      <c r="F878" s="229" t="s">
        <v>1000</v>
      </c>
      <c r="G878" s="40"/>
      <c r="H878" s="40"/>
      <c r="I878" s="143"/>
      <c r="J878" s="40"/>
      <c r="K878" s="40"/>
      <c r="L878" s="44"/>
      <c r="M878" s="230"/>
      <c r="N878" s="80"/>
      <c r="O878" s="80"/>
      <c r="P878" s="80"/>
      <c r="Q878" s="80"/>
      <c r="R878" s="80"/>
      <c r="S878" s="80"/>
      <c r="T878" s="81"/>
      <c r="AT878" s="18" t="s">
        <v>145</v>
      </c>
      <c r="AU878" s="18" t="s">
        <v>81</v>
      </c>
    </row>
    <row r="879" spans="2:51" s="12" customFormat="1" ht="12">
      <c r="B879" s="231"/>
      <c r="C879" s="232"/>
      <c r="D879" s="228" t="s">
        <v>147</v>
      </c>
      <c r="E879" s="233" t="s">
        <v>19</v>
      </c>
      <c r="F879" s="234" t="s">
        <v>879</v>
      </c>
      <c r="G879" s="232"/>
      <c r="H879" s="233" t="s">
        <v>19</v>
      </c>
      <c r="I879" s="235"/>
      <c r="J879" s="232"/>
      <c r="K879" s="232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147</v>
      </c>
      <c r="AU879" s="240" t="s">
        <v>81</v>
      </c>
      <c r="AV879" s="12" t="s">
        <v>79</v>
      </c>
      <c r="AW879" s="12" t="s">
        <v>34</v>
      </c>
      <c r="AX879" s="12" t="s">
        <v>72</v>
      </c>
      <c r="AY879" s="240" t="s">
        <v>136</v>
      </c>
    </row>
    <row r="880" spans="2:51" s="13" customFormat="1" ht="12">
      <c r="B880" s="241"/>
      <c r="C880" s="242"/>
      <c r="D880" s="228" t="s">
        <v>147</v>
      </c>
      <c r="E880" s="243" t="s">
        <v>19</v>
      </c>
      <c r="F880" s="244" t="s">
        <v>1001</v>
      </c>
      <c r="G880" s="242"/>
      <c r="H880" s="245">
        <v>1</v>
      </c>
      <c r="I880" s="246"/>
      <c r="J880" s="242"/>
      <c r="K880" s="242"/>
      <c r="L880" s="247"/>
      <c r="M880" s="248"/>
      <c r="N880" s="249"/>
      <c r="O880" s="249"/>
      <c r="P880" s="249"/>
      <c r="Q880" s="249"/>
      <c r="R880" s="249"/>
      <c r="S880" s="249"/>
      <c r="T880" s="250"/>
      <c r="AT880" s="251" t="s">
        <v>147</v>
      </c>
      <c r="AU880" s="251" t="s">
        <v>81</v>
      </c>
      <c r="AV880" s="13" t="s">
        <v>81</v>
      </c>
      <c r="AW880" s="13" t="s">
        <v>34</v>
      </c>
      <c r="AX880" s="13" t="s">
        <v>72</v>
      </c>
      <c r="AY880" s="251" t="s">
        <v>136</v>
      </c>
    </row>
    <row r="881" spans="2:51" s="14" customFormat="1" ht="12">
      <c r="B881" s="252"/>
      <c r="C881" s="253"/>
      <c r="D881" s="228" t="s">
        <v>147</v>
      </c>
      <c r="E881" s="254" t="s">
        <v>19</v>
      </c>
      <c r="F881" s="255" t="s">
        <v>150</v>
      </c>
      <c r="G881" s="253"/>
      <c r="H881" s="256">
        <v>1</v>
      </c>
      <c r="I881" s="257"/>
      <c r="J881" s="253"/>
      <c r="K881" s="253"/>
      <c r="L881" s="258"/>
      <c r="M881" s="259"/>
      <c r="N881" s="260"/>
      <c r="O881" s="260"/>
      <c r="P881" s="260"/>
      <c r="Q881" s="260"/>
      <c r="R881" s="260"/>
      <c r="S881" s="260"/>
      <c r="T881" s="261"/>
      <c r="AT881" s="262" t="s">
        <v>147</v>
      </c>
      <c r="AU881" s="262" t="s">
        <v>81</v>
      </c>
      <c r="AV881" s="14" t="s">
        <v>143</v>
      </c>
      <c r="AW881" s="14" t="s">
        <v>34</v>
      </c>
      <c r="AX881" s="14" t="s">
        <v>79</v>
      </c>
      <c r="AY881" s="262" t="s">
        <v>136</v>
      </c>
    </row>
    <row r="882" spans="2:63" s="11" customFormat="1" ht="22.8" customHeight="1">
      <c r="B882" s="200"/>
      <c r="C882" s="201"/>
      <c r="D882" s="202" t="s">
        <v>71</v>
      </c>
      <c r="E882" s="214" t="s">
        <v>203</v>
      </c>
      <c r="F882" s="214" t="s">
        <v>1002</v>
      </c>
      <c r="G882" s="201"/>
      <c r="H882" s="201"/>
      <c r="I882" s="204"/>
      <c r="J882" s="215">
        <f>BK882</f>
        <v>0</v>
      </c>
      <c r="K882" s="201"/>
      <c r="L882" s="206"/>
      <c r="M882" s="207"/>
      <c r="N882" s="208"/>
      <c r="O882" s="208"/>
      <c r="P882" s="209">
        <f>SUM(P883:P932)</f>
        <v>0</v>
      </c>
      <c r="Q882" s="208"/>
      <c r="R882" s="209">
        <f>SUM(R883:R932)</f>
        <v>0.0324784</v>
      </c>
      <c r="S882" s="208"/>
      <c r="T882" s="210">
        <f>SUM(T883:T932)</f>
        <v>3.6915999999999998</v>
      </c>
      <c r="AR882" s="211" t="s">
        <v>79</v>
      </c>
      <c r="AT882" s="212" t="s">
        <v>71</v>
      </c>
      <c r="AU882" s="212" t="s">
        <v>79</v>
      </c>
      <c r="AY882" s="211" t="s">
        <v>136</v>
      </c>
      <c r="BK882" s="213">
        <f>SUM(BK883:BK932)</f>
        <v>0</v>
      </c>
    </row>
    <row r="883" spans="2:65" s="1" customFormat="1" ht="20.4" customHeight="1">
      <c r="B883" s="39"/>
      <c r="C883" s="216" t="s">
        <v>1003</v>
      </c>
      <c r="D883" s="216" t="s">
        <v>138</v>
      </c>
      <c r="E883" s="217" t="s">
        <v>1004</v>
      </c>
      <c r="F883" s="218" t="s">
        <v>1005</v>
      </c>
      <c r="G883" s="219" t="s">
        <v>192</v>
      </c>
      <c r="H883" s="220">
        <v>10.6</v>
      </c>
      <c r="I883" s="221"/>
      <c r="J883" s="222">
        <f>ROUND(I883*H883,2)</f>
        <v>0</v>
      </c>
      <c r="K883" s="218" t="s">
        <v>142</v>
      </c>
      <c r="L883" s="44"/>
      <c r="M883" s="223" t="s">
        <v>19</v>
      </c>
      <c r="N883" s="224" t="s">
        <v>43</v>
      </c>
      <c r="O883" s="80"/>
      <c r="P883" s="225">
        <f>O883*H883</f>
        <v>0</v>
      </c>
      <c r="Q883" s="225">
        <v>3E-05</v>
      </c>
      <c r="R883" s="225">
        <f>Q883*H883</f>
        <v>0.000318</v>
      </c>
      <c r="S883" s="225">
        <v>0</v>
      </c>
      <c r="T883" s="226">
        <f>S883*H883</f>
        <v>0</v>
      </c>
      <c r="AR883" s="18" t="s">
        <v>143</v>
      </c>
      <c r="AT883" s="18" t="s">
        <v>138</v>
      </c>
      <c r="AU883" s="18" t="s">
        <v>81</v>
      </c>
      <c r="AY883" s="18" t="s">
        <v>136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8" t="s">
        <v>79</v>
      </c>
      <c r="BK883" s="227">
        <f>ROUND(I883*H883,2)</f>
        <v>0</v>
      </c>
      <c r="BL883" s="18" t="s">
        <v>143</v>
      </c>
      <c r="BM883" s="18" t="s">
        <v>1006</v>
      </c>
    </row>
    <row r="884" spans="2:47" s="1" customFormat="1" ht="12">
      <c r="B884" s="39"/>
      <c r="C884" s="40"/>
      <c r="D884" s="228" t="s">
        <v>145</v>
      </c>
      <c r="E884" s="40"/>
      <c r="F884" s="229" t="s">
        <v>1007</v>
      </c>
      <c r="G884" s="40"/>
      <c r="H884" s="40"/>
      <c r="I884" s="143"/>
      <c r="J884" s="40"/>
      <c r="K884" s="40"/>
      <c r="L884" s="44"/>
      <c r="M884" s="230"/>
      <c r="N884" s="80"/>
      <c r="O884" s="80"/>
      <c r="P884" s="80"/>
      <c r="Q884" s="80"/>
      <c r="R884" s="80"/>
      <c r="S884" s="80"/>
      <c r="T884" s="81"/>
      <c r="AT884" s="18" t="s">
        <v>145</v>
      </c>
      <c r="AU884" s="18" t="s">
        <v>81</v>
      </c>
    </row>
    <row r="885" spans="2:51" s="12" customFormat="1" ht="12">
      <c r="B885" s="231"/>
      <c r="C885" s="232"/>
      <c r="D885" s="228" t="s">
        <v>147</v>
      </c>
      <c r="E885" s="233" t="s">
        <v>19</v>
      </c>
      <c r="F885" s="234" t="s">
        <v>817</v>
      </c>
      <c r="G885" s="232"/>
      <c r="H885" s="233" t="s">
        <v>19</v>
      </c>
      <c r="I885" s="235"/>
      <c r="J885" s="232"/>
      <c r="K885" s="232"/>
      <c r="L885" s="236"/>
      <c r="M885" s="237"/>
      <c r="N885" s="238"/>
      <c r="O885" s="238"/>
      <c r="P885" s="238"/>
      <c r="Q885" s="238"/>
      <c r="R885" s="238"/>
      <c r="S885" s="238"/>
      <c r="T885" s="239"/>
      <c r="AT885" s="240" t="s">
        <v>147</v>
      </c>
      <c r="AU885" s="240" t="s">
        <v>81</v>
      </c>
      <c r="AV885" s="12" t="s">
        <v>79</v>
      </c>
      <c r="AW885" s="12" t="s">
        <v>34</v>
      </c>
      <c r="AX885" s="12" t="s">
        <v>72</v>
      </c>
      <c r="AY885" s="240" t="s">
        <v>136</v>
      </c>
    </row>
    <row r="886" spans="2:51" s="12" customFormat="1" ht="12">
      <c r="B886" s="231"/>
      <c r="C886" s="232"/>
      <c r="D886" s="228" t="s">
        <v>147</v>
      </c>
      <c r="E886" s="233" t="s">
        <v>19</v>
      </c>
      <c r="F886" s="234" t="s">
        <v>1008</v>
      </c>
      <c r="G886" s="232"/>
      <c r="H886" s="233" t="s">
        <v>19</v>
      </c>
      <c r="I886" s="235"/>
      <c r="J886" s="232"/>
      <c r="K886" s="232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147</v>
      </c>
      <c r="AU886" s="240" t="s">
        <v>81</v>
      </c>
      <c r="AV886" s="12" t="s">
        <v>79</v>
      </c>
      <c r="AW886" s="12" t="s">
        <v>34</v>
      </c>
      <c r="AX886" s="12" t="s">
        <v>72</v>
      </c>
      <c r="AY886" s="240" t="s">
        <v>136</v>
      </c>
    </row>
    <row r="887" spans="2:51" s="13" customFormat="1" ht="12">
      <c r="B887" s="241"/>
      <c r="C887" s="242"/>
      <c r="D887" s="228" t="s">
        <v>147</v>
      </c>
      <c r="E887" s="243" t="s">
        <v>19</v>
      </c>
      <c r="F887" s="244" t="s">
        <v>1009</v>
      </c>
      <c r="G887" s="242"/>
      <c r="H887" s="245">
        <v>2.6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AT887" s="251" t="s">
        <v>147</v>
      </c>
      <c r="AU887" s="251" t="s">
        <v>81</v>
      </c>
      <c r="AV887" s="13" t="s">
        <v>81</v>
      </c>
      <c r="AW887" s="13" t="s">
        <v>34</v>
      </c>
      <c r="AX887" s="13" t="s">
        <v>72</v>
      </c>
      <c r="AY887" s="251" t="s">
        <v>136</v>
      </c>
    </row>
    <row r="888" spans="2:51" s="13" customFormat="1" ht="12">
      <c r="B888" s="241"/>
      <c r="C888" s="242"/>
      <c r="D888" s="228" t="s">
        <v>147</v>
      </c>
      <c r="E888" s="243" t="s">
        <v>19</v>
      </c>
      <c r="F888" s="244" t="s">
        <v>1010</v>
      </c>
      <c r="G888" s="242"/>
      <c r="H888" s="245">
        <v>4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147</v>
      </c>
      <c r="AU888" s="251" t="s">
        <v>81</v>
      </c>
      <c r="AV888" s="13" t="s">
        <v>81</v>
      </c>
      <c r="AW888" s="13" t="s">
        <v>34</v>
      </c>
      <c r="AX888" s="13" t="s">
        <v>72</v>
      </c>
      <c r="AY888" s="251" t="s">
        <v>136</v>
      </c>
    </row>
    <row r="889" spans="2:51" s="13" customFormat="1" ht="12">
      <c r="B889" s="241"/>
      <c r="C889" s="242"/>
      <c r="D889" s="228" t="s">
        <v>147</v>
      </c>
      <c r="E889" s="243" t="s">
        <v>19</v>
      </c>
      <c r="F889" s="244" t="s">
        <v>1011</v>
      </c>
      <c r="G889" s="242"/>
      <c r="H889" s="245">
        <v>4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AT889" s="251" t="s">
        <v>147</v>
      </c>
      <c r="AU889" s="251" t="s">
        <v>81</v>
      </c>
      <c r="AV889" s="13" t="s">
        <v>81</v>
      </c>
      <c r="AW889" s="13" t="s">
        <v>34</v>
      </c>
      <c r="AX889" s="13" t="s">
        <v>72</v>
      </c>
      <c r="AY889" s="251" t="s">
        <v>136</v>
      </c>
    </row>
    <row r="890" spans="2:51" s="14" customFormat="1" ht="12">
      <c r="B890" s="252"/>
      <c r="C890" s="253"/>
      <c r="D890" s="228" t="s">
        <v>147</v>
      </c>
      <c r="E890" s="254" t="s">
        <v>19</v>
      </c>
      <c r="F890" s="255" t="s">
        <v>150</v>
      </c>
      <c r="G890" s="253"/>
      <c r="H890" s="256">
        <v>10.6</v>
      </c>
      <c r="I890" s="257"/>
      <c r="J890" s="253"/>
      <c r="K890" s="253"/>
      <c r="L890" s="258"/>
      <c r="M890" s="259"/>
      <c r="N890" s="260"/>
      <c r="O890" s="260"/>
      <c r="P890" s="260"/>
      <c r="Q890" s="260"/>
      <c r="R890" s="260"/>
      <c r="S890" s="260"/>
      <c r="T890" s="261"/>
      <c r="AT890" s="262" t="s">
        <v>147</v>
      </c>
      <c r="AU890" s="262" t="s">
        <v>81</v>
      </c>
      <c r="AV890" s="14" t="s">
        <v>143</v>
      </c>
      <c r="AW890" s="14" t="s">
        <v>34</v>
      </c>
      <c r="AX890" s="14" t="s">
        <v>79</v>
      </c>
      <c r="AY890" s="262" t="s">
        <v>136</v>
      </c>
    </row>
    <row r="891" spans="2:65" s="1" customFormat="1" ht="20.4" customHeight="1">
      <c r="B891" s="39"/>
      <c r="C891" s="216" t="s">
        <v>1012</v>
      </c>
      <c r="D891" s="216" t="s">
        <v>138</v>
      </c>
      <c r="E891" s="217" t="s">
        <v>1013</v>
      </c>
      <c r="F891" s="218" t="s">
        <v>1014</v>
      </c>
      <c r="G891" s="219" t="s">
        <v>141</v>
      </c>
      <c r="H891" s="220">
        <v>3.18</v>
      </c>
      <c r="I891" s="221"/>
      <c r="J891" s="222">
        <f>ROUND(I891*H891,2)</f>
        <v>0</v>
      </c>
      <c r="K891" s="218" t="s">
        <v>142</v>
      </c>
      <c r="L891" s="44"/>
      <c r="M891" s="223" t="s">
        <v>19</v>
      </c>
      <c r="N891" s="224" t="s">
        <v>43</v>
      </c>
      <c r="O891" s="80"/>
      <c r="P891" s="225">
        <f>O891*H891</f>
        <v>0</v>
      </c>
      <c r="Q891" s="225">
        <v>0.00063</v>
      </c>
      <c r="R891" s="225">
        <f>Q891*H891</f>
        <v>0.0020034000000000002</v>
      </c>
      <c r="S891" s="225">
        <v>0</v>
      </c>
      <c r="T891" s="226">
        <f>S891*H891</f>
        <v>0</v>
      </c>
      <c r="AR891" s="18" t="s">
        <v>143</v>
      </c>
      <c r="AT891" s="18" t="s">
        <v>138</v>
      </c>
      <c r="AU891" s="18" t="s">
        <v>81</v>
      </c>
      <c r="AY891" s="18" t="s">
        <v>136</v>
      </c>
      <c r="BE891" s="227">
        <f>IF(N891="základní",J891,0)</f>
        <v>0</v>
      </c>
      <c r="BF891" s="227">
        <f>IF(N891="snížená",J891,0)</f>
        <v>0</v>
      </c>
      <c r="BG891" s="227">
        <f>IF(N891="zákl. přenesená",J891,0)</f>
        <v>0</v>
      </c>
      <c r="BH891" s="227">
        <f>IF(N891="sníž. přenesená",J891,0)</f>
        <v>0</v>
      </c>
      <c r="BI891" s="227">
        <f>IF(N891="nulová",J891,0)</f>
        <v>0</v>
      </c>
      <c r="BJ891" s="18" t="s">
        <v>79</v>
      </c>
      <c r="BK891" s="227">
        <f>ROUND(I891*H891,2)</f>
        <v>0</v>
      </c>
      <c r="BL891" s="18" t="s">
        <v>143</v>
      </c>
      <c r="BM891" s="18" t="s">
        <v>1015</v>
      </c>
    </row>
    <row r="892" spans="2:47" s="1" customFormat="1" ht="12">
      <c r="B892" s="39"/>
      <c r="C892" s="40"/>
      <c r="D892" s="228" t="s">
        <v>145</v>
      </c>
      <c r="E892" s="40"/>
      <c r="F892" s="229" t="s">
        <v>1016</v>
      </c>
      <c r="G892" s="40"/>
      <c r="H892" s="40"/>
      <c r="I892" s="143"/>
      <c r="J892" s="40"/>
      <c r="K892" s="40"/>
      <c r="L892" s="44"/>
      <c r="M892" s="230"/>
      <c r="N892" s="80"/>
      <c r="O892" s="80"/>
      <c r="P892" s="80"/>
      <c r="Q892" s="80"/>
      <c r="R892" s="80"/>
      <c r="S892" s="80"/>
      <c r="T892" s="81"/>
      <c r="AT892" s="18" t="s">
        <v>145</v>
      </c>
      <c r="AU892" s="18" t="s">
        <v>81</v>
      </c>
    </row>
    <row r="893" spans="2:51" s="12" customFormat="1" ht="12">
      <c r="B893" s="231"/>
      <c r="C893" s="232"/>
      <c r="D893" s="228" t="s">
        <v>147</v>
      </c>
      <c r="E893" s="233" t="s">
        <v>19</v>
      </c>
      <c r="F893" s="234" t="s">
        <v>817</v>
      </c>
      <c r="G893" s="232"/>
      <c r="H893" s="233" t="s">
        <v>19</v>
      </c>
      <c r="I893" s="235"/>
      <c r="J893" s="232"/>
      <c r="K893" s="232"/>
      <c r="L893" s="236"/>
      <c r="M893" s="237"/>
      <c r="N893" s="238"/>
      <c r="O893" s="238"/>
      <c r="P893" s="238"/>
      <c r="Q893" s="238"/>
      <c r="R893" s="238"/>
      <c r="S893" s="238"/>
      <c r="T893" s="239"/>
      <c r="AT893" s="240" t="s">
        <v>147</v>
      </c>
      <c r="AU893" s="240" t="s">
        <v>81</v>
      </c>
      <c r="AV893" s="12" t="s">
        <v>79</v>
      </c>
      <c r="AW893" s="12" t="s">
        <v>34</v>
      </c>
      <c r="AX893" s="12" t="s">
        <v>72</v>
      </c>
      <c r="AY893" s="240" t="s">
        <v>136</v>
      </c>
    </row>
    <row r="894" spans="2:51" s="12" customFormat="1" ht="12">
      <c r="B894" s="231"/>
      <c r="C894" s="232"/>
      <c r="D894" s="228" t="s">
        <v>147</v>
      </c>
      <c r="E894" s="233" t="s">
        <v>19</v>
      </c>
      <c r="F894" s="234" t="s">
        <v>1017</v>
      </c>
      <c r="G894" s="232"/>
      <c r="H894" s="233" t="s">
        <v>19</v>
      </c>
      <c r="I894" s="235"/>
      <c r="J894" s="232"/>
      <c r="K894" s="232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147</v>
      </c>
      <c r="AU894" s="240" t="s">
        <v>81</v>
      </c>
      <c r="AV894" s="12" t="s">
        <v>79</v>
      </c>
      <c r="AW894" s="12" t="s">
        <v>34</v>
      </c>
      <c r="AX894" s="12" t="s">
        <v>72</v>
      </c>
      <c r="AY894" s="240" t="s">
        <v>136</v>
      </c>
    </row>
    <row r="895" spans="2:51" s="13" customFormat="1" ht="12">
      <c r="B895" s="241"/>
      <c r="C895" s="242"/>
      <c r="D895" s="228" t="s">
        <v>147</v>
      </c>
      <c r="E895" s="243" t="s">
        <v>19</v>
      </c>
      <c r="F895" s="244" t="s">
        <v>1018</v>
      </c>
      <c r="G895" s="242"/>
      <c r="H895" s="245">
        <v>0.78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AT895" s="251" t="s">
        <v>147</v>
      </c>
      <c r="AU895" s="251" t="s">
        <v>81</v>
      </c>
      <c r="AV895" s="13" t="s">
        <v>81</v>
      </c>
      <c r="AW895" s="13" t="s">
        <v>34</v>
      </c>
      <c r="AX895" s="13" t="s">
        <v>72</v>
      </c>
      <c r="AY895" s="251" t="s">
        <v>136</v>
      </c>
    </row>
    <row r="896" spans="2:51" s="13" customFormat="1" ht="12">
      <c r="B896" s="241"/>
      <c r="C896" s="242"/>
      <c r="D896" s="228" t="s">
        <v>147</v>
      </c>
      <c r="E896" s="243" t="s">
        <v>19</v>
      </c>
      <c r="F896" s="244" t="s">
        <v>1019</v>
      </c>
      <c r="G896" s="242"/>
      <c r="H896" s="245">
        <v>1.2</v>
      </c>
      <c r="I896" s="246"/>
      <c r="J896" s="242"/>
      <c r="K896" s="242"/>
      <c r="L896" s="247"/>
      <c r="M896" s="248"/>
      <c r="N896" s="249"/>
      <c r="O896" s="249"/>
      <c r="P896" s="249"/>
      <c r="Q896" s="249"/>
      <c r="R896" s="249"/>
      <c r="S896" s="249"/>
      <c r="T896" s="250"/>
      <c r="AT896" s="251" t="s">
        <v>147</v>
      </c>
      <c r="AU896" s="251" t="s">
        <v>81</v>
      </c>
      <c r="AV896" s="13" t="s">
        <v>81</v>
      </c>
      <c r="AW896" s="13" t="s">
        <v>34</v>
      </c>
      <c r="AX896" s="13" t="s">
        <v>72</v>
      </c>
      <c r="AY896" s="251" t="s">
        <v>136</v>
      </c>
    </row>
    <row r="897" spans="2:51" s="13" customFormat="1" ht="12">
      <c r="B897" s="241"/>
      <c r="C897" s="242"/>
      <c r="D897" s="228" t="s">
        <v>147</v>
      </c>
      <c r="E897" s="243" t="s">
        <v>19</v>
      </c>
      <c r="F897" s="244" t="s">
        <v>1020</v>
      </c>
      <c r="G897" s="242"/>
      <c r="H897" s="245">
        <v>1.2</v>
      </c>
      <c r="I897" s="246"/>
      <c r="J897" s="242"/>
      <c r="K897" s="242"/>
      <c r="L897" s="247"/>
      <c r="M897" s="248"/>
      <c r="N897" s="249"/>
      <c r="O897" s="249"/>
      <c r="P897" s="249"/>
      <c r="Q897" s="249"/>
      <c r="R897" s="249"/>
      <c r="S897" s="249"/>
      <c r="T897" s="250"/>
      <c r="AT897" s="251" t="s">
        <v>147</v>
      </c>
      <c r="AU897" s="251" t="s">
        <v>81</v>
      </c>
      <c r="AV897" s="13" t="s">
        <v>81</v>
      </c>
      <c r="AW897" s="13" t="s">
        <v>34</v>
      </c>
      <c r="AX897" s="13" t="s">
        <v>72</v>
      </c>
      <c r="AY897" s="251" t="s">
        <v>136</v>
      </c>
    </row>
    <row r="898" spans="2:51" s="14" customFormat="1" ht="12">
      <c r="B898" s="252"/>
      <c r="C898" s="253"/>
      <c r="D898" s="228" t="s">
        <v>147</v>
      </c>
      <c r="E898" s="254" t="s">
        <v>19</v>
      </c>
      <c r="F898" s="255" t="s">
        <v>150</v>
      </c>
      <c r="G898" s="253"/>
      <c r="H898" s="256">
        <v>3.18</v>
      </c>
      <c r="I898" s="257"/>
      <c r="J898" s="253"/>
      <c r="K898" s="253"/>
      <c r="L898" s="258"/>
      <c r="M898" s="259"/>
      <c r="N898" s="260"/>
      <c r="O898" s="260"/>
      <c r="P898" s="260"/>
      <c r="Q898" s="260"/>
      <c r="R898" s="260"/>
      <c r="S898" s="260"/>
      <c r="T898" s="261"/>
      <c r="AT898" s="262" t="s">
        <v>147</v>
      </c>
      <c r="AU898" s="262" t="s">
        <v>81</v>
      </c>
      <c r="AV898" s="14" t="s">
        <v>143</v>
      </c>
      <c r="AW898" s="14" t="s">
        <v>34</v>
      </c>
      <c r="AX898" s="14" t="s">
        <v>79</v>
      </c>
      <c r="AY898" s="262" t="s">
        <v>136</v>
      </c>
    </row>
    <row r="899" spans="2:65" s="1" customFormat="1" ht="20.4" customHeight="1">
      <c r="B899" s="39"/>
      <c r="C899" s="216" t="s">
        <v>1021</v>
      </c>
      <c r="D899" s="216" t="s">
        <v>138</v>
      </c>
      <c r="E899" s="217" t="s">
        <v>1022</v>
      </c>
      <c r="F899" s="218" t="s">
        <v>1023</v>
      </c>
      <c r="G899" s="219" t="s">
        <v>192</v>
      </c>
      <c r="H899" s="220">
        <v>5.3</v>
      </c>
      <c r="I899" s="221"/>
      <c r="J899" s="222">
        <f>ROUND(I899*H899,2)</f>
        <v>0</v>
      </c>
      <c r="K899" s="218" t="s">
        <v>142</v>
      </c>
      <c r="L899" s="44"/>
      <c r="M899" s="223" t="s">
        <v>19</v>
      </c>
      <c r="N899" s="224" t="s">
        <v>43</v>
      </c>
      <c r="O899" s="80"/>
      <c r="P899" s="225">
        <f>O899*H899</f>
        <v>0</v>
      </c>
      <c r="Q899" s="225">
        <v>0.00539</v>
      </c>
      <c r="R899" s="225">
        <f>Q899*H899</f>
        <v>0.028567</v>
      </c>
      <c r="S899" s="225">
        <v>0</v>
      </c>
      <c r="T899" s="226">
        <f>S899*H899</f>
        <v>0</v>
      </c>
      <c r="AR899" s="18" t="s">
        <v>143</v>
      </c>
      <c r="AT899" s="18" t="s">
        <v>138</v>
      </c>
      <c r="AU899" s="18" t="s">
        <v>81</v>
      </c>
      <c r="AY899" s="18" t="s">
        <v>136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18" t="s">
        <v>79</v>
      </c>
      <c r="BK899" s="227">
        <f>ROUND(I899*H899,2)</f>
        <v>0</v>
      </c>
      <c r="BL899" s="18" t="s">
        <v>143</v>
      </c>
      <c r="BM899" s="18" t="s">
        <v>1024</v>
      </c>
    </row>
    <row r="900" spans="2:47" s="1" customFormat="1" ht="12">
      <c r="B900" s="39"/>
      <c r="C900" s="40"/>
      <c r="D900" s="228" t="s">
        <v>145</v>
      </c>
      <c r="E900" s="40"/>
      <c r="F900" s="229" t="s">
        <v>1025</v>
      </c>
      <c r="G900" s="40"/>
      <c r="H900" s="40"/>
      <c r="I900" s="143"/>
      <c r="J900" s="40"/>
      <c r="K900" s="40"/>
      <c r="L900" s="44"/>
      <c r="M900" s="230"/>
      <c r="N900" s="80"/>
      <c r="O900" s="80"/>
      <c r="P900" s="80"/>
      <c r="Q900" s="80"/>
      <c r="R900" s="80"/>
      <c r="S900" s="80"/>
      <c r="T900" s="81"/>
      <c r="AT900" s="18" t="s">
        <v>145</v>
      </c>
      <c r="AU900" s="18" t="s">
        <v>81</v>
      </c>
    </row>
    <row r="901" spans="2:51" s="12" customFormat="1" ht="12">
      <c r="B901" s="231"/>
      <c r="C901" s="232"/>
      <c r="D901" s="228" t="s">
        <v>147</v>
      </c>
      <c r="E901" s="233" t="s">
        <v>19</v>
      </c>
      <c r="F901" s="234" t="s">
        <v>817</v>
      </c>
      <c r="G901" s="232"/>
      <c r="H901" s="233" t="s">
        <v>19</v>
      </c>
      <c r="I901" s="235"/>
      <c r="J901" s="232"/>
      <c r="K901" s="232"/>
      <c r="L901" s="236"/>
      <c r="M901" s="237"/>
      <c r="N901" s="238"/>
      <c r="O901" s="238"/>
      <c r="P901" s="238"/>
      <c r="Q901" s="238"/>
      <c r="R901" s="238"/>
      <c r="S901" s="238"/>
      <c r="T901" s="239"/>
      <c r="AT901" s="240" t="s">
        <v>147</v>
      </c>
      <c r="AU901" s="240" t="s">
        <v>81</v>
      </c>
      <c r="AV901" s="12" t="s">
        <v>79</v>
      </c>
      <c r="AW901" s="12" t="s">
        <v>34</v>
      </c>
      <c r="AX901" s="12" t="s">
        <v>72</v>
      </c>
      <c r="AY901" s="240" t="s">
        <v>136</v>
      </c>
    </row>
    <row r="902" spans="2:51" s="12" customFormat="1" ht="12">
      <c r="B902" s="231"/>
      <c r="C902" s="232"/>
      <c r="D902" s="228" t="s">
        <v>147</v>
      </c>
      <c r="E902" s="233" t="s">
        <v>19</v>
      </c>
      <c r="F902" s="234" t="s">
        <v>1026</v>
      </c>
      <c r="G902" s="232"/>
      <c r="H902" s="233" t="s">
        <v>19</v>
      </c>
      <c r="I902" s="235"/>
      <c r="J902" s="232"/>
      <c r="K902" s="232"/>
      <c r="L902" s="236"/>
      <c r="M902" s="237"/>
      <c r="N902" s="238"/>
      <c r="O902" s="238"/>
      <c r="P902" s="238"/>
      <c r="Q902" s="238"/>
      <c r="R902" s="238"/>
      <c r="S902" s="238"/>
      <c r="T902" s="239"/>
      <c r="AT902" s="240" t="s">
        <v>147</v>
      </c>
      <c r="AU902" s="240" t="s">
        <v>81</v>
      </c>
      <c r="AV902" s="12" t="s">
        <v>79</v>
      </c>
      <c r="AW902" s="12" t="s">
        <v>34</v>
      </c>
      <c r="AX902" s="12" t="s">
        <v>72</v>
      </c>
      <c r="AY902" s="240" t="s">
        <v>136</v>
      </c>
    </row>
    <row r="903" spans="2:51" s="12" customFormat="1" ht="12">
      <c r="B903" s="231"/>
      <c r="C903" s="232"/>
      <c r="D903" s="228" t="s">
        <v>147</v>
      </c>
      <c r="E903" s="233" t="s">
        <v>19</v>
      </c>
      <c r="F903" s="234" t="s">
        <v>1008</v>
      </c>
      <c r="G903" s="232"/>
      <c r="H903" s="233" t="s">
        <v>19</v>
      </c>
      <c r="I903" s="235"/>
      <c r="J903" s="232"/>
      <c r="K903" s="232"/>
      <c r="L903" s="236"/>
      <c r="M903" s="237"/>
      <c r="N903" s="238"/>
      <c r="O903" s="238"/>
      <c r="P903" s="238"/>
      <c r="Q903" s="238"/>
      <c r="R903" s="238"/>
      <c r="S903" s="238"/>
      <c r="T903" s="239"/>
      <c r="AT903" s="240" t="s">
        <v>147</v>
      </c>
      <c r="AU903" s="240" t="s">
        <v>81</v>
      </c>
      <c r="AV903" s="12" t="s">
        <v>79</v>
      </c>
      <c r="AW903" s="12" t="s">
        <v>34</v>
      </c>
      <c r="AX903" s="12" t="s">
        <v>72</v>
      </c>
      <c r="AY903" s="240" t="s">
        <v>136</v>
      </c>
    </row>
    <row r="904" spans="2:51" s="13" customFormat="1" ht="12">
      <c r="B904" s="241"/>
      <c r="C904" s="242"/>
      <c r="D904" s="228" t="s">
        <v>147</v>
      </c>
      <c r="E904" s="243" t="s">
        <v>19</v>
      </c>
      <c r="F904" s="244" t="s">
        <v>1027</v>
      </c>
      <c r="G904" s="242"/>
      <c r="H904" s="245">
        <v>1.3</v>
      </c>
      <c r="I904" s="246"/>
      <c r="J904" s="242"/>
      <c r="K904" s="242"/>
      <c r="L904" s="247"/>
      <c r="M904" s="248"/>
      <c r="N904" s="249"/>
      <c r="O904" s="249"/>
      <c r="P904" s="249"/>
      <c r="Q904" s="249"/>
      <c r="R904" s="249"/>
      <c r="S904" s="249"/>
      <c r="T904" s="250"/>
      <c r="AT904" s="251" t="s">
        <v>147</v>
      </c>
      <c r="AU904" s="251" t="s">
        <v>81</v>
      </c>
      <c r="AV904" s="13" t="s">
        <v>81</v>
      </c>
      <c r="AW904" s="13" t="s">
        <v>34</v>
      </c>
      <c r="AX904" s="13" t="s">
        <v>72</v>
      </c>
      <c r="AY904" s="251" t="s">
        <v>136</v>
      </c>
    </row>
    <row r="905" spans="2:51" s="13" customFormat="1" ht="12">
      <c r="B905" s="241"/>
      <c r="C905" s="242"/>
      <c r="D905" s="228" t="s">
        <v>147</v>
      </c>
      <c r="E905" s="243" t="s">
        <v>19</v>
      </c>
      <c r="F905" s="244" t="s">
        <v>1028</v>
      </c>
      <c r="G905" s="242"/>
      <c r="H905" s="245">
        <v>2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AT905" s="251" t="s">
        <v>147</v>
      </c>
      <c r="AU905" s="251" t="s">
        <v>81</v>
      </c>
      <c r="AV905" s="13" t="s">
        <v>81</v>
      </c>
      <c r="AW905" s="13" t="s">
        <v>34</v>
      </c>
      <c r="AX905" s="13" t="s">
        <v>72</v>
      </c>
      <c r="AY905" s="251" t="s">
        <v>136</v>
      </c>
    </row>
    <row r="906" spans="2:51" s="13" customFormat="1" ht="12">
      <c r="B906" s="241"/>
      <c r="C906" s="242"/>
      <c r="D906" s="228" t="s">
        <v>147</v>
      </c>
      <c r="E906" s="243" t="s">
        <v>19</v>
      </c>
      <c r="F906" s="244" t="s">
        <v>1029</v>
      </c>
      <c r="G906" s="242"/>
      <c r="H906" s="245">
        <v>2</v>
      </c>
      <c r="I906" s="246"/>
      <c r="J906" s="242"/>
      <c r="K906" s="242"/>
      <c r="L906" s="247"/>
      <c r="M906" s="248"/>
      <c r="N906" s="249"/>
      <c r="O906" s="249"/>
      <c r="P906" s="249"/>
      <c r="Q906" s="249"/>
      <c r="R906" s="249"/>
      <c r="S906" s="249"/>
      <c r="T906" s="250"/>
      <c r="AT906" s="251" t="s">
        <v>147</v>
      </c>
      <c r="AU906" s="251" t="s">
        <v>81</v>
      </c>
      <c r="AV906" s="13" t="s">
        <v>81</v>
      </c>
      <c r="AW906" s="13" t="s">
        <v>34</v>
      </c>
      <c r="AX906" s="13" t="s">
        <v>72</v>
      </c>
      <c r="AY906" s="251" t="s">
        <v>136</v>
      </c>
    </row>
    <row r="907" spans="2:51" s="14" customFormat="1" ht="12">
      <c r="B907" s="252"/>
      <c r="C907" s="253"/>
      <c r="D907" s="228" t="s">
        <v>147</v>
      </c>
      <c r="E907" s="254" t="s">
        <v>19</v>
      </c>
      <c r="F907" s="255" t="s">
        <v>150</v>
      </c>
      <c r="G907" s="253"/>
      <c r="H907" s="256">
        <v>5.3</v>
      </c>
      <c r="I907" s="257"/>
      <c r="J907" s="253"/>
      <c r="K907" s="253"/>
      <c r="L907" s="258"/>
      <c r="M907" s="259"/>
      <c r="N907" s="260"/>
      <c r="O907" s="260"/>
      <c r="P907" s="260"/>
      <c r="Q907" s="260"/>
      <c r="R907" s="260"/>
      <c r="S907" s="260"/>
      <c r="T907" s="261"/>
      <c r="AT907" s="262" t="s">
        <v>147</v>
      </c>
      <c r="AU907" s="262" t="s">
        <v>81</v>
      </c>
      <c r="AV907" s="14" t="s">
        <v>143</v>
      </c>
      <c r="AW907" s="14" t="s">
        <v>34</v>
      </c>
      <c r="AX907" s="14" t="s">
        <v>79</v>
      </c>
      <c r="AY907" s="262" t="s">
        <v>136</v>
      </c>
    </row>
    <row r="908" spans="2:65" s="1" customFormat="1" ht="20.4" customHeight="1">
      <c r="B908" s="39"/>
      <c r="C908" s="263" t="s">
        <v>1030</v>
      </c>
      <c r="D908" s="263" t="s">
        <v>340</v>
      </c>
      <c r="E908" s="264" t="s">
        <v>1031</v>
      </c>
      <c r="F908" s="265" t="s">
        <v>1032</v>
      </c>
      <c r="G908" s="266" t="s">
        <v>192</v>
      </c>
      <c r="H908" s="267">
        <v>5.3</v>
      </c>
      <c r="I908" s="268"/>
      <c r="J908" s="269">
        <f>ROUND(I908*H908,2)</f>
        <v>0</v>
      </c>
      <c r="K908" s="265" t="s">
        <v>142</v>
      </c>
      <c r="L908" s="270"/>
      <c r="M908" s="271" t="s">
        <v>19</v>
      </c>
      <c r="N908" s="272" t="s">
        <v>43</v>
      </c>
      <c r="O908" s="80"/>
      <c r="P908" s="225">
        <f>O908*H908</f>
        <v>0</v>
      </c>
      <c r="Q908" s="225">
        <v>0.0003</v>
      </c>
      <c r="R908" s="225">
        <f>Q908*H908</f>
        <v>0.0015899999999999998</v>
      </c>
      <c r="S908" s="225">
        <v>0</v>
      </c>
      <c r="T908" s="226">
        <f>S908*H908</f>
        <v>0</v>
      </c>
      <c r="AR908" s="18" t="s">
        <v>197</v>
      </c>
      <c r="AT908" s="18" t="s">
        <v>340</v>
      </c>
      <c r="AU908" s="18" t="s">
        <v>81</v>
      </c>
      <c r="AY908" s="18" t="s">
        <v>136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18" t="s">
        <v>79</v>
      </c>
      <c r="BK908" s="227">
        <f>ROUND(I908*H908,2)</f>
        <v>0</v>
      </c>
      <c r="BL908" s="18" t="s">
        <v>143</v>
      </c>
      <c r="BM908" s="18" t="s">
        <v>1033</v>
      </c>
    </row>
    <row r="909" spans="2:47" s="1" customFormat="1" ht="12">
      <c r="B909" s="39"/>
      <c r="C909" s="40"/>
      <c r="D909" s="228" t="s">
        <v>145</v>
      </c>
      <c r="E909" s="40"/>
      <c r="F909" s="229" t="s">
        <v>1032</v>
      </c>
      <c r="G909" s="40"/>
      <c r="H909" s="40"/>
      <c r="I909" s="143"/>
      <c r="J909" s="40"/>
      <c r="K909" s="40"/>
      <c r="L909" s="44"/>
      <c r="M909" s="230"/>
      <c r="N909" s="80"/>
      <c r="O909" s="80"/>
      <c r="P909" s="80"/>
      <c r="Q909" s="80"/>
      <c r="R909" s="80"/>
      <c r="S909" s="80"/>
      <c r="T909" s="81"/>
      <c r="AT909" s="18" t="s">
        <v>145</v>
      </c>
      <c r="AU909" s="18" t="s">
        <v>81</v>
      </c>
    </row>
    <row r="910" spans="2:51" s="12" customFormat="1" ht="12">
      <c r="B910" s="231"/>
      <c r="C910" s="232"/>
      <c r="D910" s="228" t="s">
        <v>147</v>
      </c>
      <c r="E910" s="233" t="s">
        <v>19</v>
      </c>
      <c r="F910" s="234" t="s">
        <v>1034</v>
      </c>
      <c r="G910" s="232"/>
      <c r="H910" s="233" t="s">
        <v>19</v>
      </c>
      <c r="I910" s="235"/>
      <c r="J910" s="232"/>
      <c r="K910" s="232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147</v>
      </c>
      <c r="AU910" s="240" t="s">
        <v>81</v>
      </c>
      <c r="AV910" s="12" t="s">
        <v>79</v>
      </c>
      <c r="AW910" s="12" t="s">
        <v>34</v>
      </c>
      <c r="AX910" s="12" t="s">
        <v>72</v>
      </c>
      <c r="AY910" s="240" t="s">
        <v>136</v>
      </c>
    </row>
    <row r="911" spans="2:51" s="13" customFormat="1" ht="12">
      <c r="B911" s="241"/>
      <c r="C911" s="242"/>
      <c r="D911" s="228" t="s">
        <v>147</v>
      </c>
      <c r="E911" s="243" t="s">
        <v>19</v>
      </c>
      <c r="F911" s="244" t="s">
        <v>1035</v>
      </c>
      <c r="G911" s="242"/>
      <c r="H911" s="245">
        <v>5.3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AT911" s="251" t="s">
        <v>147</v>
      </c>
      <c r="AU911" s="251" t="s">
        <v>81</v>
      </c>
      <c r="AV911" s="13" t="s">
        <v>81</v>
      </c>
      <c r="AW911" s="13" t="s">
        <v>34</v>
      </c>
      <c r="AX911" s="13" t="s">
        <v>72</v>
      </c>
      <c r="AY911" s="251" t="s">
        <v>136</v>
      </c>
    </row>
    <row r="912" spans="2:51" s="14" customFormat="1" ht="12">
      <c r="B912" s="252"/>
      <c r="C912" s="253"/>
      <c r="D912" s="228" t="s">
        <v>147</v>
      </c>
      <c r="E912" s="254" t="s">
        <v>19</v>
      </c>
      <c r="F912" s="255" t="s">
        <v>150</v>
      </c>
      <c r="G912" s="253"/>
      <c r="H912" s="256">
        <v>5.3</v>
      </c>
      <c r="I912" s="257"/>
      <c r="J912" s="253"/>
      <c r="K912" s="253"/>
      <c r="L912" s="258"/>
      <c r="M912" s="259"/>
      <c r="N912" s="260"/>
      <c r="O912" s="260"/>
      <c r="P912" s="260"/>
      <c r="Q912" s="260"/>
      <c r="R912" s="260"/>
      <c r="S912" s="260"/>
      <c r="T912" s="261"/>
      <c r="AT912" s="262" t="s">
        <v>147</v>
      </c>
      <c r="AU912" s="262" t="s">
        <v>81</v>
      </c>
      <c r="AV912" s="14" t="s">
        <v>143</v>
      </c>
      <c r="AW912" s="14" t="s">
        <v>34</v>
      </c>
      <c r="AX912" s="14" t="s">
        <v>79</v>
      </c>
      <c r="AY912" s="262" t="s">
        <v>136</v>
      </c>
    </row>
    <row r="913" spans="2:65" s="1" customFormat="1" ht="20.4" customHeight="1">
      <c r="B913" s="39"/>
      <c r="C913" s="216" t="s">
        <v>1036</v>
      </c>
      <c r="D913" s="216" t="s">
        <v>138</v>
      </c>
      <c r="E913" s="217" t="s">
        <v>1037</v>
      </c>
      <c r="F913" s="218" t="s">
        <v>1038</v>
      </c>
      <c r="G913" s="219" t="s">
        <v>165</v>
      </c>
      <c r="H913" s="220">
        <v>0.9</v>
      </c>
      <c r="I913" s="221"/>
      <c r="J913" s="222">
        <f>ROUND(I913*H913,2)</f>
        <v>0</v>
      </c>
      <c r="K913" s="218" t="s">
        <v>142</v>
      </c>
      <c r="L913" s="44"/>
      <c r="M913" s="223" t="s">
        <v>19</v>
      </c>
      <c r="N913" s="224" t="s">
        <v>43</v>
      </c>
      <c r="O913" s="80"/>
      <c r="P913" s="225">
        <f>O913*H913</f>
        <v>0</v>
      </c>
      <c r="Q913" s="225">
        <v>0</v>
      </c>
      <c r="R913" s="225">
        <f>Q913*H913</f>
        <v>0</v>
      </c>
      <c r="S913" s="225">
        <v>2.65</v>
      </c>
      <c r="T913" s="226">
        <f>S913*H913</f>
        <v>2.385</v>
      </c>
      <c r="AR913" s="18" t="s">
        <v>143</v>
      </c>
      <c r="AT913" s="18" t="s">
        <v>138</v>
      </c>
      <c r="AU913" s="18" t="s">
        <v>81</v>
      </c>
      <c r="AY913" s="18" t="s">
        <v>136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18" t="s">
        <v>79</v>
      </c>
      <c r="BK913" s="227">
        <f>ROUND(I913*H913,2)</f>
        <v>0</v>
      </c>
      <c r="BL913" s="18" t="s">
        <v>143</v>
      </c>
      <c r="BM913" s="18" t="s">
        <v>1039</v>
      </c>
    </row>
    <row r="914" spans="2:47" s="1" customFormat="1" ht="12">
      <c r="B914" s="39"/>
      <c r="C914" s="40"/>
      <c r="D914" s="228" t="s">
        <v>145</v>
      </c>
      <c r="E914" s="40"/>
      <c r="F914" s="229" t="s">
        <v>1040</v>
      </c>
      <c r="G914" s="40"/>
      <c r="H914" s="40"/>
      <c r="I914" s="143"/>
      <c r="J914" s="40"/>
      <c r="K914" s="40"/>
      <c r="L914" s="44"/>
      <c r="M914" s="230"/>
      <c r="N914" s="80"/>
      <c r="O914" s="80"/>
      <c r="P914" s="80"/>
      <c r="Q914" s="80"/>
      <c r="R914" s="80"/>
      <c r="S914" s="80"/>
      <c r="T914" s="81"/>
      <c r="AT914" s="18" t="s">
        <v>145</v>
      </c>
      <c r="AU914" s="18" t="s">
        <v>81</v>
      </c>
    </row>
    <row r="915" spans="2:51" s="12" customFormat="1" ht="12">
      <c r="B915" s="231"/>
      <c r="C915" s="232"/>
      <c r="D915" s="228" t="s">
        <v>147</v>
      </c>
      <c r="E915" s="233" t="s">
        <v>19</v>
      </c>
      <c r="F915" s="234" t="s">
        <v>1041</v>
      </c>
      <c r="G915" s="232"/>
      <c r="H915" s="233" t="s">
        <v>19</v>
      </c>
      <c r="I915" s="235"/>
      <c r="J915" s="232"/>
      <c r="K915" s="232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147</v>
      </c>
      <c r="AU915" s="240" t="s">
        <v>81</v>
      </c>
      <c r="AV915" s="12" t="s">
        <v>79</v>
      </c>
      <c r="AW915" s="12" t="s">
        <v>34</v>
      </c>
      <c r="AX915" s="12" t="s">
        <v>72</v>
      </c>
      <c r="AY915" s="240" t="s">
        <v>136</v>
      </c>
    </row>
    <row r="916" spans="2:51" s="12" customFormat="1" ht="12">
      <c r="B916" s="231"/>
      <c r="C916" s="232"/>
      <c r="D916" s="228" t="s">
        <v>147</v>
      </c>
      <c r="E916" s="233" t="s">
        <v>19</v>
      </c>
      <c r="F916" s="234" t="s">
        <v>1042</v>
      </c>
      <c r="G916" s="232"/>
      <c r="H916" s="233" t="s">
        <v>19</v>
      </c>
      <c r="I916" s="235"/>
      <c r="J916" s="232"/>
      <c r="K916" s="232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147</v>
      </c>
      <c r="AU916" s="240" t="s">
        <v>81</v>
      </c>
      <c r="AV916" s="12" t="s">
        <v>79</v>
      </c>
      <c r="AW916" s="12" t="s">
        <v>34</v>
      </c>
      <c r="AX916" s="12" t="s">
        <v>72</v>
      </c>
      <c r="AY916" s="240" t="s">
        <v>136</v>
      </c>
    </row>
    <row r="917" spans="2:51" s="13" customFormat="1" ht="12">
      <c r="B917" s="241"/>
      <c r="C917" s="242"/>
      <c r="D917" s="228" t="s">
        <v>147</v>
      </c>
      <c r="E917" s="243" t="s">
        <v>19</v>
      </c>
      <c r="F917" s="244" t="s">
        <v>1043</v>
      </c>
      <c r="G917" s="242"/>
      <c r="H917" s="245">
        <v>0.5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AT917" s="251" t="s">
        <v>147</v>
      </c>
      <c r="AU917" s="251" t="s">
        <v>81</v>
      </c>
      <c r="AV917" s="13" t="s">
        <v>81</v>
      </c>
      <c r="AW917" s="13" t="s">
        <v>34</v>
      </c>
      <c r="AX917" s="13" t="s">
        <v>72</v>
      </c>
      <c r="AY917" s="251" t="s">
        <v>136</v>
      </c>
    </row>
    <row r="918" spans="2:51" s="12" customFormat="1" ht="12">
      <c r="B918" s="231"/>
      <c r="C918" s="232"/>
      <c r="D918" s="228" t="s">
        <v>147</v>
      </c>
      <c r="E918" s="233" t="s">
        <v>19</v>
      </c>
      <c r="F918" s="234" t="s">
        <v>1044</v>
      </c>
      <c r="G918" s="232"/>
      <c r="H918" s="233" t="s">
        <v>19</v>
      </c>
      <c r="I918" s="235"/>
      <c r="J918" s="232"/>
      <c r="K918" s="232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147</v>
      </c>
      <c r="AU918" s="240" t="s">
        <v>81</v>
      </c>
      <c r="AV918" s="12" t="s">
        <v>79</v>
      </c>
      <c r="AW918" s="12" t="s">
        <v>34</v>
      </c>
      <c r="AX918" s="12" t="s">
        <v>72</v>
      </c>
      <c r="AY918" s="240" t="s">
        <v>136</v>
      </c>
    </row>
    <row r="919" spans="2:51" s="13" customFormat="1" ht="12">
      <c r="B919" s="241"/>
      <c r="C919" s="242"/>
      <c r="D919" s="228" t="s">
        <v>147</v>
      </c>
      <c r="E919" s="243" t="s">
        <v>19</v>
      </c>
      <c r="F919" s="244" t="s">
        <v>1045</v>
      </c>
      <c r="G919" s="242"/>
      <c r="H919" s="245">
        <v>0.4</v>
      </c>
      <c r="I919" s="246"/>
      <c r="J919" s="242"/>
      <c r="K919" s="242"/>
      <c r="L919" s="247"/>
      <c r="M919" s="248"/>
      <c r="N919" s="249"/>
      <c r="O919" s="249"/>
      <c r="P919" s="249"/>
      <c r="Q919" s="249"/>
      <c r="R919" s="249"/>
      <c r="S919" s="249"/>
      <c r="T919" s="250"/>
      <c r="AT919" s="251" t="s">
        <v>147</v>
      </c>
      <c r="AU919" s="251" t="s">
        <v>81</v>
      </c>
      <c r="AV919" s="13" t="s">
        <v>81</v>
      </c>
      <c r="AW919" s="13" t="s">
        <v>34</v>
      </c>
      <c r="AX919" s="13" t="s">
        <v>72</v>
      </c>
      <c r="AY919" s="251" t="s">
        <v>136</v>
      </c>
    </row>
    <row r="920" spans="2:51" s="14" customFormat="1" ht="12">
      <c r="B920" s="252"/>
      <c r="C920" s="253"/>
      <c r="D920" s="228" t="s">
        <v>147</v>
      </c>
      <c r="E920" s="254" t="s">
        <v>19</v>
      </c>
      <c r="F920" s="255" t="s">
        <v>150</v>
      </c>
      <c r="G920" s="253"/>
      <c r="H920" s="256">
        <v>0.9</v>
      </c>
      <c r="I920" s="257"/>
      <c r="J920" s="253"/>
      <c r="K920" s="253"/>
      <c r="L920" s="258"/>
      <c r="M920" s="259"/>
      <c r="N920" s="260"/>
      <c r="O920" s="260"/>
      <c r="P920" s="260"/>
      <c r="Q920" s="260"/>
      <c r="R920" s="260"/>
      <c r="S920" s="260"/>
      <c r="T920" s="261"/>
      <c r="AT920" s="262" t="s">
        <v>147</v>
      </c>
      <c r="AU920" s="262" t="s">
        <v>81</v>
      </c>
      <c r="AV920" s="14" t="s">
        <v>143</v>
      </c>
      <c r="AW920" s="14" t="s">
        <v>34</v>
      </c>
      <c r="AX920" s="14" t="s">
        <v>79</v>
      </c>
      <c r="AY920" s="262" t="s">
        <v>136</v>
      </c>
    </row>
    <row r="921" spans="2:65" s="1" customFormat="1" ht="20.4" customHeight="1">
      <c r="B921" s="39"/>
      <c r="C921" s="216" t="s">
        <v>1046</v>
      </c>
      <c r="D921" s="216" t="s">
        <v>138</v>
      </c>
      <c r="E921" s="217" t="s">
        <v>1047</v>
      </c>
      <c r="F921" s="218" t="s">
        <v>1048</v>
      </c>
      <c r="G921" s="219" t="s">
        <v>158</v>
      </c>
      <c r="H921" s="220">
        <v>18</v>
      </c>
      <c r="I921" s="221"/>
      <c r="J921" s="222">
        <f>ROUND(I921*H921,2)</f>
        <v>0</v>
      </c>
      <c r="K921" s="218" t="s">
        <v>142</v>
      </c>
      <c r="L921" s="44"/>
      <c r="M921" s="223" t="s">
        <v>19</v>
      </c>
      <c r="N921" s="224" t="s">
        <v>43</v>
      </c>
      <c r="O921" s="80"/>
      <c r="P921" s="225">
        <f>O921*H921</f>
        <v>0</v>
      </c>
      <c r="Q921" s="225">
        <v>0</v>
      </c>
      <c r="R921" s="225">
        <f>Q921*H921</f>
        <v>0</v>
      </c>
      <c r="S921" s="225">
        <v>0.0657</v>
      </c>
      <c r="T921" s="226">
        <f>S921*H921</f>
        <v>1.1825999999999999</v>
      </c>
      <c r="AR921" s="18" t="s">
        <v>143</v>
      </c>
      <c r="AT921" s="18" t="s">
        <v>138</v>
      </c>
      <c r="AU921" s="18" t="s">
        <v>81</v>
      </c>
      <c r="AY921" s="18" t="s">
        <v>136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18" t="s">
        <v>79</v>
      </c>
      <c r="BK921" s="227">
        <f>ROUND(I921*H921,2)</f>
        <v>0</v>
      </c>
      <c r="BL921" s="18" t="s">
        <v>143</v>
      </c>
      <c r="BM921" s="18" t="s">
        <v>1049</v>
      </c>
    </row>
    <row r="922" spans="2:47" s="1" customFormat="1" ht="12">
      <c r="B922" s="39"/>
      <c r="C922" s="40"/>
      <c r="D922" s="228" t="s">
        <v>145</v>
      </c>
      <c r="E922" s="40"/>
      <c r="F922" s="229" t="s">
        <v>1050</v>
      </c>
      <c r="G922" s="40"/>
      <c r="H922" s="40"/>
      <c r="I922" s="143"/>
      <c r="J922" s="40"/>
      <c r="K922" s="40"/>
      <c r="L922" s="44"/>
      <c r="M922" s="230"/>
      <c r="N922" s="80"/>
      <c r="O922" s="80"/>
      <c r="P922" s="80"/>
      <c r="Q922" s="80"/>
      <c r="R922" s="80"/>
      <c r="S922" s="80"/>
      <c r="T922" s="81"/>
      <c r="AT922" s="18" t="s">
        <v>145</v>
      </c>
      <c r="AU922" s="18" t="s">
        <v>81</v>
      </c>
    </row>
    <row r="923" spans="2:51" s="12" customFormat="1" ht="12">
      <c r="B923" s="231"/>
      <c r="C923" s="232"/>
      <c r="D923" s="228" t="s">
        <v>147</v>
      </c>
      <c r="E923" s="233" t="s">
        <v>19</v>
      </c>
      <c r="F923" s="234" t="s">
        <v>148</v>
      </c>
      <c r="G923" s="232"/>
      <c r="H923" s="233" t="s">
        <v>19</v>
      </c>
      <c r="I923" s="235"/>
      <c r="J923" s="232"/>
      <c r="K923" s="232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147</v>
      </c>
      <c r="AU923" s="240" t="s">
        <v>81</v>
      </c>
      <c r="AV923" s="12" t="s">
        <v>79</v>
      </c>
      <c r="AW923" s="12" t="s">
        <v>34</v>
      </c>
      <c r="AX923" s="12" t="s">
        <v>72</v>
      </c>
      <c r="AY923" s="240" t="s">
        <v>136</v>
      </c>
    </row>
    <row r="924" spans="2:51" s="12" customFormat="1" ht="12">
      <c r="B924" s="231"/>
      <c r="C924" s="232"/>
      <c r="D924" s="228" t="s">
        <v>147</v>
      </c>
      <c r="E924" s="233" t="s">
        <v>19</v>
      </c>
      <c r="F924" s="234" t="s">
        <v>1051</v>
      </c>
      <c r="G924" s="232"/>
      <c r="H924" s="233" t="s">
        <v>19</v>
      </c>
      <c r="I924" s="235"/>
      <c r="J924" s="232"/>
      <c r="K924" s="232"/>
      <c r="L924" s="236"/>
      <c r="M924" s="237"/>
      <c r="N924" s="238"/>
      <c r="O924" s="238"/>
      <c r="P924" s="238"/>
      <c r="Q924" s="238"/>
      <c r="R924" s="238"/>
      <c r="S924" s="238"/>
      <c r="T924" s="239"/>
      <c r="AT924" s="240" t="s">
        <v>147</v>
      </c>
      <c r="AU924" s="240" t="s">
        <v>81</v>
      </c>
      <c r="AV924" s="12" t="s">
        <v>79</v>
      </c>
      <c r="AW924" s="12" t="s">
        <v>34</v>
      </c>
      <c r="AX924" s="12" t="s">
        <v>72</v>
      </c>
      <c r="AY924" s="240" t="s">
        <v>136</v>
      </c>
    </row>
    <row r="925" spans="2:51" s="13" customFormat="1" ht="12">
      <c r="B925" s="241"/>
      <c r="C925" s="242"/>
      <c r="D925" s="228" t="s">
        <v>147</v>
      </c>
      <c r="E925" s="243" t="s">
        <v>19</v>
      </c>
      <c r="F925" s="244" t="s">
        <v>281</v>
      </c>
      <c r="G925" s="242"/>
      <c r="H925" s="245">
        <v>18</v>
      </c>
      <c r="I925" s="246"/>
      <c r="J925" s="242"/>
      <c r="K925" s="242"/>
      <c r="L925" s="247"/>
      <c r="M925" s="248"/>
      <c r="N925" s="249"/>
      <c r="O925" s="249"/>
      <c r="P925" s="249"/>
      <c r="Q925" s="249"/>
      <c r="R925" s="249"/>
      <c r="S925" s="249"/>
      <c r="T925" s="250"/>
      <c r="AT925" s="251" t="s">
        <v>147</v>
      </c>
      <c r="AU925" s="251" t="s">
        <v>81</v>
      </c>
      <c r="AV925" s="13" t="s">
        <v>81</v>
      </c>
      <c r="AW925" s="13" t="s">
        <v>34</v>
      </c>
      <c r="AX925" s="13" t="s">
        <v>72</v>
      </c>
      <c r="AY925" s="251" t="s">
        <v>136</v>
      </c>
    </row>
    <row r="926" spans="2:51" s="14" customFormat="1" ht="12">
      <c r="B926" s="252"/>
      <c r="C926" s="253"/>
      <c r="D926" s="228" t="s">
        <v>147</v>
      </c>
      <c r="E926" s="254" t="s">
        <v>19</v>
      </c>
      <c r="F926" s="255" t="s">
        <v>150</v>
      </c>
      <c r="G926" s="253"/>
      <c r="H926" s="256">
        <v>18</v>
      </c>
      <c r="I926" s="257"/>
      <c r="J926" s="253"/>
      <c r="K926" s="253"/>
      <c r="L926" s="258"/>
      <c r="M926" s="259"/>
      <c r="N926" s="260"/>
      <c r="O926" s="260"/>
      <c r="P926" s="260"/>
      <c r="Q926" s="260"/>
      <c r="R926" s="260"/>
      <c r="S926" s="260"/>
      <c r="T926" s="261"/>
      <c r="AT926" s="262" t="s">
        <v>147</v>
      </c>
      <c r="AU926" s="262" t="s">
        <v>81</v>
      </c>
      <c r="AV926" s="14" t="s">
        <v>143</v>
      </c>
      <c r="AW926" s="14" t="s">
        <v>34</v>
      </c>
      <c r="AX926" s="14" t="s">
        <v>79</v>
      </c>
      <c r="AY926" s="262" t="s">
        <v>136</v>
      </c>
    </row>
    <row r="927" spans="2:65" s="1" customFormat="1" ht="20.4" customHeight="1">
      <c r="B927" s="39"/>
      <c r="C927" s="216" t="s">
        <v>1052</v>
      </c>
      <c r="D927" s="216" t="s">
        <v>138</v>
      </c>
      <c r="E927" s="217" t="s">
        <v>1053</v>
      </c>
      <c r="F927" s="218" t="s">
        <v>1054</v>
      </c>
      <c r="G927" s="219" t="s">
        <v>192</v>
      </c>
      <c r="H927" s="220">
        <v>50</v>
      </c>
      <c r="I927" s="221"/>
      <c r="J927" s="222">
        <f>ROUND(I927*H927,2)</f>
        <v>0</v>
      </c>
      <c r="K927" s="218" t="s">
        <v>142</v>
      </c>
      <c r="L927" s="44"/>
      <c r="M927" s="223" t="s">
        <v>19</v>
      </c>
      <c r="N927" s="224" t="s">
        <v>43</v>
      </c>
      <c r="O927" s="80"/>
      <c r="P927" s="225">
        <f>O927*H927</f>
        <v>0</v>
      </c>
      <c r="Q927" s="225">
        <v>0</v>
      </c>
      <c r="R927" s="225">
        <f>Q927*H927</f>
        <v>0</v>
      </c>
      <c r="S927" s="225">
        <v>0.00248</v>
      </c>
      <c r="T927" s="226">
        <f>S927*H927</f>
        <v>0.124</v>
      </c>
      <c r="AR927" s="18" t="s">
        <v>143</v>
      </c>
      <c r="AT927" s="18" t="s">
        <v>138</v>
      </c>
      <c r="AU927" s="18" t="s">
        <v>81</v>
      </c>
      <c r="AY927" s="18" t="s">
        <v>136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18" t="s">
        <v>79</v>
      </c>
      <c r="BK927" s="227">
        <f>ROUND(I927*H927,2)</f>
        <v>0</v>
      </c>
      <c r="BL927" s="18" t="s">
        <v>143</v>
      </c>
      <c r="BM927" s="18" t="s">
        <v>1055</v>
      </c>
    </row>
    <row r="928" spans="2:47" s="1" customFormat="1" ht="12">
      <c r="B928" s="39"/>
      <c r="C928" s="40"/>
      <c r="D928" s="228" t="s">
        <v>145</v>
      </c>
      <c r="E928" s="40"/>
      <c r="F928" s="229" t="s">
        <v>1056</v>
      </c>
      <c r="G928" s="40"/>
      <c r="H928" s="40"/>
      <c r="I928" s="143"/>
      <c r="J928" s="40"/>
      <c r="K928" s="40"/>
      <c r="L928" s="44"/>
      <c r="M928" s="230"/>
      <c r="N928" s="80"/>
      <c r="O928" s="80"/>
      <c r="P928" s="80"/>
      <c r="Q928" s="80"/>
      <c r="R928" s="80"/>
      <c r="S928" s="80"/>
      <c r="T928" s="81"/>
      <c r="AT928" s="18" t="s">
        <v>145</v>
      </c>
      <c r="AU928" s="18" t="s">
        <v>81</v>
      </c>
    </row>
    <row r="929" spans="2:51" s="12" customFormat="1" ht="12">
      <c r="B929" s="231"/>
      <c r="C929" s="232"/>
      <c r="D929" s="228" t="s">
        <v>147</v>
      </c>
      <c r="E929" s="233" t="s">
        <v>19</v>
      </c>
      <c r="F929" s="234" t="s">
        <v>148</v>
      </c>
      <c r="G929" s="232"/>
      <c r="H929" s="233" t="s">
        <v>19</v>
      </c>
      <c r="I929" s="235"/>
      <c r="J929" s="232"/>
      <c r="K929" s="232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147</v>
      </c>
      <c r="AU929" s="240" t="s">
        <v>81</v>
      </c>
      <c r="AV929" s="12" t="s">
        <v>79</v>
      </c>
      <c r="AW929" s="12" t="s">
        <v>34</v>
      </c>
      <c r="AX929" s="12" t="s">
        <v>72</v>
      </c>
      <c r="AY929" s="240" t="s">
        <v>136</v>
      </c>
    </row>
    <row r="930" spans="2:51" s="12" customFormat="1" ht="12">
      <c r="B930" s="231"/>
      <c r="C930" s="232"/>
      <c r="D930" s="228" t="s">
        <v>147</v>
      </c>
      <c r="E930" s="233" t="s">
        <v>19</v>
      </c>
      <c r="F930" s="234" t="s">
        <v>1057</v>
      </c>
      <c r="G930" s="232"/>
      <c r="H930" s="233" t="s">
        <v>19</v>
      </c>
      <c r="I930" s="235"/>
      <c r="J930" s="232"/>
      <c r="K930" s="232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147</v>
      </c>
      <c r="AU930" s="240" t="s">
        <v>81</v>
      </c>
      <c r="AV930" s="12" t="s">
        <v>79</v>
      </c>
      <c r="AW930" s="12" t="s">
        <v>34</v>
      </c>
      <c r="AX930" s="12" t="s">
        <v>72</v>
      </c>
      <c r="AY930" s="240" t="s">
        <v>136</v>
      </c>
    </row>
    <row r="931" spans="2:51" s="13" customFormat="1" ht="12">
      <c r="B931" s="241"/>
      <c r="C931" s="242"/>
      <c r="D931" s="228" t="s">
        <v>147</v>
      </c>
      <c r="E931" s="243" t="s">
        <v>19</v>
      </c>
      <c r="F931" s="244" t="s">
        <v>544</v>
      </c>
      <c r="G931" s="242"/>
      <c r="H931" s="245">
        <v>50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AT931" s="251" t="s">
        <v>147</v>
      </c>
      <c r="AU931" s="251" t="s">
        <v>81</v>
      </c>
      <c r="AV931" s="13" t="s">
        <v>81</v>
      </c>
      <c r="AW931" s="13" t="s">
        <v>34</v>
      </c>
      <c r="AX931" s="13" t="s">
        <v>72</v>
      </c>
      <c r="AY931" s="251" t="s">
        <v>136</v>
      </c>
    </row>
    <row r="932" spans="2:51" s="14" customFormat="1" ht="12">
      <c r="B932" s="252"/>
      <c r="C932" s="253"/>
      <c r="D932" s="228" t="s">
        <v>147</v>
      </c>
      <c r="E932" s="254" t="s">
        <v>19</v>
      </c>
      <c r="F932" s="255" t="s">
        <v>150</v>
      </c>
      <c r="G932" s="253"/>
      <c r="H932" s="256">
        <v>50</v>
      </c>
      <c r="I932" s="257"/>
      <c r="J932" s="253"/>
      <c r="K932" s="253"/>
      <c r="L932" s="258"/>
      <c r="M932" s="259"/>
      <c r="N932" s="260"/>
      <c r="O932" s="260"/>
      <c r="P932" s="260"/>
      <c r="Q932" s="260"/>
      <c r="R932" s="260"/>
      <c r="S932" s="260"/>
      <c r="T932" s="261"/>
      <c r="AT932" s="262" t="s">
        <v>147</v>
      </c>
      <c r="AU932" s="262" t="s">
        <v>81</v>
      </c>
      <c r="AV932" s="14" t="s">
        <v>143</v>
      </c>
      <c r="AW932" s="14" t="s">
        <v>34</v>
      </c>
      <c r="AX932" s="14" t="s">
        <v>79</v>
      </c>
      <c r="AY932" s="262" t="s">
        <v>136</v>
      </c>
    </row>
    <row r="933" spans="2:63" s="11" customFormat="1" ht="22.8" customHeight="1">
      <c r="B933" s="200"/>
      <c r="C933" s="201"/>
      <c r="D933" s="202" t="s">
        <v>71</v>
      </c>
      <c r="E933" s="214" t="s">
        <v>1058</v>
      </c>
      <c r="F933" s="214" t="s">
        <v>1059</v>
      </c>
      <c r="G933" s="201"/>
      <c r="H933" s="201"/>
      <c r="I933" s="204"/>
      <c r="J933" s="215">
        <f>BK933</f>
        <v>0</v>
      </c>
      <c r="K933" s="201"/>
      <c r="L933" s="206"/>
      <c r="M933" s="207"/>
      <c r="N933" s="208"/>
      <c r="O933" s="208"/>
      <c r="P933" s="209">
        <f>SUM(P934:P978)</f>
        <v>0</v>
      </c>
      <c r="Q933" s="208"/>
      <c r="R933" s="209">
        <f>SUM(R934:R978)</f>
        <v>0</v>
      </c>
      <c r="S933" s="208"/>
      <c r="T933" s="210">
        <f>SUM(T934:T978)</f>
        <v>0</v>
      </c>
      <c r="AR933" s="211" t="s">
        <v>79</v>
      </c>
      <c r="AT933" s="212" t="s">
        <v>71</v>
      </c>
      <c r="AU933" s="212" t="s">
        <v>79</v>
      </c>
      <c r="AY933" s="211" t="s">
        <v>136</v>
      </c>
      <c r="BK933" s="213">
        <f>SUM(BK934:BK978)</f>
        <v>0</v>
      </c>
    </row>
    <row r="934" spans="2:65" s="1" customFormat="1" ht="20.4" customHeight="1">
      <c r="B934" s="39"/>
      <c r="C934" s="216" t="s">
        <v>1060</v>
      </c>
      <c r="D934" s="216" t="s">
        <v>138</v>
      </c>
      <c r="E934" s="217" t="s">
        <v>1061</v>
      </c>
      <c r="F934" s="218" t="s">
        <v>1062</v>
      </c>
      <c r="G934" s="219" t="s">
        <v>343</v>
      </c>
      <c r="H934" s="220">
        <v>3.71</v>
      </c>
      <c r="I934" s="221"/>
      <c r="J934" s="222">
        <f>ROUND(I934*H934,2)</f>
        <v>0</v>
      </c>
      <c r="K934" s="218" t="s">
        <v>142</v>
      </c>
      <c r="L934" s="44"/>
      <c r="M934" s="223" t="s">
        <v>19</v>
      </c>
      <c r="N934" s="224" t="s">
        <v>43</v>
      </c>
      <c r="O934" s="80"/>
      <c r="P934" s="225">
        <f>O934*H934</f>
        <v>0</v>
      </c>
      <c r="Q934" s="225">
        <v>0</v>
      </c>
      <c r="R934" s="225">
        <f>Q934*H934</f>
        <v>0</v>
      </c>
      <c r="S934" s="225">
        <v>0</v>
      </c>
      <c r="T934" s="226">
        <f>S934*H934</f>
        <v>0</v>
      </c>
      <c r="AR934" s="18" t="s">
        <v>143</v>
      </c>
      <c r="AT934" s="18" t="s">
        <v>138</v>
      </c>
      <c r="AU934" s="18" t="s">
        <v>81</v>
      </c>
      <c r="AY934" s="18" t="s">
        <v>136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8" t="s">
        <v>79</v>
      </c>
      <c r="BK934" s="227">
        <f>ROUND(I934*H934,2)</f>
        <v>0</v>
      </c>
      <c r="BL934" s="18" t="s">
        <v>143</v>
      </c>
      <c r="BM934" s="18" t="s">
        <v>1063</v>
      </c>
    </row>
    <row r="935" spans="2:47" s="1" customFormat="1" ht="12">
      <c r="B935" s="39"/>
      <c r="C935" s="40"/>
      <c r="D935" s="228" t="s">
        <v>145</v>
      </c>
      <c r="E935" s="40"/>
      <c r="F935" s="229" t="s">
        <v>1064</v>
      </c>
      <c r="G935" s="40"/>
      <c r="H935" s="40"/>
      <c r="I935" s="143"/>
      <c r="J935" s="40"/>
      <c r="K935" s="40"/>
      <c r="L935" s="44"/>
      <c r="M935" s="230"/>
      <c r="N935" s="80"/>
      <c r="O935" s="80"/>
      <c r="P935" s="80"/>
      <c r="Q935" s="80"/>
      <c r="R935" s="80"/>
      <c r="S935" s="80"/>
      <c r="T935" s="81"/>
      <c r="AT935" s="18" t="s">
        <v>145</v>
      </c>
      <c r="AU935" s="18" t="s">
        <v>81</v>
      </c>
    </row>
    <row r="936" spans="2:51" s="12" customFormat="1" ht="12">
      <c r="B936" s="231"/>
      <c r="C936" s="232"/>
      <c r="D936" s="228" t="s">
        <v>147</v>
      </c>
      <c r="E936" s="233" t="s">
        <v>19</v>
      </c>
      <c r="F936" s="234" t="s">
        <v>1065</v>
      </c>
      <c r="G936" s="232"/>
      <c r="H936" s="233" t="s">
        <v>19</v>
      </c>
      <c r="I936" s="235"/>
      <c r="J936" s="232"/>
      <c r="K936" s="232"/>
      <c r="L936" s="236"/>
      <c r="M936" s="237"/>
      <c r="N936" s="238"/>
      <c r="O936" s="238"/>
      <c r="P936" s="238"/>
      <c r="Q936" s="238"/>
      <c r="R936" s="238"/>
      <c r="S936" s="238"/>
      <c r="T936" s="239"/>
      <c r="AT936" s="240" t="s">
        <v>147</v>
      </c>
      <c r="AU936" s="240" t="s">
        <v>81</v>
      </c>
      <c r="AV936" s="12" t="s">
        <v>79</v>
      </c>
      <c r="AW936" s="12" t="s">
        <v>34</v>
      </c>
      <c r="AX936" s="12" t="s">
        <v>72</v>
      </c>
      <c r="AY936" s="240" t="s">
        <v>136</v>
      </c>
    </row>
    <row r="937" spans="2:51" s="12" customFormat="1" ht="12">
      <c r="B937" s="231"/>
      <c r="C937" s="232"/>
      <c r="D937" s="228" t="s">
        <v>147</v>
      </c>
      <c r="E937" s="233" t="s">
        <v>19</v>
      </c>
      <c r="F937" s="234" t="s">
        <v>1066</v>
      </c>
      <c r="G937" s="232"/>
      <c r="H937" s="233" t="s">
        <v>19</v>
      </c>
      <c r="I937" s="235"/>
      <c r="J937" s="232"/>
      <c r="K937" s="232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147</v>
      </c>
      <c r="AU937" s="240" t="s">
        <v>81</v>
      </c>
      <c r="AV937" s="12" t="s">
        <v>79</v>
      </c>
      <c r="AW937" s="12" t="s">
        <v>34</v>
      </c>
      <c r="AX937" s="12" t="s">
        <v>72</v>
      </c>
      <c r="AY937" s="240" t="s">
        <v>136</v>
      </c>
    </row>
    <row r="938" spans="2:51" s="13" customFormat="1" ht="12">
      <c r="B938" s="241"/>
      <c r="C938" s="242"/>
      <c r="D938" s="228" t="s">
        <v>147</v>
      </c>
      <c r="E938" s="243" t="s">
        <v>19</v>
      </c>
      <c r="F938" s="244" t="s">
        <v>1067</v>
      </c>
      <c r="G938" s="242"/>
      <c r="H938" s="245">
        <v>1.54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AT938" s="251" t="s">
        <v>147</v>
      </c>
      <c r="AU938" s="251" t="s">
        <v>81</v>
      </c>
      <c r="AV938" s="13" t="s">
        <v>81</v>
      </c>
      <c r="AW938" s="13" t="s">
        <v>34</v>
      </c>
      <c r="AX938" s="13" t="s">
        <v>72</v>
      </c>
      <c r="AY938" s="251" t="s">
        <v>136</v>
      </c>
    </row>
    <row r="939" spans="2:51" s="13" customFormat="1" ht="12">
      <c r="B939" s="241"/>
      <c r="C939" s="242"/>
      <c r="D939" s="228" t="s">
        <v>147</v>
      </c>
      <c r="E939" s="243" t="s">
        <v>19</v>
      </c>
      <c r="F939" s="244" t="s">
        <v>1068</v>
      </c>
      <c r="G939" s="242"/>
      <c r="H939" s="245">
        <v>2.17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AT939" s="251" t="s">
        <v>147</v>
      </c>
      <c r="AU939" s="251" t="s">
        <v>81</v>
      </c>
      <c r="AV939" s="13" t="s">
        <v>81</v>
      </c>
      <c r="AW939" s="13" t="s">
        <v>34</v>
      </c>
      <c r="AX939" s="13" t="s">
        <v>72</v>
      </c>
      <c r="AY939" s="251" t="s">
        <v>136</v>
      </c>
    </row>
    <row r="940" spans="2:51" s="14" customFormat="1" ht="12">
      <c r="B940" s="252"/>
      <c r="C940" s="253"/>
      <c r="D940" s="228" t="s">
        <v>147</v>
      </c>
      <c r="E940" s="254" t="s">
        <v>19</v>
      </c>
      <c r="F940" s="255" t="s">
        <v>150</v>
      </c>
      <c r="G940" s="253"/>
      <c r="H940" s="256">
        <v>3.71</v>
      </c>
      <c r="I940" s="257"/>
      <c r="J940" s="253"/>
      <c r="K940" s="253"/>
      <c r="L940" s="258"/>
      <c r="M940" s="259"/>
      <c r="N940" s="260"/>
      <c r="O940" s="260"/>
      <c r="P940" s="260"/>
      <c r="Q940" s="260"/>
      <c r="R940" s="260"/>
      <c r="S940" s="260"/>
      <c r="T940" s="261"/>
      <c r="AT940" s="262" t="s">
        <v>147</v>
      </c>
      <c r="AU940" s="262" t="s">
        <v>81</v>
      </c>
      <c r="AV940" s="14" t="s">
        <v>143</v>
      </c>
      <c r="AW940" s="14" t="s">
        <v>34</v>
      </c>
      <c r="AX940" s="14" t="s">
        <v>79</v>
      </c>
      <c r="AY940" s="262" t="s">
        <v>136</v>
      </c>
    </row>
    <row r="941" spans="2:65" s="1" customFormat="1" ht="20.4" customHeight="1">
      <c r="B941" s="39"/>
      <c r="C941" s="216" t="s">
        <v>1069</v>
      </c>
      <c r="D941" s="216" t="s">
        <v>138</v>
      </c>
      <c r="E941" s="217" t="s">
        <v>1070</v>
      </c>
      <c r="F941" s="218" t="s">
        <v>1071</v>
      </c>
      <c r="G941" s="219" t="s">
        <v>343</v>
      </c>
      <c r="H941" s="220">
        <v>14.84</v>
      </c>
      <c r="I941" s="221"/>
      <c r="J941" s="222">
        <f>ROUND(I941*H941,2)</f>
        <v>0</v>
      </c>
      <c r="K941" s="218" t="s">
        <v>142</v>
      </c>
      <c r="L941" s="44"/>
      <c r="M941" s="223" t="s">
        <v>19</v>
      </c>
      <c r="N941" s="224" t="s">
        <v>43</v>
      </c>
      <c r="O941" s="80"/>
      <c r="P941" s="225">
        <f>O941*H941</f>
        <v>0</v>
      </c>
      <c r="Q941" s="225">
        <v>0</v>
      </c>
      <c r="R941" s="225">
        <f>Q941*H941</f>
        <v>0</v>
      </c>
      <c r="S941" s="225">
        <v>0</v>
      </c>
      <c r="T941" s="226">
        <f>S941*H941</f>
        <v>0</v>
      </c>
      <c r="AR941" s="18" t="s">
        <v>143</v>
      </c>
      <c r="AT941" s="18" t="s">
        <v>138</v>
      </c>
      <c r="AU941" s="18" t="s">
        <v>81</v>
      </c>
      <c r="AY941" s="18" t="s">
        <v>136</v>
      </c>
      <c r="BE941" s="227">
        <f>IF(N941="základní",J941,0)</f>
        <v>0</v>
      </c>
      <c r="BF941" s="227">
        <f>IF(N941="snížená",J941,0)</f>
        <v>0</v>
      </c>
      <c r="BG941" s="227">
        <f>IF(N941="zákl. přenesená",J941,0)</f>
        <v>0</v>
      </c>
      <c r="BH941" s="227">
        <f>IF(N941="sníž. přenesená",J941,0)</f>
        <v>0</v>
      </c>
      <c r="BI941" s="227">
        <f>IF(N941="nulová",J941,0)</f>
        <v>0</v>
      </c>
      <c r="BJ941" s="18" t="s">
        <v>79</v>
      </c>
      <c r="BK941" s="227">
        <f>ROUND(I941*H941,2)</f>
        <v>0</v>
      </c>
      <c r="BL941" s="18" t="s">
        <v>143</v>
      </c>
      <c r="BM941" s="18" t="s">
        <v>1072</v>
      </c>
    </row>
    <row r="942" spans="2:47" s="1" customFormat="1" ht="12">
      <c r="B942" s="39"/>
      <c r="C942" s="40"/>
      <c r="D942" s="228" t="s">
        <v>145</v>
      </c>
      <c r="E942" s="40"/>
      <c r="F942" s="229" t="s">
        <v>1073</v>
      </c>
      <c r="G942" s="40"/>
      <c r="H942" s="40"/>
      <c r="I942" s="143"/>
      <c r="J942" s="40"/>
      <c r="K942" s="40"/>
      <c r="L942" s="44"/>
      <c r="M942" s="230"/>
      <c r="N942" s="80"/>
      <c r="O942" s="80"/>
      <c r="P942" s="80"/>
      <c r="Q942" s="80"/>
      <c r="R942" s="80"/>
      <c r="S942" s="80"/>
      <c r="T942" s="81"/>
      <c r="AT942" s="18" t="s">
        <v>145</v>
      </c>
      <c r="AU942" s="18" t="s">
        <v>81</v>
      </c>
    </row>
    <row r="943" spans="2:51" s="12" customFormat="1" ht="12">
      <c r="B943" s="231"/>
      <c r="C943" s="232"/>
      <c r="D943" s="228" t="s">
        <v>147</v>
      </c>
      <c r="E943" s="233" t="s">
        <v>19</v>
      </c>
      <c r="F943" s="234" t="s">
        <v>322</v>
      </c>
      <c r="G943" s="232"/>
      <c r="H943" s="233" t="s">
        <v>19</v>
      </c>
      <c r="I943" s="235"/>
      <c r="J943" s="232"/>
      <c r="K943" s="232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147</v>
      </c>
      <c r="AU943" s="240" t="s">
        <v>81</v>
      </c>
      <c r="AV943" s="12" t="s">
        <v>79</v>
      </c>
      <c r="AW943" s="12" t="s">
        <v>34</v>
      </c>
      <c r="AX943" s="12" t="s">
        <v>72</v>
      </c>
      <c r="AY943" s="240" t="s">
        <v>136</v>
      </c>
    </row>
    <row r="944" spans="2:51" s="12" customFormat="1" ht="12">
      <c r="B944" s="231"/>
      <c r="C944" s="232"/>
      <c r="D944" s="228" t="s">
        <v>147</v>
      </c>
      <c r="E944" s="233" t="s">
        <v>19</v>
      </c>
      <c r="F944" s="234" t="s">
        <v>1074</v>
      </c>
      <c r="G944" s="232"/>
      <c r="H944" s="233" t="s">
        <v>19</v>
      </c>
      <c r="I944" s="235"/>
      <c r="J944" s="232"/>
      <c r="K944" s="232"/>
      <c r="L944" s="236"/>
      <c r="M944" s="237"/>
      <c r="N944" s="238"/>
      <c r="O944" s="238"/>
      <c r="P944" s="238"/>
      <c r="Q944" s="238"/>
      <c r="R944" s="238"/>
      <c r="S944" s="238"/>
      <c r="T944" s="239"/>
      <c r="AT944" s="240" t="s">
        <v>147</v>
      </c>
      <c r="AU944" s="240" t="s">
        <v>81</v>
      </c>
      <c r="AV944" s="12" t="s">
        <v>79</v>
      </c>
      <c r="AW944" s="12" t="s">
        <v>34</v>
      </c>
      <c r="AX944" s="12" t="s">
        <v>72</v>
      </c>
      <c r="AY944" s="240" t="s">
        <v>136</v>
      </c>
    </row>
    <row r="945" spans="2:51" s="13" customFormat="1" ht="12">
      <c r="B945" s="241"/>
      <c r="C945" s="242"/>
      <c r="D945" s="228" t="s">
        <v>147</v>
      </c>
      <c r="E945" s="243" t="s">
        <v>19</v>
      </c>
      <c r="F945" s="244" t="s">
        <v>1075</v>
      </c>
      <c r="G945" s="242"/>
      <c r="H945" s="245">
        <v>14.84</v>
      </c>
      <c r="I945" s="246"/>
      <c r="J945" s="242"/>
      <c r="K945" s="242"/>
      <c r="L945" s="247"/>
      <c r="M945" s="248"/>
      <c r="N945" s="249"/>
      <c r="O945" s="249"/>
      <c r="P945" s="249"/>
      <c r="Q945" s="249"/>
      <c r="R945" s="249"/>
      <c r="S945" s="249"/>
      <c r="T945" s="250"/>
      <c r="AT945" s="251" t="s">
        <v>147</v>
      </c>
      <c r="AU945" s="251" t="s">
        <v>81</v>
      </c>
      <c r="AV945" s="13" t="s">
        <v>81</v>
      </c>
      <c r="AW945" s="13" t="s">
        <v>34</v>
      </c>
      <c r="AX945" s="13" t="s">
        <v>72</v>
      </c>
      <c r="AY945" s="251" t="s">
        <v>136</v>
      </c>
    </row>
    <row r="946" spans="2:51" s="14" customFormat="1" ht="12">
      <c r="B946" s="252"/>
      <c r="C946" s="253"/>
      <c r="D946" s="228" t="s">
        <v>147</v>
      </c>
      <c r="E946" s="254" t="s">
        <v>19</v>
      </c>
      <c r="F946" s="255" t="s">
        <v>150</v>
      </c>
      <c r="G946" s="253"/>
      <c r="H946" s="256">
        <v>14.84</v>
      </c>
      <c r="I946" s="257"/>
      <c r="J946" s="253"/>
      <c r="K946" s="253"/>
      <c r="L946" s="258"/>
      <c r="M946" s="259"/>
      <c r="N946" s="260"/>
      <c r="O946" s="260"/>
      <c r="P946" s="260"/>
      <c r="Q946" s="260"/>
      <c r="R946" s="260"/>
      <c r="S946" s="260"/>
      <c r="T946" s="261"/>
      <c r="AT946" s="262" t="s">
        <v>147</v>
      </c>
      <c r="AU946" s="262" t="s">
        <v>81</v>
      </c>
      <c r="AV946" s="14" t="s">
        <v>143</v>
      </c>
      <c r="AW946" s="14" t="s">
        <v>34</v>
      </c>
      <c r="AX946" s="14" t="s">
        <v>79</v>
      </c>
      <c r="AY946" s="262" t="s">
        <v>136</v>
      </c>
    </row>
    <row r="947" spans="2:65" s="1" customFormat="1" ht="20.4" customHeight="1">
      <c r="B947" s="39"/>
      <c r="C947" s="216" t="s">
        <v>1076</v>
      </c>
      <c r="D947" s="216" t="s">
        <v>138</v>
      </c>
      <c r="E947" s="217" t="s">
        <v>1077</v>
      </c>
      <c r="F947" s="218" t="s">
        <v>1078</v>
      </c>
      <c r="G947" s="219" t="s">
        <v>343</v>
      </c>
      <c r="H947" s="220">
        <v>1.307</v>
      </c>
      <c r="I947" s="221"/>
      <c r="J947" s="222">
        <f>ROUND(I947*H947,2)</f>
        <v>0</v>
      </c>
      <c r="K947" s="218" t="s">
        <v>142</v>
      </c>
      <c r="L947" s="44"/>
      <c r="M947" s="223" t="s">
        <v>19</v>
      </c>
      <c r="N947" s="224" t="s">
        <v>43</v>
      </c>
      <c r="O947" s="80"/>
      <c r="P947" s="225">
        <f>O947*H947</f>
        <v>0</v>
      </c>
      <c r="Q947" s="225">
        <v>0</v>
      </c>
      <c r="R947" s="225">
        <f>Q947*H947</f>
        <v>0</v>
      </c>
      <c r="S947" s="225">
        <v>0</v>
      </c>
      <c r="T947" s="226">
        <f>S947*H947</f>
        <v>0</v>
      </c>
      <c r="AR947" s="18" t="s">
        <v>143</v>
      </c>
      <c r="AT947" s="18" t="s">
        <v>138</v>
      </c>
      <c r="AU947" s="18" t="s">
        <v>81</v>
      </c>
      <c r="AY947" s="18" t="s">
        <v>136</v>
      </c>
      <c r="BE947" s="227">
        <f>IF(N947="základní",J947,0)</f>
        <v>0</v>
      </c>
      <c r="BF947" s="227">
        <f>IF(N947="snížená",J947,0)</f>
        <v>0</v>
      </c>
      <c r="BG947" s="227">
        <f>IF(N947="zákl. přenesená",J947,0)</f>
        <v>0</v>
      </c>
      <c r="BH947" s="227">
        <f>IF(N947="sníž. přenesená",J947,0)</f>
        <v>0</v>
      </c>
      <c r="BI947" s="227">
        <f>IF(N947="nulová",J947,0)</f>
        <v>0</v>
      </c>
      <c r="BJ947" s="18" t="s">
        <v>79</v>
      </c>
      <c r="BK947" s="227">
        <f>ROUND(I947*H947,2)</f>
        <v>0</v>
      </c>
      <c r="BL947" s="18" t="s">
        <v>143</v>
      </c>
      <c r="BM947" s="18" t="s">
        <v>1079</v>
      </c>
    </row>
    <row r="948" spans="2:47" s="1" customFormat="1" ht="12">
      <c r="B948" s="39"/>
      <c r="C948" s="40"/>
      <c r="D948" s="228" t="s">
        <v>145</v>
      </c>
      <c r="E948" s="40"/>
      <c r="F948" s="229" t="s">
        <v>1080</v>
      </c>
      <c r="G948" s="40"/>
      <c r="H948" s="40"/>
      <c r="I948" s="143"/>
      <c r="J948" s="40"/>
      <c r="K948" s="40"/>
      <c r="L948" s="44"/>
      <c r="M948" s="230"/>
      <c r="N948" s="80"/>
      <c r="O948" s="80"/>
      <c r="P948" s="80"/>
      <c r="Q948" s="80"/>
      <c r="R948" s="80"/>
      <c r="S948" s="80"/>
      <c r="T948" s="81"/>
      <c r="AT948" s="18" t="s">
        <v>145</v>
      </c>
      <c r="AU948" s="18" t="s">
        <v>81</v>
      </c>
    </row>
    <row r="949" spans="2:51" s="12" customFormat="1" ht="12">
      <c r="B949" s="231"/>
      <c r="C949" s="232"/>
      <c r="D949" s="228" t="s">
        <v>147</v>
      </c>
      <c r="E949" s="233" t="s">
        <v>19</v>
      </c>
      <c r="F949" s="234" t="s">
        <v>148</v>
      </c>
      <c r="G949" s="232"/>
      <c r="H949" s="233" t="s">
        <v>19</v>
      </c>
      <c r="I949" s="235"/>
      <c r="J949" s="232"/>
      <c r="K949" s="232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147</v>
      </c>
      <c r="AU949" s="240" t="s">
        <v>81</v>
      </c>
      <c r="AV949" s="12" t="s">
        <v>79</v>
      </c>
      <c r="AW949" s="12" t="s">
        <v>34</v>
      </c>
      <c r="AX949" s="12" t="s">
        <v>72</v>
      </c>
      <c r="AY949" s="240" t="s">
        <v>136</v>
      </c>
    </row>
    <row r="950" spans="2:51" s="12" customFormat="1" ht="12">
      <c r="B950" s="231"/>
      <c r="C950" s="232"/>
      <c r="D950" s="228" t="s">
        <v>147</v>
      </c>
      <c r="E950" s="233" t="s">
        <v>19</v>
      </c>
      <c r="F950" s="234" t="s">
        <v>1081</v>
      </c>
      <c r="G950" s="232"/>
      <c r="H950" s="233" t="s">
        <v>19</v>
      </c>
      <c r="I950" s="235"/>
      <c r="J950" s="232"/>
      <c r="K950" s="232"/>
      <c r="L950" s="236"/>
      <c r="M950" s="237"/>
      <c r="N950" s="238"/>
      <c r="O950" s="238"/>
      <c r="P950" s="238"/>
      <c r="Q950" s="238"/>
      <c r="R950" s="238"/>
      <c r="S950" s="238"/>
      <c r="T950" s="239"/>
      <c r="AT950" s="240" t="s">
        <v>147</v>
      </c>
      <c r="AU950" s="240" t="s">
        <v>81</v>
      </c>
      <c r="AV950" s="12" t="s">
        <v>79</v>
      </c>
      <c r="AW950" s="12" t="s">
        <v>34</v>
      </c>
      <c r="AX950" s="12" t="s">
        <v>72</v>
      </c>
      <c r="AY950" s="240" t="s">
        <v>136</v>
      </c>
    </row>
    <row r="951" spans="2:51" s="13" customFormat="1" ht="12">
      <c r="B951" s="241"/>
      <c r="C951" s="242"/>
      <c r="D951" s="228" t="s">
        <v>147</v>
      </c>
      <c r="E951" s="243" t="s">
        <v>19</v>
      </c>
      <c r="F951" s="244" t="s">
        <v>1082</v>
      </c>
      <c r="G951" s="242"/>
      <c r="H951" s="245">
        <v>1.307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AT951" s="251" t="s">
        <v>147</v>
      </c>
      <c r="AU951" s="251" t="s">
        <v>81</v>
      </c>
      <c r="AV951" s="13" t="s">
        <v>81</v>
      </c>
      <c r="AW951" s="13" t="s">
        <v>34</v>
      </c>
      <c r="AX951" s="13" t="s">
        <v>72</v>
      </c>
      <c r="AY951" s="251" t="s">
        <v>136</v>
      </c>
    </row>
    <row r="952" spans="2:51" s="14" customFormat="1" ht="12">
      <c r="B952" s="252"/>
      <c r="C952" s="253"/>
      <c r="D952" s="228" t="s">
        <v>147</v>
      </c>
      <c r="E952" s="254" t="s">
        <v>19</v>
      </c>
      <c r="F952" s="255" t="s">
        <v>150</v>
      </c>
      <c r="G952" s="253"/>
      <c r="H952" s="256">
        <v>1.307</v>
      </c>
      <c r="I952" s="257"/>
      <c r="J952" s="253"/>
      <c r="K952" s="253"/>
      <c r="L952" s="258"/>
      <c r="M952" s="259"/>
      <c r="N952" s="260"/>
      <c r="O952" s="260"/>
      <c r="P952" s="260"/>
      <c r="Q952" s="260"/>
      <c r="R952" s="260"/>
      <c r="S952" s="260"/>
      <c r="T952" s="261"/>
      <c r="AT952" s="262" t="s">
        <v>147</v>
      </c>
      <c r="AU952" s="262" t="s">
        <v>81</v>
      </c>
      <c r="AV952" s="14" t="s">
        <v>143</v>
      </c>
      <c r="AW952" s="14" t="s">
        <v>34</v>
      </c>
      <c r="AX952" s="14" t="s">
        <v>79</v>
      </c>
      <c r="AY952" s="262" t="s">
        <v>136</v>
      </c>
    </row>
    <row r="953" spans="2:65" s="1" customFormat="1" ht="20.4" customHeight="1">
      <c r="B953" s="39"/>
      <c r="C953" s="216" t="s">
        <v>1083</v>
      </c>
      <c r="D953" s="216" t="s">
        <v>138</v>
      </c>
      <c r="E953" s="217" t="s">
        <v>1084</v>
      </c>
      <c r="F953" s="218" t="s">
        <v>1085</v>
      </c>
      <c r="G953" s="219" t="s">
        <v>343</v>
      </c>
      <c r="H953" s="220">
        <v>5.228</v>
      </c>
      <c r="I953" s="221"/>
      <c r="J953" s="222">
        <f>ROUND(I953*H953,2)</f>
        <v>0</v>
      </c>
      <c r="K953" s="218" t="s">
        <v>142</v>
      </c>
      <c r="L953" s="44"/>
      <c r="M953" s="223" t="s">
        <v>19</v>
      </c>
      <c r="N953" s="224" t="s">
        <v>43</v>
      </c>
      <c r="O953" s="80"/>
      <c r="P953" s="225">
        <f>O953*H953</f>
        <v>0</v>
      </c>
      <c r="Q953" s="225">
        <v>0</v>
      </c>
      <c r="R953" s="225">
        <f>Q953*H953</f>
        <v>0</v>
      </c>
      <c r="S953" s="225">
        <v>0</v>
      </c>
      <c r="T953" s="226">
        <f>S953*H953</f>
        <v>0</v>
      </c>
      <c r="AR953" s="18" t="s">
        <v>143</v>
      </c>
      <c r="AT953" s="18" t="s">
        <v>138</v>
      </c>
      <c r="AU953" s="18" t="s">
        <v>81</v>
      </c>
      <c r="AY953" s="18" t="s">
        <v>136</v>
      </c>
      <c r="BE953" s="227">
        <f>IF(N953="základní",J953,0)</f>
        <v>0</v>
      </c>
      <c r="BF953" s="227">
        <f>IF(N953="snížená",J953,0)</f>
        <v>0</v>
      </c>
      <c r="BG953" s="227">
        <f>IF(N953="zákl. přenesená",J953,0)</f>
        <v>0</v>
      </c>
      <c r="BH953" s="227">
        <f>IF(N953="sníž. přenesená",J953,0)</f>
        <v>0</v>
      </c>
      <c r="BI953" s="227">
        <f>IF(N953="nulová",J953,0)</f>
        <v>0</v>
      </c>
      <c r="BJ953" s="18" t="s">
        <v>79</v>
      </c>
      <c r="BK953" s="227">
        <f>ROUND(I953*H953,2)</f>
        <v>0</v>
      </c>
      <c r="BL953" s="18" t="s">
        <v>143</v>
      </c>
      <c r="BM953" s="18" t="s">
        <v>1086</v>
      </c>
    </row>
    <row r="954" spans="2:47" s="1" customFormat="1" ht="12">
      <c r="B954" s="39"/>
      <c r="C954" s="40"/>
      <c r="D954" s="228" t="s">
        <v>145</v>
      </c>
      <c r="E954" s="40"/>
      <c r="F954" s="229" t="s">
        <v>1087</v>
      </c>
      <c r="G954" s="40"/>
      <c r="H954" s="40"/>
      <c r="I954" s="143"/>
      <c r="J954" s="40"/>
      <c r="K954" s="40"/>
      <c r="L954" s="44"/>
      <c r="M954" s="230"/>
      <c r="N954" s="80"/>
      <c r="O954" s="80"/>
      <c r="P954" s="80"/>
      <c r="Q954" s="80"/>
      <c r="R954" s="80"/>
      <c r="S954" s="80"/>
      <c r="T954" s="81"/>
      <c r="AT954" s="18" t="s">
        <v>145</v>
      </c>
      <c r="AU954" s="18" t="s">
        <v>81</v>
      </c>
    </row>
    <row r="955" spans="2:51" s="12" customFormat="1" ht="12">
      <c r="B955" s="231"/>
      <c r="C955" s="232"/>
      <c r="D955" s="228" t="s">
        <v>147</v>
      </c>
      <c r="E955" s="233" t="s">
        <v>19</v>
      </c>
      <c r="F955" s="234" t="s">
        <v>148</v>
      </c>
      <c r="G955" s="232"/>
      <c r="H955" s="233" t="s">
        <v>19</v>
      </c>
      <c r="I955" s="235"/>
      <c r="J955" s="232"/>
      <c r="K955" s="232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147</v>
      </c>
      <c r="AU955" s="240" t="s">
        <v>81</v>
      </c>
      <c r="AV955" s="12" t="s">
        <v>79</v>
      </c>
      <c r="AW955" s="12" t="s">
        <v>34</v>
      </c>
      <c r="AX955" s="12" t="s">
        <v>72</v>
      </c>
      <c r="AY955" s="240" t="s">
        <v>136</v>
      </c>
    </row>
    <row r="956" spans="2:51" s="12" customFormat="1" ht="12">
      <c r="B956" s="231"/>
      <c r="C956" s="232"/>
      <c r="D956" s="228" t="s">
        <v>147</v>
      </c>
      <c r="E956" s="233" t="s">
        <v>19</v>
      </c>
      <c r="F956" s="234" t="s">
        <v>1088</v>
      </c>
      <c r="G956" s="232"/>
      <c r="H956" s="233" t="s">
        <v>19</v>
      </c>
      <c r="I956" s="235"/>
      <c r="J956" s="232"/>
      <c r="K956" s="232"/>
      <c r="L956" s="236"/>
      <c r="M956" s="237"/>
      <c r="N956" s="238"/>
      <c r="O956" s="238"/>
      <c r="P956" s="238"/>
      <c r="Q956" s="238"/>
      <c r="R956" s="238"/>
      <c r="S956" s="238"/>
      <c r="T956" s="239"/>
      <c r="AT956" s="240" t="s">
        <v>147</v>
      </c>
      <c r="AU956" s="240" t="s">
        <v>81</v>
      </c>
      <c r="AV956" s="12" t="s">
        <v>79</v>
      </c>
      <c r="AW956" s="12" t="s">
        <v>34</v>
      </c>
      <c r="AX956" s="12" t="s">
        <v>72</v>
      </c>
      <c r="AY956" s="240" t="s">
        <v>136</v>
      </c>
    </row>
    <row r="957" spans="2:51" s="13" customFormat="1" ht="12">
      <c r="B957" s="241"/>
      <c r="C957" s="242"/>
      <c r="D957" s="228" t="s">
        <v>147</v>
      </c>
      <c r="E957" s="243" t="s">
        <v>19</v>
      </c>
      <c r="F957" s="244" t="s">
        <v>1089</v>
      </c>
      <c r="G957" s="242"/>
      <c r="H957" s="245">
        <v>5.228</v>
      </c>
      <c r="I957" s="246"/>
      <c r="J957" s="242"/>
      <c r="K957" s="242"/>
      <c r="L957" s="247"/>
      <c r="M957" s="248"/>
      <c r="N957" s="249"/>
      <c r="O957" s="249"/>
      <c r="P957" s="249"/>
      <c r="Q957" s="249"/>
      <c r="R957" s="249"/>
      <c r="S957" s="249"/>
      <c r="T957" s="250"/>
      <c r="AT957" s="251" t="s">
        <v>147</v>
      </c>
      <c r="AU957" s="251" t="s">
        <v>81</v>
      </c>
      <c r="AV957" s="13" t="s">
        <v>81</v>
      </c>
      <c r="AW957" s="13" t="s">
        <v>34</v>
      </c>
      <c r="AX957" s="13" t="s">
        <v>72</v>
      </c>
      <c r="AY957" s="251" t="s">
        <v>136</v>
      </c>
    </row>
    <row r="958" spans="2:51" s="14" customFormat="1" ht="12">
      <c r="B958" s="252"/>
      <c r="C958" s="253"/>
      <c r="D958" s="228" t="s">
        <v>147</v>
      </c>
      <c r="E958" s="254" t="s">
        <v>19</v>
      </c>
      <c r="F958" s="255" t="s">
        <v>150</v>
      </c>
      <c r="G958" s="253"/>
      <c r="H958" s="256">
        <v>5.228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AT958" s="262" t="s">
        <v>147</v>
      </c>
      <c r="AU958" s="262" t="s">
        <v>81</v>
      </c>
      <c r="AV958" s="14" t="s">
        <v>143</v>
      </c>
      <c r="AW958" s="14" t="s">
        <v>34</v>
      </c>
      <c r="AX958" s="14" t="s">
        <v>79</v>
      </c>
      <c r="AY958" s="262" t="s">
        <v>136</v>
      </c>
    </row>
    <row r="959" spans="2:65" s="1" customFormat="1" ht="20.4" customHeight="1">
      <c r="B959" s="39"/>
      <c r="C959" s="216" t="s">
        <v>1090</v>
      </c>
      <c r="D959" s="216" t="s">
        <v>138</v>
      </c>
      <c r="E959" s="217" t="s">
        <v>1091</v>
      </c>
      <c r="F959" s="218" t="s">
        <v>1092</v>
      </c>
      <c r="G959" s="219" t="s">
        <v>343</v>
      </c>
      <c r="H959" s="220">
        <v>2.385</v>
      </c>
      <c r="I959" s="221"/>
      <c r="J959" s="222">
        <f>ROUND(I959*H959,2)</f>
        <v>0</v>
      </c>
      <c r="K959" s="218" t="s">
        <v>142</v>
      </c>
      <c r="L959" s="44"/>
      <c r="M959" s="223" t="s">
        <v>19</v>
      </c>
      <c r="N959" s="224" t="s">
        <v>43</v>
      </c>
      <c r="O959" s="80"/>
      <c r="P959" s="225">
        <f>O959*H959</f>
        <v>0</v>
      </c>
      <c r="Q959" s="225">
        <v>0</v>
      </c>
      <c r="R959" s="225">
        <f>Q959*H959</f>
        <v>0</v>
      </c>
      <c r="S959" s="225">
        <v>0</v>
      </c>
      <c r="T959" s="226">
        <f>S959*H959</f>
        <v>0</v>
      </c>
      <c r="AR959" s="18" t="s">
        <v>143</v>
      </c>
      <c r="AT959" s="18" t="s">
        <v>138</v>
      </c>
      <c r="AU959" s="18" t="s">
        <v>81</v>
      </c>
      <c r="AY959" s="18" t="s">
        <v>136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8" t="s">
        <v>79</v>
      </c>
      <c r="BK959" s="227">
        <f>ROUND(I959*H959,2)</f>
        <v>0</v>
      </c>
      <c r="BL959" s="18" t="s">
        <v>143</v>
      </c>
      <c r="BM959" s="18" t="s">
        <v>1093</v>
      </c>
    </row>
    <row r="960" spans="2:47" s="1" customFormat="1" ht="12">
      <c r="B960" s="39"/>
      <c r="C960" s="40"/>
      <c r="D960" s="228" t="s">
        <v>145</v>
      </c>
      <c r="E960" s="40"/>
      <c r="F960" s="229" t="s">
        <v>1094</v>
      </c>
      <c r="G960" s="40"/>
      <c r="H960" s="40"/>
      <c r="I960" s="143"/>
      <c r="J960" s="40"/>
      <c r="K960" s="40"/>
      <c r="L960" s="44"/>
      <c r="M960" s="230"/>
      <c r="N960" s="80"/>
      <c r="O960" s="80"/>
      <c r="P960" s="80"/>
      <c r="Q960" s="80"/>
      <c r="R960" s="80"/>
      <c r="S960" s="80"/>
      <c r="T960" s="81"/>
      <c r="AT960" s="18" t="s">
        <v>145</v>
      </c>
      <c r="AU960" s="18" t="s">
        <v>81</v>
      </c>
    </row>
    <row r="961" spans="2:51" s="12" customFormat="1" ht="12">
      <c r="B961" s="231"/>
      <c r="C961" s="232"/>
      <c r="D961" s="228" t="s">
        <v>147</v>
      </c>
      <c r="E961" s="233" t="s">
        <v>19</v>
      </c>
      <c r="F961" s="234" t="s">
        <v>525</v>
      </c>
      <c r="G961" s="232"/>
      <c r="H961" s="233" t="s">
        <v>19</v>
      </c>
      <c r="I961" s="235"/>
      <c r="J961" s="232"/>
      <c r="K961" s="232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147</v>
      </c>
      <c r="AU961" s="240" t="s">
        <v>81</v>
      </c>
      <c r="AV961" s="12" t="s">
        <v>79</v>
      </c>
      <c r="AW961" s="12" t="s">
        <v>34</v>
      </c>
      <c r="AX961" s="12" t="s">
        <v>72</v>
      </c>
      <c r="AY961" s="240" t="s">
        <v>136</v>
      </c>
    </row>
    <row r="962" spans="2:51" s="12" customFormat="1" ht="12">
      <c r="B962" s="231"/>
      <c r="C962" s="232"/>
      <c r="D962" s="228" t="s">
        <v>147</v>
      </c>
      <c r="E962" s="233" t="s">
        <v>19</v>
      </c>
      <c r="F962" s="234" t="s">
        <v>1095</v>
      </c>
      <c r="G962" s="232"/>
      <c r="H962" s="233" t="s">
        <v>19</v>
      </c>
      <c r="I962" s="235"/>
      <c r="J962" s="232"/>
      <c r="K962" s="232"/>
      <c r="L962" s="236"/>
      <c r="M962" s="237"/>
      <c r="N962" s="238"/>
      <c r="O962" s="238"/>
      <c r="P962" s="238"/>
      <c r="Q962" s="238"/>
      <c r="R962" s="238"/>
      <c r="S962" s="238"/>
      <c r="T962" s="239"/>
      <c r="AT962" s="240" t="s">
        <v>147</v>
      </c>
      <c r="AU962" s="240" t="s">
        <v>81</v>
      </c>
      <c r="AV962" s="12" t="s">
        <v>79</v>
      </c>
      <c r="AW962" s="12" t="s">
        <v>34</v>
      </c>
      <c r="AX962" s="12" t="s">
        <v>72</v>
      </c>
      <c r="AY962" s="240" t="s">
        <v>136</v>
      </c>
    </row>
    <row r="963" spans="2:51" s="13" customFormat="1" ht="12">
      <c r="B963" s="241"/>
      <c r="C963" s="242"/>
      <c r="D963" s="228" t="s">
        <v>147</v>
      </c>
      <c r="E963" s="243" t="s">
        <v>19</v>
      </c>
      <c r="F963" s="244" t="s">
        <v>1096</v>
      </c>
      <c r="G963" s="242"/>
      <c r="H963" s="245">
        <v>2.385</v>
      </c>
      <c r="I963" s="246"/>
      <c r="J963" s="242"/>
      <c r="K963" s="242"/>
      <c r="L963" s="247"/>
      <c r="M963" s="248"/>
      <c r="N963" s="249"/>
      <c r="O963" s="249"/>
      <c r="P963" s="249"/>
      <c r="Q963" s="249"/>
      <c r="R963" s="249"/>
      <c r="S963" s="249"/>
      <c r="T963" s="250"/>
      <c r="AT963" s="251" t="s">
        <v>147</v>
      </c>
      <c r="AU963" s="251" t="s">
        <v>81</v>
      </c>
      <c r="AV963" s="13" t="s">
        <v>81</v>
      </c>
      <c r="AW963" s="13" t="s">
        <v>34</v>
      </c>
      <c r="AX963" s="13" t="s">
        <v>72</v>
      </c>
      <c r="AY963" s="251" t="s">
        <v>136</v>
      </c>
    </row>
    <row r="964" spans="2:51" s="14" customFormat="1" ht="12">
      <c r="B964" s="252"/>
      <c r="C964" s="253"/>
      <c r="D964" s="228" t="s">
        <v>147</v>
      </c>
      <c r="E964" s="254" t="s">
        <v>19</v>
      </c>
      <c r="F964" s="255" t="s">
        <v>150</v>
      </c>
      <c r="G964" s="253"/>
      <c r="H964" s="256">
        <v>2.385</v>
      </c>
      <c r="I964" s="257"/>
      <c r="J964" s="253"/>
      <c r="K964" s="253"/>
      <c r="L964" s="258"/>
      <c r="M964" s="259"/>
      <c r="N964" s="260"/>
      <c r="O964" s="260"/>
      <c r="P964" s="260"/>
      <c r="Q964" s="260"/>
      <c r="R964" s="260"/>
      <c r="S964" s="260"/>
      <c r="T964" s="261"/>
      <c r="AT964" s="262" t="s">
        <v>147</v>
      </c>
      <c r="AU964" s="262" t="s">
        <v>81</v>
      </c>
      <c r="AV964" s="14" t="s">
        <v>143</v>
      </c>
      <c r="AW964" s="14" t="s">
        <v>34</v>
      </c>
      <c r="AX964" s="14" t="s">
        <v>79</v>
      </c>
      <c r="AY964" s="262" t="s">
        <v>136</v>
      </c>
    </row>
    <row r="965" spans="2:65" s="1" customFormat="1" ht="20.4" customHeight="1">
      <c r="B965" s="39"/>
      <c r="C965" s="216" t="s">
        <v>1097</v>
      </c>
      <c r="D965" s="216" t="s">
        <v>138</v>
      </c>
      <c r="E965" s="217" t="s">
        <v>1098</v>
      </c>
      <c r="F965" s="218" t="s">
        <v>1099</v>
      </c>
      <c r="G965" s="219" t="s">
        <v>343</v>
      </c>
      <c r="H965" s="220">
        <v>4.77</v>
      </c>
      <c r="I965" s="221"/>
      <c r="J965" s="222">
        <f>ROUND(I965*H965,2)</f>
        <v>0</v>
      </c>
      <c r="K965" s="218" t="s">
        <v>142</v>
      </c>
      <c r="L965" s="44"/>
      <c r="M965" s="223" t="s">
        <v>19</v>
      </c>
      <c r="N965" s="224" t="s">
        <v>43</v>
      </c>
      <c r="O965" s="80"/>
      <c r="P965" s="225">
        <f>O965*H965</f>
        <v>0</v>
      </c>
      <c r="Q965" s="225">
        <v>0</v>
      </c>
      <c r="R965" s="225">
        <f>Q965*H965</f>
        <v>0</v>
      </c>
      <c r="S965" s="225">
        <v>0</v>
      </c>
      <c r="T965" s="226">
        <f>S965*H965</f>
        <v>0</v>
      </c>
      <c r="AR965" s="18" t="s">
        <v>143</v>
      </c>
      <c r="AT965" s="18" t="s">
        <v>138</v>
      </c>
      <c r="AU965" s="18" t="s">
        <v>81</v>
      </c>
      <c r="AY965" s="18" t="s">
        <v>136</v>
      </c>
      <c r="BE965" s="227">
        <f>IF(N965="základní",J965,0)</f>
        <v>0</v>
      </c>
      <c r="BF965" s="227">
        <f>IF(N965="snížená",J965,0)</f>
        <v>0</v>
      </c>
      <c r="BG965" s="227">
        <f>IF(N965="zákl. přenesená",J965,0)</f>
        <v>0</v>
      </c>
      <c r="BH965" s="227">
        <f>IF(N965="sníž. přenesená",J965,0)</f>
        <v>0</v>
      </c>
      <c r="BI965" s="227">
        <f>IF(N965="nulová",J965,0)</f>
        <v>0</v>
      </c>
      <c r="BJ965" s="18" t="s">
        <v>79</v>
      </c>
      <c r="BK965" s="227">
        <f>ROUND(I965*H965,2)</f>
        <v>0</v>
      </c>
      <c r="BL965" s="18" t="s">
        <v>143</v>
      </c>
      <c r="BM965" s="18" t="s">
        <v>1100</v>
      </c>
    </row>
    <row r="966" spans="2:47" s="1" customFormat="1" ht="12">
      <c r="B966" s="39"/>
      <c r="C966" s="40"/>
      <c r="D966" s="228" t="s">
        <v>145</v>
      </c>
      <c r="E966" s="40"/>
      <c r="F966" s="229" t="s">
        <v>1101</v>
      </c>
      <c r="G966" s="40"/>
      <c r="H966" s="40"/>
      <c r="I966" s="143"/>
      <c r="J966" s="40"/>
      <c r="K966" s="40"/>
      <c r="L966" s="44"/>
      <c r="M966" s="230"/>
      <c r="N966" s="80"/>
      <c r="O966" s="80"/>
      <c r="P966" s="80"/>
      <c r="Q966" s="80"/>
      <c r="R966" s="80"/>
      <c r="S966" s="80"/>
      <c r="T966" s="81"/>
      <c r="AT966" s="18" t="s">
        <v>145</v>
      </c>
      <c r="AU966" s="18" t="s">
        <v>81</v>
      </c>
    </row>
    <row r="967" spans="2:51" s="12" customFormat="1" ht="12">
      <c r="B967" s="231"/>
      <c r="C967" s="232"/>
      <c r="D967" s="228" t="s">
        <v>147</v>
      </c>
      <c r="E967" s="233" t="s">
        <v>19</v>
      </c>
      <c r="F967" s="234" t="s">
        <v>525</v>
      </c>
      <c r="G967" s="232"/>
      <c r="H967" s="233" t="s">
        <v>19</v>
      </c>
      <c r="I967" s="235"/>
      <c r="J967" s="232"/>
      <c r="K967" s="232"/>
      <c r="L967" s="236"/>
      <c r="M967" s="237"/>
      <c r="N967" s="238"/>
      <c r="O967" s="238"/>
      <c r="P967" s="238"/>
      <c r="Q967" s="238"/>
      <c r="R967" s="238"/>
      <c r="S967" s="238"/>
      <c r="T967" s="239"/>
      <c r="AT967" s="240" t="s">
        <v>147</v>
      </c>
      <c r="AU967" s="240" t="s">
        <v>81</v>
      </c>
      <c r="AV967" s="12" t="s">
        <v>79</v>
      </c>
      <c r="AW967" s="12" t="s">
        <v>34</v>
      </c>
      <c r="AX967" s="12" t="s">
        <v>72</v>
      </c>
      <c r="AY967" s="240" t="s">
        <v>136</v>
      </c>
    </row>
    <row r="968" spans="2:51" s="12" customFormat="1" ht="12">
      <c r="B968" s="231"/>
      <c r="C968" s="232"/>
      <c r="D968" s="228" t="s">
        <v>147</v>
      </c>
      <c r="E968" s="233" t="s">
        <v>19</v>
      </c>
      <c r="F968" s="234" t="s">
        <v>1102</v>
      </c>
      <c r="G968" s="232"/>
      <c r="H968" s="233" t="s">
        <v>19</v>
      </c>
      <c r="I968" s="235"/>
      <c r="J968" s="232"/>
      <c r="K968" s="232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147</v>
      </c>
      <c r="AU968" s="240" t="s">
        <v>81</v>
      </c>
      <c r="AV968" s="12" t="s">
        <v>79</v>
      </c>
      <c r="AW968" s="12" t="s">
        <v>34</v>
      </c>
      <c r="AX968" s="12" t="s">
        <v>72</v>
      </c>
      <c r="AY968" s="240" t="s">
        <v>136</v>
      </c>
    </row>
    <row r="969" spans="2:51" s="13" customFormat="1" ht="12">
      <c r="B969" s="241"/>
      <c r="C969" s="242"/>
      <c r="D969" s="228" t="s">
        <v>147</v>
      </c>
      <c r="E969" s="243" t="s">
        <v>19</v>
      </c>
      <c r="F969" s="244" t="s">
        <v>1103</v>
      </c>
      <c r="G969" s="242"/>
      <c r="H969" s="245">
        <v>2.385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AT969" s="251" t="s">
        <v>147</v>
      </c>
      <c r="AU969" s="251" t="s">
        <v>81</v>
      </c>
      <c r="AV969" s="13" t="s">
        <v>81</v>
      </c>
      <c r="AW969" s="13" t="s">
        <v>34</v>
      </c>
      <c r="AX969" s="13" t="s">
        <v>72</v>
      </c>
      <c r="AY969" s="251" t="s">
        <v>136</v>
      </c>
    </row>
    <row r="970" spans="2:51" s="12" customFormat="1" ht="12">
      <c r="B970" s="231"/>
      <c r="C970" s="232"/>
      <c r="D970" s="228" t="s">
        <v>147</v>
      </c>
      <c r="E970" s="233" t="s">
        <v>19</v>
      </c>
      <c r="F970" s="234" t="s">
        <v>1104</v>
      </c>
      <c r="G970" s="232"/>
      <c r="H970" s="233" t="s">
        <v>19</v>
      </c>
      <c r="I970" s="235"/>
      <c r="J970" s="232"/>
      <c r="K970" s="232"/>
      <c r="L970" s="236"/>
      <c r="M970" s="237"/>
      <c r="N970" s="238"/>
      <c r="O970" s="238"/>
      <c r="P970" s="238"/>
      <c r="Q970" s="238"/>
      <c r="R970" s="238"/>
      <c r="S970" s="238"/>
      <c r="T970" s="239"/>
      <c r="AT970" s="240" t="s">
        <v>147</v>
      </c>
      <c r="AU970" s="240" t="s">
        <v>81</v>
      </c>
      <c r="AV970" s="12" t="s">
        <v>79</v>
      </c>
      <c r="AW970" s="12" t="s">
        <v>34</v>
      </c>
      <c r="AX970" s="12" t="s">
        <v>72</v>
      </c>
      <c r="AY970" s="240" t="s">
        <v>136</v>
      </c>
    </row>
    <row r="971" spans="2:51" s="13" customFormat="1" ht="12">
      <c r="B971" s="241"/>
      <c r="C971" s="242"/>
      <c r="D971" s="228" t="s">
        <v>147</v>
      </c>
      <c r="E971" s="243" t="s">
        <v>19</v>
      </c>
      <c r="F971" s="244" t="s">
        <v>1096</v>
      </c>
      <c r="G971" s="242"/>
      <c r="H971" s="245">
        <v>2.385</v>
      </c>
      <c r="I971" s="246"/>
      <c r="J971" s="242"/>
      <c r="K971" s="242"/>
      <c r="L971" s="247"/>
      <c r="M971" s="248"/>
      <c r="N971" s="249"/>
      <c r="O971" s="249"/>
      <c r="P971" s="249"/>
      <c r="Q971" s="249"/>
      <c r="R971" s="249"/>
      <c r="S971" s="249"/>
      <c r="T971" s="250"/>
      <c r="AT971" s="251" t="s">
        <v>147</v>
      </c>
      <c r="AU971" s="251" t="s">
        <v>81</v>
      </c>
      <c r="AV971" s="13" t="s">
        <v>81</v>
      </c>
      <c r="AW971" s="13" t="s">
        <v>34</v>
      </c>
      <c r="AX971" s="13" t="s">
        <v>72</v>
      </c>
      <c r="AY971" s="251" t="s">
        <v>136</v>
      </c>
    </row>
    <row r="972" spans="2:51" s="14" customFormat="1" ht="12">
      <c r="B972" s="252"/>
      <c r="C972" s="253"/>
      <c r="D972" s="228" t="s">
        <v>147</v>
      </c>
      <c r="E972" s="254" t="s">
        <v>19</v>
      </c>
      <c r="F972" s="255" t="s">
        <v>150</v>
      </c>
      <c r="G972" s="253"/>
      <c r="H972" s="256">
        <v>4.77</v>
      </c>
      <c r="I972" s="257"/>
      <c r="J972" s="253"/>
      <c r="K972" s="253"/>
      <c r="L972" s="258"/>
      <c r="M972" s="259"/>
      <c r="N972" s="260"/>
      <c r="O972" s="260"/>
      <c r="P972" s="260"/>
      <c r="Q972" s="260"/>
      <c r="R972" s="260"/>
      <c r="S972" s="260"/>
      <c r="T972" s="261"/>
      <c r="AT972" s="262" t="s">
        <v>147</v>
      </c>
      <c r="AU972" s="262" t="s">
        <v>81</v>
      </c>
      <c r="AV972" s="14" t="s">
        <v>143</v>
      </c>
      <c r="AW972" s="14" t="s">
        <v>34</v>
      </c>
      <c r="AX972" s="14" t="s">
        <v>79</v>
      </c>
      <c r="AY972" s="262" t="s">
        <v>136</v>
      </c>
    </row>
    <row r="973" spans="2:65" s="1" customFormat="1" ht="20.4" customHeight="1">
      <c r="B973" s="39"/>
      <c r="C973" s="216" t="s">
        <v>1105</v>
      </c>
      <c r="D973" s="216" t="s">
        <v>138</v>
      </c>
      <c r="E973" s="217" t="s">
        <v>1106</v>
      </c>
      <c r="F973" s="218" t="s">
        <v>1107</v>
      </c>
      <c r="G973" s="219" t="s">
        <v>343</v>
      </c>
      <c r="H973" s="220">
        <v>2.385</v>
      </c>
      <c r="I973" s="221"/>
      <c r="J973" s="222">
        <f>ROUND(I973*H973,2)</f>
        <v>0</v>
      </c>
      <c r="K973" s="218" t="s">
        <v>142</v>
      </c>
      <c r="L973" s="44"/>
      <c r="M973" s="223" t="s">
        <v>19</v>
      </c>
      <c r="N973" s="224" t="s">
        <v>43</v>
      </c>
      <c r="O973" s="80"/>
      <c r="P973" s="225">
        <f>O973*H973</f>
        <v>0</v>
      </c>
      <c r="Q973" s="225">
        <v>0</v>
      </c>
      <c r="R973" s="225">
        <f>Q973*H973</f>
        <v>0</v>
      </c>
      <c r="S973" s="225">
        <v>0</v>
      </c>
      <c r="T973" s="226">
        <f>S973*H973</f>
        <v>0</v>
      </c>
      <c r="AR973" s="18" t="s">
        <v>143</v>
      </c>
      <c r="AT973" s="18" t="s">
        <v>138</v>
      </c>
      <c r="AU973" s="18" t="s">
        <v>81</v>
      </c>
      <c r="AY973" s="18" t="s">
        <v>136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18" t="s">
        <v>79</v>
      </c>
      <c r="BK973" s="227">
        <f>ROUND(I973*H973,2)</f>
        <v>0</v>
      </c>
      <c r="BL973" s="18" t="s">
        <v>143</v>
      </c>
      <c r="BM973" s="18" t="s">
        <v>1108</v>
      </c>
    </row>
    <row r="974" spans="2:47" s="1" customFormat="1" ht="12">
      <c r="B974" s="39"/>
      <c r="C974" s="40"/>
      <c r="D974" s="228" t="s">
        <v>145</v>
      </c>
      <c r="E974" s="40"/>
      <c r="F974" s="229" t="s">
        <v>1109</v>
      </c>
      <c r="G974" s="40"/>
      <c r="H974" s="40"/>
      <c r="I974" s="143"/>
      <c r="J974" s="40"/>
      <c r="K974" s="40"/>
      <c r="L974" s="44"/>
      <c r="M974" s="230"/>
      <c r="N974" s="80"/>
      <c r="O974" s="80"/>
      <c r="P974" s="80"/>
      <c r="Q974" s="80"/>
      <c r="R974" s="80"/>
      <c r="S974" s="80"/>
      <c r="T974" s="81"/>
      <c r="AT974" s="18" t="s">
        <v>145</v>
      </c>
      <c r="AU974" s="18" t="s">
        <v>81</v>
      </c>
    </row>
    <row r="975" spans="2:51" s="12" customFormat="1" ht="12">
      <c r="B975" s="231"/>
      <c r="C975" s="232"/>
      <c r="D975" s="228" t="s">
        <v>147</v>
      </c>
      <c r="E975" s="233" t="s">
        <v>19</v>
      </c>
      <c r="F975" s="234" t="s">
        <v>525</v>
      </c>
      <c r="G975" s="232"/>
      <c r="H975" s="233" t="s">
        <v>19</v>
      </c>
      <c r="I975" s="235"/>
      <c r="J975" s="232"/>
      <c r="K975" s="232"/>
      <c r="L975" s="236"/>
      <c r="M975" s="237"/>
      <c r="N975" s="238"/>
      <c r="O975" s="238"/>
      <c r="P975" s="238"/>
      <c r="Q975" s="238"/>
      <c r="R975" s="238"/>
      <c r="S975" s="238"/>
      <c r="T975" s="239"/>
      <c r="AT975" s="240" t="s">
        <v>147</v>
      </c>
      <c r="AU975" s="240" t="s">
        <v>81</v>
      </c>
      <c r="AV975" s="12" t="s">
        <v>79</v>
      </c>
      <c r="AW975" s="12" t="s">
        <v>34</v>
      </c>
      <c r="AX975" s="12" t="s">
        <v>72</v>
      </c>
      <c r="AY975" s="240" t="s">
        <v>136</v>
      </c>
    </row>
    <row r="976" spans="2:51" s="12" customFormat="1" ht="12">
      <c r="B976" s="231"/>
      <c r="C976" s="232"/>
      <c r="D976" s="228" t="s">
        <v>147</v>
      </c>
      <c r="E976" s="233" t="s">
        <v>19</v>
      </c>
      <c r="F976" s="234" t="s">
        <v>1110</v>
      </c>
      <c r="G976" s="232"/>
      <c r="H976" s="233" t="s">
        <v>19</v>
      </c>
      <c r="I976" s="235"/>
      <c r="J976" s="232"/>
      <c r="K976" s="232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147</v>
      </c>
      <c r="AU976" s="240" t="s">
        <v>81</v>
      </c>
      <c r="AV976" s="12" t="s">
        <v>79</v>
      </c>
      <c r="AW976" s="12" t="s">
        <v>34</v>
      </c>
      <c r="AX976" s="12" t="s">
        <v>72</v>
      </c>
      <c r="AY976" s="240" t="s">
        <v>136</v>
      </c>
    </row>
    <row r="977" spans="2:51" s="13" customFormat="1" ht="12">
      <c r="B977" s="241"/>
      <c r="C977" s="242"/>
      <c r="D977" s="228" t="s">
        <v>147</v>
      </c>
      <c r="E977" s="243" t="s">
        <v>19</v>
      </c>
      <c r="F977" s="244" t="s">
        <v>1096</v>
      </c>
      <c r="G977" s="242"/>
      <c r="H977" s="245">
        <v>2.385</v>
      </c>
      <c r="I977" s="246"/>
      <c r="J977" s="242"/>
      <c r="K977" s="242"/>
      <c r="L977" s="247"/>
      <c r="M977" s="248"/>
      <c r="N977" s="249"/>
      <c r="O977" s="249"/>
      <c r="P977" s="249"/>
      <c r="Q977" s="249"/>
      <c r="R977" s="249"/>
      <c r="S977" s="249"/>
      <c r="T977" s="250"/>
      <c r="AT977" s="251" t="s">
        <v>147</v>
      </c>
      <c r="AU977" s="251" t="s">
        <v>81</v>
      </c>
      <c r="AV977" s="13" t="s">
        <v>81</v>
      </c>
      <c r="AW977" s="13" t="s">
        <v>34</v>
      </c>
      <c r="AX977" s="13" t="s">
        <v>72</v>
      </c>
      <c r="AY977" s="251" t="s">
        <v>136</v>
      </c>
    </row>
    <row r="978" spans="2:51" s="14" customFormat="1" ht="12">
      <c r="B978" s="252"/>
      <c r="C978" s="253"/>
      <c r="D978" s="228" t="s">
        <v>147</v>
      </c>
      <c r="E978" s="254" t="s">
        <v>19</v>
      </c>
      <c r="F978" s="255" t="s">
        <v>150</v>
      </c>
      <c r="G978" s="253"/>
      <c r="H978" s="256">
        <v>2.385</v>
      </c>
      <c r="I978" s="257"/>
      <c r="J978" s="253"/>
      <c r="K978" s="253"/>
      <c r="L978" s="258"/>
      <c r="M978" s="259"/>
      <c r="N978" s="260"/>
      <c r="O978" s="260"/>
      <c r="P978" s="260"/>
      <c r="Q978" s="260"/>
      <c r="R978" s="260"/>
      <c r="S978" s="260"/>
      <c r="T978" s="261"/>
      <c r="AT978" s="262" t="s">
        <v>147</v>
      </c>
      <c r="AU978" s="262" t="s">
        <v>81</v>
      </c>
      <c r="AV978" s="14" t="s">
        <v>143</v>
      </c>
      <c r="AW978" s="14" t="s">
        <v>34</v>
      </c>
      <c r="AX978" s="14" t="s">
        <v>79</v>
      </c>
      <c r="AY978" s="262" t="s">
        <v>136</v>
      </c>
    </row>
    <row r="979" spans="2:63" s="11" customFormat="1" ht="22.8" customHeight="1">
      <c r="B979" s="200"/>
      <c r="C979" s="201"/>
      <c r="D979" s="202" t="s">
        <v>71</v>
      </c>
      <c r="E979" s="214" t="s">
        <v>1111</v>
      </c>
      <c r="F979" s="214" t="s">
        <v>1112</v>
      </c>
      <c r="G979" s="201"/>
      <c r="H979" s="201"/>
      <c r="I979" s="204"/>
      <c r="J979" s="215">
        <f>BK979</f>
        <v>0</v>
      </c>
      <c r="K979" s="201"/>
      <c r="L979" s="206"/>
      <c r="M979" s="207"/>
      <c r="N979" s="208"/>
      <c r="O979" s="208"/>
      <c r="P979" s="209">
        <f>SUM(P980:P981)</f>
        <v>0</v>
      </c>
      <c r="Q979" s="208"/>
      <c r="R979" s="209">
        <f>SUM(R980:R981)</f>
        <v>0</v>
      </c>
      <c r="S979" s="208"/>
      <c r="T979" s="210">
        <f>SUM(T980:T981)</f>
        <v>0</v>
      </c>
      <c r="AR979" s="211" t="s">
        <v>79</v>
      </c>
      <c r="AT979" s="212" t="s">
        <v>71</v>
      </c>
      <c r="AU979" s="212" t="s">
        <v>79</v>
      </c>
      <c r="AY979" s="211" t="s">
        <v>136</v>
      </c>
      <c r="BK979" s="213">
        <f>SUM(BK980:BK981)</f>
        <v>0</v>
      </c>
    </row>
    <row r="980" spans="2:65" s="1" customFormat="1" ht="20.4" customHeight="1">
      <c r="B980" s="39"/>
      <c r="C980" s="216" t="s">
        <v>1113</v>
      </c>
      <c r="D980" s="216" t="s">
        <v>138</v>
      </c>
      <c r="E980" s="217" t="s">
        <v>1114</v>
      </c>
      <c r="F980" s="218" t="s">
        <v>1115</v>
      </c>
      <c r="G980" s="219" t="s">
        <v>343</v>
      </c>
      <c r="H980" s="220">
        <v>1030.53</v>
      </c>
      <c r="I980" s="221"/>
      <c r="J980" s="222">
        <f>ROUND(I980*H980,2)</f>
        <v>0</v>
      </c>
      <c r="K980" s="218" t="s">
        <v>142</v>
      </c>
      <c r="L980" s="44"/>
      <c r="M980" s="223" t="s">
        <v>19</v>
      </c>
      <c r="N980" s="224" t="s">
        <v>43</v>
      </c>
      <c r="O980" s="80"/>
      <c r="P980" s="225">
        <f>O980*H980</f>
        <v>0</v>
      </c>
      <c r="Q980" s="225">
        <v>0</v>
      </c>
      <c r="R980" s="225">
        <f>Q980*H980</f>
        <v>0</v>
      </c>
      <c r="S980" s="225">
        <v>0</v>
      </c>
      <c r="T980" s="226">
        <f>S980*H980</f>
        <v>0</v>
      </c>
      <c r="AR980" s="18" t="s">
        <v>143</v>
      </c>
      <c r="AT980" s="18" t="s">
        <v>138</v>
      </c>
      <c r="AU980" s="18" t="s">
        <v>81</v>
      </c>
      <c r="AY980" s="18" t="s">
        <v>136</v>
      </c>
      <c r="BE980" s="227">
        <f>IF(N980="základní",J980,0)</f>
        <v>0</v>
      </c>
      <c r="BF980" s="227">
        <f>IF(N980="snížená",J980,0)</f>
        <v>0</v>
      </c>
      <c r="BG980" s="227">
        <f>IF(N980="zákl. přenesená",J980,0)</f>
        <v>0</v>
      </c>
      <c r="BH980" s="227">
        <f>IF(N980="sníž. přenesená",J980,0)</f>
        <v>0</v>
      </c>
      <c r="BI980" s="227">
        <f>IF(N980="nulová",J980,0)</f>
        <v>0</v>
      </c>
      <c r="BJ980" s="18" t="s">
        <v>79</v>
      </c>
      <c r="BK980" s="227">
        <f>ROUND(I980*H980,2)</f>
        <v>0</v>
      </c>
      <c r="BL980" s="18" t="s">
        <v>143</v>
      </c>
      <c r="BM980" s="18" t="s">
        <v>1116</v>
      </c>
    </row>
    <row r="981" spans="2:47" s="1" customFormat="1" ht="12">
      <c r="B981" s="39"/>
      <c r="C981" s="40"/>
      <c r="D981" s="228" t="s">
        <v>145</v>
      </c>
      <c r="E981" s="40"/>
      <c r="F981" s="229" t="s">
        <v>1117</v>
      </c>
      <c r="G981" s="40"/>
      <c r="H981" s="40"/>
      <c r="I981" s="143"/>
      <c r="J981" s="40"/>
      <c r="K981" s="40"/>
      <c r="L981" s="44"/>
      <c r="M981" s="230"/>
      <c r="N981" s="80"/>
      <c r="O981" s="80"/>
      <c r="P981" s="80"/>
      <c r="Q981" s="80"/>
      <c r="R981" s="80"/>
      <c r="S981" s="80"/>
      <c r="T981" s="81"/>
      <c r="AT981" s="18" t="s">
        <v>145</v>
      </c>
      <c r="AU981" s="18" t="s">
        <v>81</v>
      </c>
    </row>
    <row r="982" spans="2:63" s="11" customFormat="1" ht="25.9" customHeight="1">
      <c r="B982" s="200"/>
      <c r="C982" s="201"/>
      <c r="D982" s="202" t="s">
        <v>71</v>
      </c>
      <c r="E982" s="203" t="s">
        <v>1118</v>
      </c>
      <c r="F982" s="203" t="s">
        <v>1119</v>
      </c>
      <c r="G982" s="201"/>
      <c r="H982" s="201"/>
      <c r="I982" s="204"/>
      <c r="J982" s="205">
        <f>BK982</f>
        <v>0</v>
      </c>
      <c r="K982" s="201"/>
      <c r="L982" s="206"/>
      <c r="M982" s="207"/>
      <c r="N982" s="208"/>
      <c r="O982" s="208"/>
      <c r="P982" s="209">
        <f>P983</f>
        <v>0</v>
      </c>
      <c r="Q982" s="208"/>
      <c r="R982" s="209">
        <f>R983</f>
        <v>0.000477</v>
      </c>
      <c r="S982" s="208"/>
      <c r="T982" s="210">
        <f>T983</f>
        <v>0</v>
      </c>
      <c r="AR982" s="211" t="s">
        <v>81</v>
      </c>
      <c r="AT982" s="212" t="s">
        <v>71</v>
      </c>
      <c r="AU982" s="212" t="s">
        <v>72</v>
      </c>
      <c r="AY982" s="211" t="s">
        <v>136</v>
      </c>
      <c r="BK982" s="213">
        <f>BK983</f>
        <v>0</v>
      </c>
    </row>
    <row r="983" spans="2:63" s="11" customFormat="1" ht="22.8" customHeight="1">
      <c r="B983" s="200"/>
      <c r="C983" s="201"/>
      <c r="D983" s="202" t="s">
        <v>71</v>
      </c>
      <c r="E983" s="214" t="s">
        <v>1120</v>
      </c>
      <c r="F983" s="214" t="s">
        <v>1121</v>
      </c>
      <c r="G983" s="201"/>
      <c r="H983" s="201"/>
      <c r="I983" s="204"/>
      <c r="J983" s="215">
        <f>BK983</f>
        <v>0</v>
      </c>
      <c r="K983" s="201"/>
      <c r="L983" s="206"/>
      <c r="M983" s="207"/>
      <c r="N983" s="208"/>
      <c r="O983" s="208"/>
      <c r="P983" s="209">
        <f>SUM(P984:P992)</f>
        <v>0</v>
      </c>
      <c r="Q983" s="208"/>
      <c r="R983" s="209">
        <f>SUM(R984:R992)</f>
        <v>0.000477</v>
      </c>
      <c r="S983" s="208"/>
      <c r="T983" s="210">
        <f>SUM(T984:T992)</f>
        <v>0</v>
      </c>
      <c r="AR983" s="211" t="s">
        <v>81</v>
      </c>
      <c r="AT983" s="212" t="s">
        <v>71</v>
      </c>
      <c r="AU983" s="212" t="s">
        <v>79</v>
      </c>
      <c r="AY983" s="211" t="s">
        <v>136</v>
      </c>
      <c r="BK983" s="213">
        <f>SUM(BK984:BK992)</f>
        <v>0</v>
      </c>
    </row>
    <row r="984" spans="2:65" s="1" customFormat="1" ht="20.4" customHeight="1">
      <c r="B984" s="39"/>
      <c r="C984" s="216" t="s">
        <v>1122</v>
      </c>
      <c r="D984" s="216" t="s">
        <v>138</v>
      </c>
      <c r="E984" s="217" t="s">
        <v>1123</v>
      </c>
      <c r="F984" s="218" t="s">
        <v>1124</v>
      </c>
      <c r="G984" s="219" t="s">
        <v>141</v>
      </c>
      <c r="H984" s="220">
        <v>3.18</v>
      </c>
      <c r="I984" s="221"/>
      <c r="J984" s="222">
        <f>ROUND(I984*H984,2)</f>
        <v>0</v>
      </c>
      <c r="K984" s="218" t="s">
        <v>142</v>
      </c>
      <c r="L984" s="44"/>
      <c r="M984" s="223" t="s">
        <v>19</v>
      </c>
      <c r="N984" s="224" t="s">
        <v>43</v>
      </c>
      <c r="O984" s="80"/>
      <c r="P984" s="225">
        <f>O984*H984</f>
        <v>0</v>
      </c>
      <c r="Q984" s="225">
        <v>0.00015</v>
      </c>
      <c r="R984" s="225">
        <f>Q984*H984</f>
        <v>0.000477</v>
      </c>
      <c r="S984" s="225">
        <v>0</v>
      </c>
      <c r="T984" s="226">
        <f>S984*H984</f>
        <v>0</v>
      </c>
      <c r="AR984" s="18" t="s">
        <v>263</v>
      </c>
      <c r="AT984" s="18" t="s">
        <v>138</v>
      </c>
      <c r="AU984" s="18" t="s">
        <v>81</v>
      </c>
      <c r="AY984" s="18" t="s">
        <v>136</v>
      </c>
      <c r="BE984" s="227">
        <f>IF(N984="základní",J984,0)</f>
        <v>0</v>
      </c>
      <c r="BF984" s="227">
        <f>IF(N984="snížená",J984,0)</f>
        <v>0</v>
      </c>
      <c r="BG984" s="227">
        <f>IF(N984="zákl. přenesená",J984,0)</f>
        <v>0</v>
      </c>
      <c r="BH984" s="227">
        <f>IF(N984="sníž. přenesená",J984,0)</f>
        <v>0</v>
      </c>
      <c r="BI984" s="227">
        <f>IF(N984="nulová",J984,0)</f>
        <v>0</v>
      </c>
      <c r="BJ984" s="18" t="s">
        <v>79</v>
      </c>
      <c r="BK984" s="227">
        <f>ROUND(I984*H984,2)</f>
        <v>0</v>
      </c>
      <c r="BL984" s="18" t="s">
        <v>263</v>
      </c>
      <c r="BM984" s="18" t="s">
        <v>1125</v>
      </c>
    </row>
    <row r="985" spans="2:47" s="1" customFormat="1" ht="12">
      <c r="B985" s="39"/>
      <c r="C985" s="40"/>
      <c r="D985" s="228" t="s">
        <v>145</v>
      </c>
      <c r="E985" s="40"/>
      <c r="F985" s="229" t="s">
        <v>1126</v>
      </c>
      <c r="G985" s="40"/>
      <c r="H985" s="40"/>
      <c r="I985" s="143"/>
      <c r="J985" s="40"/>
      <c r="K985" s="40"/>
      <c r="L985" s="44"/>
      <c r="M985" s="230"/>
      <c r="N985" s="80"/>
      <c r="O985" s="80"/>
      <c r="P985" s="80"/>
      <c r="Q985" s="80"/>
      <c r="R985" s="80"/>
      <c r="S985" s="80"/>
      <c r="T985" s="81"/>
      <c r="AT985" s="18" t="s">
        <v>145</v>
      </c>
      <c r="AU985" s="18" t="s">
        <v>81</v>
      </c>
    </row>
    <row r="986" spans="2:51" s="12" customFormat="1" ht="12">
      <c r="B986" s="231"/>
      <c r="C986" s="232"/>
      <c r="D986" s="228" t="s">
        <v>147</v>
      </c>
      <c r="E986" s="233" t="s">
        <v>19</v>
      </c>
      <c r="F986" s="234" t="s">
        <v>817</v>
      </c>
      <c r="G986" s="232"/>
      <c r="H986" s="233" t="s">
        <v>19</v>
      </c>
      <c r="I986" s="235"/>
      <c r="J986" s="232"/>
      <c r="K986" s="232"/>
      <c r="L986" s="236"/>
      <c r="M986" s="237"/>
      <c r="N986" s="238"/>
      <c r="O986" s="238"/>
      <c r="P986" s="238"/>
      <c r="Q986" s="238"/>
      <c r="R986" s="238"/>
      <c r="S986" s="238"/>
      <c r="T986" s="239"/>
      <c r="AT986" s="240" t="s">
        <v>147</v>
      </c>
      <c r="AU986" s="240" t="s">
        <v>81</v>
      </c>
      <c r="AV986" s="12" t="s">
        <v>79</v>
      </c>
      <c r="AW986" s="12" t="s">
        <v>34</v>
      </c>
      <c r="AX986" s="12" t="s">
        <v>72</v>
      </c>
      <c r="AY986" s="240" t="s">
        <v>136</v>
      </c>
    </row>
    <row r="987" spans="2:51" s="12" customFormat="1" ht="12">
      <c r="B987" s="231"/>
      <c r="C987" s="232"/>
      <c r="D987" s="228" t="s">
        <v>147</v>
      </c>
      <c r="E987" s="233" t="s">
        <v>19</v>
      </c>
      <c r="F987" s="234" t="s">
        <v>1017</v>
      </c>
      <c r="G987" s="232"/>
      <c r="H987" s="233" t="s">
        <v>19</v>
      </c>
      <c r="I987" s="235"/>
      <c r="J987" s="232"/>
      <c r="K987" s="232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147</v>
      </c>
      <c r="AU987" s="240" t="s">
        <v>81</v>
      </c>
      <c r="AV987" s="12" t="s">
        <v>79</v>
      </c>
      <c r="AW987" s="12" t="s">
        <v>34</v>
      </c>
      <c r="AX987" s="12" t="s">
        <v>72</v>
      </c>
      <c r="AY987" s="240" t="s">
        <v>136</v>
      </c>
    </row>
    <row r="988" spans="2:51" s="12" customFormat="1" ht="12">
      <c r="B988" s="231"/>
      <c r="C988" s="232"/>
      <c r="D988" s="228" t="s">
        <v>147</v>
      </c>
      <c r="E988" s="233" t="s">
        <v>19</v>
      </c>
      <c r="F988" s="234" t="s">
        <v>1127</v>
      </c>
      <c r="G988" s="232"/>
      <c r="H988" s="233" t="s">
        <v>19</v>
      </c>
      <c r="I988" s="235"/>
      <c r="J988" s="232"/>
      <c r="K988" s="232"/>
      <c r="L988" s="236"/>
      <c r="M988" s="237"/>
      <c r="N988" s="238"/>
      <c r="O988" s="238"/>
      <c r="P988" s="238"/>
      <c r="Q988" s="238"/>
      <c r="R988" s="238"/>
      <c r="S988" s="238"/>
      <c r="T988" s="239"/>
      <c r="AT988" s="240" t="s">
        <v>147</v>
      </c>
      <c r="AU988" s="240" t="s">
        <v>81</v>
      </c>
      <c r="AV988" s="12" t="s">
        <v>79</v>
      </c>
      <c r="AW988" s="12" t="s">
        <v>34</v>
      </c>
      <c r="AX988" s="12" t="s">
        <v>72</v>
      </c>
      <c r="AY988" s="240" t="s">
        <v>136</v>
      </c>
    </row>
    <row r="989" spans="2:51" s="13" customFormat="1" ht="12">
      <c r="B989" s="241"/>
      <c r="C989" s="242"/>
      <c r="D989" s="228" t="s">
        <v>147</v>
      </c>
      <c r="E989" s="243" t="s">
        <v>19</v>
      </c>
      <c r="F989" s="244" t="s">
        <v>1018</v>
      </c>
      <c r="G989" s="242"/>
      <c r="H989" s="245">
        <v>0.78</v>
      </c>
      <c r="I989" s="246"/>
      <c r="J989" s="242"/>
      <c r="K989" s="242"/>
      <c r="L989" s="247"/>
      <c r="M989" s="248"/>
      <c r="N989" s="249"/>
      <c r="O989" s="249"/>
      <c r="P989" s="249"/>
      <c r="Q989" s="249"/>
      <c r="R989" s="249"/>
      <c r="S989" s="249"/>
      <c r="T989" s="250"/>
      <c r="AT989" s="251" t="s">
        <v>147</v>
      </c>
      <c r="AU989" s="251" t="s">
        <v>81</v>
      </c>
      <c r="AV989" s="13" t="s">
        <v>81</v>
      </c>
      <c r="AW989" s="13" t="s">
        <v>34</v>
      </c>
      <c r="AX989" s="13" t="s">
        <v>72</v>
      </c>
      <c r="AY989" s="251" t="s">
        <v>136</v>
      </c>
    </row>
    <row r="990" spans="2:51" s="13" customFormat="1" ht="12">
      <c r="B990" s="241"/>
      <c r="C990" s="242"/>
      <c r="D990" s="228" t="s">
        <v>147</v>
      </c>
      <c r="E990" s="243" t="s">
        <v>19</v>
      </c>
      <c r="F990" s="244" t="s">
        <v>1019</v>
      </c>
      <c r="G990" s="242"/>
      <c r="H990" s="245">
        <v>1.2</v>
      </c>
      <c r="I990" s="246"/>
      <c r="J990" s="242"/>
      <c r="K990" s="242"/>
      <c r="L990" s="247"/>
      <c r="M990" s="248"/>
      <c r="N990" s="249"/>
      <c r="O990" s="249"/>
      <c r="P990" s="249"/>
      <c r="Q990" s="249"/>
      <c r="R990" s="249"/>
      <c r="S990" s="249"/>
      <c r="T990" s="250"/>
      <c r="AT990" s="251" t="s">
        <v>147</v>
      </c>
      <c r="AU990" s="251" t="s">
        <v>81</v>
      </c>
      <c r="AV990" s="13" t="s">
        <v>81</v>
      </c>
      <c r="AW990" s="13" t="s">
        <v>34</v>
      </c>
      <c r="AX990" s="13" t="s">
        <v>72</v>
      </c>
      <c r="AY990" s="251" t="s">
        <v>136</v>
      </c>
    </row>
    <row r="991" spans="2:51" s="13" customFormat="1" ht="12">
      <c r="B991" s="241"/>
      <c r="C991" s="242"/>
      <c r="D991" s="228" t="s">
        <v>147</v>
      </c>
      <c r="E991" s="243" t="s">
        <v>19</v>
      </c>
      <c r="F991" s="244" t="s">
        <v>1020</v>
      </c>
      <c r="G991" s="242"/>
      <c r="H991" s="245">
        <v>1.2</v>
      </c>
      <c r="I991" s="246"/>
      <c r="J991" s="242"/>
      <c r="K991" s="242"/>
      <c r="L991" s="247"/>
      <c r="M991" s="248"/>
      <c r="N991" s="249"/>
      <c r="O991" s="249"/>
      <c r="P991" s="249"/>
      <c r="Q991" s="249"/>
      <c r="R991" s="249"/>
      <c r="S991" s="249"/>
      <c r="T991" s="250"/>
      <c r="AT991" s="251" t="s">
        <v>147</v>
      </c>
      <c r="AU991" s="251" t="s">
        <v>81</v>
      </c>
      <c r="AV991" s="13" t="s">
        <v>81</v>
      </c>
      <c r="AW991" s="13" t="s">
        <v>34</v>
      </c>
      <c r="AX991" s="13" t="s">
        <v>72</v>
      </c>
      <c r="AY991" s="251" t="s">
        <v>136</v>
      </c>
    </row>
    <row r="992" spans="2:51" s="14" customFormat="1" ht="12">
      <c r="B992" s="252"/>
      <c r="C992" s="253"/>
      <c r="D992" s="228" t="s">
        <v>147</v>
      </c>
      <c r="E992" s="254" t="s">
        <v>19</v>
      </c>
      <c r="F992" s="255" t="s">
        <v>150</v>
      </c>
      <c r="G992" s="253"/>
      <c r="H992" s="256">
        <v>3.18</v>
      </c>
      <c r="I992" s="257"/>
      <c r="J992" s="253"/>
      <c r="K992" s="253"/>
      <c r="L992" s="258"/>
      <c r="M992" s="274"/>
      <c r="N992" s="275"/>
      <c r="O992" s="275"/>
      <c r="P992" s="275"/>
      <c r="Q992" s="275"/>
      <c r="R992" s="275"/>
      <c r="S992" s="275"/>
      <c r="T992" s="276"/>
      <c r="AT992" s="262" t="s">
        <v>147</v>
      </c>
      <c r="AU992" s="262" t="s">
        <v>81</v>
      </c>
      <c r="AV992" s="14" t="s">
        <v>143</v>
      </c>
      <c r="AW992" s="14" t="s">
        <v>34</v>
      </c>
      <c r="AX992" s="14" t="s">
        <v>79</v>
      </c>
      <c r="AY992" s="262" t="s">
        <v>136</v>
      </c>
    </row>
    <row r="993" spans="2:12" s="1" customFormat="1" ht="6.95" customHeight="1">
      <c r="B993" s="58"/>
      <c r="C993" s="59"/>
      <c r="D993" s="59"/>
      <c r="E993" s="59"/>
      <c r="F993" s="59"/>
      <c r="G993" s="59"/>
      <c r="H993" s="59"/>
      <c r="I993" s="167"/>
      <c r="J993" s="59"/>
      <c r="K993" s="59"/>
      <c r="L993" s="44"/>
    </row>
  </sheetData>
  <sheetProtection password="CC35" sheet="1" objects="1" scenarios="1" formatColumns="0" formatRows="0" autoFilter="0"/>
  <autoFilter ref="C96:K9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8" t="s">
        <v>89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81</v>
      </c>
    </row>
    <row r="4" spans="2:46" ht="24.95" customHeight="1">
      <c r="B4" s="21"/>
      <c r="D4" s="140" t="s">
        <v>100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4.4" customHeight="1">
      <c r="B7" s="21"/>
      <c r="E7" s="142" t="str">
        <f>'Rekapitulace stavby'!K6</f>
        <v>Vojtovický potok PB5 (st.č. 5Z08)</v>
      </c>
      <c r="F7" s="141"/>
      <c r="G7" s="141"/>
      <c r="H7" s="141"/>
      <c r="L7" s="21"/>
    </row>
    <row r="8" spans="2:12" ht="12" customHeight="1">
      <c r="B8" s="21"/>
      <c r="D8" s="141" t="s">
        <v>101</v>
      </c>
      <c r="L8" s="21"/>
    </row>
    <row r="9" spans="2:12" s="1" customFormat="1" ht="14.4" customHeight="1">
      <c r="B9" s="44"/>
      <c r="E9" s="142" t="s">
        <v>102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103</v>
      </c>
      <c r="I10" s="143"/>
      <c r="L10" s="44"/>
    </row>
    <row r="11" spans="2:12" s="1" customFormat="1" ht="36.95" customHeight="1">
      <c r="B11" s="44"/>
      <c r="E11" s="144" t="s">
        <v>1128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22</v>
      </c>
      <c r="I14" s="145" t="s">
        <v>23</v>
      </c>
      <c r="J14" s="146" t="str">
        <f>'Rekapitulace stavby'!AN8</f>
        <v>20. 6. 2019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tr">
        <f>IF('Rekapitulace stavby'!AN10="","",'Rekapitulace stavby'!AN10)</f>
        <v/>
      </c>
      <c r="L16" s="44"/>
    </row>
    <row r="17" spans="2:12" s="1" customFormat="1" ht="18" customHeight="1">
      <c r="B17" s="44"/>
      <c r="E17" s="18" t="str">
        <f>IF('Rekapitulace stavby'!E11="","",'Rekapitulace stavby'!E11)</f>
        <v xml:space="preserve"> </v>
      </c>
      <c r="I17" s="145" t="s">
        <v>28</v>
      </c>
      <c r="J17" s="18" t="str">
        <f>IF('Rekapitulace stavby'!AN11="","",'Rekapitulace stavby'!AN11)</f>
        <v/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32</v>
      </c>
      <c r="L22" s="44"/>
    </row>
    <row r="23" spans="2:12" s="1" customFormat="1" ht="18" customHeight="1">
      <c r="B23" s="44"/>
      <c r="E23" s="18" t="s">
        <v>33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35</v>
      </c>
      <c r="I25" s="145" t="s">
        <v>26</v>
      </c>
      <c r="J25" s="18" t="s">
        <v>32</v>
      </c>
      <c r="L25" s="44"/>
    </row>
    <row r="26" spans="2:12" s="1" customFormat="1" ht="18" customHeight="1">
      <c r="B26" s="44"/>
      <c r="E26" s="18" t="s">
        <v>33</v>
      </c>
      <c r="I26" s="145" t="s">
        <v>28</v>
      </c>
      <c r="J26" s="18" t="s">
        <v>19</v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4.4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ROUND(J90,2)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ROUND((SUM(BE90:BE435)),2)</f>
        <v>0</v>
      </c>
      <c r="I35" s="156">
        <v>0.21</v>
      </c>
      <c r="J35" s="155">
        <f>ROUND(((SUM(BE90:BE435))*I35),2)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ROUND((SUM(BF90:BF435)),2)</f>
        <v>0</v>
      </c>
      <c r="I36" s="156">
        <v>0.15</v>
      </c>
      <c r="J36" s="155">
        <f>ROUND(((SUM(BF90:BF435))*I36),2)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ROUND((SUM(BG90:BG435)),2)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ROUND((SUM(BH90:BH435)),2)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ROUND((SUM(BI90:BI435)),2)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105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4.4" customHeight="1">
      <c r="B50" s="39"/>
      <c r="C50" s="40"/>
      <c r="D50" s="40"/>
      <c r="E50" s="171" t="str">
        <f>E7</f>
        <v>Vojtovický potok PB5 (st.č. 5Z08)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101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4.4" customHeight="1">
      <c r="B52" s="39"/>
      <c r="C52" s="40"/>
      <c r="D52" s="40"/>
      <c r="E52" s="171" t="s">
        <v>102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103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4.4" customHeight="1">
      <c r="B54" s="39"/>
      <c r="C54" s="40"/>
      <c r="D54" s="40"/>
      <c r="E54" s="65" t="str">
        <f>E11</f>
        <v>SO 01.2 - Příčné opevnění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k.ú. Petrovice u Skorošic</v>
      </c>
      <c r="G56" s="40"/>
      <c r="H56" s="40"/>
      <c r="I56" s="145" t="s">
        <v>23</v>
      </c>
      <c r="J56" s="68" t="str">
        <f>IF(J14="","",J14)</f>
        <v>20. 6. 2019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5.4" customHeight="1">
      <c r="B58" s="39"/>
      <c r="C58" s="33" t="s">
        <v>25</v>
      </c>
      <c r="D58" s="40"/>
      <c r="E58" s="40"/>
      <c r="F58" s="28" t="str">
        <f>E17</f>
        <v xml:space="preserve"> </v>
      </c>
      <c r="G58" s="40"/>
      <c r="H58" s="40"/>
      <c r="I58" s="145" t="s">
        <v>31</v>
      </c>
      <c r="J58" s="37" t="str">
        <f>E23</f>
        <v>AGPOL s.r.o., Jungmannova 153/12, 77900 Olomouc</v>
      </c>
      <c r="K58" s="40"/>
      <c r="L58" s="44"/>
    </row>
    <row r="59" spans="2:12" s="1" customFormat="1" ht="35.4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35</v>
      </c>
      <c r="J59" s="37" t="str">
        <f>E26</f>
        <v>AGPOL s.r.o., Jungmannova 153/12, 77900 Olomouc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106</v>
      </c>
      <c r="D61" s="173"/>
      <c r="E61" s="173"/>
      <c r="F61" s="173"/>
      <c r="G61" s="173"/>
      <c r="H61" s="173"/>
      <c r="I61" s="174"/>
      <c r="J61" s="175" t="s">
        <v>107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J90</f>
        <v>0</v>
      </c>
      <c r="K63" s="40"/>
      <c r="L63" s="44"/>
      <c r="AU63" s="18" t="s">
        <v>108</v>
      </c>
    </row>
    <row r="64" spans="2:12" s="8" customFormat="1" ht="24.95" customHeight="1">
      <c r="B64" s="177"/>
      <c r="C64" s="178"/>
      <c r="D64" s="179" t="s">
        <v>109</v>
      </c>
      <c r="E64" s="180"/>
      <c r="F64" s="180"/>
      <c r="G64" s="180"/>
      <c r="H64" s="180"/>
      <c r="I64" s="181"/>
      <c r="J64" s="182">
        <f>J91</f>
        <v>0</v>
      </c>
      <c r="K64" s="178"/>
      <c r="L64" s="183"/>
    </row>
    <row r="65" spans="2:12" s="9" customFormat="1" ht="19.9" customHeight="1">
      <c r="B65" s="184"/>
      <c r="C65" s="122"/>
      <c r="D65" s="185" t="s">
        <v>110</v>
      </c>
      <c r="E65" s="186"/>
      <c r="F65" s="186"/>
      <c r="G65" s="186"/>
      <c r="H65" s="186"/>
      <c r="I65" s="187"/>
      <c r="J65" s="188">
        <f>J92</f>
        <v>0</v>
      </c>
      <c r="K65" s="122"/>
      <c r="L65" s="189"/>
    </row>
    <row r="66" spans="2:12" s="9" customFormat="1" ht="19.9" customHeight="1">
      <c r="B66" s="184"/>
      <c r="C66" s="122"/>
      <c r="D66" s="185" t="s">
        <v>111</v>
      </c>
      <c r="E66" s="186"/>
      <c r="F66" s="186"/>
      <c r="G66" s="186"/>
      <c r="H66" s="186"/>
      <c r="I66" s="187"/>
      <c r="J66" s="188">
        <f>J268</f>
        <v>0</v>
      </c>
      <c r="K66" s="122"/>
      <c r="L66" s="189"/>
    </row>
    <row r="67" spans="2:12" s="9" customFormat="1" ht="19.9" customHeight="1">
      <c r="B67" s="184"/>
      <c r="C67" s="122"/>
      <c r="D67" s="185" t="s">
        <v>113</v>
      </c>
      <c r="E67" s="186"/>
      <c r="F67" s="186"/>
      <c r="G67" s="186"/>
      <c r="H67" s="186"/>
      <c r="I67" s="187"/>
      <c r="J67" s="188">
        <f>J280</f>
        <v>0</v>
      </c>
      <c r="K67" s="122"/>
      <c r="L67" s="189"/>
    </row>
    <row r="68" spans="2:12" s="9" customFormat="1" ht="19.9" customHeight="1">
      <c r="B68" s="184"/>
      <c r="C68" s="122"/>
      <c r="D68" s="185" t="s">
        <v>118</v>
      </c>
      <c r="E68" s="186"/>
      <c r="F68" s="186"/>
      <c r="G68" s="186"/>
      <c r="H68" s="186"/>
      <c r="I68" s="187"/>
      <c r="J68" s="188">
        <f>J433</f>
        <v>0</v>
      </c>
      <c r="K68" s="122"/>
      <c r="L68" s="189"/>
    </row>
    <row r="69" spans="2:12" s="1" customFormat="1" ht="21.8" customHeight="1">
      <c r="B69" s="39"/>
      <c r="C69" s="40"/>
      <c r="D69" s="40"/>
      <c r="E69" s="40"/>
      <c r="F69" s="40"/>
      <c r="G69" s="40"/>
      <c r="H69" s="40"/>
      <c r="I69" s="143"/>
      <c r="J69" s="40"/>
      <c r="K69" s="40"/>
      <c r="L69" s="44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67"/>
      <c r="J70" s="59"/>
      <c r="K70" s="59"/>
      <c r="L70" s="44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70"/>
      <c r="J74" s="61"/>
      <c r="K74" s="61"/>
      <c r="L74" s="44"/>
    </row>
    <row r="75" spans="2:12" s="1" customFormat="1" ht="24.95" customHeight="1">
      <c r="B75" s="39"/>
      <c r="C75" s="24" t="s">
        <v>121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4.4" customHeight="1">
      <c r="B78" s="39"/>
      <c r="C78" s="40"/>
      <c r="D78" s="40"/>
      <c r="E78" s="171" t="str">
        <f>E7</f>
        <v>Vojtovický potok PB5 (st.č. 5Z08)</v>
      </c>
      <c r="F78" s="33"/>
      <c r="G78" s="33"/>
      <c r="H78" s="33"/>
      <c r="I78" s="143"/>
      <c r="J78" s="40"/>
      <c r="K78" s="40"/>
      <c r="L78" s="44"/>
    </row>
    <row r="79" spans="2:12" ht="12" customHeight="1">
      <c r="B79" s="22"/>
      <c r="C79" s="33" t="s">
        <v>101</v>
      </c>
      <c r="D79" s="23"/>
      <c r="E79" s="23"/>
      <c r="F79" s="23"/>
      <c r="G79" s="23"/>
      <c r="H79" s="23"/>
      <c r="I79" s="136"/>
      <c r="J79" s="23"/>
      <c r="K79" s="23"/>
      <c r="L79" s="21"/>
    </row>
    <row r="80" spans="2:12" s="1" customFormat="1" ht="14.4" customHeight="1">
      <c r="B80" s="39"/>
      <c r="C80" s="40"/>
      <c r="D80" s="40"/>
      <c r="E80" s="171" t="s">
        <v>102</v>
      </c>
      <c r="F80" s="40"/>
      <c r="G80" s="40"/>
      <c r="H80" s="40"/>
      <c r="I80" s="143"/>
      <c r="J80" s="40"/>
      <c r="K80" s="40"/>
      <c r="L80" s="44"/>
    </row>
    <row r="81" spans="2:12" s="1" customFormat="1" ht="12" customHeight="1">
      <c r="B81" s="39"/>
      <c r="C81" s="33" t="s">
        <v>103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14.4" customHeight="1">
      <c r="B82" s="39"/>
      <c r="C82" s="40"/>
      <c r="D82" s="40"/>
      <c r="E82" s="65" t="str">
        <f>E11</f>
        <v>SO 01.2 - Příčné opevnění</v>
      </c>
      <c r="F82" s="40"/>
      <c r="G82" s="40"/>
      <c r="H82" s="40"/>
      <c r="I82" s="143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3"/>
      <c r="J83" s="40"/>
      <c r="K83" s="40"/>
      <c r="L83" s="44"/>
    </row>
    <row r="84" spans="2:12" s="1" customFormat="1" ht="12" customHeight="1">
      <c r="B84" s="39"/>
      <c r="C84" s="33" t="s">
        <v>21</v>
      </c>
      <c r="D84" s="40"/>
      <c r="E84" s="40"/>
      <c r="F84" s="28" t="str">
        <f>F14</f>
        <v>k.ú. Petrovice u Skorošic</v>
      </c>
      <c r="G84" s="40"/>
      <c r="H84" s="40"/>
      <c r="I84" s="145" t="s">
        <v>23</v>
      </c>
      <c r="J84" s="68" t="str">
        <f>IF(J14="","",J14)</f>
        <v>20. 6. 2019</v>
      </c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3"/>
      <c r="J85" s="40"/>
      <c r="K85" s="40"/>
      <c r="L85" s="44"/>
    </row>
    <row r="86" spans="2:12" s="1" customFormat="1" ht="35.4" customHeight="1">
      <c r="B86" s="39"/>
      <c r="C86" s="33" t="s">
        <v>25</v>
      </c>
      <c r="D86" s="40"/>
      <c r="E86" s="40"/>
      <c r="F86" s="28" t="str">
        <f>E17</f>
        <v xml:space="preserve"> </v>
      </c>
      <c r="G86" s="40"/>
      <c r="H86" s="40"/>
      <c r="I86" s="145" t="s">
        <v>31</v>
      </c>
      <c r="J86" s="37" t="str">
        <f>E23</f>
        <v>AGPOL s.r.o., Jungmannova 153/12, 77900 Olomouc</v>
      </c>
      <c r="K86" s="40"/>
      <c r="L86" s="44"/>
    </row>
    <row r="87" spans="2:12" s="1" customFormat="1" ht="35.4" customHeight="1">
      <c r="B87" s="39"/>
      <c r="C87" s="33" t="s">
        <v>29</v>
      </c>
      <c r="D87" s="40"/>
      <c r="E87" s="40"/>
      <c r="F87" s="28" t="str">
        <f>IF(E20="","",E20)</f>
        <v>Vyplň údaj</v>
      </c>
      <c r="G87" s="40"/>
      <c r="H87" s="40"/>
      <c r="I87" s="145" t="s">
        <v>35</v>
      </c>
      <c r="J87" s="37" t="str">
        <f>E26</f>
        <v>AGPOL s.r.o., Jungmannova 153/12, 77900 Olomouc</v>
      </c>
      <c r="K87" s="40"/>
      <c r="L87" s="44"/>
    </row>
    <row r="88" spans="2:12" s="1" customFormat="1" ht="10.3" customHeight="1">
      <c r="B88" s="39"/>
      <c r="C88" s="40"/>
      <c r="D88" s="40"/>
      <c r="E88" s="40"/>
      <c r="F88" s="40"/>
      <c r="G88" s="40"/>
      <c r="H88" s="40"/>
      <c r="I88" s="143"/>
      <c r="J88" s="40"/>
      <c r="K88" s="40"/>
      <c r="L88" s="44"/>
    </row>
    <row r="89" spans="2:20" s="10" customFormat="1" ht="29.25" customHeight="1">
      <c r="B89" s="190"/>
      <c r="C89" s="191" t="s">
        <v>122</v>
      </c>
      <c r="D89" s="192" t="s">
        <v>57</v>
      </c>
      <c r="E89" s="192" t="s">
        <v>53</v>
      </c>
      <c r="F89" s="192" t="s">
        <v>54</v>
      </c>
      <c r="G89" s="192" t="s">
        <v>123</v>
      </c>
      <c r="H89" s="192" t="s">
        <v>124</v>
      </c>
      <c r="I89" s="193" t="s">
        <v>125</v>
      </c>
      <c r="J89" s="192" t="s">
        <v>107</v>
      </c>
      <c r="K89" s="194" t="s">
        <v>126</v>
      </c>
      <c r="L89" s="195"/>
      <c r="M89" s="88" t="s">
        <v>19</v>
      </c>
      <c r="N89" s="89" t="s">
        <v>42</v>
      </c>
      <c r="O89" s="89" t="s">
        <v>127</v>
      </c>
      <c r="P89" s="89" t="s">
        <v>128</v>
      </c>
      <c r="Q89" s="89" t="s">
        <v>129</v>
      </c>
      <c r="R89" s="89" t="s">
        <v>130</v>
      </c>
      <c r="S89" s="89" t="s">
        <v>131</v>
      </c>
      <c r="T89" s="90" t="s">
        <v>132</v>
      </c>
    </row>
    <row r="90" spans="2:63" s="1" customFormat="1" ht="22.8" customHeight="1">
      <c r="B90" s="39"/>
      <c r="C90" s="95" t="s">
        <v>133</v>
      </c>
      <c r="D90" s="40"/>
      <c r="E90" s="40"/>
      <c r="F90" s="40"/>
      <c r="G90" s="40"/>
      <c r="H90" s="40"/>
      <c r="I90" s="143"/>
      <c r="J90" s="196">
        <f>BK90</f>
        <v>0</v>
      </c>
      <c r="K90" s="40"/>
      <c r="L90" s="44"/>
      <c r="M90" s="91"/>
      <c r="N90" s="92"/>
      <c r="O90" s="92"/>
      <c r="P90" s="197">
        <f>P91</f>
        <v>0</v>
      </c>
      <c r="Q90" s="92"/>
      <c r="R90" s="197">
        <f>R91</f>
        <v>1524.5040471500001</v>
      </c>
      <c r="S90" s="92"/>
      <c r="T90" s="198">
        <f>T91</f>
        <v>0</v>
      </c>
      <c r="AT90" s="18" t="s">
        <v>71</v>
      </c>
      <c r="AU90" s="18" t="s">
        <v>108</v>
      </c>
      <c r="BK90" s="199">
        <f>BK91</f>
        <v>0</v>
      </c>
    </row>
    <row r="91" spans="2:63" s="11" customFormat="1" ht="25.9" customHeight="1">
      <c r="B91" s="200"/>
      <c r="C91" s="201"/>
      <c r="D91" s="202" t="s">
        <v>71</v>
      </c>
      <c r="E91" s="203" t="s">
        <v>134</v>
      </c>
      <c r="F91" s="203" t="s">
        <v>135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P92+P268+P280+P433</f>
        <v>0</v>
      </c>
      <c r="Q91" s="208"/>
      <c r="R91" s="209">
        <f>R92+R268+R280+R433</f>
        <v>1524.5040471500001</v>
      </c>
      <c r="S91" s="208"/>
      <c r="T91" s="210">
        <f>T92+T268+T280+T433</f>
        <v>0</v>
      </c>
      <c r="AR91" s="211" t="s">
        <v>79</v>
      </c>
      <c r="AT91" s="212" t="s">
        <v>71</v>
      </c>
      <c r="AU91" s="212" t="s">
        <v>72</v>
      </c>
      <c r="AY91" s="211" t="s">
        <v>136</v>
      </c>
      <c r="BK91" s="213">
        <f>BK92+BK268+BK280+BK433</f>
        <v>0</v>
      </c>
    </row>
    <row r="92" spans="2:63" s="11" customFormat="1" ht="22.8" customHeight="1">
      <c r="B92" s="200"/>
      <c r="C92" s="201"/>
      <c r="D92" s="202" t="s">
        <v>71</v>
      </c>
      <c r="E92" s="214" t="s">
        <v>79</v>
      </c>
      <c r="F92" s="214" t="s">
        <v>137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SUM(P93:P267)</f>
        <v>0</v>
      </c>
      <c r="Q92" s="208"/>
      <c r="R92" s="209">
        <f>SUM(R93:R267)</f>
        <v>0.006900000000000001</v>
      </c>
      <c r="S92" s="208"/>
      <c r="T92" s="210">
        <f>SUM(T93:T267)</f>
        <v>0</v>
      </c>
      <c r="AR92" s="211" t="s">
        <v>79</v>
      </c>
      <c r="AT92" s="212" t="s">
        <v>71</v>
      </c>
      <c r="AU92" s="212" t="s">
        <v>79</v>
      </c>
      <c r="AY92" s="211" t="s">
        <v>136</v>
      </c>
      <c r="BK92" s="213">
        <f>SUM(BK93:BK267)</f>
        <v>0</v>
      </c>
    </row>
    <row r="93" spans="2:65" s="1" customFormat="1" ht="20.4" customHeight="1">
      <c r="B93" s="39"/>
      <c r="C93" s="216" t="s">
        <v>79</v>
      </c>
      <c r="D93" s="216" t="s">
        <v>138</v>
      </c>
      <c r="E93" s="217" t="s">
        <v>211</v>
      </c>
      <c r="F93" s="218" t="s">
        <v>212</v>
      </c>
      <c r="G93" s="219" t="s">
        <v>165</v>
      </c>
      <c r="H93" s="220">
        <v>22.33</v>
      </c>
      <c r="I93" s="221"/>
      <c r="J93" s="222">
        <f>ROUND(I93*H93,2)</f>
        <v>0</v>
      </c>
      <c r="K93" s="218" t="s">
        <v>142</v>
      </c>
      <c r="L93" s="44"/>
      <c r="M93" s="223" t="s">
        <v>19</v>
      </c>
      <c r="N93" s="224" t="s">
        <v>43</v>
      </c>
      <c r="O93" s="80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AR93" s="18" t="s">
        <v>143</v>
      </c>
      <c r="AT93" s="18" t="s">
        <v>138</v>
      </c>
      <c r="AU93" s="18" t="s">
        <v>81</v>
      </c>
      <c r="AY93" s="18" t="s">
        <v>136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8" t="s">
        <v>79</v>
      </c>
      <c r="BK93" s="227">
        <f>ROUND(I93*H93,2)</f>
        <v>0</v>
      </c>
      <c r="BL93" s="18" t="s">
        <v>143</v>
      </c>
      <c r="BM93" s="18" t="s">
        <v>1129</v>
      </c>
    </row>
    <row r="94" spans="2:47" s="1" customFormat="1" ht="12">
      <c r="B94" s="39"/>
      <c r="C94" s="40"/>
      <c r="D94" s="228" t="s">
        <v>145</v>
      </c>
      <c r="E94" s="40"/>
      <c r="F94" s="229" t="s">
        <v>214</v>
      </c>
      <c r="G94" s="40"/>
      <c r="H94" s="40"/>
      <c r="I94" s="143"/>
      <c r="J94" s="40"/>
      <c r="K94" s="40"/>
      <c r="L94" s="44"/>
      <c r="M94" s="230"/>
      <c r="N94" s="80"/>
      <c r="O94" s="80"/>
      <c r="P94" s="80"/>
      <c r="Q94" s="80"/>
      <c r="R94" s="80"/>
      <c r="S94" s="80"/>
      <c r="T94" s="81"/>
      <c r="AT94" s="18" t="s">
        <v>145</v>
      </c>
      <c r="AU94" s="18" t="s">
        <v>81</v>
      </c>
    </row>
    <row r="95" spans="2:51" s="12" customFormat="1" ht="12">
      <c r="B95" s="231"/>
      <c r="C95" s="232"/>
      <c r="D95" s="228" t="s">
        <v>147</v>
      </c>
      <c r="E95" s="233" t="s">
        <v>19</v>
      </c>
      <c r="F95" s="234" t="s">
        <v>215</v>
      </c>
      <c r="G95" s="232"/>
      <c r="H95" s="233" t="s">
        <v>19</v>
      </c>
      <c r="I95" s="235"/>
      <c r="J95" s="232"/>
      <c r="K95" s="232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147</v>
      </c>
      <c r="AU95" s="240" t="s">
        <v>81</v>
      </c>
      <c r="AV95" s="12" t="s">
        <v>79</v>
      </c>
      <c r="AW95" s="12" t="s">
        <v>34</v>
      </c>
      <c r="AX95" s="12" t="s">
        <v>72</v>
      </c>
      <c r="AY95" s="240" t="s">
        <v>136</v>
      </c>
    </row>
    <row r="96" spans="2:51" s="12" customFormat="1" ht="12">
      <c r="B96" s="231"/>
      <c r="C96" s="232"/>
      <c r="D96" s="228" t="s">
        <v>147</v>
      </c>
      <c r="E96" s="233" t="s">
        <v>19</v>
      </c>
      <c r="F96" s="234" t="s">
        <v>216</v>
      </c>
      <c r="G96" s="232"/>
      <c r="H96" s="233" t="s">
        <v>19</v>
      </c>
      <c r="I96" s="235"/>
      <c r="J96" s="232"/>
      <c r="K96" s="232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147</v>
      </c>
      <c r="AU96" s="240" t="s">
        <v>81</v>
      </c>
      <c r="AV96" s="12" t="s">
        <v>79</v>
      </c>
      <c r="AW96" s="12" t="s">
        <v>34</v>
      </c>
      <c r="AX96" s="12" t="s">
        <v>72</v>
      </c>
      <c r="AY96" s="240" t="s">
        <v>136</v>
      </c>
    </row>
    <row r="97" spans="2:51" s="13" customFormat="1" ht="12">
      <c r="B97" s="241"/>
      <c r="C97" s="242"/>
      <c r="D97" s="228" t="s">
        <v>147</v>
      </c>
      <c r="E97" s="243" t="s">
        <v>19</v>
      </c>
      <c r="F97" s="244" t="s">
        <v>1130</v>
      </c>
      <c r="G97" s="242"/>
      <c r="H97" s="245">
        <v>22.33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147</v>
      </c>
      <c r="AU97" s="251" t="s">
        <v>81</v>
      </c>
      <c r="AV97" s="13" t="s">
        <v>81</v>
      </c>
      <c r="AW97" s="13" t="s">
        <v>34</v>
      </c>
      <c r="AX97" s="13" t="s">
        <v>72</v>
      </c>
      <c r="AY97" s="251" t="s">
        <v>136</v>
      </c>
    </row>
    <row r="98" spans="2:51" s="14" customFormat="1" ht="12">
      <c r="B98" s="252"/>
      <c r="C98" s="253"/>
      <c r="D98" s="228" t="s">
        <v>147</v>
      </c>
      <c r="E98" s="254" t="s">
        <v>19</v>
      </c>
      <c r="F98" s="255" t="s">
        <v>150</v>
      </c>
      <c r="G98" s="253"/>
      <c r="H98" s="256">
        <v>22.33</v>
      </c>
      <c r="I98" s="257"/>
      <c r="J98" s="253"/>
      <c r="K98" s="253"/>
      <c r="L98" s="258"/>
      <c r="M98" s="259"/>
      <c r="N98" s="260"/>
      <c r="O98" s="260"/>
      <c r="P98" s="260"/>
      <c r="Q98" s="260"/>
      <c r="R98" s="260"/>
      <c r="S98" s="260"/>
      <c r="T98" s="261"/>
      <c r="AT98" s="262" t="s">
        <v>147</v>
      </c>
      <c r="AU98" s="262" t="s">
        <v>81</v>
      </c>
      <c r="AV98" s="14" t="s">
        <v>143</v>
      </c>
      <c r="AW98" s="14" t="s">
        <v>34</v>
      </c>
      <c r="AX98" s="14" t="s">
        <v>79</v>
      </c>
      <c r="AY98" s="262" t="s">
        <v>136</v>
      </c>
    </row>
    <row r="99" spans="2:65" s="1" customFormat="1" ht="20.4" customHeight="1">
      <c r="B99" s="39"/>
      <c r="C99" s="216" t="s">
        <v>81</v>
      </c>
      <c r="D99" s="216" t="s">
        <v>138</v>
      </c>
      <c r="E99" s="217" t="s">
        <v>1131</v>
      </c>
      <c r="F99" s="218" t="s">
        <v>1132</v>
      </c>
      <c r="G99" s="219" t="s">
        <v>165</v>
      </c>
      <c r="H99" s="220">
        <v>338.92</v>
      </c>
      <c r="I99" s="221"/>
      <c r="J99" s="222">
        <f>ROUND(I99*H99,2)</f>
        <v>0</v>
      </c>
      <c r="K99" s="218" t="s">
        <v>142</v>
      </c>
      <c r="L99" s="44"/>
      <c r="M99" s="223" t="s">
        <v>19</v>
      </c>
      <c r="N99" s="224" t="s">
        <v>43</v>
      </c>
      <c r="O99" s="80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8" t="s">
        <v>143</v>
      </c>
      <c r="AT99" s="18" t="s">
        <v>138</v>
      </c>
      <c r="AU99" s="18" t="s">
        <v>81</v>
      </c>
      <c r="AY99" s="18" t="s">
        <v>136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8" t="s">
        <v>79</v>
      </c>
      <c r="BK99" s="227">
        <f>ROUND(I99*H99,2)</f>
        <v>0</v>
      </c>
      <c r="BL99" s="18" t="s">
        <v>143</v>
      </c>
      <c r="BM99" s="18" t="s">
        <v>1133</v>
      </c>
    </row>
    <row r="100" spans="2:47" s="1" customFormat="1" ht="12">
      <c r="B100" s="39"/>
      <c r="C100" s="40"/>
      <c r="D100" s="228" t="s">
        <v>145</v>
      </c>
      <c r="E100" s="40"/>
      <c r="F100" s="229" t="s">
        <v>1134</v>
      </c>
      <c r="G100" s="40"/>
      <c r="H100" s="40"/>
      <c r="I100" s="143"/>
      <c r="J100" s="40"/>
      <c r="K100" s="40"/>
      <c r="L100" s="44"/>
      <c r="M100" s="230"/>
      <c r="N100" s="80"/>
      <c r="O100" s="80"/>
      <c r="P100" s="80"/>
      <c r="Q100" s="80"/>
      <c r="R100" s="80"/>
      <c r="S100" s="80"/>
      <c r="T100" s="81"/>
      <c r="AT100" s="18" t="s">
        <v>145</v>
      </c>
      <c r="AU100" s="18" t="s">
        <v>81</v>
      </c>
    </row>
    <row r="101" spans="2:51" s="12" customFormat="1" ht="12">
      <c r="B101" s="231"/>
      <c r="C101" s="232"/>
      <c r="D101" s="228" t="s">
        <v>147</v>
      </c>
      <c r="E101" s="233" t="s">
        <v>19</v>
      </c>
      <c r="F101" s="234" t="s">
        <v>1135</v>
      </c>
      <c r="G101" s="232"/>
      <c r="H101" s="233" t="s">
        <v>19</v>
      </c>
      <c r="I101" s="235"/>
      <c r="J101" s="232"/>
      <c r="K101" s="232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147</v>
      </c>
      <c r="AU101" s="240" t="s">
        <v>81</v>
      </c>
      <c r="AV101" s="12" t="s">
        <v>79</v>
      </c>
      <c r="AW101" s="12" t="s">
        <v>34</v>
      </c>
      <c r="AX101" s="12" t="s">
        <v>72</v>
      </c>
      <c r="AY101" s="240" t="s">
        <v>136</v>
      </c>
    </row>
    <row r="102" spans="2:51" s="12" customFormat="1" ht="12">
      <c r="B102" s="231"/>
      <c r="C102" s="232"/>
      <c r="D102" s="228" t="s">
        <v>147</v>
      </c>
      <c r="E102" s="233" t="s">
        <v>19</v>
      </c>
      <c r="F102" s="234" t="s">
        <v>1136</v>
      </c>
      <c r="G102" s="232"/>
      <c r="H102" s="233" t="s">
        <v>19</v>
      </c>
      <c r="I102" s="235"/>
      <c r="J102" s="232"/>
      <c r="K102" s="232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147</v>
      </c>
      <c r="AU102" s="240" t="s">
        <v>81</v>
      </c>
      <c r="AV102" s="12" t="s">
        <v>79</v>
      </c>
      <c r="AW102" s="12" t="s">
        <v>34</v>
      </c>
      <c r="AX102" s="12" t="s">
        <v>72</v>
      </c>
      <c r="AY102" s="240" t="s">
        <v>136</v>
      </c>
    </row>
    <row r="103" spans="2:51" s="13" customFormat="1" ht="12">
      <c r="B103" s="241"/>
      <c r="C103" s="242"/>
      <c r="D103" s="228" t="s">
        <v>147</v>
      </c>
      <c r="E103" s="243" t="s">
        <v>19</v>
      </c>
      <c r="F103" s="244" t="s">
        <v>1137</v>
      </c>
      <c r="G103" s="242"/>
      <c r="H103" s="245">
        <v>176.22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AT103" s="251" t="s">
        <v>147</v>
      </c>
      <c r="AU103" s="251" t="s">
        <v>81</v>
      </c>
      <c r="AV103" s="13" t="s">
        <v>81</v>
      </c>
      <c r="AW103" s="13" t="s">
        <v>34</v>
      </c>
      <c r="AX103" s="13" t="s">
        <v>72</v>
      </c>
      <c r="AY103" s="251" t="s">
        <v>136</v>
      </c>
    </row>
    <row r="104" spans="2:51" s="13" customFormat="1" ht="12">
      <c r="B104" s="241"/>
      <c r="C104" s="242"/>
      <c r="D104" s="228" t="s">
        <v>147</v>
      </c>
      <c r="E104" s="243" t="s">
        <v>19</v>
      </c>
      <c r="F104" s="244" t="s">
        <v>1138</v>
      </c>
      <c r="G104" s="242"/>
      <c r="H104" s="245">
        <v>50.56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AT104" s="251" t="s">
        <v>147</v>
      </c>
      <c r="AU104" s="251" t="s">
        <v>81</v>
      </c>
      <c r="AV104" s="13" t="s">
        <v>81</v>
      </c>
      <c r="AW104" s="13" t="s">
        <v>34</v>
      </c>
      <c r="AX104" s="13" t="s">
        <v>72</v>
      </c>
      <c r="AY104" s="251" t="s">
        <v>136</v>
      </c>
    </row>
    <row r="105" spans="2:51" s="12" customFormat="1" ht="12">
      <c r="B105" s="231"/>
      <c r="C105" s="232"/>
      <c r="D105" s="228" t="s">
        <v>147</v>
      </c>
      <c r="E105" s="233" t="s">
        <v>19</v>
      </c>
      <c r="F105" s="234" t="s">
        <v>1139</v>
      </c>
      <c r="G105" s="232"/>
      <c r="H105" s="233" t="s">
        <v>19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147</v>
      </c>
      <c r="AU105" s="240" t="s">
        <v>81</v>
      </c>
      <c r="AV105" s="12" t="s">
        <v>79</v>
      </c>
      <c r="AW105" s="12" t="s">
        <v>34</v>
      </c>
      <c r="AX105" s="12" t="s">
        <v>72</v>
      </c>
      <c r="AY105" s="240" t="s">
        <v>136</v>
      </c>
    </row>
    <row r="106" spans="2:51" s="13" customFormat="1" ht="12">
      <c r="B106" s="241"/>
      <c r="C106" s="242"/>
      <c r="D106" s="228" t="s">
        <v>147</v>
      </c>
      <c r="E106" s="243" t="s">
        <v>19</v>
      </c>
      <c r="F106" s="244" t="s">
        <v>1140</v>
      </c>
      <c r="G106" s="242"/>
      <c r="H106" s="245">
        <v>112.14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AT106" s="251" t="s">
        <v>147</v>
      </c>
      <c r="AU106" s="251" t="s">
        <v>81</v>
      </c>
      <c r="AV106" s="13" t="s">
        <v>81</v>
      </c>
      <c r="AW106" s="13" t="s">
        <v>34</v>
      </c>
      <c r="AX106" s="13" t="s">
        <v>72</v>
      </c>
      <c r="AY106" s="251" t="s">
        <v>136</v>
      </c>
    </row>
    <row r="107" spans="2:51" s="14" customFormat="1" ht="12">
      <c r="B107" s="252"/>
      <c r="C107" s="253"/>
      <c r="D107" s="228" t="s">
        <v>147</v>
      </c>
      <c r="E107" s="254" t="s">
        <v>19</v>
      </c>
      <c r="F107" s="255" t="s">
        <v>150</v>
      </c>
      <c r="G107" s="253"/>
      <c r="H107" s="256">
        <v>338.92</v>
      </c>
      <c r="I107" s="257"/>
      <c r="J107" s="253"/>
      <c r="K107" s="253"/>
      <c r="L107" s="258"/>
      <c r="M107" s="259"/>
      <c r="N107" s="260"/>
      <c r="O107" s="260"/>
      <c r="P107" s="260"/>
      <c r="Q107" s="260"/>
      <c r="R107" s="260"/>
      <c r="S107" s="260"/>
      <c r="T107" s="261"/>
      <c r="AT107" s="262" t="s">
        <v>147</v>
      </c>
      <c r="AU107" s="262" t="s">
        <v>81</v>
      </c>
      <c r="AV107" s="14" t="s">
        <v>143</v>
      </c>
      <c r="AW107" s="14" t="s">
        <v>34</v>
      </c>
      <c r="AX107" s="14" t="s">
        <v>79</v>
      </c>
      <c r="AY107" s="262" t="s">
        <v>136</v>
      </c>
    </row>
    <row r="108" spans="2:65" s="1" customFormat="1" ht="20.4" customHeight="1">
      <c r="B108" s="39"/>
      <c r="C108" s="216" t="s">
        <v>155</v>
      </c>
      <c r="D108" s="216" t="s">
        <v>138</v>
      </c>
      <c r="E108" s="217" t="s">
        <v>264</v>
      </c>
      <c r="F108" s="218" t="s">
        <v>265</v>
      </c>
      <c r="G108" s="219" t="s">
        <v>165</v>
      </c>
      <c r="H108" s="220">
        <v>93.915</v>
      </c>
      <c r="I108" s="221"/>
      <c r="J108" s="222">
        <f>ROUND(I108*H108,2)</f>
        <v>0</v>
      </c>
      <c r="K108" s="218" t="s">
        <v>142</v>
      </c>
      <c r="L108" s="44"/>
      <c r="M108" s="223" t="s">
        <v>19</v>
      </c>
      <c r="N108" s="224" t="s">
        <v>43</v>
      </c>
      <c r="O108" s="80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AR108" s="18" t="s">
        <v>143</v>
      </c>
      <c r="AT108" s="18" t="s">
        <v>138</v>
      </c>
      <c r="AU108" s="18" t="s">
        <v>81</v>
      </c>
      <c r="AY108" s="18" t="s">
        <v>136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8" t="s">
        <v>79</v>
      </c>
      <c r="BK108" s="227">
        <f>ROUND(I108*H108,2)</f>
        <v>0</v>
      </c>
      <c r="BL108" s="18" t="s">
        <v>143</v>
      </c>
      <c r="BM108" s="18" t="s">
        <v>1141</v>
      </c>
    </row>
    <row r="109" spans="2:47" s="1" customFormat="1" ht="12">
      <c r="B109" s="39"/>
      <c r="C109" s="40"/>
      <c r="D109" s="228" t="s">
        <v>145</v>
      </c>
      <c r="E109" s="40"/>
      <c r="F109" s="229" t="s">
        <v>267</v>
      </c>
      <c r="G109" s="40"/>
      <c r="H109" s="40"/>
      <c r="I109" s="143"/>
      <c r="J109" s="40"/>
      <c r="K109" s="40"/>
      <c r="L109" s="44"/>
      <c r="M109" s="230"/>
      <c r="N109" s="80"/>
      <c r="O109" s="80"/>
      <c r="P109" s="80"/>
      <c r="Q109" s="80"/>
      <c r="R109" s="80"/>
      <c r="S109" s="80"/>
      <c r="T109" s="81"/>
      <c r="AT109" s="18" t="s">
        <v>145</v>
      </c>
      <c r="AU109" s="18" t="s">
        <v>81</v>
      </c>
    </row>
    <row r="110" spans="2:51" s="12" customFormat="1" ht="12">
      <c r="B110" s="231"/>
      <c r="C110" s="232"/>
      <c r="D110" s="228" t="s">
        <v>147</v>
      </c>
      <c r="E110" s="233" t="s">
        <v>19</v>
      </c>
      <c r="F110" s="234" t="s">
        <v>1142</v>
      </c>
      <c r="G110" s="232"/>
      <c r="H110" s="233" t="s">
        <v>19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147</v>
      </c>
      <c r="AU110" s="240" t="s">
        <v>81</v>
      </c>
      <c r="AV110" s="12" t="s">
        <v>79</v>
      </c>
      <c r="AW110" s="12" t="s">
        <v>34</v>
      </c>
      <c r="AX110" s="12" t="s">
        <v>72</v>
      </c>
      <c r="AY110" s="240" t="s">
        <v>136</v>
      </c>
    </row>
    <row r="111" spans="2:51" s="12" customFormat="1" ht="12">
      <c r="B111" s="231"/>
      <c r="C111" s="232"/>
      <c r="D111" s="228" t="s">
        <v>147</v>
      </c>
      <c r="E111" s="233" t="s">
        <v>19</v>
      </c>
      <c r="F111" s="234" t="s">
        <v>1143</v>
      </c>
      <c r="G111" s="232"/>
      <c r="H111" s="233" t="s">
        <v>19</v>
      </c>
      <c r="I111" s="235"/>
      <c r="J111" s="232"/>
      <c r="K111" s="232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147</v>
      </c>
      <c r="AU111" s="240" t="s">
        <v>81</v>
      </c>
      <c r="AV111" s="12" t="s">
        <v>79</v>
      </c>
      <c r="AW111" s="12" t="s">
        <v>34</v>
      </c>
      <c r="AX111" s="12" t="s">
        <v>72</v>
      </c>
      <c r="AY111" s="240" t="s">
        <v>136</v>
      </c>
    </row>
    <row r="112" spans="2:51" s="12" customFormat="1" ht="12">
      <c r="B112" s="231"/>
      <c r="C112" s="232"/>
      <c r="D112" s="228" t="s">
        <v>147</v>
      </c>
      <c r="E112" s="233" t="s">
        <v>19</v>
      </c>
      <c r="F112" s="234" t="s">
        <v>1144</v>
      </c>
      <c r="G112" s="232"/>
      <c r="H112" s="233" t="s">
        <v>19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147</v>
      </c>
      <c r="AU112" s="240" t="s">
        <v>81</v>
      </c>
      <c r="AV112" s="12" t="s">
        <v>79</v>
      </c>
      <c r="AW112" s="12" t="s">
        <v>34</v>
      </c>
      <c r="AX112" s="12" t="s">
        <v>72</v>
      </c>
      <c r="AY112" s="240" t="s">
        <v>136</v>
      </c>
    </row>
    <row r="113" spans="2:51" s="13" customFormat="1" ht="12">
      <c r="B113" s="241"/>
      <c r="C113" s="242"/>
      <c r="D113" s="228" t="s">
        <v>147</v>
      </c>
      <c r="E113" s="243" t="s">
        <v>19</v>
      </c>
      <c r="F113" s="244" t="s">
        <v>1145</v>
      </c>
      <c r="G113" s="242"/>
      <c r="H113" s="245">
        <v>1.15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147</v>
      </c>
      <c r="AU113" s="251" t="s">
        <v>81</v>
      </c>
      <c r="AV113" s="13" t="s">
        <v>81</v>
      </c>
      <c r="AW113" s="13" t="s">
        <v>34</v>
      </c>
      <c r="AX113" s="13" t="s">
        <v>72</v>
      </c>
      <c r="AY113" s="251" t="s">
        <v>136</v>
      </c>
    </row>
    <row r="114" spans="2:51" s="13" customFormat="1" ht="12">
      <c r="B114" s="241"/>
      <c r="C114" s="242"/>
      <c r="D114" s="228" t="s">
        <v>147</v>
      </c>
      <c r="E114" s="243" t="s">
        <v>19</v>
      </c>
      <c r="F114" s="244" t="s">
        <v>1146</v>
      </c>
      <c r="G114" s="242"/>
      <c r="H114" s="245">
        <v>1.1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147</v>
      </c>
      <c r="AU114" s="251" t="s">
        <v>81</v>
      </c>
      <c r="AV114" s="13" t="s">
        <v>81</v>
      </c>
      <c r="AW114" s="13" t="s">
        <v>34</v>
      </c>
      <c r="AX114" s="13" t="s">
        <v>72</v>
      </c>
      <c r="AY114" s="251" t="s">
        <v>136</v>
      </c>
    </row>
    <row r="115" spans="2:51" s="13" customFormat="1" ht="12">
      <c r="B115" s="241"/>
      <c r="C115" s="242"/>
      <c r="D115" s="228" t="s">
        <v>147</v>
      </c>
      <c r="E115" s="243" t="s">
        <v>19</v>
      </c>
      <c r="F115" s="244" t="s">
        <v>1147</v>
      </c>
      <c r="G115" s="242"/>
      <c r="H115" s="245">
        <v>1.725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AT115" s="251" t="s">
        <v>147</v>
      </c>
      <c r="AU115" s="251" t="s">
        <v>81</v>
      </c>
      <c r="AV115" s="13" t="s">
        <v>81</v>
      </c>
      <c r="AW115" s="13" t="s">
        <v>34</v>
      </c>
      <c r="AX115" s="13" t="s">
        <v>72</v>
      </c>
      <c r="AY115" s="251" t="s">
        <v>136</v>
      </c>
    </row>
    <row r="116" spans="2:51" s="13" customFormat="1" ht="12">
      <c r="B116" s="241"/>
      <c r="C116" s="242"/>
      <c r="D116" s="228" t="s">
        <v>147</v>
      </c>
      <c r="E116" s="243" t="s">
        <v>19</v>
      </c>
      <c r="F116" s="244" t="s">
        <v>1148</v>
      </c>
      <c r="G116" s="242"/>
      <c r="H116" s="245">
        <v>2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AT116" s="251" t="s">
        <v>147</v>
      </c>
      <c r="AU116" s="251" t="s">
        <v>81</v>
      </c>
      <c r="AV116" s="13" t="s">
        <v>81</v>
      </c>
      <c r="AW116" s="13" t="s">
        <v>34</v>
      </c>
      <c r="AX116" s="13" t="s">
        <v>72</v>
      </c>
      <c r="AY116" s="251" t="s">
        <v>136</v>
      </c>
    </row>
    <row r="117" spans="2:51" s="13" customFormat="1" ht="12">
      <c r="B117" s="241"/>
      <c r="C117" s="242"/>
      <c r="D117" s="228" t="s">
        <v>147</v>
      </c>
      <c r="E117" s="243" t="s">
        <v>19</v>
      </c>
      <c r="F117" s="244" t="s">
        <v>1149</v>
      </c>
      <c r="G117" s="242"/>
      <c r="H117" s="245">
        <v>1.5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147</v>
      </c>
      <c r="AU117" s="251" t="s">
        <v>81</v>
      </c>
      <c r="AV117" s="13" t="s">
        <v>81</v>
      </c>
      <c r="AW117" s="13" t="s">
        <v>34</v>
      </c>
      <c r="AX117" s="13" t="s">
        <v>72</v>
      </c>
      <c r="AY117" s="251" t="s">
        <v>136</v>
      </c>
    </row>
    <row r="118" spans="2:51" s="13" customFormat="1" ht="12">
      <c r="B118" s="241"/>
      <c r="C118" s="242"/>
      <c r="D118" s="228" t="s">
        <v>147</v>
      </c>
      <c r="E118" s="243" t="s">
        <v>19</v>
      </c>
      <c r="F118" s="244" t="s">
        <v>1150</v>
      </c>
      <c r="G118" s="242"/>
      <c r="H118" s="245">
        <v>1.35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147</v>
      </c>
      <c r="AU118" s="251" t="s">
        <v>81</v>
      </c>
      <c r="AV118" s="13" t="s">
        <v>81</v>
      </c>
      <c r="AW118" s="13" t="s">
        <v>34</v>
      </c>
      <c r="AX118" s="13" t="s">
        <v>72</v>
      </c>
      <c r="AY118" s="251" t="s">
        <v>136</v>
      </c>
    </row>
    <row r="119" spans="2:51" s="13" customFormat="1" ht="12">
      <c r="B119" s="241"/>
      <c r="C119" s="242"/>
      <c r="D119" s="228" t="s">
        <v>147</v>
      </c>
      <c r="E119" s="243" t="s">
        <v>19</v>
      </c>
      <c r="F119" s="244" t="s">
        <v>1151</v>
      </c>
      <c r="G119" s="242"/>
      <c r="H119" s="245">
        <v>1.3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147</v>
      </c>
      <c r="AU119" s="251" t="s">
        <v>81</v>
      </c>
      <c r="AV119" s="13" t="s">
        <v>81</v>
      </c>
      <c r="AW119" s="13" t="s">
        <v>34</v>
      </c>
      <c r="AX119" s="13" t="s">
        <v>72</v>
      </c>
      <c r="AY119" s="251" t="s">
        <v>136</v>
      </c>
    </row>
    <row r="120" spans="2:51" s="13" customFormat="1" ht="12">
      <c r="B120" s="241"/>
      <c r="C120" s="242"/>
      <c r="D120" s="228" t="s">
        <v>147</v>
      </c>
      <c r="E120" s="243" t="s">
        <v>19</v>
      </c>
      <c r="F120" s="244" t="s">
        <v>1152</v>
      </c>
      <c r="G120" s="242"/>
      <c r="H120" s="245">
        <v>2.15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147</v>
      </c>
      <c r="AU120" s="251" t="s">
        <v>81</v>
      </c>
      <c r="AV120" s="13" t="s">
        <v>81</v>
      </c>
      <c r="AW120" s="13" t="s">
        <v>34</v>
      </c>
      <c r="AX120" s="13" t="s">
        <v>72</v>
      </c>
      <c r="AY120" s="251" t="s">
        <v>136</v>
      </c>
    </row>
    <row r="121" spans="2:51" s="13" customFormat="1" ht="12">
      <c r="B121" s="241"/>
      <c r="C121" s="242"/>
      <c r="D121" s="228" t="s">
        <v>147</v>
      </c>
      <c r="E121" s="243" t="s">
        <v>19</v>
      </c>
      <c r="F121" s="244" t="s">
        <v>1153</v>
      </c>
      <c r="G121" s="242"/>
      <c r="H121" s="245">
        <v>2.5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147</v>
      </c>
      <c r="AU121" s="251" t="s">
        <v>81</v>
      </c>
      <c r="AV121" s="13" t="s">
        <v>81</v>
      </c>
      <c r="AW121" s="13" t="s">
        <v>34</v>
      </c>
      <c r="AX121" s="13" t="s">
        <v>72</v>
      </c>
      <c r="AY121" s="251" t="s">
        <v>136</v>
      </c>
    </row>
    <row r="122" spans="2:51" s="13" customFormat="1" ht="12">
      <c r="B122" s="241"/>
      <c r="C122" s="242"/>
      <c r="D122" s="228" t="s">
        <v>147</v>
      </c>
      <c r="E122" s="243" t="s">
        <v>19</v>
      </c>
      <c r="F122" s="244" t="s">
        <v>1154</v>
      </c>
      <c r="G122" s="242"/>
      <c r="H122" s="245">
        <v>1.75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147</v>
      </c>
      <c r="AU122" s="251" t="s">
        <v>81</v>
      </c>
      <c r="AV122" s="13" t="s">
        <v>81</v>
      </c>
      <c r="AW122" s="13" t="s">
        <v>34</v>
      </c>
      <c r="AX122" s="13" t="s">
        <v>72</v>
      </c>
      <c r="AY122" s="251" t="s">
        <v>136</v>
      </c>
    </row>
    <row r="123" spans="2:51" s="13" customFormat="1" ht="12">
      <c r="B123" s="241"/>
      <c r="C123" s="242"/>
      <c r="D123" s="228" t="s">
        <v>147</v>
      </c>
      <c r="E123" s="243" t="s">
        <v>19</v>
      </c>
      <c r="F123" s="244" t="s">
        <v>1155</v>
      </c>
      <c r="G123" s="242"/>
      <c r="H123" s="245">
        <v>1.7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147</v>
      </c>
      <c r="AU123" s="251" t="s">
        <v>81</v>
      </c>
      <c r="AV123" s="13" t="s">
        <v>81</v>
      </c>
      <c r="AW123" s="13" t="s">
        <v>34</v>
      </c>
      <c r="AX123" s="13" t="s">
        <v>72</v>
      </c>
      <c r="AY123" s="251" t="s">
        <v>136</v>
      </c>
    </row>
    <row r="124" spans="2:51" s="12" customFormat="1" ht="12">
      <c r="B124" s="231"/>
      <c r="C124" s="232"/>
      <c r="D124" s="228" t="s">
        <v>147</v>
      </c>
      <c r="E124" s="233" t="s">
        <v>19</v>
      </c>
      <c r="F124" s="234" t="s">
        <v>1156</v>
      </c>
      <c r="G124" s="232"/>
      <c r="H124" s="233" t="s">
        <v>19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147</v>
      </c>
      <c r="AU124" s="240" t="s">
        <v>81</v>
      </c>
      <c r="AV124" s="12" t="s">
        <v>79</v>
      </c>
      <c r="AW124" s="12" t="s">
        <v>34</v>
      </c>
      <c r="AX124" s="12" t="s">
        <v>72</v>
      </c>
      <c r="AY124" s="240" t="s">
        <v>136</v>
      </c>
    </row>
    <row r="125" spans="2:51" s="13" customFormat="1" ht="12">
      <c r="B125" s="241"/>
      <c r="C125" s="242"/>
      <c r="D125" s="228" t="s">
        <v>147</v>
      </c>
      <c r="E125" s="243" t="s">
        <v>19</v>
      </c>
      <c r="F125" s="244" t="s">
        <v>1157</v>
      </c>
      <c r="G125" s="242"/>
      <c r="H125" s="245">
        <v>6.6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147</v>
      </c>
      <c r="AU125" s="251" t="s">
        <v>81</v>
      </c>
      <c r="AV125" s="13" t="s">
        <v>81</v>
      </c>
      <c r="AW125" s="13" t="s">
        <v>34</v>
      </c>
      <c r="AX125" s="13" t="s">
        <v>72</v>
      </c>
      <c r="AY125" s="251" t="s">
        <v>136</v>
      </c>
    </row>
    <row r="126" spans="2:51" s="13" customFormat="1" ht="12">
      <c r="B126" s="241"/>
      <c r="C126" s="242"/>
      <c r="D126" s="228" t="s">
        <v>147</v>
      </c>
      <c r="E126" s="243" t="s">
        <v>19</v>
      </c>
      <c r="F126" s="244" t="s">
        <v>1158</v>
      </c>
      <c r="G126" s="242"/>
      <c r="H126" s="245">
        <v>6.4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147</v>
      </c>
      <c r="AU126" s="251" t="s">
        <v>81</v>
      </c>
      <c r="AV126" s="13" t="s">
        <v>81</v>
      </c>
      <c r="AW126" s="13" t="s">
        <v>34</v>
      </c>
      <c r="AX126" s="13" t="s">
        <v>72</v>
      </c>
      <c r="AY126" s="251" t="s">
        <v>136</v>
      </c>
    </row>
    <row r="127" spans="2:51" s="13" customFormat="1" ht="12">
      <c r="B127" s="241"/>
      <c r="C127" s="242"/>
      <c r="D127" s="228" t="s">
        <v>147</v>
      </c>
      <c r="E127" s="243" t="s">
        <v>19</v>
      </c>
      <c r="F127" s="244" t="s">
        <v>1159</v>
      </c>
      <c r="G127" s="242"/>
      <c r="H127" s="245">
        <v>8.9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147</v>
      </c>
      <c r="AU127" s="251" t="s">
        <v>81</v>
      </c>
      <c r="AV127" s="13" t="s">
        <v>81</v>
      </c>
      <c r="AW127" s="13" t="s">
        <v>34</v>
      </c>
      <c r="AX127" s="13" t="s">
        <v>72</v>
      </c>
      <c r="AY127" s="251" t="s">
        <v>136</v>
      </c>
    </row>
    <row r="128" spans="2:51" s="13" customFormat="1" ht="12">
      <c r="B128" s="241"/>
      <c r="C128" s="242"/>
      <c r="D128" s="228" t="s">
        <v>147</v>
      </c>
      <c r="E128" s="243" t="s">
        <v>19</v>
      </c>
      <c r="F128" s="244" t="s">
        <v>1160</v>
      </c>
      <c r="G128" s="242"/>
      <c r="H128" s="245">
        <v>10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147</v>
      </c>
      <c r="AU128" s="251" t="s">
        <v>81</v>
      </c>
      <c r="AV128" s="13" t="s">
        <v>81</v>
      </c>
      <c r="AW128" s="13" t="s">
        <v>34</v>
      </c>
      <c r="AX128" s="13" t="s">
        <v>72</v>
      </c>
      <c r="AY128" s="251" t="s">
        <v>136</v>
      </c>
    </row>
    <row r="129" spans="2:51" s="13" customFormat="1" ht="12">
      <c r="B129" s="241"/>
      <c r="C129" s="242"/>
      <c r="D129" s="228" t="s">
        <v>147</v>
      </c>
      <c r="E129" s="243" t="s">
        <v>19</v>
      </c>
      <c r="F129" s="244" t="s">
        <v>1161</v>
      </c>
      <c r="G129" s="242"/>
      <c r="H129" s="245">
        <v>8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147</v>
      </c>
      <c r="AU129" s="251" t="s">
        <v>81</v>
      </c>
      <c r="AV129" s="13" t="s">
        <v>81</v>
      </c>
      <c r="AW129" s="13" t="s">
        <v>34</v>
      </c>
      <c r="AX129" s="13" t="s">
        <v>72</v>
      </c>
      <c r="AY129" s="251" t="s">
        <v>136</v>
      </c>
    </row>
    <row r="130" spans="2:51" s="13" customFormat="1" ht="12">
      <c r="B130" s="241"/>
      <c r="C130" s="242"/>
      <c r="D130" s="228" t="s">
        <v>147</v>
      </c>
      <c r="E130" s="243" t="s">
        <v>19</v>
      </c>
      <c r="F130" s="244" t="s">
        <v>1162</v>
      </c>
      <c r="G130" s="242"/>
      <c r="H130" s="245">
        <v>7.4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147</v>
      </c>
      <c r="AU130" s="251" t="s">
        <v>81</v>
      </c>
      <c r="AV130" s="13" t="s">
        <v>81</v>
      </c>
      <c r="AW130" s="13" t="s">
        <v>34</v>
      </c>
      <c r="AX130" s="13" t="s">
        <v>72</v>
      </c>
      <c r="AY130" s="251" t="s">
        <v>136</v>
      </c>
    </row>
    <row r="131" spans="2:51" s="13" customFormat="1" ht="12">
      <c r="B131" s="241"/>
      <c r="C131" s="242"/>
      <c r="D131" s="228" t="s">
        <v>147</v>
      </c>
      <c r="E131" s="243" t="s">
        <v>19</v>
      </c>
      <c r="F131" s="244" t="s">
        <v>1163</v>
      </c>
      <c r="G131" s="242"/>
      <c r="H131" s="245">
        <v>7.2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147</v>
      </c>
      <c r="AU131" s="251" t="s">
        <v>81</v>
      </c>
      <c r="AV131" s="13" t="s">
        <v>81</v>
      </c>
      <c r="AW131" s="13" t="s">
        <v>34</v>
      </c>
      <c r="AX131" s="13" t="s">
        <v>72</v>
      </c>
      <c r="AY131" s="251" t="s">
        <v>136</v>
      </c>
    </row>
    <row r="132" spans="2:51" s="13" customFormat="1" ht="12">
      <c r="B132" s="241"/>
      <c r="C132" s="242"/>
      <c r="D132" s="228" t="s">
        <v>147</v>
      </c>
      <c r="E132" s="243" t="s">
        <v>19</v>
      </c>
      <c r="F132" s="244" t="s">
        <v>1164</v>
      </c>
      <c r="G132" s="242"/>
      <c r="H132" s="245">
        <v>10.6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147</v>
      </c>
      <c r="AU132" s="251" t="s">
        <v>81</v>
      </c>
      <c r="AV132" s="13" t="s">
        <v>81</v>
      </c>
      <c r="AW132" s="13" t="s">
        <v>34</v>
      </c>
      <c r="AX132" s="13" t="s">
        <v>72</v>
      </c>
      <c r="AY132" s="251" t="s">
        <v>136</v>
      </c>
    </row>
    <row r="133" spans="2:51" s="13" customFormat="1" ht="12">
      <c r="B133" s="241"/>
      <c r="C133" s="242"/>
      <c r="D133" s="228" t="s">
        <v>147</v>
      </c>
      <c r="E133" s="243" t="s">
        <v>19</v>
      </c>
      <c r="F133" s="244" t="s">
        <v>1165</v>
      </c>
      <c r="G133" s="242"/>
      <c r="H133" s="245">
        <v>12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147</v>
      </c>
      <c r="AU133" s="251" t="s">
        <v>81</v>
      </c>
      <c r="AV133" s="13" t="s">
        <v>81</v>
      </c>
      <c r="AW133" s="13" t="s">
        <v>34</v>
      </c>
      <c r="AX133" s="13" t="s">
        <v>72</v>
      </c>
      <c r="AY133" s="251" t="s">
        <v>136</v>
      </c>
    </row>
    <row r="134" spans="2:51" s="13" customFormat="1" ht="12">
      <c r="B134" s="241"/>
      <c r="C134" s="242"/>
      <c r="D134" s="228" t="s">
        <v>147</v>
      </c>
      <c r="E134" s="243" t="s">
        <v>19</v>
      </c>
      <c r="F134" s="244" t="s">
        <v>1166</v>
      </c>
      <c r="G134" s="242"/>
      <c r="H134" s="245">
        <v>9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147</v>
      </c>
      <c r="AU134" s="251" t="s">
        <v>81</v>
      </c>
      <c r="AV134" s="13" t="s">
        <v>81</v>
      </c>
      <c r="AW134" s="13" t="s">
        <v>34</v>
      </c>
      <c r="AX134" s="13" t="s">
        <v>72</v>
      </c>
      <c r="AY134" s="251" t="s">
        <v>136</v>
      </c>
    </row>
    <row r="135" spans="2:51" s="13" customFormat="1" ht="12">
      <c r="B135" s="241"/>
      <c r="C135" s="242"/>
      <c r="D135" s="228" t="s">
        <v>147</v>
      </c>
      <c r="E135" s="243" t="s">
        <v>19</v>
      </c>
      <c r="F135" s="244" t="s">
        <v>1167</v>
      </c>
      <c r="G135" s="242"/>
      <c r="H135" s="245">
        <v>8.8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147</v>
      </c>
      <c r="AU135" s="251" t="s">
        <v>81</v>
      </c>
      <c r="AV135" s="13" t="s">
        <v>81</v>
      </c>
      <c r="AW135" s="13" t="s">
        <v>34</v>
      </c>
      <c r="AX135" s="13" t="s">
        <v>72</v>
      </c>
      <c r="AY135" s="251" t="s">
        <v>136</v>
      </c>
    </row>
    <row r="136" spans="2:51" s="12" customFormat="1" ht="12">
      <c r="B136" s="231"/>
      <c r="C136" s="232"/>
      <c r="D136" s="228" t="s">
        <v>147</v>
      </c>
      <c r="E136" s="233" t="s">
        <v>19</v>
      </c>
      <c r="F136" s="234" t="s">
        <v>1168</v>
      </c>
      <c r="G136" s="232"/>
      <c r="H136" s="233" t="s">
        <v>19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147</v>
      </c>
      <c r="AU136" s="240" t="s">
        <v>81</v>
      </c>
      <c r="AV136" s="12" t="s">
        <v>79</v>
      </c>
      <c r="AW136" s="12" t="s">
        <v>34</v>
      </c>
      <c r="AX136" s="12" t="s">
        <v>72</v>
      </c>
      <c r="AY136" s="240" t="s">
        <v>136</v>
      </c>
    </row>
    <row r="137" spans="2:51" s="12" customFormat="1" ht="12">
      <c r="B137" s="231"/>
      <c r="C137" s="232"/>
      <c r="D137" s="228" t="s">
        <v>147</v>
      </c>
      <c r="E137" s="233" t="s">
        <v>19</v>
      </c>
      <c r="F137" s="234" t="s">
        <v>1169</v>
      </c>
      <c r="G137" s="232"/>
      <c r="H137" s="233" t="s">
        <v>19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147</v>
      </c>
      <c r="AU137" s="240" t="s">
        <v>81</v>
      </c>
      <c r="AV137" s="12" t="s">
        <v>79</v>
      </c>
      <c r="AW137" s="12" t="s">
        <v>34</v>
      </c>
      <c r="AX137" s="12" t="s">
        <v>72</v>
      </c>
      <c r="AY137" s="240" t="s">
        <v>136</v>
      </c>
    </row>
    <row r="138" spans="2:51" s="13" customFormat="1" ht="12">
      <c r="B138" s="241"/>
      <c r="C138" s="242"/>
      <c r="D138" s="228" t="s">
        <v>147</v>
      </c>
      <c r="E138" s="243" t="s">
        <v>19</v>
      </c>
      <c r="F138" s="244" t="s">
        <v>1170</v>
      </c>
      <c r="G138" s="242"/>
      <c r="H138" s="245">
        <v>26.6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147</v>
      </c>
      <c r="AU138" s="251" t="s">
        <v>81</v>
      </c>
      <c r="AV138" s="13" t="s">
        <v>81</v>
      </c>
      <c r="AW138" s="13" t="s">
        <v>34</v>
      </c>
      <c r="AX138" s="13" t="s">
        <v>72</v>
      </c>
      <c r="AY138" s="251" t="s">
        <v>136</v>
      </c>
    </row>
    <row r="139" spans="2:51" s="12" customFormat="1" ht="12">
      <c r="B139" s="231"/>
      <c r="C139" s="232"/>
      <c r="D139" s="228" t="s">
        <v>147</v>
      </c>
      <c r="E139" s="233" t="s">
        <v>19</v>
      </c>
      <c r="F139" s="234" t="s">
        <v>268</v>
      </c>
      <c r="G139" s="232"/>
      <c r="H139" s="233" t="s">
        <v>19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147</v>
      </c>
      <c r="AU139" s="240" t="s">
        <v>81</v>
      </c>
      <c r="AV139" s="12" t="s">
        <v>79</v>
      </c>
      <c r="AW139" s="12" t="s">
        <v>34</v>
      </c>
      <c r="AX139" s="12" t="s">
        <v>72</v>
      </c>
      <c r="AY139" s="240" t="s">
        <v>136</v>
      </c>
    </row>
    <row r="140" spans="2:51" s="12" customFormat="1" ht="12">
      <c r="B140" s="231"/>
      <c r="C140" s="232"/>
      <c r="D140" s="228" t="s">
        <v>147</v>
      </c>
      <c r="E140" s="233" t="s">
        <v>19</v>
      </c>
      <c r="F140" s="234" t="s">
        <v>1171</v>
      </c>
      <c r="G140" s="232"/>
      <c r="H140" s="233" t="s">
        <v>19</v>
      </c>
      <c r="I140" s="235"/>
      <c r="J140" s="232"/>
      <c r="K140" s="232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147</v>
      </c>
      <c r="AU140" s="240" t="s">
        <v>81</v>
      </c>
      <c r="AV140" s="12" t="s">
        <v>79</v>
      </c>
      <c r="AW140" s="12" t="s">
        <v>34</v>
      </c>
      <c r="AX140" s="12" t="s">
        <v>72</v>
      </c>
      <c r="AY140" s="240" t="s">
        <v>136</v>
      </c>
    </row>
    <row r="141" spans="2:51" s="13" customFormat="1" ht="12">
      <c r="B141" s="241"/>
      <c r="C141" s="242"/>
      <c r="D141" s="228" t="s">
        <v>147</v>
      </c>
      <c r="E141" s="243" t="s">
        <v>19</v>
      </c>
      <c r="F141" s="244" t="s">
        <v>1172</v>
      </c>
      <c r="G141" s="242"/>
      <c r="H141" s="245">
        <v>16.8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147</v>
      </c>
      <c r="AU141" s="251" t="s">
        <v>81</v>
      </c>
      <c r="AV141" s="13" t="s">
        <v>81</v>
      </c>
      <c r="AW141" s="13" t="s">
        <v>34</v>
      </c>
      <c r="AX141" s="13" t="s">
        <v>72</v>
      </c>
      <c r="AY141" s="251" t="s">
        <v>136</v>
      </c>
    </row>
    <row r="142" spans="2:51" s="12" customFormat="1" ht="12">
      <c r="B142" s="231"/>
      <c r="C142" s="232"/>
      <c r="D142" s="228" t="s">
        <v>147</v>
      </c>
      <c r="E142" s="233" t="s">
        <v>19</v>
      </c>
      <c r="F142" s="234" t="s">
        <v>232</v>
      </c>
      <c r="G142" s="232"/>
      <c r="H142" s="233" t="s">
        <v>19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147</v>
      </c>
      <c r="AU142" s="240" t="s">
        <v>81</v>
      </c>
      <c r="AV142" s="12" t="s">
        <v>79</v>
      </c>
      <c r="AW142" s="12" t="s">
        <v>34</v>
      </c>
      <c r="AX142" s="12" t="s">
        <v>72</v>
      </c>
      <c r="AY142" s="240" t="s">
        <v>136</v>
      </c>
    </row>
    <row r="143" spans="2:51" s="13" customFormat="1" ht="12">
      <c r="B143" s="241"/>
      <c r="C143" s="242"/>
      <c r="D143" s="228" t="s">
        <v>147</v>
      </c>
      <c r="E143" s="243" t="s">
        <v>19</v>
      </c>
      <c r="F143" s="244" t="s">
        <v>1173</v>
      </c>
      <c r="G143" s="242"/>
      <c r="H143" s="245">
        <v>-62.61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147</v>
      </c>
      <c r="AU143" s="251" t="s">
        <v>81</v>
      </c>
      <c r="AV143" s="13" t="s">
        <v>81</v>
      </c>
      <c r="AW143" s="13" t="s">
        <v>34</v>
      </c>
      <c r="AX143" s="13" t="s">
        <v>72</v>
      </c>
      <c r="AY143" s="251" t="s">
        <v>136</v>
      </c>
    </row>
    <row r="144" spans="2:51" s="14" customFormat="1" ht="12">
      <c r="B144" s="252"/>
      <c r="C144" s="253"/>
      <c r="D144" s="228" t="s">
        <v>147</v>
      </c>
      <c r="E144" s="254" t="s">
        <v>19</v>
      </c>
      <c r="F144" s="255" t="s">
        <v>150</v>
      </c>
      <c r="G144" s="253"/>
      <c r="H144" s="256">
        <v>93.915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147</v>
      </c>
      <c r="AU144" s="262" t="s">
        <v>81</v>
      </c>
      <c r="AV144" s="14" t="s">
        <v>143</v>
      </c>
      <c r="AW144" s="14" t="s">
        <v>34</v>
      </c>
      <c r="AX144" s="14" t="s">
        <v>79</v>
      </c>
      <c r="AY144" s="262" t="s">
        <v>136</v>
      </c>
    </row>
    <row r="145" spans="2:65" s="1" customFormat="1" ht="20.4" customHeight="1">
      <c r="B145" s="39"/>
      <c r="C145" s="216" t="s">
        <v>143</v>
      </c>
      <c r="D145" s="216" t="s">
        <v>138</v>
      </c>
      <c r="E145" s="217" t="s">
        <v>275</v>
      </c>
      <c r="F145" s="218" t="s">
        <v>276</v>
      </c>
      <c r="G145" s="219" t="s">
        <v>165</v>
      </c>
      <c r="H145" s="220">
        <v>28.175</v>
      </c>
      <c r="I145" s="221"/>
      <c r="J145" s="222">
        <f>ROUND(I145*H145,2)</f>
        <v>0</v>
      </c>
      <c r="K145" s="218" t="s">
        <v>142</v>
      </c>
      <c r="L145" s="44"/>
      <c r="M145" s="223" t="s">
        <v>19</v>
      </c>
      <c r="N145" s="224" t="s">
        <v>43</v>
      </c>
      <c r="O145" s="80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8" t="s">
        <v>143</v>
      </c>
      <c r="AT145" s="18" t="s">
        <v>138</v>
      </c>
      <c r="AU145" s="18" t="s">
        <v>81</v>
      </c>
      <c r="AY145" s="18" t="s">
        <v>136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8" t="s">
        <v>79</v>
      </c>
      <c r="BK145" s="227">
        <f>ROUND(I145*H145,2)</f>
        <v>0</v>
      </c>
      <c r="BL145" s="18" t="s">
        <v>143</v>
      </c>
      <c r="BM145" s="18" t="s">
        <v>1174</v>
      </c>
    </row>
    <row r="146" spans="2:47" s="1" customFormat="1" ht="12">
      <c r="B146" s="39"/>
      <c r="C146" s="40"/>
      <c r="D146" s="228" t="s">
        <v>145</v>
      </c>
      <c r="E146" s="40"/>
      <c r="F146" s="229" t="s">
        <v>278</v>
      </c>
      <c r="G146" s="40"/>
      <c r="H146" s="40"/>
      <c r="I146" s="143"/>
      <c r="J146" s="40"/>
      <c r="K146" s="40"/>
      <c r="L146" s="44"/>
      <c r="M146" s="230"/>
      <c r="N146" s="80"/>
      <c r="O146" s="80"/>
      <c r="P146" s="80"/>
      <c r="Q146" s="80"/>
      <c r="R146" s="80"/>
      <c r="S146" s="80"/>
      <c r="T146" s="81"/>
      <c r="AT146" s="18" t="s">
        <v>145</v>
      </c>
      <c r="AU146" s="18" t="s">
        <v>81</v>
      </c>
    </row>
    <row r="147" spans="2:51" s="12" customFormat="1" ht="12">
      <c r="B147" s="231"/>
      <c r="C147" s="232"/>
      <c r="D147" s="228" t="s">
        <v>147</v>
      </c>
      <c r="E147" s="233" t="s">
        <v>19</v>
      </c>
      <c r="F147" s="234" t="s">
        <v>279</v>
      </c>
      <c r="G147" s="232"/>
      <c r="H147" s="233" t="s">
        <v>19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147</v>
      </c>
      <c r="AU147" s="240" t="s">
        <v>81</v>
      </c>
      <c r="AV147" s="12" t="s">
        <v>79</v>
      </c>
      <c r="AW147" s="12" t="s">
        <v>34</v>
      </c>
      <c r="AX147" s="12" t="s">
        <v>72</v>
      </c>
      <c r="AY147" s="240" t="s">
        <v>136</v>
      </c>
    </row>
    <row r="148" spans="2:51" s="12" customFormat="1" ht="12">
      <c r="B148" s="231"/>
      <c r="C148" s="232"/>
      <c r="D148" s="228" t="s">
        <v>147</v>
      </c>
      <c r="E148" s="233" t="s">
        <v>19</v>
      </c>
      <c r="F148" s="234" t="s">
        <v>240</v>
      </c>
      <c r="G148" s="232"/>
      <c r="H148" s="233" t="s">
        <v>19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147</v>
      </c>
      <c r="AU148" s="240" t="s">
        <v>81</v>
      </c>
      <c r="AV148" s="12" t="s">
        <v>79</v>
      </c>
      <c r="AW148" s="12" t="s">
        <v>34</v>
      </c>
      <c r="AX148" s="12" t="s">
        <v>72</v>
      </c>
      <c r="AY148" s="240" t="s">
        <v>136</v>
      </c>
    </row>
    <row r="149" spans="2:51" s="13" customFormat="1" ht="12">
      <c r="B149" s="241"/>
      <c r="C149" s="242"/>
      <c r="D149" s="228" t="s">
        <v>147</v>
      </c>
      <c r="E149" s="243" t="s">
        <v>19</v>
      </c>
      <c r="F149" s="244" t="s">
        <v>1175</v>
      </c>
      <c r="G149" s="242"/>
      <c r="H149" s="245">
        <v>28.175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147</v>
      </c>
      <c r="AU149" s="251" t="s">
        <v>81</v>
      </c>
      <c r="AV149" s="13" t="s">
        <v>81</v>
      </c>
      <c r="AW149" s="13" t="s">
        <v>34</v>
      </c>
      <c r="AX149" s="13" t="s">
        <v>72</v>
      </c>
      <c r="AY149" s="251" t="s">
        <v>136</v>
      </c>
    </row>
    <row r="150" spans="2:51" s="14" customFormat="1" ht="12">
      <c r="B150" s="252"/>
      <c r="C150" s="253"/>
      <c r="D150" s="228" t="s">
        <v>147</v>
      </c>
      <c r="E150" s="254" t="s">
        <v>19</v>
      </c>
      <c r="F150" s="255" t="s">
        <v>150</v>
      </c>
      <c r="G150" s="253"/>
      <c r="H150" s="256">
        <v>28.175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147</v>
      </c>
      <c r="AU150" s="262" t="s">
        <v>81</v>
      </c>
      <c r="AV150" s="14" t="s">
        <v>143</v>
      </c>
      <c r="AW150" s="14" t="s">
        <v>34</v>
      </c>
      <c r="AX150" s="14" t="s">
        <v>79</v>
      </c>
      <c r="AY150" s="262" t="s">
        <v>136</v>
      </c>
    </row>
    <row r="151" spans="2:65" s="1" customFormat="1" ht="20.4" customHeight="1">
      <c r="B151" s="39"/>
      <c r="C151" s="216" t="s">
        <v>173</v>
      </c>
      <c r="D151" s="216" t="s">
        <v>138</v>
      </c>
      <c r="E151" s="217" t="s">
        <v>282</v>
      </c>
      <c r="F151" s="218" t="s">
        <v>283</v>
      </c>
      <c r="G151" s="219" t="s">
        <v>165</v>
      </c>
      <c r="H151" s="220">
        <v>62.61</v>
      </c>
      <c r="I151" s="221"/>
      <c r="J151" s="222">
        <f>ROUND(I151*H151,2)</f>
        <v>0</v>
      </c>
      <c r="K151" s="218" t="s">
        <v>142</v>
      </c>
      <c r="L151" s="44"/>
      <c r="M151" s="223" t="s">
        <v>19</v>
      </c>
      <c r="N151" s="224" t="s">
        <v>43</v>
      </c>
      <c r="O151" s="8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8" t="s">
        <v>143</v>
      </c>
      <c r="AT151" s="18" t="s">
        <v>138</v>
      </c>
      <c r="AU151" s="18" t="s">
        <v>81</v>
      </c>
      <c r="AY151" s="18" t="s">
        <v>136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8" t="s">
        <v>79</v>
      </c>
      <c r="BK151" s="227">
        <f>ROUND(I151*H151,2)</f>
        <v>0</v>
      </c>
      <c r="BL151" s="18" t="s">
        <v>143</v>
      </c>
      <c r="BM151" s="18" t="s">
        <v>1176</v>
      </c>
    </row>
    <row r="152" spans="2:47" s="1" customFormat="1" ht="12">
      <c r="B152" s="39"/>
      <c r="C152" s="40"/>
      <c r="D152" s="228" t="s">
        <v>145</v>
      </c>
      <c r="E152" s="40"/>
      <c r="F152" s="229" t="s">
        <v>285</v>
      </c>
      <c r="G152" s="40"/>
      <c r="H152" s="40"/>
      <c r="I152" s="143"/>
      <c r="J152" s="40"/>
      <c r="K152" s="40"/>
      <c r="L152" s="44"/>
      <c r="M152" s="230"/>
      <c r="N152" s="80"/>
      <c r="O152" s="80"/>
      <c r="P152" s="80"/>
      <c r="Q152" s="80"/>
      <c r="R152" s="80"/>
      <c r="S152" s="80"/>
      <c r="T152" s="81"/>
      <c r="AT152" s="18" t="s">
        <v>145</v>
      </c>
      <c r="AU152" s="18" t="s">
        <v>81</v>
      </c>
    </row>
    <row r="153" spans="2:51" s="12" customFormat="1" ht="12">
      <c r="B153" s="231"/>
      <c r="C153" s="232"/>
      <c r="D153" s="228" t="s">
        <v>147</v>
      </c>
      <c r="E153" s="233" t="s">
        <v>19</v>
      </c>
      <c r="F153" s="234" t="s">
        <v>279</v>
      </c>
      <c r="G153" s="232"/>
      <c r="H153" s="233" t="s">
        <v>19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147</v>
      </c>
      <c r="AU153" s="240" t="s">
        <v>81</v>
      </c>
      <c r="AV153" s="12" t="s">
        <v>79</v>
      </c>
      <c r="AW153" s="12" t="s">
        <v>34</v>
      </c>
      <c r="AX153" s="12" t="s">
        <v>72</v>
      </c>
      <c r="AY153" s="240" t="s">
        <v>136</v>
      </c>
    </row>
    <row r="154" spans="2:51" s="12" customFormat="1" ht="12">
      <c r="B154" s="231"/>
      <c r="C154" s="232"/>
      <c r="D154" s="228" t="s">
        <v>147</v>
      </c>
      <c r="E154" s="233" t="s">
        <v>19</v>
      </c>
      <c r="F154" s="234" t="s">
        <v>261</v>
      </c>
      <c r="G154" s="232"/>
      <c r="H154" s="233" t="s">
        <v>19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147</v>
      </c>
      <c r="AU154" s="240" t="s">
        <v>81</v>
      </c>
      <c r="AV154" s="12" t="s">
        <v>79</v>
      </c>
      <c r="AW154" s="12" t="s">
        <v>34</v>
      </c>
      <c r="AX154" s="12" t="s">
        <v>72</v>
      </c>
      <c r="AY154" s="240" t="s">
        <v>136</v>
      </c>
    </row>
    <row r="155" spans="2:51" s="13" customFormat="1" ht="12">
      <c r="B155" s="241"/>
      <c r="C155" s="242"/>
      <c r="D155" s="228" t="s">
        <v>147</v>
      </c>
      <c r="E155" s="243" t="s">
        <v>19</v>
      </c>
      <c r="F155" s="244" t="s">
        <v>1177</v>
      </c>
      <c r="G155" s="242"/>
      <c r="H155" s="245">
        <v>62.61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147</v>
      </c>
      <c r="AU155" s="251" t="s">
        <v>81</v>
      </c>
      <c r="AV155" s="13" t="s">
        <v>81</v>
      </c>
      <c r="AW155" s="13" t="s">
        <v>34</v>
      </c>
      <c r="AX155" s="13" t="s">
        <v>72</v>
      </c>
      <c r="AY155" s="251" t="s">
        <v>136</v>
      </c>
    </row>
    <row r="156" spans="2:51" s="14" customFormat="1" ht="12">
      <c r="B156" s="252"/>
      <c r="C156" s="253"/>
      <c r="D156" s="228" t="s">
        <v>147</v>
      </c>
      <c r="E156" s="254" t="s">
        <v>19</v>
      </c>
      <c r="F156" s="255" t="s">
        <v>150</v>
      </c>
      <c r="G156" s="253"/>
      <c r="H156" s="256">
        <v>62.61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147</v>
      </c>
      <c r="AU156" s="262" t="s">
        <v>81</v>
      </c>
      <c r="AV156" s="14" t="s">
        <v>143</v>
      </c>
      <c r="AW156" s="14" t="s">
        <v>34</v>
      </c>
      <c r="AX156" s="14" t="s">
        <v>79</v>
      </c>
      <c r="AY156" s="262" t="s">
        <v>136</v>
      </c>
    </row>
    <row r="157" spans="2:65" s="1" customFormat="1" ht="20.4" customHeight="1">
      <c r="B157" s="39"/>
      <c r="C157" s="216" t="s">
        <v>182</v>
      </c>
      <c r="D157" s="216" t="s">
        <v>138</v>
      </c>
      <c r="E157" s="217" t="s">
        <v>1178</v>
      </c>
      <c r="F157" s="218" t="s">
        <v>1179</v>
      </c>
      <c r="G157" s="219" t="s">
        <v>165</v>
      </c>
      <c r="H157" s="220">
        <v>1.485</v>
      </c>
      <c r="I157" s="221"/>
      <c r="J157" s="222">
        <f>ROUND(I157*H157,2)</f>
        <v>0</v>
      </c>
      <c r="K157" s="218" t="s">
        <v>142</v>
      </c>
      <c r="L157" s="44"/>
      <c r="M157" s="223" t="s">
        <v>19</v>
      </c>
      <c r="N157" s="224" t="s">
        <v>43</v>
      </c>
      <c r="O157" s="80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18" t="s">
        <v>143</v>
      </c>
      <c r="AT157" s="18" t="s">
        <v>138</v>
      </c>
      <c r="AU157" s="18" t="s">
        <v>81</v>
      </c>
      <c r="AY157" s="18" t="s">
        <v>136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8" t="s">
        <v>79</v>
      </c>
      <c r="BK157" s="227">
        <f>ROUND(I157*H157,2)</f>
        <v>0</v>
      </c>
      <c r="BL157" s="18" t="s">
        <v>143</v>
      </c>
      <c r="BM157" s="18" t="s">
        <v>1180</v>
      </c>
    </row>
    <row r="158" spans="2:47" s="1" customFormat="1" ht="12">
      <c r="B158" s="39"/>
      <c r="C158" s="40"/>
      <c r="D158" s="228" t="s">
        <v>145</v>
      </c>
      <c r="E158" s="40"/>
      <c r="F158" s="229" t="s">
        <v>1181</v>
      </c>
      <c r="G158" s="40"/>
      <c r="H158" s="40"/>
      <c r="I158" s="143"/>
      <c r="J158" s="40"/>
      <c r="K158" s="40"/>
      <c r="L158" s="44"/>
      <c r="M158" s="230"/>
      <c r="N158" s="80"/>
      <c r="O158" s="80"/>
      <c r="P158" s="80"/>
      <c r="Q158" s="80"/>
      <c r="R158" s="80"/>
      <c r="S158" s="80"/>
      <c r="T158" s="81"/>
      <c r="AT158" s="18" t="s">
        <v>145</v>
      </c>
      <c r="AU158" s="18" t="s">
        <v>81</v>
      </c>
    </row>
    <row r="159" spans="2:51" s="12" customFormat="1" ht="12">
      <c r="B159" s="231"/>
      <c r="C159" s="232"/>
      <c r="D159" s="228" t="s">
        <v>147</v>
      </c>
      <c r="E159" s="233" t="s">
        <v>19</v>
      </c>
      <c r="F159" s="234" t="s">
        <v>1182</v>
      </c>
      <c r="G159" s="232"/>
      <c r="H159" s="233" t="s">
        <v>19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147</v>
      </c>
      <c r="AU159" s="240" t="s">
        <v>81</v>
      </c>
      <c r="AV159" s="12" t="s">
        <v>79</v>
      </c>
      <c r="AW159" s="12" t="s">
        <v>34</v>
      </c>
      <c r="AX159" s="12" t="s">
        <v>72</v>
      </c>
      <c r="AY159" s="240" t="s">
        <v>136</v>
      </c>
    </row>
    <row r="160" spans="2:51" s="12" customFormat="1" ht="12">
      <c r="B160" s="231"/>
      <c r="C160" s="232"/>
      <c r="D160" s="228" t="s">
        <v>147</v>
      </c>
      <c r="E160" s="233" t="s">
        <v>19</v>
      </c>
      <c r="F160" s="234" t="s">
        <v>1183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147</v>
      </c>
      <c r="AU160" s="240" t="s">
        <v>81</v>
      </c>
      <c r="AV160" s="12" t="s">
        <v>79</v>
      </c>
      <c r="AW160" s="12" t="s">
        <v>34</v>
      </c>
      <c r="AX160" s="12" t="s">
        <v>72</v>
      </c>
      <c r="AY160" s="240" t="s">
        <v>136</v>
      </c>
    </row>
    <row r="161" spans="2:51" s="13" customFormat="1" ht="12">
      <c r="B161" s="241"/>
      <c r="C161" s="242"/>
      <c r="D161" s="228" t="s">
        <v>147</v>
      </c>
      <c r="E161" s="243" t="s">
        <v>19</v>
      </c>
      <c r="F161" s="244" t="s">
        <v>1184</v>
      </c>
      <c r="G161" s="242"/>
      <c r="H161" s="245">
        <v>1.485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147</v>
      </c>
      <c r="AU161" s="251" t="s">
        <v>81</v>
      </c>
      <c r="AV161" s="13" t="s">
        <v>81</v>
      </c>
      <c r="AW161" s="13" t="s">
        <v>34</v>
      </c>
      <c r="AX161" s="13" t="s">
        <v>72</v>
      </c>
      <c r="AY161" s="251" t="s">
        <v>136</v>
      </c>
    </row>
    <row r="162" spans="2:51" s="14" customFormat="1" ht="12">
      <c r="B162" s="252"/>
      <c r="C162" s="253"/>
      <c r="D162" s="228" t="s">
        <v>147</v>
      </c>
      <c r="E162" s="254" t="s">
        <v>19</v>
      </c>
      <c r="F162" s="255" t="s">
        <v>150</v>
      </c>
      <c r="G162" s="253"/>
      <c r="H162" s="256">
        <v>1.485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147</v>
      </c>
      <c r="AU162" s="262" t="s">
        <v>81</v>
      </c>
      <c r="AV162" s="14" t="s">
        <v>143</v>
      </c>
      <c r="AW162" s="14" t="s">
        <v>34</v>
      </c>
      <c r="AX162" s="14" t="s">
        <v>79</v>
      </c>
      <c r="AY162" s="262" t="s">
        <v>136</v>
      </c>
    </row>
    <row r="163" spans="2:65" s="1" customFormat="1" ht="20.4" customHeight="1">
      <c r="B163" s="39"/>
      <c r="C163" s="216" t="s">
        <v>189</v>
      </c>
      <c r="D163" s="216" t="s">
        <v>138</v>
      </c>
      <c r="E163" s="217" t="s">
        <v>429</v>
      </c>
      <c r="F163" s="218" t="s">
        <v>430</v>
      </c>
      <c r="G163" s="219" t="s">
        <v>165</v>
      </c>
      <c r="H163" s="220">
        <v>182.725</v>
      </c>
      <c r="I163" s="221"/>
      <c r="J163" s="222">
        <f>ROUND(I163*H163,2)</f>
        <v>0</v>
      </c>
      <c r="K163" s="218" t="s">
        <v>142</v>
      </c>
      <c r="L163" s="44"/>
      <c r="M163" s="223" t="s">
        <v>19</v>
      </c>
      <c r="N163" s="224" t="s">
        <v>43</v>
      </c>
      <c r="O163" s="80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18" t="s">
        <v>143</v>
      </c>
      <c r="AT163" s="18" t="s">
        <v>138</v>
      </c>
      <c r="AU163" s="18" t="s">
        <v>81</v>
      </c>
      <c r="AY163" s="18" t="s">
        <v>136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8" t="s">
        <v>79</v>
      </c>
      <c r="BK163" s="227">
        <f>ROUND(I163*H163,2)</f>
        <v>0</v>
      </c>
      <c r="BL163" s="18" t="s">
        <v>143</v>
      </c>
      <c r="BM163" s="18" t="s">
        <v>1185</v>
      </c>
    </row>
    <row r="164" spans="2:47" s="1" customFormat="1" ht="12">
      <c r="B164" s="39"/>
      <c r="C164" s="40"/>
      <c r="D164" s="228" t="s">
        <v>145</v>
      </c>
      <c r="E164" s="40"/>
      <c r="F164" s="229" t="s">
        <v>432</v>
      </c>
      <c r="G164" s="40"/>
      <c r="H164" s="40"/>
      <c r="I164" s="143"/>
      <c r="J164" s="40"/>
      <c r="K164" s="40"/>
      <c r="L164" s="44"/>
      <c r="M164" s="230"/>
      <c r="N164" s="80"/>
      <c r="O164" s="80"/>
      <c r="P164" s="80"/>
      <c r="Q164" s="80"/>
      <c r="R164" s="80"/>
      <c r="S164" s="80"/>
      <c r="T164" s="81"/>
      <c r="AT164" s="18" t="s">
        <v>145</v>
      </c>
      <c r="AU164" s="18" t="s">
        <v>81</v>
      </c>
    </row>
    <row r="165" spans="2:51" s="12" customFormat="1" ht="12">
      <c r="B165" s="231"/>
      <c r="C165" s="232"/>
      <c r="D165" s="228" t="s">
        <v>147</v>
      </c>
      <c r="E165" s="233" t="s">
        <v>19</v>
      </c>
      <c r="F165" s="234" t="s">
        <v>292</v>
      </c>
      <c r="G165" s="232"/>
      <c r="H165" s="233" t="s">
        <v>19</v>
      </c>
      <c r="I165" s="235"/>
      <c r="J165" s="232"/>
      <c r="K165" s="232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147</v>
      </c>
      <c r="AU165" s="240" t="s">
        <v>81</v>
      </c>
      <c r="AV165" s="12" t="s">
        <v>79</v>
      </c>
      <c r="AW165" s="12" t="s">
        <v>34</v>
      </c>
      <c r="AX165" s="12" t="s">
        <v>72</v>
      </c>
      <c r="AY165" s="240" t="s">
        <v>136</v>
      </c>
    </row>
    <row r="166" spans="2:51" s="12" customFormat="1" ht="12">
      <c r="B166" s="231"/>
      <c r="C166" s="232"/>
      <c r="D166" s="228" t="s">
        <v>147</v>
      </c>
      <c r="E166" s="233" t="s">
        <v>19</v>
      </c>
      <c r="F166" s="234" t="s">
        <v>433</v>
      </c>
      <c r="G166" s="232"/>
      <c r="H166" s="233" t="s">
        <v>19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147</v>
      </c>
      <c r="AU166" s="240" t="s">
        <v>81</v>
      </c>
      <c r="AV166" s="12" t="s">
        <v>79</v>
      </c>
      <c r="AW166" s="12" t="s">
        <v>34</v>
      </c>
      <c r="AX166" s="12" t="s">
        <v>72</v>
      </c>
      <c r="AY166" s="240" t="s">
        <v>136</v>
      </c>
    </row>
    <row r="167" spans="2:51" s="13" customFormat="1" ht="12">
      <c r="B167" s="241"/>
      <c r="C167" s="242"/>
      <c r="D167" s="228" t="s">
        <v>147</v>
      </c>
      <c r="E167" s="243" t="s">
        <v>19</v>
      </c>
      <c r="F167" s="244" t="s">
        <v>1186</v>
      </c>
      <c r="G167" s="242"/>
      <c r="H167" s="245">
        <v>12.522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147</v>
      </c>
      <c r="AU167" s="251" t="s">
        <v>81</v>
      </c>
      <c r="AV167" s="13" t="s">
        <v>81</v>
      </c>
      <c r="AW167" s="13" t="s">
        <v>34</v>
      </c>
      <c r="AX167" s="13" t="s">
        <v>72</v>
      </c>
      <c r="AY167" s="251" t="s">
        <v>136</v>
      </c>
    </row>
    <row r="168" spans="2:51" s="12" customFormat="1" ht="12">
      <c r="B168" s="231"/>
      <c r="C168" s="232"/>
      <c r="D168" s="228" t="s">
        <v>147</v>
      </c>
      <c r="E168" s="233" t="s">
        <v>19</v>
      </c>
      <c r="F168" s="234" t="s">
        <v>435</v>
      </c>
      <c r="G168" s="232"/>
      <c r="H168" s="233" t="s">
        <v>19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147</v>
      </c>
      <c r="AU168" s="240" t="s">
        <v>81</v>
      </c>
      <c r="AV168" s="12" t="s">
        <v>79</v>
      </c>
      <c r="AW168" s="12" t="s">
        <v>34</v>
      </c>
      <c r="AX168" s="12" t="s">
        <v>72</v>
      </c>
      <c r="AY168" s="240" t="s">
        <v>136</v>
      </c>
    </row>
    <row r="169" spans="2:51" s="13" customFormat="1" ht="12">
      <c r="B169" s="241"/>
      <c r="C169" s="242"/>
      <c r="D169" s="228" t="s">
        <v>147</v>
      </c>
      <c r="E169" s="243" t="s">
        <v>19</v>
      </c>
      <c r="F169" s="244" t="s">
        <v>1187</v>
      </c>
      <c r="G169" s="242"/>
      <c r="H169" s="245">
        <v>170.203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147</v>
      </c>
      <c r="AU169" s="251" t="s">
        <v>81</v>
      </c>
      <c r="AV169" s="13" t="s">
        <v>81</v>
      </c>
      <c r="AW169" s="13" t="s">
        <v>34</v>
      </c>
      <c r="AX169" s="13" t="s">
        <v>72</v>
      </c>
      <c r="AY169" s="251" t="s">
        <v>136</v>
      </c>
    </row>
    <row r="170" spans="2:51" s="14" customFormat="1" ht="12">
      <c r="B170" s="252"/>
      <c r="C170" s="253"/>
      <c r="D170" s="228" t="s">
        <v>147</v>
      </c>
      <c r="E170" s="254" t="s">
        <v>19</v>
      </c>
      <c r="F170" s="255" t="s">
        <v>150</v>
      </c>
      <c r="G170" s="253"/>
      <c r="H170" s="256">
        <v>182.725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147</v>
      </c>
      <c r="AU170" s="262" t="s">
        <v>81</v>
      </c>
      <c r="AV170" s="14" t="s">
        <v>143</v>
      </c>
      <c r="AW170" s="14" t="s">
        <v>34</v>
      </c>
      <c r="AX170" s="14" t="s">
        <v>79</v>
      </c>
      <c r="AY170" s="262" t="s">
        <v>136</v>
      </c>
    </row>
    <row r="171" spans="2:65" s="1" customFormat="1" ht="20.4" customHeight="1">
      <c r="B171" s="39"/>
      <c r="C171" s="216" t="s">
        <v>197</v>
      </c>
      <c r="D171" s="216" t="s">
        <v>138</v>
      </c>
      <c r="E171" s="217" t="s">
        <v>464</v>
      </c>
      <c r="F171" s="218" t="s">
        <v>465</v>
      </c>
      <c r="G171" s="219" t="s">
        <v>165</v>
      </c>
      <c r="H171" s="220">
        <v>248.415</v>
      </c>
      <c r="I171" s="221"/>
      <c r="J171" s="222">
        <f>ROUND(I171*H171,2)</f>
        <v>0</v>
      </c>
      <c r="K171" s="218" t="s">
        <v>142</v>
      </c>
      <c r="L171" s="44"/>
      <c r="M171" s="223" t="s">
        <v>19</v>
      </c>
      <c r="N171" s="224" t="s">
        <v>43</v>
      </c>
      <c r="O171" s="80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18" t="s">
        <v>143</v>
      </c>
      <c r="AT171" s="18" t="s">
        <v>138</v>
      </c>
      <c r="AU171" s="18" t="s">
        <v>81</v>
      </c>
      <c r="AY171" s="18" t="s">
        <v>136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8" t="s">
        <v>79</v>
      </c>
      <c r="BK171" s="227">
        <f>ROUND(I171*H171,2)</f>
        <v>0</v>
      </c>
      <c r="BL171" s="18" t="s">
        <v>143</v>
      </c>
      <c r="BM171" s="18" t="s">
        <v>1188</v>
      </c>
    </row>
    <row r="172" spans="2:47" s="1" customFormat="1" ht="12">
      <c r="B172" s="39"/>
      <c r="C172" s="40"/>
      <c r="D172" s="228" t="s">
        <v>145</v>
      </c>
      <c r="E172" s="40"/>
      <c r="F172" s="229" t="s">
        <v>467</v>
      </c>
      <c r="G172" s="40"/>
      <c r="H172" s="40"/>
      <c r="I172" s="143"/>
      <c r="J172" s="40"/>
      <c r="K172" s="40"/>
      <c r="L172" s="44"/>
      <c r="M172" s="230"/>
      <c r="N172" s="80"/>
      <c r="O172" s="80"/>
      <c r="P172" s="80"/>
      <c r="Q172" s="80"/>
      <c r="R172" s="80"/>
      <c r="S172" s="80"/>
      <c r="T172" s="81"/>
      <c r="AT172" s="18" t="s">
        <v>145</v>
      </c>
      <c r="AU172" s="18" t="s">
        <v>81</v>
      </c>
    </row>
    <row r="173" spans="2:51" s="12" customFormat="1" ht="12">
      <c r="B173" s="231"/>
      <c r="C173" s="232"/>
      <c r="D173" s="228" t="s">
        <v>147</v>
      </c>
      <c r="E173" s="233" t="s">
        <v>19</v>
      </c>
      <c r="F173" s="234" t="s">
        <v>468</v>
      </c>
      <c r="G173" s="232"/>
      <c r="H173" s="233" t="s">
        <v>19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147</v>
      </c>
      <c r="AU173" s="240" t="s">
        <v>81</v>
      </c>
      <c r="AV173" s="12" t="s">
        <v>79</v>
      </c>
      <c r="AW173" s="12" t="s">
        <v>34</v>
      </c>
      <c r="AX173" s="12" t="s">
        <v>72</v>
      </c>
      <c r="AY173" s="240" t="s">
        <v>136</v>
      </c>
    </row>
    <row r="174" spans="2:51" s="12" customFormat="1" ht="12">
      <c r="B174" s="231"/>
      <c r="C174" s="232"/>
      <c r="D174" s="228" t="s">
        <v>147</v>
      </c>
      <c r="E174" s="233" t="s">
        <v>19</v>
      </c>
      <c r="F174" s="234" t="s">
        <v>469</v>
      </c>
      <c r="G174" s="232"/>
      <c r="H174" s="233" t="s">
        <v>19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147</v>
      </c>
      <c r="AU174" s="240" t="s">
        <v>81</v>
      </c>
      <c r="AV174" s="12" t="s">
        <v>79</v>
      </c>
      <c r="AW174" s="12" t="s">
        <v>34</v>
      </c>
      <c r="AX174" s="12" t="s">
        <v>72</v>
      </c>
      <c r="AY174" s="240" t="s">
        <v>136</v>
      </c>
    </row>
    <row r="175" spans="2:51" s="12" customFormat="1" ht="12">
      <c r="B175" s="231"/>
      <c r="C175" s="232"/>
      <c r="D175" s="228" t="s">
        <v>147</v>
      </c>
      <c r="E175" s="233" t="s">
        <v>19</v>
      </c>
      <c r="F175" s="234" t="s">
        <v>470</v>
      </c>
      <c r="G175" s="232"/>
      <c r="H175" s="233" t="s">
        <v>19</v>
      </c>
      <c r="I175" s="235"/>
      <c r="J175" s="232"/>
      <c r="K175" s="232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147</v>
      </c>
      <c r="AU175" s="240" t="s">
        <v>81</v>
      </c>
      <c r="AV175" s="12" t="s">
        <v>79</v>
      </c>
      <c r="AW175" s="12" t="s">
        <v>34</v>
      </c>
      <c r="AX175" s="12" t="s">
        <v>72</v>
      </c>
      <c r="AY175" s="240" t="s">
        <v>136</v>
      </c>
    </row>
    <row r="176" spans="2:51" s="13" customFormat="1" ht="12">
      <c r="B176" s="241"/>
      <c r="C176" s="242"/>
      <c r="D176" s="228" t="s">
        <v>147</v>
      </c>
      <c r="E176" s="243" t="s">
        <v>19</v>
      </c>
      <c r="F176" s="244" t="s">
        <v>1189</v>
      </c>
      <c r="G176" s="242"/>
      <c r="H176" s="245">
        <v>248.415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147</v>
      </c>
      <c r="AU176" s="251" t="s">
        <v>81</v>
      </c>
      <c r="AV176" s="13" t="s">
        <v>81</v>
      </c>
      <c r="AW176" s="13" t="s">
        <v>34</v>
      </c>
      <c r="AX176" s="13" t="s">
        <v>72</v>
      </c>
      <c r="AY176" s="251" t="s">
        <v>136</v>
      </c>
    </row>
    <row r="177" spans="2:51" s="14" customFormat="1" ht="12">
      <c r="B177" s="252"/>
      <c r="C177" s="253"/>
      <c r="D177" s="228" t="s">
        <v>147</v>
      </c>
      <c r="E177" s="254" t="s">
        <v>19</v>
      </c>
      <c r="F177" s="255" t="s">
        <v>150</v>
      </c>
      <c r="G177" s="253"/>
      <c r="H177" s="256">
        <v>248.415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147</v>
      </c>
      <c r="AU177" s="262" t="s">
        <v>81</v>
      </c>
      <c r="AV177" s="14" t="s">
        <v>143</v>
      </c>
      <c r="AW177" s="14" t="s">
        <v>34</v>
      </c>
      <c r="AX177" s="14" t="s">
        <v>79</v>
      </c>
      <c r="AY177" s="262" t="s">
        <v>136</v>
      </c>
    </row>
    <row r="178" spans="2:65" s="1" customFormat="1" ht="20.4" customHeight="1">
      <c r="B178" s="39"/>
      <c r="C178" s="216" t="s">
        <v>203</v>
      </c>
      <c r="D178" s="216" t="s">
        <v>138</v>
      </c>
      <c r="E178" s="217" t="s">
        <v>472</v>
      </c>
      <c r="F178" s="218" t="s">
        <v>473</v>
      </c>
      <c r="G178" s="219" t="s">
        <v>165</v>
      </c>
      <c r="H178" s="220">
        <v>248.415</v>
      </c>
      <c r="I178" s="221"/>
      <c r="J178" s="222">
        <f>ROUND(I178*H178,2)</f>
        <v>0</v>
      </c>
      <c r="K178" s="218" t="s">
        <v>142</v>
      </c>
      <c r="L178" s="44"/>
      <c r="M178" s="223" t="s">
        <v>19</v>
      </c>
      <c r="N178" s="224" t="s">
        <v>43</v>
      </c>
      <c r="O178" s="80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18" t="s">
        <v>143</v>
      </c>
      <c r="AT178" s="18" t="s">
        <v>138</v>
      </c>
      <c r="AU178" s="18" t="s">
        <v>81</v>
      </c>
      <c r="AY178" s="18" t="s">
        <v>136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8" t="s">
        <v>79</v>
      </c>
      <c r="BK178" s="227">
        <f>ROUND(I178*H178,2)</f>
        <v>0</v>
      </c>
      <c r="BL178" s="18" t="s">
        <v>143</v>
      </c>
      <c r="BM178" s="18" t="s">
        <v>1190</v>
      </c>
    </row>
    <row r="179" spans="2:47" s="1" customFormat="1" ht="12">
      <c r="B179" s="39"/>
      <c r="C179" s="40"/>
      <c r="D179" s="228" t="s">
        <v>145</v>
      </c>
      <c r="E179" s="40"/>
      <c r="F179" s="229" t="s">
        <v>475</v>
      </c>
      <c r="G179" s="40"/>
      <c r="H179" s="40"/>
      <c r="I179" s="143"/>
      <c r="J179" s="40"/>
      <c r="K179" s="40"/>
      <c r="L179" s="44"/>
      <c r="M179" s="230"/>
      <c r="N179" s="80"/>
      <c r="O179" s="80"/>
      <c r="P179" s="80"/>
      <c r="Q179" s="80"/>
      <c r="R179" s="80"/>
      <c r="S179" s="80"/>
      <c r="T179" s="81"/>
      <c r="AT179" s="18" t="s">
        <v>145</v>
      </c>
      <c r="AU179" s="18" t="s">
        <v>81</v>
      </c>
    </row>
    <row r="180" spans="2:51" s="12" customFormat="1" ht="12">
      <c r="B180" s="231"/>
      <c r="C180" s="232"/>
      <c r="D180" s="228" t="s">
        <v>147</v>
      </c>
      <c r="E180" s="233" t="s">
        <v>19</v>
      </c>
      <c r="F180" s="234" t="s">
        <v>456</v>
      </c>
      <c r="G180" s="232"/>
      <c r="H180" s="233" t="s">
        <v>19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147</v>
      </c>
      <c r="AU180" s="240" t="s">
        <v>81</v>
      </c>
      <c r="AV180" s="12" t="s">
        <v>79</v>
      </c>
      <c r="AW180" s="12" t="s">
        <v>34</v>
      </c>
      <c r="AX180" s="12" t="s">
        <v>72</v>
      </c>
      <c r="AY180" s="240" t="s">
        <v>136</v>
      </c>
    </row>
    <row r="181" spans="2:51" s="12" customFormat="1" ht="12">
      <c r="B181" s="231"/>
      <c r="C181" s="232"/>
      <c r="D181" s="228" t="s">
        <v>147</v>
      </c>
      <c r="E181" s="233" t="s">
        <v>19</v>
      </c>
      <c r="F181" s="234" t="s">
        <v>476</v>
      </c>
      <c r="G181" s="232"/>
      <c r="H181" s="233" t="s">
        <v>19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147</v>
      </c>
      <c r="AU181" s="240" t="s">
        <v>81</v>
      </c>
      <c r="AV181" s="12" t="s">
        <v>79</v>
      </c>
      <c r="AW181" s="12" t="s">
        <v>34</v>
      </c>
      <c r="AX181" s="12" t="s">
        <v>72</v>
      </c>
      <c r="AY181" s="240" t="s">
        <v>136</v>
      </c>
    </row>
    <row r="182" spans="2:51" s="12" customFormat="1" ht="12">
      <c r="B182" s="231"/>
      <c r="C182" s="232"/>
      <c r="D182" s="228" t="s">
        <v>147</v>
      </c>
      <c r="E182" s="233" t="s">
        <v>19</v>
      </c>
      <c r="F182" s="234" t="s">
        <v>477</v>
      </c>
      <c r="G182" s="232"/>
      <c r="H182" s="233" t="s">
        <v>19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147</v>
      </c>
      <c r="AU182" s="240" t="s">
        <v>81</v>
      </c>
      <c r="AV182" s="12" t="s">
        <v>79</v>
      </c>
      <c r="AW182" s="12" t="s">
        <v>34</v>
      </c>
      <c r="AX182" s="12" t="s">
        <v>72</v>
      </c>
      <c r="AY182" s="240" t="s">
        <v>136</v>
      </c>
    </row>
    <row r="183" spans="2:51" s="13" customFormat="1" ht="12">
      <c r="B183" s="241"/>
      <c r="C183" s="242"/>
      <c r="D183" s="228" t="s">
        <v>147</v>
      </c>
      <c r="E183" s="243" t="s">
        <v>19</v>
      </c>
      <c r="F183" s="244" t="s">
        <v>1191</v>
      </c>
      <c r="G183" s="242"/>
      <c r="H183" s="245">
        <v>496.83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147</v>
      </c>
      <c r="AU183" s="251" t="s">
        <v>81</v>
      </c>
      <c r="AV183" s="13" t="s">
        <v>81</v>
      </c>
      <c r="AW183" s="13" t="s">
        <v>34</v>
      </c>
      <c r="AX183" s="13" t="s">
        <v>72</v>
      </c>
      <c r="AY183" s="251" t="s">
        <v>136</v>
      </c>
    </row>
    <row r="184" spans="2:51" s="12" customFormat="1" ht="12">
      <c r="B184" s="231"/>
      <c r="C184" s="232"/>
      <c r="D184" s="228" t="s">
        <v>147</v>
      </c>
      <c r="E184" s="233" t="s">
        <v>19</v>
      </c>
      <c r="F184" s="234" t="s">
        <v>483</v>
      </c>
      <c r="G184" s="232"/>
      <c r="H184" s="233" t="s">
        <v>19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147</v>
      </c>
      <c r="AU184" s="240" t="s">
        <v>81</v>
      </c>
      <c r="AV184" s="12" t="s">
        <v>79</v>
      </c>
      <c r="AW184" s="12" t="s">
        <v>34</v>
      </c>
      <c r="AX184" s="12" t="s">
        <v>72</v>
      </c>
      <c r="AY184" s="240" t="s">
        <v>136</v>
      </c>
    </row>
    <row r="185" spans="2:51" s="13" customFormat="1" ht="12">
      <c r="B185" s="241"/>
      <c r="C185" s="242"/>
      <c r="D185" s="228" t="s">
        <v>147</v>
      </c>
      <c r="E185" s="243" t="s">
        <v>19</v>
      </c>
      <c r="F185" s="244" t="s">
        <v>1192</v>
      </c>
      <c r="G185" s="242"/>
      <c r="H185" s="245">
        <v>-248.415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147</v>
      </c>
      <c r="AU185" s="251" t="s">
        <v>81</v>
      </c>
      <c r="AV185" s="13" t="s">
        <v>81</v>
      </c>
      <c r="AW185" s="13" t="s">
        <v>34</v>
      </c>
      <c r="AX185" s="13" t="s">
        <v>72</v>
      </c>
      <c r="AY185" s="251" t="s">
        <v>136</v>
      </c>
    </row>
    <row r="186" spans="2:51" s="14" customFormat="1" ht="12">
      <c r="B186" s="252"/>
      <c r="C186" s="253"/>
      <c r="D186" s="228" t="s">
        <v>147</v>
      </c>
      <c r="E186" s="254" t="s">
        <v>19</v>
      </c>
      <c r="F186" s="255" t="s">
        <v>150</v>
      </c>
      <c r="G186" s="253"/>
      <c r="H186" s="256">
        <v>248.415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AT186" s="262" t="s">
        <v>147</v>
      </c>
      <c r="AU186" s="262" t="s">
        <v>81</v>
      </c>
      <c r="AV186" s="14" t="s">
        <v>143</v>
      </c>
      <c r="AW186" s="14" t="s">
        <v>34</v>
      </c>
      <c r="AX186" s="14" t="s">
        <v>79</v>
      </c>
      <c r="AY186" s="262" t="s">
        <v>136</v>
      </c>
    </row>
    <row r="187" spans="2:65" s="1" customFormat="1" ht="20.4" customHeight="1">
      <c r="B187" s="39"/>
      <c r="C187" s="216" t="s">
        <v>210</v>
      </c>
      <c r="D187" s="216" t="s">
        <v>138</v>
      </c>
      <c r="E187" s="217" t="s">
        <v>486</v>
      </c>
      <c r="F187" s="218" t="s">
        <v>487</v>
      </c>
      <c r="G187" s="219" t="s">
        <v>165</v>
      </c>
      <c r="H187" s="220">
        <v>2484.15</v>
      </c>
      <c r="I187" s="221"/>
      <c r="J187" s="222">
        <f>ROUND(I187*H187,2)</f>
        <v>0</v>
      </c>
      <c r="K187" s="218" t="s">
        <v>142</v>
      </c>
      <c r="L187" s="44"/>
      <c r="M187" s="223" t="s">
        <v>19</v>
      </c>
      <c r="N187" s="224" t="s">
        <v>43</v>
      </c>
      <c r="O187" s="80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AR187" s="18" t="s">
        <v>143</v>
      </c>
      <c r="AT187" s="18" t="s">
        <v>138</v>
      </c>
      <c r="AU187" s="18" t="s">
        <v>81</v>
      </c>
      <c r="AY187" s="18" t="s">
        <v>136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8" t="s">
        <v>79</v>
      </c>
      <c r="BK187" s="227">
        <f>ROUND(I187*H187,2)</f>
        <v>0</v>
      </c>
      <c r="BL187" s="18" t="s">
        <v>143</v>
      </c>
      <c r="BM187" s="18" t="s">
        <v>1193</v>
      </c>
    </row>
    <row r="188" spans="2:47" s="1" customFormat="1" ht="12">
      <c r="B188" s="39"/>
      <c r="C188" s="40"/>
      <c r="D188" s="228" t="s">
        <v>145</v>
      </c>
      <c r="E188" s="40"/>
      <c r="F188" s="229" t="s">
        <v>489</v>
      </c>
      <c r="G188" s="40"/>
      <c r="H188" s="40"/>
      <c r="I188" s="143"/>
      <c r="J188" s="40"/>
      <c r="K188" s="40"/>
      <c r="L188" s="44"/>
      <c r="M188" s="230"/>
      <c r="N188" s="80"/>
      <c r="O188" s="80"/>
      <c r="P188" s="80"/>
      <c r="Q188" s="80"/>
      <c r="R188" s="80"/>
      <c r="S188" s="80"/>
      <c r="T188" s="81"/>
      <c r="AT188" s="18" t="s">
        <v>145</v>
      </c>
      <c r="AU188" s="18" t="s">
        <v>81</v>
      </c>
    </row>
    <row r="189" spans="2:51" s="12" customFormat="1" ht="12">
      <c r="B189" s="231"/>
      <c r="C189" s="232"/>
      <c r="D189" s="228" t="s">
        <v>147</v>
      </c>
      <c r="E189" s="233" t="s">
        <v>19</v>
      </c>
      <c r="F189" s="234" t="s">
        <v>456</v>
      </c>
      <c r="G189" s="232"/>
      <c r="H189" s="233" t="s">
        <v>19</v>
      </c>
      <c r="I189" s="235"/>
      <c r="J189" s="232"/>
      <c r="K189" s="232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147</v>
      </c>
      <c r="AU189" s="240" t="s">
        <v>81</v>
      </c>
      <c r="AV189" s="12" t="s">
        <v>79</v>
      </c>
      <c r="AW189" s="12" t="s">
        <v>34</v>
      </c>
      <c r="AX189" s="12" t="s">
        <v>72</v>
      </c>
      <c r="AY189" s="240" t="s">
        <v>136</v>
      </c>
    </row>
    <row r="190" spans="2:51" s="12" customFormat="1" ht="12">
      <c r="B190" s="231"/>
      <c r="C190" s="232"/>
      <c r="D190" s="228" t="s">
        <v>147</v>
      </c>
      <c r="E190" s="233" t="s">
        <v>19</v>
      </c>
      <c r="F190" s="234" t="s">
        <v>490</v>
      </c>
      <c r="G190" s="232"/>
      <c r="H190" s="233" t="s">
        <v>19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147</v>
      </c>
      <c r="AU190" s="240" t="s">
        <v>81</v>
      </c>
      <c r="AV190" s="12" t="s">
        <v>79</v>
      </c>
      <c r="AW190" s="12" t="s">
        <v>34</v>
      </c>
      <c r="AX190" s="12" t="s">
        <v>72</v>
      </c>
      <c r="AY190" s="240" t="s">
        <v>136</v>
      </c>
    </row>
    <row r="191" spans="2:51" s="12" customFormat="1" ht="12">
      <c r="B191" s="231"/>
      <c r="C191" s="232"/>
      <c r="D191" s="228" t="s">
        <v>147</v>
      </c>
      <c r="E191" s="233" t="s">
        <v>19</v>
      </c>
      <c r="F191" s="234" t="s">
        <v>477</v>
      </c>
      <c r="G191" s="232"/>
      <c r="H191" s="233" t="s">
        <v>19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147</v>
      </c>
      <c r="AU191" s="240" t="s">
        <v>81</v>
      </c>
      <c r="AV191" s="12" t="s">
        <v>79</v>
      </c>
      <c r="AW191" s="12" t="s">
        <v>34</v>
      </c>
      <c r="AX191" s="12" t="s">
        <v>72</v>
      </c>
      <c r="AY191" s="240" t="s">
        <v>136</v>
      </c>
    </row>
    <row r="192" spans="2:51" s="13" customFormat="1" ht="12">
      <c r="B192" s="241"/>
      <c r="C192" s="242"/>
      <c r="D192" s="228" t="s">
        <v>147</v>
      </c>
      <c r="E192" s="243" t="s">
        <v>19</v>
      </c>
      <c r="F192" s="244" t="s">
        <v>1194</v>
      </c>
      <c r="G192" s="242"/>
      <c r="H192" s="245">
        <v>2484.15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147</v>
      </c>
      <c r="AU192" s="251" t="s">
        <v>81</v>
      </c>
      <c r="AV192" s="13" t="s">
        <v>81</v>
      </c>
      <c r="AW192" s="13" t="s">
        <v>34</v>
      </c>
      <c r="AX192" s="13" t="s">
        <v>72</v>
      </c>
      <c r="AY192" s="251" t="s">
        <v>136</v>
      </c>
    </row>
    <row r="193" spans="2:51" s="14" customFormat="1" ht="12">
      <c r="B193" s="252"/>
      <c r="C193" s="253"/>
      <c r="D193" s="228" t="s">
        <v>147</v>
      </c>
      <c r="E193" s="254" t="s">
        <v>19</v>
      </c>
      <c r="F193" s="255" t="s">
        <v>150</v>
      </c>
      <c r="G193" s="253"/>
      <c r="H193" s="256">
        <v>2484.15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AT193" s="262" t="s">
        <v>147</v>
      </c>
      <c r="AU193" s="262" t="s">
        <v>81</v>
      </c>
      <c r="AV193" s="14" t="s">
        <v>143</v>
      </c>
      <c r="AW193" s="14" t="s">
        <v>34</v>
      </c>
      <c r="AX193" s="14" t="s">
        <v>79</v>
      </c>
      <c r="AY193" s="262" t="s">
        <v>136</v>
      </c>
    </row>
    <row r="194" spans="2:65" s="1" customFormat="1" ht="20.4" customHeight="1">
      <c r="B194" s="39"/>
      <c r="C194" s="216" t="s">
        <v>219</v>
      </c>
      <c r="D194" s="216" t="s">
        <v>138</v>
      </c>
      <c r="E194" s="217" t="s">
        <v>498</v>
      </c>
      <c r="F194" s="218" t="s">
        <v>499</v>
      </c>
      <c r="G194" s="219" t="s">
        <v>165</v>
      </c>
      <c r="H194" s="220">
        <v>496.83</v>
      </c>
      <c r="I194" s="221"/>
      <c r="J194" s="222">
        <f>ROUND(I194*H194,2)</f>
        <v>0</v>
      </c>
      <c r="K194" s="218" t="s">
        <v>142</v>
      </c>
      <c r="L194" s="44"/>
      <c r="M194" s="223" t="s">
        <v>19</v>
      </c>
      <c r="N194" s="224" t="s">
        <v>43</v>
      </c>
      <c r="O194" s="80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18" t="s">
        <v>143</v>
      </c>
      <c r="AT194" s="18" t="s">
        <v>138</v>
      </c>
      <c r="AU194" s="18" t="s">
        <v>81</v>
      </c>
      <c r="AY194" s="18" t="s">
        <v>136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8" t="s">
        <v>79</v>
      </c>
      <c r="BK194" s="227">
        <f>ROUND(I194*H194,2)</f>
        <v>0</v>
      </c>
      <c r="BL194" s="18" t="s">
        <v>143</v>
      </c>
      <c r="BM194" s="18" t="s">
        <v>1195</v>
      </c>
    </row>
    <row r="195" spans="2:47" s="1" customFormat="1" ht="12">
      <c r="B195" s="39"/>
      <c r="C195" s="40"/>
      <c r="D195" s="228" t="s">
        <v>145</v>
      </c>
      <c r="E195" s="40"/>
      <c r="F195" s="229" t="s">
        <v>501</v>
      </c>
      <c r="G195" s="40"/>
      <c r="H195" s="40"/>
      <c r="I195" s="143"/>
      <c r="J195" s="40"/>
      <c r="K195" s="40"/>
      <c r="L195" s="44"/>
      <c r="M195" s="230"/>
      <c r="N195" s="80"/>
      <c r="O195" s="80"/>
      <c r="P195" s="80"/>
      <c r="Q195" s="80"/>
      <c r="R195" s="80"/>
      <c r="S195" s="80"/>
      <c r="T195" s="81"/>
      <c r="AT195" s="18" t="s">
        <v>145</v>
      </c>
      <c r="AU195" s="18" t="s">
        <v>81</v>
      </c>
    </row>
    <row r="196" spans="2:51" s="12" customFormat="1" ht="12">
      <c r="B196" s="231"/>
      <c r="C196" s="232"/>
      <c r="D196" s="228" t="s">
        <v>147</v>
      </c>
      <c r="E196" s="233" t="s">
        <v>19</v>
      </c>
      <c r="F196" s="234" t="s">
        <v>292</v>
      </c>
      <c r="G196" s="232"/>
      <c r="H196" s="233" t="s">
        <v>19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147</v>
      </c>
      <c r="AU196" s="240" t="s">
        <v>81</v>
      </c>
      <c r="AV196" s="12" t="s">
        <v>79</v>
      </c>
      <c r="AW196" s="12" t="s">
        <v>34</v>
      </c>
      <c r="AX196" s="12" t="s">
        <v>72</v>
      </c>
      <c r="AY196" s="240" t="s">
        <v>136</v>
      </c>
    </row>
    <row r="197" spans="2:51" s="12" customFormat="1" ht="12">
      <c r="B197" s="231"/>
      <c r="C197" s="232"/>
      <c r="D197" s="228" t="s">
        <v>147</v>
      </c>
      <c r="E197" s="233" t="s">
        <v>19</v>
      </c>
      <c r="F197" s="234" t="s">
        <v>503</v>
      </c>
      <c r="G197" s="232"/>
      <c r="H197" s="233" t="s">
        <v>19</v>
      </c>
      <c r="I197" s="235"/>
      <c r="J197" s="232"/>
      <c r="K197" s="232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147</v>
      </c>
      <c r="AU197" s="240" t="s">
        <v>81</v>
      </c>
      <c r="AV197" s="12" t="s">
        <v>79</v>
      </c>
      <c r="AW197" s="12" t="s">
        <v>34</v>
      </c>
      <c r="AX197" s="12" t="s">
        <v>72</v>
      </c>
      <c r="AY197" s="240" t="s">
        <v>136</v>
      </c>
    </row>
    <row r="198" spans="2:51" s="13" customFormat="1" ht="12">
      <c r="B198" s="241"/>
      <c r="C198" s="242"/>
      <c r="D198" s="228" t="s">
        <v>147</v>
      </c>
      <c r="E198" s="243" t="s">
        <v>19</v>
      </c>
      <c r="F198" s="244" t="s">
        <v>1196</v>
      </c>
      <c r="G198" s="242"/>
      <c r="H198" s="245">
        <v>496.83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147</v>
      </c>
      <c r="AU198" s="251" t="s">
        <v>81</v>
      </c>
      <c r="AV198" s="13" t="s">
        <v>81</v>
      </c>
      <c r="AW198" s="13" t="s">
        <v>34</v>
      </c>
      <c r="AX198" s="13" t="s">
        <v>72</v>
      </c>
      <c r="AY198" s="251" t="s">
        <v>136</v>
      </c>
    </row>
    <row r="199" spans="2:51" s="14" customFormat="1" ht="12">
      <c r="B199" s="252"/>
      <c r="C199" s="253"/>
      <c r="D199" s="228" t="s">
        <v>147</v>
      </c>
      <c r="E199" s="254" t="s">
        <v>19</v>
      </c>
      <c r="F199" s="255" t="s">
        <v>150</v>
      </c>
      <c r="G199" s="253"/>
      <c r="H199" s="256">
        <v>496.83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147</v>
      </c>
      <c r="AU199" s="262" t="s">
        <v>81</v>
      </c>
      <c r="AV199" s="14" t="s">
        <v>143</v>
      </c>
      <c r="AW199" s="14" t="s">
        <v>34</v>
      </c>
      <c r="AX199" s="14" t="s">
        <v>79</v>
      </c>
      <c r="AY199" s="262" t="s">
        <v>136</v>
      </c>
    </row>
    <row r="200" spans="2:65" s="1" customFormat="1" ht="20.4" customHeight="1">
      <c r="B200" s="39"/>
      <c r="C200" s="216" t="s">
        <v>234</v>
      </c>
      <c r="D200" s="216" t="s">
        <v>138</v>
      </c>
      <c r="E200" s="217" t="s">
        <v>528</v>
      </c>
      <c r="F200" s="218" t="s">
        <v>529</v>
      </c>
      <c r="G200" s="219" t="s">
        <v>165</v>
      </c>
      <c r="H200" s="220">
        <v>248.415</v>
      </c>
      <c r="I200" s="221"/>
      <c r="J200" s="222">
        <f>ROUND(I200*H200,2)</f>
        <v>0</v>
      </c>
      <c r="K200" s="218" t="s">
        <v>142</v>
      </c>
      <c r="L200" s="44"/>
      <c r="M200" s="223" t="s">
        <v>19</v>
      </c>
      <c r="N200" s="224" t="s">
        <v>43</v>
      </c>
      <c r="O200" s="80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18" t="s">
        <v>143</v>
      </c>
      <c r="AT200" s="18" t="s">
        <v>138</v>
      </c>
      <c r="AU200" s="18" t="s">
        <v>81</v>
      </c>
      <c r="AY200" s="18" t="s">
        <v>136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8" t="s">
        <v>79</v>
      </c>
      <c r="BK200" s="227">
        <f>ROUND(I200*H200,2)</f>
        <v>0</v>
      </c>
      <c r="BL200" s="18" t="s">
        <v>143</v>
      </c>
      <c r="BM200" s="18" t="s">
        <v>1197</v>
      </c>
    </row>
    <row r="201" spans="2:47" s="1" customFormat="1" ht="12">
      <c r="B201" s="39"/>
      <c r="C201" s="40"/>
      <c r="D201" s="228" t="s">
        <v>145</v>
      </c>
      <c r="E201" s="40"/>
      <c r="F201" s="229" t="s">
        <v>531</v>
      </c>
      <c r="G201" s="40"/>
      <c r="H201" s="40"/>
      <c r="I201" s="143"/>
      <c r="J201" s="40"/>
      <c r="K201" s="40"/>
      <c r="L201" s="44"/>
      <c r="M201" s="230"/>
      <c r="N201" s="80"/>
      <c r="O201" s="80"/>
      <c r="P201" s="80"/>
      <c r="Q201" s="80"/>
      <c r="R201" s="80"/>
      <c r="S201" s="80"/>
      <c r="T201" s="81"/>
      <c r="AT201" s="18" t="s">
        <v>145</v>
      </c>
      <c r="AU201" s="18" t="s">
        <v>81</v>
      </c>
    </row>
    <row r="202" spans="2:51" s="12" customFormat="1" ht="12">
      <c r="B202" s="231"/>
      <c r="C202" s="232"/>
      <c r="D202" s="228" t="s">
        <v>147</v>
      </c>
      <c r="E202" s="233" t="s">
        <v>19</v>
      </c>
      <c r="F202" s="234" t="s">
        <v>292</v>
      </c>
      <c r="G202" s="232"/>
      <c r="H202" s="233" t="s">
        <v>19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147</v>
      </c>
      <c r="AU202" s="240" t="s">
        <v>81</v>
      </c>
      <c r="AV202" s="12" t="s">
        <v>79</v>
      </c>
      <c r="AW202" s="12" t="s">
        <v>34</v>
      </c>
      <c r="AX202" s="12" t="s">
        <v>72</v>
      </c>
      <c r="AY202" s="240" t="s">
        <v>136</v>
      </c>
    </row>
    <row r="203" spans="2:51" s="12" customFormat="1" ht="12">
      <c r="B203" s="231"/>
      <c r="C203" s="232"/>
      <c r="D203" s="228" t="s">
        <v>147</v>
      </c>
      <c r="E203" s="233" t="s">
        <v>19</v>
      </c>
      <c r="F203" s="234" t="s">
        <v>534</v>
      </c>
      <c r="G203" s="232"/>
      <c r="H203" s="233" t="s">
        <v>19</v>
      </c>
      <c r="I203" s="235"/>
      <c r="J203" s="232"/>
      <c r="K203" s="232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147</v>
      </c>
      <c r="AU203" s="240" t="s">
        <v>81</v>
      </c>
      <c r="AV203" s="12" t="s">
        <v>79</v>
      </c>
      <c r="AW203" s="12" t="s">
        <v>34</v>
      </c>
      <c r="AX203" s="12" t="s">
        <v>72</v>
      </c>
      <c r="AY203" s="240" t="s">
        <v>136</v>
      </c>
    </row>
    <row r="204" spans="2:51" s="13" customFormat="1" ht="12">
      <c r="B204" s="241"/>
      <c r="C204" s="242"/>
      <c r="D204" s="228" t="s">
        <v>147</v>
      </c>
      <c r="E204" s="243" t="s">
        <v>19</v>
      </c>
      <c r="F204" s="244" t="s">
        <v>1198</v>
      </c>
      <c r="G204" s="242"/>
      <c r="H204" s="245">
        <v>248.415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147</v>
      </c>
      <c r="AU204" s="251" t="s">
        <v>81</v>
      </c>
      <c r="AV204" s="13" t="s">
        <v>81</v>
      </c>
      <c r="AW204" s="13" t="s">
        <v>34</v>
      </c>
      <c r="AX204" s="13" t="s">
        <v>72</v>
      </c>
      <c r="AY204" s="251" t="s">
        <v>136</v>
      </c>
    </row>
    <row r="205" spans="2:51" s="14" customFormat="1" ht="12">
      <c r="B205" s="252"/>
      <c r="C205" s="253"/>
      <c r="D205" s="228" t="s">
        <v>147</v>
      </c>
      <c r="E205" s="254" t="s">
        <v>19</v>
      </c>
      <c r="F205" s="255" t="s">
        <v>150</v>
      </c>
      <c r="G205" s="253"/>
      <c r="H205" s="256">
        <v>248.415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147</v>
      </c>
      <c r="AU205" s="262" t="s">
        <v>81</v>
      </c>
      <c r="AV205" s="14" t="s">
        <v>143</v>
      </c>
      <c r="AW205" s="14" t="s">
        <v>34</v>
      </c>
      <c r="AX205" s="14" t="s">
        <v>79</v>
      </c>
      <c r="AY205" s="262" t="s">
        <v>136</v>
      </c>
    </row>
    <row r="206" spans="2:65" s="1" customFormat="1" ht="14.4" customHeight="1">
      <c r="B206" s="39"/>
      <c r="C206" s="216" t="s">
        <v>242</v>
      </c>
      <c r="D206" s="216" t="s">
        <v>138</v>
      </c>
      <c r="E206" s="217" t="s">
        <v>537</v>
      </c>
      <c r="F206" s="218" t="s">
        <v>538</v>
      </c>
      <c r="G206" s="219" t="s">
        <v>165</v>
      </c>
      <c r="H206" s="220">
        <v>22.33</v>
      </c>
      <c r="I206" s="221"/>
      <c r="J206" s="222">
        <f>ROUND(I206*H206,2)</f>
        <v>0</v>
      </c>
      <c r="K206" s="218" t="s">
        <v>19</v>
      </c>
      <c r="L206" s="44"/>
      <c r="M206" s="223" t="s">
        <v>19</v>
      </c>
      <c r="N206" s="224" t="s">
        <v>43</v>
      </c>
      <c r="O206" s="80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AR206" s="18" t="s">
        <v>143</v>
      </c>
      <c r="AT206" s="18" t="s">
        <v>138</v>
      </c>
      <c r="AU206" s="18" t="s">
        <v>81</v>
      </c>
      <c r="AY206" s="18" t="s">
        <v>136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8" t="s">
        <v>79</v>
      </c>
      <c r="BK206" s="227">
        <f>ROUND(I206*H206,2)</f>
        <v>0</v>
      </c>
      <c r="BL206" s="18" t="s">
        <v>143</v>
      </c>
      <c r="BM206" s="18" t="s">
        <v>1199</v>
      </c>
    </row>
    <row r="207" spans="2:47" s="1" customFormat="1" ht="12">
      <c r="B207" s="39"/>
      <c r="C207" s="40"/>
      <c r="D207" s="228" t="s">
        <v>145</v>
      </c>
      <c r="E207" s="40"/>
      <c r="F207" s="229" t="s">
        <v>538</v>
      </c>
      <c r="G207" s="40"/>
      <c r="H207" s="40"/>
      <c r="I207" s="143"/>
      <c r="J207" s="40"/>
      <c r="K207" s="40"/>
      <c r="L207" s="44"/>
      <c r="M207" s="230"/>
      <c r="N207" s="80"/>
      <c r="O207" s="80"/>
      <c r="P207" s="80"/>
      <c r="Q207" s="80"/>
      <c r="R207" s="80"/>
      <c r="S207" s="80"/>
      <c r="T207" s="81"/>
      <c r="AT207" s="18" t="s">
        <v>145</v>
      </c>
      <c r="AU207" s="18" t="s">
        <v>81</v>
      </c>
    </row>
    <row r="208" spans="2:47" s="1" customFormat="1" ht="12">
      <c r="B208" s="39"/>
      <c r="C208" s="40"/>
      <c r="D208" s="228" t="s">
        <v>540</v>
      </c>
      <c r="E208" s="40"/>
      <c r="F208" s="273" t="s">
        <v>541</v>
      </c>
      <c r="G208" s="40"/>
      <c r="H208" s="40"/>
      <c r="I208" s="143"/>
      <c r="J208" s="40"/>
      <c r="K208" s="40"/>
      <c r="L208" s="44"/>
      <c r="M208" s="230"/>
      <c r="N208" s="80"/>
      <c r="O208" s="80"/>
      <c r="P208" s="80"/>
      <c r="Q208" s="80"/>
      <c r="R208" s="80"/>
      <c r="S208" s="80"/>
      <c r="T208" s="81"/>
      <c r="AT208" s="18" t="s">
        <v>540</v>
      </c>
      <c r="AU208" s="18" t="s">
        <v>81</v>
      </c>
    </row>
    <row r="209" spans="2:51" s="12" customFormat="1" ht="12">
      <c r="B209" s="231"/>
      <c r="C209" s="232"/>
      <c r="D209" s="228" t="s">
        <v>147</v>
      </c>
      <c r="E209" s="233" t="s">
        <v>19</v>
      </c>
      <c r="F209" s="234" t="s">
        <v>542</v>
      </c>
      <c r="G209" s="232"/>
      <c r="H209" s="233" t="s">
        <v>19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147</v>
      </c>
      <c r="AU209" s="240" t="s">
        <v>81</v>
      </c>
      <c r="AV209" s="12" t="s">
        <v>79</v>
      </c>
      <c r="AW209" s="12" t="s">
        <v>34</v>
      </c>
      <c r="AX209" s="12" t="s">
        <v>72</v>
      </c>
      <c r="AY209" s="240" t="s">
        <v>136</v>
      </c>
    </row>
    <row r="210" spans="2:51" s="13" customFormat="1" ht="12">
      <c r="B210" s="241"/>
      <c r="C210" s="242"/>
      <c r="D210" s="228" t="s">
        <v>147</v>
      </c>
      <c r="E210" s="243" t="s">
        <v>19</v>
      </c>
      <c r="F210" s="244" t="s">
        <v>1200</v>
      </c>
      <c r="G210" s="242"/>
      <c r="H210" s="245">
        <v>22.33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147</v>
      </c>
      <c r="AU210" s="251" t="s">
        <v>81</v>
      </c>
      <c r="AV210" s="13" t="s">
        <v>81</v>
      </c>
      <c r="AW210" s="13" t="s">
        <v>34</v>
      </c>
      <c r="AX210" s="13" t="s">
        <v>72</v>
      </c>
      <c r="AY210" s="251" t="s">
        <v>136</v>
      </c>
    </row>
    <row r="211" spans="2:51" s="14" customFormat="1" ht="12">
      <c r="B211" s="252"/>
      <c r="C211" s="253"/>
      <c r="D211" s="228" t="s">
        <v>147</v>
      </c>
      <c r="E211" s="254" t="s">
        <v>19</v>
      </c>
      <c r="F211" s="255" t="s">
        <v>150</v>
      </c>
      <c r="G211" s="253"/>
      <c r="H211" s="256">
        <v>22.33</v>
      </c>
      <c r="I211" s="257"/>
      <c r="J211" s="253"/>
      <c r="K211" s="253"/>
      <c r="L211" s="258"/>
      <c r="M211" s="259"/>
      <c r="N211" s="260"/>
      <c r="O211" s="260"/>
      <c r="P211" s="260"/>
      <c r="Q211" s="260"/>
      <c r="R211" s="260"/>
      <c r="S211" s="260"/>
      <c r="T211" s="261"/>
      <c r="AT211" s="262" t="s">
        <v>147</v>
      </c>
      <c r="AU211" s="262" t="s">
        <v>81</v>
      </c>
      <c r="AV211" s="14" t="s">
        <v>143</v>
      </c>
      <c r="AW211" s="14" t="s">
        <v>34</v>
      </c>
      <c r="AX211" s="14" t="s">
        <v>79</v>
      </c>
      <c r="AY211" s="262" t="s">
        <v>136</v>
      </c>
    </row>
    <row r="212" spans="2:65" s="1" customFormat="1" ht="20.4" customHeight="1">
      <c r="B212" s="39"/>
      <c r="C212" s="216" t="s">
        <v>249</v>
      </c>
      <c r="D212" s="216" t="s">
        <v>138</v>
      </c>
      <c r="E212" s="217" t="s">
        <v>552</v>
      </c>
      <c r="F212" s="218" t="s">
        <v>553</v>
      </c>
      <c r="G212" s="219" t="s">
        <v>343</v>
      </c>
      <c r="H212" s="220">
        <v>447.147</v>
      </c>
      <c r="I212" s="221"/>
      <c r="J212" s="222">
        <f>ROUND(I212*H212,2)</f>
        <v>0</v>
      </c>
      <c r="K212" s="218" t="s">
        <v>142</v>
      </c>
      <c r="L212" s="44"/>
      <c r="M212" s="223" t="s">
        <v>19</v>
      </c>
      <c r="N212" s="224" t="s">
        <v>43</v>
      </c>
      <c r="O212" s="80"/>
      <c r="P212" s="225">
        <f>O212*H212</f>
        <v>0</v>
      </c>
      <c r="Q212" s="225">
        <v>0</v>
      </c>
      <c r="R212" s="225">
        <f>Q212*H212</f>
        <v>0</v>
      </c>
      <c r="S212" s="225">
        <v>0</v>
      </c>
      <c r="T212" s="226">
        <f>S212*H212</f>
        <v>0</v>
      </c>
      <c r="AR212" s="18" t="s">
        <v>143</v>
      </c>
      <c r="AT212" s="18" t="s">
        <v>138</v>
      </c>
      <c r="AU212" s="18" t="s">
        <v>81</v>
      </c>
      <c r="AY212" s="18" t="s">
        <v>136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8" t="s">
        <v>79</v>
      </c>
      <c r="BK212" s="227">
        <f>ROUND(I212*H212,2)</f>
        <v>0</v>
      </c>
      <c r="BL212" s="18" t="s">
        <v>143</v>
      </c>
      <c r="BM212" s="18" t="s">
        <v>1201</v>
      </c>
    </row>
    <row r="213" spans="2:47" s="1" customFormat="1" ht="12">
      <c r="B213" s="39"/>
      <c r="C213" s="40"/>
      <c r="D213" s="228" t="s">
        <v>145</v>
      </c>
      <c r="E213" s="40"/>
      <c r="F213" s="229" t="s">
        <v>555</v>
      </c>
      <c r="G213" s="40"/>
      <c r="H213" s="40"/>
      <c r="I213" s="143"/>
      <c r="J213" s="40"/>
      <c r="K213" s="40"/>
      <c r="L213" s="44"/>
      <c r="M213" s="230"/>
      <c r="N213" s="80"/>
      <c r="O213" s="80"/>
      <c r="P213" s="80"/>
      <c r="Q213" s="80"/>
      <c r="R213" s="80"/>
      <c r="S213" s="80"/>
      <c r="T213" s="81"/>
      <c r="AT213" s="18" t="s">
        <v>145</v>
      </c>
      <c r="AU213" s="18" t="s">
        <v>81</v>
      </c>
    </row>
    <row r="214" spans="2:51" s="12" customFormat="1" ht="12">
      <c r="B214" s="231"/>
      <c r="C214" s="232"/>
      <c r="D214" s="228" t="s">
        <v>147</v>
      </c>
      <c r="E214" s="233" t="s">
        <v>19</v>
      </c>
      <c r="F214" s="234" t="s">
        <v>556</v>
      </c>
      <c r="G214" s="232"/>
      <c r="H214" s="233" t="s">
        <v>19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147</v>
      </c>
      <c r="AU214" s="240" t="s">
        <v>81</v>
      </c>
      <c r="AV214" s="12" t="s">
        <v>79</v>
      </c>
      <c r="AW214" s="12" t="s">
        <v>34</v>
      </c>
      <c r="AX214" s="12" t="s">
        <v>72</v>
      </c>
      <c r="AY214" s="240" t="s">
        <v>136</v>
      </c>
    </row>
    <row r="215" spans="2:51" s="12" customFormat="1" ht="12">
      <c r="B215" s="231"/>
      <c r="C215" s="232"/>
      <c r="D215" s="228" t="s">
        <v>147</v>
      </c>
      <c r="E215" s="233" t="s">
        <v>19</v>
      </c>
      <c r="F215" s="234" t="s">
        <v>557</v>
      </c>
      <c r="G215" s="232"/>
      <c r="H215" s="233" t="s">
        <v>19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147</v>
      </c>
      <c r="AU215" s="240" t="s">
        <v>81</v>
      </c>
      <c r="AV215" s="12" t="s">
        <v>79</v>
      </c>
      <c r="AW215" s="12" t="s">
        <v>34</v>
      </c>
      <c r="AX215" s="12" t="s">
        <v>72</v>
      </c>
      <c r="AY215" s="240" t="s">
        <v>136</v>
      </c>
    </row>
    <row r="216" spans="2:51" s="13" customFormat="1" ht="12">
      <c r="B216" s="241"/>
      <c r="C216" s="242"/>
      <c r="D216" s="228" t="s">
        <v>147</v>
      </c>
      <c r="E216" s="243" t="s">
        <v>19</v>
      </c>
      <c r="F216" s="244" t="s">
        <v>1202</v>
      </c>
      <c r="G216" s="242"/>
      <c r="H216" s="245">
        <v>447.147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147</v>
      </c>
      <c r="AU216" s="251" t="s">
        <v>81</v>
      </c>
      <c r="AV216" s="13" t="s">
        <v>81</v>
      </c>
      <c r="AW216" s="13" t="s">
        <v>34</v>
      </c>
      <c r="AX216" s="13" t="s">
        <v>72</v>
      </c>
      <c r="AY216" s="251" t="s">
        <v>136</v>
      </c>
    </row>
    <row r="217" spans="2:51" s="14" customFormat="1" ht="12">
      <c r="B217" s="252"/>
      <c r="C217" s="253"/>
      <c r="D217" s="228" t="s">
        <v>147</v>
      </c>
      <c r="E217" s="254" t="s">
        <v>19</v>
      </c>
      <c r="F217" s="255" t="s">
        <v>150</v>
      </c>
      <c r="G217" s="253"/>
      <c r="H217" s="256">
        <v>447.147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147</v>
      </c>
      <c r="AU217" s="262" t="s">
        <v>81</v>
      </c>
      <c r="AV217" s="14" t="s">
        <v>143</v>
      </c>
      <c r="AW217" s="14" t="s">
        <v>34</v>
      </c>
      <c r="AX217" s="14" t="s">
        <v>79</v>
      </c>
      <c r="AY217" s="262" t="s">
        <v>136</v>
      </c>
    </row>
    <row r="218" spans="2:65" s="1" customFormat="1" ht="20.4" customHeight="1">
      <c r="B218" s="39"/>
      <c r="C218" s="216" t="s">
        <v>8</v>
      </c>
      <c r="D218" s="216" t="s">
        <v>138</v>
      </c>
      <c r="E218" s="217" t="s">
        <v>589</v>
      </c>
      <c r="F218" s="218" t="s">
        <v>590</v>
      </c>
      <c r="G218" s="219" t="s">
        <v>141</v>
      </c>
      <c r="H218" s="220">
        <v>223.3</v>
      </c>
      <c r="I218" s="221"/>
      <c r="J218" s="222">
        <f>ROUND(I218*H218,2)</f>
        <v>0</v>
      </c>
      <c r="K218" s="218" t="s">
        <v>142</v>
      </c>
      <c r="L218" s="44"/>
      <c r="M218" s="223" t="s">
        <v>19</v>
      </c>
      <c r="N218" s="224" t="s">
        <v>43</v>
      </c>
      <c r="O218" s="80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AR218" s="18" t="s">
        <v>143</v>
      </c>
      <c r="AT218" s="18" t="s">
        <v>138</v>
      </c>
      <c r="AU218" s="18" t="s">
        <v>81</v>
      </c>
      <c r="AY218" s="18" t="s">
        <v>136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8" t="s">
        <v>79</v>
      </c>
      <c r="BK218" s="227">
        <f>ROUND(I218*H218,2)</f>
        <v>0</v>
      </c>
      <c r="BL218" s="18" t="s">
        <v>143</v>
      </c>
      <c r="BM218" s="18" t="s">
        <v>1203</v>
      </c>
    </row>
    <row r="219" spans="2:47" s="1" customFormat="1" ht="12">
      <c r="B219" s="39"/>
      <c r="C219" s="40"/>
      <c r="D219" s="228" t="s">
        <v>145</v>
      </c>
      <c r="E219" s="40"/>
      <c r="F219" s="229" t="s">
        <v>592</v>
      </c>
      <c r="G219" s="40"/>
      <c r="H219" s="40"/>
      <c r="I219" s="143"/>
      <c r="J219" s="40"/>
      <c r="K219" s="40"/>
      <c r="L219" s="44"/>
      <c r="M219" s="230"/>
      <c r="N219" s="80"/>
      <c r="O219" s="80"/>
      <c r="P219" s="80"/>
      <c r="Q219" s="80"/>
      <c r="R219" s="80"/>
      <c r="S219" s="80"/>
      <c r="T219" s="81"/>
      <c r="AT219" s="18" t="s">
        <v>145</v>
      </c>
      <c r="AU219" s="18" t="s">
        <v>81</v>
      </c>
    </row>
    <row r="220" spans="2:51" s="12" customFormat="1" ht="12">
      <c r="B220" s="231"/>
      <c r="C220" s="232"/>
      <c r="D220" s="228" t="s">
        <v>147</v>
      </c>
      <c r="E220" s="233" t="s">
        <v>19</v>
      </c>
      <c r="F220" s="234" t="s">
        <v>593</v>
      </c>
      <c r="G220" s="232"/>
      <c r="H220" s="233" t="s">
        <v>19</v>
      </c>
      <c r="I220" s="235"/>
      <c r="J220" s="232"/>
      <c r="K220" s="232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147</v>
      </c>
      <c r="AU220" s="240" t="s">
        <v>81</v>
      </c>
      <c r="AV220" s="12" t="s">
        <v>79</v>
      </c>
      <c r="AW220" s="12" t="s">
        <v>34</v>
      </c>
      <c r="AX220" s="12" t="s">
        <v>72</v>
      </c>
      <c r="AY220" s="240" t="s">
        <v>136</v>
      </c>
    </row>
    <row r="221" spans="2:51" s="13" customFormat="1" ht="12">
      <c r="B221" s="241"/>
      <c r="C221" s="242"/>
      <c r="D221" s="228" t="s">
        <v>147</v>
      </c>
      <c r="E221" s="243" t="s">
        <v>19</v>
      </c>
      <c r="F221" s="244" t="s">
        <v>1204</v>
      </c>
      <c r="G221" s="242"/>
      <c r="H221" s="245">
        <v>223.3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147</v>
      </c>
      <c r="AU221" s="251" t="s">
        <v>81</v>
      </c>
      <c r="AV221" s="13" t="s">
        <v>81</v>
      </c>
      <c r="AW221" s="13" t="s">
        <v>34</v>
      </c>
      <c r="AX221" s="13" t="s">
        <v>72</v>
      </c>
      <c r="AY221" s="251" t="s">
        <v>136</v>
      </c>
    </row>
    <row r="222" spans="2:51" s="14" customFormat="1" ht="12">
      <c r="B222" s="252"/>
      <c r="C222" s="253"/>
      <c r="D222" s="228" t="s">
        <v>147</v>
      </c>
      <c r="E222" s="254" t="s">
        <v>19</v>
      </c>
      <c r="F222" s="255" t="s">
        <v>150</v>
      </c>
      <c r="G222" s="253"/>
      <c r="H222" s="256">
        <v>223.3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AT222" s="262" t="s">
        <v>147</v>
      </c>
      <c r="AU222" s="262" t="s">
        <v>81</v>
      </c>
      <c r="AV222" s="14" t="s">
        <v>143</v>
      </c>
      <c r="AW222" s="14" t="s">
        <v>34</v>
      </c>
      <c r="AX222" s="14" t="s">
        <v>79</v>
      </c>
      <c r="AY222" s="262" t="s">
        <v>136</v>
      </c>
    </row>
    <row r="223" spans="2:65" s="1" customFormat="1" ht="20.4" customHeight="1">
      <c r="B223" s="39"/>
      <c r="C223" s="263" t="s">
        <v>263</v>
      </c>
      <c r="D223" s="263" t="s">
        <v>340</v>
      </c>
      <c r="E223" s="264" t="s">
        <v>596</v>
      </c>
      <c r="F223" s="265" t="s">
        <v>597</v>
      </c>
      <c r="G223" s="266" t="s">
        <v>584</v>
      </c>
      <c r="H223" s="267">
        <v>6.9</v>
      </c>
      <c r="I223" s="268"/>
      <c r="J223" s="269">
        <f>ROUND(I223*H223,2)</f>
        <v>0</v>
      </c>
      <c r="K223" s="265" t="s">
        <v>142</v>
      </c>
      <c r="L223" s="270"/>
      <c r="M223" s="271" t="s">
        <v>19</v>
      </c>
      <c r="N223" s="272" t="s">
        <v>43</v>
      </c>
      <c r="O223" s="80"/>
      <c r="P223" s="225">
        <f>O223*H223</f>
        <v>0</v>
      </c>
      <c r="Q223" s="225">
        <v>0.001</v>
      </c>
      <c r="R223" s="225">
        <f>Q223*H223</f>
        <v>0.006900000000000001</v>
      </c>
      <c r="S223" s="225">
        <v>0</v>
      </c>
      <c r="T223" s="226">
        <f>S223*H223</f>
        <v>0</v>
      </c>
      <c r="AR223" s="18" t="s">
        <v>197</v>
      </c>
      <c r="AT223" s="18" t="s">
        <v>340</v>
      </c>
      <c r="AU223" s="18" t="s">
        <v>81</v>
      </c>
      <c r="AY223" s="18" t="s">
        <v>136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8" t="s">
        <v>79</v>
      </c>
      <c r="BK223" s="227">
        <f>ROUND(I223*H223,2)</f>
        <v>0</v>
      </c>
      <c r="BL223" s="18" t="s">
        <v>143</v>
      </c>
      <c r="BM223" s="18" t="s">
        <v>1205</v>
      </c>
    </row>
    <row r="224" spans="2:47" s="1" customFormat="1" ht="12">
      <c r="B224" s="39"/>
      <c r="C224" s="40"/>
      <c r="D224" s="228" t="s">
        <v>145</v>
      </c>
      <c r="E224" s="40"/>
      <c r="F224" s="229" t="s">
        <v>597</v>
      </c>
      <c r="G224" s="40"/>
      <c r="H224" s="40"/>
      <c r="I224" s="143"/>
      <c r="J224" s="40"/>
      <c r="K224" s="40"/>
      <c r="L224" s="44"/>
      <c r="M224" s="230"/>
      <c r="N224" s="80"/>
      <c r="O224" s="80"/>
      <c r="P224" s="80"/>
      <c r="Q224" s="80"/>
      <c r="R224" s="80"/>
      <c r="S224" s="80"/>
      <c r="T224" s="81"/>
      <c r="AT224" s="18" t="s">
        <v>145</v>
      </c>
      <c r="AU224" s="18" t="s">
        <v>81</v>
      </c>
    </row>
    <row r="225" spans="2:51" s="12" customFormat="1" ht="12">
      <c r="B225" s="231"/>
      <c r="C225" s="232"/>
      <c r="D225" s="228" t="s">
        <v>147</v>
      </c>
      <c r="E225" s="233" t="s">
        <v>19</v>
      </c>
      <c r="F225" s="234" t="s">
        <v>599</v>
      </c>
      <c r="G225" s="232"/>
      <c r="H225" s="233" t="s">
        <v>19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147</v>
      </c>
      <c r="AU225" s="240" t="s">
        <v>81</v>
      </c>
      <c r="AV225" s="12" t="s">
        <v>79</v>
      </c>
      <c r="AW225" s="12" t="s">
        <v>34</v>
      </c>
      <c r="AX225" s="12" t="s">
        <v>72</v>
      </c>
      <c r="AY225" s="240" t="s">
        <v>136</v>
      </c>
    </row>
    <row r="226" spans="2:51" s="13" customFormat="1" ht="12">
      <c r="B226" s="241"/>
      <c r="C226" s="242"/>
      <c r="D226" s="228" t="s">
        <v>147</v>
      </c>
      <c r="E226" s="243" t="s">
        <v>19</v>
      </c>
      <c r="F226" s="244" t="s">
        <v>1206</v>
      </c>
      <c r="G226" s="242"/>
      <c r="H226" s="245">
        <v>6.9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147</v>
      </c>
      <c r="AU226" s="251" t="s">
        <v>81</v>
      </c>
      <c r="AV226" s="13" t="s">
        <v>81</v>
      </c>
      <c r="AW226" s="13" t="s">
        <v>34</v>
      </c>
      <c r="AX226" s="13" t="s">
        <v>72</v>
      </c>
      <c r="AY226" s="251" t="s">
        <v>136</v>
      </c>
    </row>
    <row r="227" spans="2:51" s="14" customFormat="1" ht="12">
      <c r="B227" s="252"/>
      <c r="C227" s="253"/>
      <c r="D227" s="228" t="s">
        <v>147</v>
      </c>
      <c r="E227" s="254" t="s">
        <v>19</v>
      </c>
      <c r="F227" s="255" t="s">
        <v>150</v>
      </c>
      <c r="G227" s="253"/>
      <c r="H227" s="256">
        <v>6.9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AT227" s="262" t="s">
        <v>147</v>
      </c>
      <c r="AU227" s="262" t="s">
        <v>81</v>
      </c>
      <c r="AV227" s="14" t="s">
        <v>143</v>
      </c>
      <c r="AW227" s="14" t="s">
        <v>34</v>
      </c>
      <c r="AX227" s="14" t="s">
        <v>79</v>
      </c>
      <c r="AY227" s="262" t="s">
        <v>136</v>
      </c>
    </row>
    <row r="228" spans="2:65" s="1" customFormat="1" ht="20.4" customHeight="1">
      <c r="B228" s="39"/>
      <c r="C228" s="216" t="s">
        <v>274</v>
      </c>
      <c r="D228" s="216" t="s">
        <v>138</v>
      </c>
      <c r="E228" s="217" t="s">
        <v>602</v>
      </c>
      <c r="F228" s="218" t="s">
        <v>603</v>
      </c>
      <c r="G228" s="219" t="s">
        <v>141</v>
      </c>
      <c r="H228" s="220">
        <v>242.5</v>
      </c>
      <c r="I228" s="221"/>
      <c r="J228" s="222">
        <f>ROUND(I228*H228,2)</f>
        <v>0</v>
      </c>
      <c r="K228" s="218" t="s">
        <v>142</v>
      </c>
      <c r="L228" s="44"/>
      <c r="M228" s="223" t="s">
        <v>19</v>
      </c>
      <c r="N228" s="224" t="s">
        <v>43</v>
      </c>
      <c r="O228" s="80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AR228" s="18" t="s">
        <v>143</v>
      </c>
      <c r="AT228" s="18" t="s">
        <v>138</v>
      </c>
      <c r="AU228" s="18" t="s">
        <v>81</v>
      </c>
      <c r="AY228" s="18" t="s">
        <v>136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8" t="s">
        <v>79</v>
      </c>
      <c r="BK228" s="227">
        <f>ROUND(I228*H228,2)</f>
        <v>0</v>
      </c>
      <c r="BL228" s="18" t="s">
        <v>143</v>
      </c>
      <c r="BM228" s="18" t="s">
        <v>1207</v>
      </c>
    </row>
    <row r="229" spans="2:47" s="1" customFormat="1" ht="12">
      <c r="B229" s="39"/>
      <c r="C229" s="40"/>
      <c r="D229" s="228" t="s">
        <v>145</v>
      </c>
      <c r="E229" s="40"/>
      <c r="F229" s="229" t="s">
        <v>605</v>
      </c>
      <c r="G229" s="40"/>
      <c r="H229" s="40"/>
      <c r="I229" s="143"/>
      <c r="J229" s="40"/>
      <c r="K229" s="40"/>
      <c r="L229" s="44"/>
      <c r="M229" s="230"/>
      <c r="N229" s="80"/>
      <c r="O229" s="80"/>
      <c r="P229" s="80"/>
      <c r="Q229" s="80"/>
      <c r="R229" s="80"/>
      <c r="S229" s="80"/>
      <c r="T229" s="81"/>
      <c r="AT229" s="18" t="s">
        <v>145</v>
      </c>
      <c r="AU229" s="18" t="s">
        <v>81</v>
      </c>
    </row>
    <row r="230" spans="2:51" s="12" customFormat="1" ht="12">
      <c r="B230" s="231"/>
      <c r="C230" s="232"/>
      <c r="D230" s="228" t="s">
        <v>147</v>
      </c>
      <c r="E230" s="233" t="s">
        <v>19</v>
      </c>
      <c r="F230" s="234" t="s">
        <v>606</v>
      </c>
      <c r="G230" s="232"/>
      <c r="H230" s="233" t="s">
        <v>19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147</v>
      </c>
      <c r="AU230" s="240" t="s">
        <v>81</v>
      </c>
      <c r="AV230" s="12" t="s">
        <v>79</v>
      </c>
      <c r="AW230" s="12" t="s">
        <v>34</v>
      </c>
      <c r="AX230" s="12" t="s">
        <v>72</v>
      </c>
      <c r="AY230" s="240" t="s">
        <v>136</v>
      </c>
    </row>
    <row r="231" spans="2:51" s="12" customFormat="1" ht="12">
      <c r="B231" s="231"/>
      <c r="C231" s="232"/>
      <c r="D231" s="228" t="s">
        <v>147</v>
      </c>
      <c r="E231" s="233" t="s">
        <v>19</v>
      </c>
      <c r="F231" s="234" t="s">
        <v>1136</v>
      </c>
      <c r="G231" s="232"/>
      <c r="H231" s="233" t="s">
        <v>19</v>
      </c>
      <c r="I231" s="235"/>
      <c r="J231" s="232"/>
      <c r="K231" s="232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147</v>
      </c>
      <c r="AU231" s="240" t="s">
        <v>81</v>
      </c>
      <c r="AV231" s="12" t="s">
        <v>79</v>
      </c>
      <c r="AW231" s="12" t="s">
        <v>34</v>
      </c>
      <c r="AX231" s="12" t="s">
        <v>72</v>
      </c>
      <c r="AY231" s="240" t="s">
        <v>136</v>
      </c>
    </row>
    <row r="232" spans="2:51" s="13" customFormat="1" ht="12">
      <c r="B232" s="241"/>
      <c r="C232" s="242"/>
      <c r="D232" s="228" t="s">
        <v>147</v>
      </c>
      <c r="E232" s="243" t="s">
        <v>19</v>
      </c>
      <c r="F232" s="244" t="s">
        <v>1208</v>
      </c>
      <c r="G232" s="242"/>
      <c r="H232" s="245">
        <v>66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147</v>
      </c>
      <c r="AU232" s="251" t="s">
        <v>81</v>
      </c>
      <c r="AV232" s="13" t="s">
        <v>81</v>
      </c>
      <c r="AW232" s="13" t="s">
        <v>34</v>
      </c>
      <c r="AX232" s="13" t="s">
        <v>72</v>
      </c>
      <c r="AY232" s="251" t="s">
        <v>136</v>
      </c>
    </row>
    <row r="233" spans="2:51" s="13" customFormat="1" ht="12">
      <c r="B233" s="241"/>
      <c r="C233" s="242"/>
      <c r="D233" s="228" t="s">
        <v>147</v>
      </c>
      <c r="E233" s="243" t="s">
        <v>19</v>
      </c>
      <c r="F233" s="244" t="s">
        <v>189</v>
      </c>
      <c r="G233" s="242"/>
      <c r="H233" s="245">
        <v>7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147</v>
      </c>
      <c r="AU233" s="251" t="s">
        <v>81</v>
      </c>
      <c r="AV233" s="13" t="s">
        <v>81</v>
      </c>
      <c r="AW233" s="13" t="s">
        <v>34</v>
      </c>
      <c r="AX233" s="13" t="s">
        <v>72</v>
      </c>
      <c r="AY233" s="251" t="s">
        <v>136</v>
      </c>
    </row>
    <row r="234" spans="2:51" s="12" customFormat="1" ht="12">
      <c r="B234" s="231"/>
      <c r="C234" s="232"/>
      <c r="D234" s="228" t="s">
        <v>147</v>
      </c>
      <c r="E234" s="233" t="s">
        <v>19</v>
      </c>
      <c r="F234" s="234" t="s">
        <v>1139</v>
      </c>
      <c r="G234" s="232"/>
      <c r="H234" s="233" t="s">
        <v>19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147</v>
      </c>
      <c r="AU234" s="240" t="s">
        <v>81</v>
      </c>
      <c r="AV234" s="12" t="s">
        <v>79</v>
      </c>
      <c r="AW234" s="12" t="s">
        <v>34</v>
      </c>
      <c r="AX234" s="12" t="s">
        <v>72</v>
      </c>
      <c r="AY234" s="240" t="s">
        <v>136</v>
      </c>
    </row>
    <row r="235" spans="2:51" s="13" customFormat="1" ht="12">
      <c r="B235" s="241"/>
      <c r="C235" s="242"/>
      <c r="D235" s="228" t="s">
        <v>147</v>
      </c>
      <c r="E235" s="243" t="s">
        <v>19</v>
      </c>
      <c r="F235" s="244" t="s">
        <v>1209</v>
      </c>
      <c r="G235" s="242"/>
      <c r="H235" s="245">
        <v>22.9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147</v>
      </c>
      <c r="AU235" s="251" t="s">
        <v>81</v>
      </c>
      <c r="AV235" s="13" t="s">
        <v>81</v>
      </c>
      <c r="AW235" s="13" t="s">
        <v>34</v>
      </c>
      <c r="AX235" s="13" t="s">
        <v>72</v>
      </c>
      <c r="AY235" s="251" t="s">
        <v>136</v>
      </c>
    </row>
    <row r="236" spans="2:51" s="12" customFormat="1" ht="12">
      <c r="B236" s="231"/>
      <c r="C236" s="232"/>
      <c r="D236" s="228" t="s">
        <v>147</v>
      </c>
      <c r="E236" s="233" t="s">
        <v>19</v>
      </c>
      <c r="F236" s="234" t="s">
        <v>1210</v>
      </c>
      <c r="G236" s="232"/>
      <c r="H236" s="233" t="s">
        <v>19</v>
      </c>
      <c r="I236" s="235"/>
      <c r="J236" s="232"/>
      <c r="K236" s="232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147</v>
      </c>
      <c r="AU236" s="240" t="s">
        <v>81</v>
      </c>
      <c r="AV236" s="12" t="s">
        <v>79</v>
      </c>
      <c r="AW236" s="12" t="s">
        <v>34</v>
      </c>
      <c r="AX236" s="12" t="s">
        <v>72</v>
      </c>
      <c r="AY236" s="240" t="s">
        <v>136</v>
      </c>
    </row>
    <row r="237" spans="2:51" s="13" customFormat="1" ht="12">
      <c r="B237" s="241"/>
      <c r="C237" s="242"/>
      <c r="D237" s="228" t="s">
        <v>147</v>
      </c>
      <c r="E237" s="243" t="s">
        <v>19</v>
      </c>
      <c r="F237" s="244" t="s">
        <v>1211</v>
      </c>
      <c r="G237" s="242"/>
      <c r="H237" s="245">
        <v>9.2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147</v>
      </c>
      <c r="AU237" s="251" t="s">
        <v>81</v>
      </c>
      <c r="AV237" s="13" t="s">
        <v>81</v>
      </c>
      <c r="AW237" s="13" t="s">
        <v>34</v>
      </c>
      <c r="AX237" s="13" t="s">
        <v>72</v>
      </c>
      <c r="AY237" s="251" t="s">
        <v>136</v>
      </c>
    </row>
    <row r="238" spans="2:51" s="13" customFormat="1" ht="12">
      <c r="B238" s="241"/>
      <c r="C238" s="242"/>
      <c r="D238" s="228" t="s">
        <v>147</v>
      </c>
      <c r="E238" s="243" t="s">
        <v>19</v>
      </c>
      <c r="F238" s="244" t="s">
        <v>1212</v>
      </c>
      <c r="G238" s="242"/>
      <c r="H238" s="245">
        <v>8.8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147</v>
      </c>
      <c r="AU238" s="251" t="s">
        <v>81</v>
      </c>
      <c r="AV238" s="13" t="s">
        <v>81</v>
      </c>
      <c r="AW238" s="13" t="s">
        <v>34</v>
      </c>
      <c r="AX238" s="13" t="s">
        <v>72</v>
      </c>
      <c r="AY238" s="251" t="s">
        <v>136</v>
      </c>
    </row>
    <row r="239" spans="2:51" s="13" customFormat="1" ht="12">
      <c r="B239" s="241"/>
      <c r="C239" s="242"/>
      <c r="D239" s="228" t="s">
        <v>147</v>
      </c>
      <c r="E239" s="243" t="s">
        <v>19</v>
      </c>
      <c r="F239" s="244" t="s">
        <v>1213</v>
      </c>
      <c r="G239" s="242"/>
      <c r="H239" s="245">
        <v>13.8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147</v>
      </c>
      <c r="AU239" s="251" t="s">
        <v>81</v>
      </c>
      <c r="AV239" s="13" t="s">
        <v>81</v>
      </c>
      <c r="AW239" s="13" t="s">
        <v>34</v>
      </c>
      <c r="AX239" s="13" t="s">
        <v>72</v>
      </c>
      <c r="AY239" s="251" t="s">
        <v>136</v>
      </c>
    </row>
    <row r="240" spans="2:51" s="13" customFormat="1" ht="12">
      <c r="B240" s="241"/>
      <c r="C240" s="242"/>
      <c r="D240" s="228" t="s">
        <v>147</v>
      </c>
      <c r="E240" s="243" t="s">
        <v>19</v>
      </c>
      <c r="F240" s="244" t="s">
        <v>1214</v>
      </c>
      <c r="G240" s="242"/>
      <c r="H240" s="245">
        <v>16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147</v>
      </c>
      <c r="AU240" s="251" t="s">
        <v>81</v>
      </c>
      <c r="AV240" s="13" t="s">
        <v>81</v>
      </c>
      <c r="AW240" s="13" t="s">
        <v>34</v>
      </c>
      <c r="AX240" s="13" t="s">
        <v>72</v>
      </c>
      <c r="AY240" s="251" t="s">
        <v>136</v>
      </c>
    </row>
    <row r="241" spans="2:51" s="13" customFormat="1" ht="12">
      <c r="B241" s="241"/>
      <c r="C241" s="242"/>
      <c r="D241" s="228" t="s">
        <v>147</v>
      </c>
      <c r="E241" s="243" t="s">
        <v>19</v>
      </c>
      <c r="F241" s="244" t="s">
        <v>1215</v>
      </c>
      <c r="G241" s="242"/>
      <c r="H241" s="245">
        <v>12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147</v>
      </c>
      <c r="AU241" s="251" t="s">
        <v>81</v>
      </c>
      <c r="AV241" s="13" t="s">
        <v>81</v>
      </c>
      <c r="AW241" s="13" t="s">
        <v>34</v>
      </c>
      <c r="AX241" s="13" t="s">
        <v>72</v>
      </c>
      <c r="AY241" s="251" t="s">
        <v>136</v>
      </c>
    </row>
    <row r="242" spans="2:51" s="13" customFormat="1" ht="12">
      <c r="B242" s="241"/>
      <c r="C242" s="242"/>
      <c r="D242" s="228" t="s">
        <v>147</v>
      </c>
      <c r="E242" s="243" t="s">
        <v>19</v>
      </c>
      <c r="F242" s="244" t="s">
        <v>1216</v>
      </c>
      <c r="G242" s="242"/>
      <c r="H242" s="245">
        <v>10.8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AT242" s="251" t="s">
        <v>147</v>
      </c>
      <c r="AU242" s="251" t="s">
        <v>81</v>
      </c>
      <c r="AV242" s="13" t="s">
        <v>81</v>
      </c>
      <c r="AW242" s="13" t="s">
        <v>34</v>
      </c>
      <c r="AX242" s="13" t="s">
        <v>72</v>
      </c>
      <c r="AY242" s="251" t="s">
        <v>136</v>
      </c>
    </row>
    <row r="243" spans="2:51" s="13" customFormat="1" ht="12">
      <c r="B243" s="241"/>
      <c r="C243" s="242"/>
      <c r="D243" s="228" t="s">
        <v>147</v>
      </c>
      <c r="E243" s="243" t="s">
        <v>19</v>
      </c>
      <c r="F243" s="244" t="s">
        <v>1217</v>
      </c>
      <c r="G243" s="242"/>
      <c r="H243" s="245">
        <v>11.2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147</v>
      </c>
      <c r="AU243" s="251" t="s">
        <v>81</v>
      </c>
      <c r="AV243" s="13" t="s">
        <v>81</v>
      </c>
      <c r="AW243" s="13" t="s">
        <v>34</v>
      </c>
      <c r="AX243" s="13" t="s">
        <v>72</v>
      </c>
      <c r="AY243" s="251" t="s">
        <v>136</v>
      </c>
    </row>
    <row r="244" spans="2:51" s="13" customFormat="1" ht="12">
      <c r="B244" s="241"/>
      <c r="C244" s="242"/>
      <c r="D244" s="228" t="s">
        <v>147</v>
      </c>
      <c r="E244" s="243" t="s">
        <v>19</v>
      </c>
      <c r="F244" s="244" t="s">
        <v>1218</v>
      </c>
      <c r="G244" s="242"/>
      <c r="H244" s="245">
        <v>17.2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147</v>
      </c>
      <c r="AU244" s="251" t="s">
        <v>81</v>
      </c>
      <c r="AV244" s="13" t="s">
        <v>81</v>
      </c>
      <c r="AW244" s="13" t="s">
        <v>34</v>
      </c>
      <c r="AX244" s="13" t="s">
        <v>72</v>
      </c>
      <c r="AY244" s="251" t="s">
        <v>136</v>
      </c>
    </row>
    <row r="245" spans="2:51" s="13" customFormat="1" ht="12">
      <c r="B245" s="241"/>
      <c r="C245" s="242"/>
      <c r="D245" s="228" t="s">
        <v>147</v>
      </c>
      <c r="E245" s="243" t="s">
        <v>19</v>
      </c>
      <c r="F245" s="244" t="s">
        <v>1219</v>
      </c>
      <c r="G245" s="242"/>
      <c r="H245" s="245">
        <v>20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147</v>
      </c>
      <c r="AU245" s="251" t="s">
        <v>81</v>
      </c>
      <c r="AV245" s="13" t="s">
        <v>81</v>
      </c>
      <c r="AW245" s="13" t="s">
        <v>34</v>
      </c>
      <c r="AX245" s="13" t="s">
        <v>72</v>
      </c>
      <c r="AY245" s="251" t="s">
        <v>136</v>
      </c>
    </row>
    <row r="246" spans="2:51" s="13" customFormat="1" ht="12">
      <c r="B246" s="241"/>
      <c r="C246" s="242"/>
      <c r="D246" s="228" t="s">
        <v>147</v>
      </c>
      <c r="E246" s="243" t="s">
        <v>19</v>
      </c>
      <c r="F246" s="244" t="s">
        <v>1220</v>
      </c>
      <c r="G246" s="242"/>
      <c r="H246" s="245">
        <v>14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147</v>
      </c>
      <c r="AU246" s="251" t="s">
        <v>81</v>
      </c>
      <c r="AV246" s="13" t="s">
        <v>81</v>
      </c>
      <c r="AW246" s="13" t="s">
        <v>34</v>
      </c>
      <c r="AX246" s="13" t="s">
        <v>72</v>
      </c>
      <c r="AY246" s="251" t="s">
        <v>136</v>
      </c>
    </row>
    <row r="247" spans="2:51" s="13" customFormat="1" ht="12">
      <c r="B247" s="241"/>
      <c r="C247" s="242"/>
      <c r="D247" s="228" t="s">
        <v>147</v>
      </c>
      <c r="E247" s="243" t="s">
        <v>19</v>
      </c>
      <c r="F247" s="244" t="s">
        <v>1221</v>
      </c>
      <c r="G247" s="242"/>
      <c r="H247" s="245">
        <v>13.6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147</v>
      </c>
      <c r="AU247" s="251" t="s">
        <v>81</v>
      </c>
      <c r="AV247" s="13" t="s">
        <v>81</v>
      </c>
      <c r="AW247" s="13" t="s">
        <v>34</v>
      </c>
      <c r="AX247" s="13" t="s">
        <v>72</v>
      </c>
      <c r="AY247" s="251" t="s">
        <v>136</v>
      </c>
    </row>
    <row r="248" spans="2:51" s="14" customFormat="1" ht="12">
      <c r="B248" s="252"/>
      <c r="C248" s="253"/>
      <c r="D248" s="228" t="s">
        <v>147</v>
      </c>
      <c r="E248" s="254" t="s">
        <v>19</v>
      </c>
      <c r="F248" s="255" t="s">
        <v>150</v>
      </c>
      <c r="G248" s="253"/>
      <c r="H248" s="256">
        <v>242.5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AT248" s="262" t="s">
        <v>147</v>
      </c>
      <c r="AU248" s="262" t="s">
        <v>81</v>
      </c>
      <c r="AV248" s="14" t="s">
        <v>143</v>
      </c>
      <c r="AW248" s="14" t="s">
        <v>34</v>
      </c>
      <c r="AX248" s="14" t="s">
        <v>79</v>
      </c>
      <c r="AY248" s="262" t="s">
        <v>136</v>
      </c>
    </row>
    <row r="249" spans="2:65" s="1" customFormat="1" ht="20.4" customHeight="1">
      <c r="B249" s="39"/>
      <c r="C249" s="216" t="s">
        <v>281</v>
      </c>
      <c r="D249" s="216" t="s">
        <v>138</v>
      </c>
      <c r="E249" s="217" t="s">
        <v>613</v>
      </c>
      <c r="F249" s="218" t="s">
        <v>614</v>
      </c>
      <c r="G249" s="219" t="s">
        <v>141</v>
      </c>
      <c r="H249" s="220">
        <v>487.41</v>
      </c>
      <c r="I249" s="221"/>
      <c r="J249" s="222">
        <f>ROUND(I249*H249,2)</f>
        <v>0</v>
      </c>
      <c r="K249" s="218" t="s">
        <v>142</v>
      </c>
      <c r="L249" s="44"/>
      <c r="M249" s="223" t="s">
        <v>19</v>
      </c>
      <c r="N249" s="224" t="s">
        <v>43</v>
      </c>
      <c r="O249" s="80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AR249" s="18" t="s">
        <v>143</v>
      </c>
      <c r="AT249" s="18" t="s">
        <v>138</v>
      </c>
      <c r="AU249" s="18" t="s">
        <v>81</v>
      </c>
      <c r="AY249" s="18" t="s">
        <v>136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8" t="s">
        <v>79</v>
      </c>
      <c r="BK249" s="227">
        <f>ROUND(I249*H249,2)</f>
        <v>0</v>
      </c>
      <c r="BL249" s="18" t="s">
        <v>143</v>
      </c>
      <c r="BM249" s="18" t="s">
        <v>1222</v>
      </c>
    </row>
    <row r="250" spans="2:47" s="1" customFormat="1" ht="12">
      <c r="B250" s="39"/>
      <c r="C250" s="40"/>
      <c r="D250" s="228" t="s">
        <v>145</v>
      </c>
      <c r="E250" s="40"/>
      <c r="F250" s="229" t="s">
        <v>616</v>
      </c>
      <c r="G250" s="40"/>
      <c r="H250" s="40"/>
      <c r="I250" s="143"/>
      <c r="J250" s="40"/>
      <c r="K250" s="40"/>
      <c r="L250" s="44"/>
      <c r="M250" s="230"/>
      <c r="N250" s="80"/>
      <c r="O250" s="80"/>
      <c r="P250" s="80"/>
      <c r="Q250" s="80"/>
      <c r="R250" s="80"/>
      <c r="S250" s="80"/>
      <c r="T250" s="81"/>
      <c r="AT250" s="18" t="s">
        <v>145</v>
      </c>
      <c r="AU250" s="18" t="s">
        <v>81</v>
      </c>
    </row>
    <row r="251" spans="2:51" s="12" customFormat="1" ht="12">
      <c r="B251" s="231"/>
      <c r="C251" s="232"/>
      <c r="D251" s="228" t="s">
        <v>147</v>
      </c>
      <c r="E251" s="233" t="s">
        <v>19</v>
      </c>
      <c r="F251" s="234" t="s">
        <v>606</v>
      </c>
      <c r="G251" s="232"/>
      <c r="H251" s="233" t="s">
        <v>19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147</v>
      </c>
      <c r="AU251" s="240" t="s">
        <v>81</v>
      </c>
      <c r="AV251" s="12" t="s">
        <v>79</v>
      </c>
      <c r="AW251" s="12" t="s">
        <v>34</v>
      </c>
      <c r="AX251" s="12" t="s">
        <v>72</v>
      </c>
      <c r="AY251" s="240" t="s">
        <v>136</v>
      </c>
    </row>
    <row r="252" spans="2:51" s="12" customFormat="1" ht="12">
      <c r="B252" s="231"/>
      <c r="C252" s="232"/>
      <c r="D252" s="228" t="s">
        <v>147</v>
      </c>
      <c r="E252" s="233" t="s">
        <v>19</v>
      </c>
      <c r="F252" s="234" t="s">
        <v>1136</v>
      </c>
      <c r="G252" s="232"/>
      <c r="H252" s="233" t="s">
        <v>19</v>
      </c>
      <c r="I252" s="235"/>
      <c r="J252" s="232"/>
      <c r="K252" s="232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147</v>
      </c>
      <c r="AU252" s="240" t="s">
        <v>81</v>
      </c>
      <c r="AV252" s="12" t="s">
        <v>79</v>
      </c>
      <c r="AW252" s="12" t="s">
        <v>34</v>
      </c>
      <c r="AX252" s="12" t="s">
        <v>72</v>
      </c>
      <c r="AY252" s="240" t="s">
        <v>136</v>
      </c>
    </row>
    <row r="253" spans="2:51" s="13" customFormat="1" ht="12">
      <c r="B253" s="241"/>
      <c r="C253" s="242"/>
      <c r="D253" s="228" t="s">
        <v>147</v>
      </c>
      <c r="E253" s="243" t="s">
        <v>19</v>
      </c>
      <c r="F253" s="244" t="s">
        <v>1223</v>
      </c>
      <c r="G253" s="242"/>
      <c r="H253" s="245">
        <v>165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147</v>
      </c>
      <c r="AU253" s="251" t="s">
        <v>81</v>
      </c>
      <c r="AV253" s="13" t="s">
        <v>81</v>
      </c>
      <c r="AW253" s="13" t="s">
        <v>34</v>
      </c>
      <c r="AX253" s="13" t="s">
        <v>72</v>
      </c>
      <c r="AY253" s="251" t="s">
        <v>136</v>
      </c>
    </row>
    <row r="254" spans="2:51" s="13" customFormat="1" ht="12">
      <c r="B254" s="241"/>
      <c r="C254" s="242"/>
      <c r="D254" s="228" t="s">
        <v>147</v>
      </c>
      <c r="E254" s="243" t="s">
        <v>19</v>
      </c>
      <c r="F254" s="244" t="s">
        <v>1224</v>
      </c>
      <c r="G254" s="242"/>
      <c r="H254" s="245">
        <v>135.3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147</v>
      </c>
      <c r="AU254" s="251" t="s">
        <v>81</v>
      </c>
      <c r="AV254" s="13" t="s">
        <v>81</v>
      </c>
      <c r="AW254" s="13" t="s">
        <v>34</v>
      </c>
      <c r="AX254" s="13" t="s">
        <v>72</v>
      </c>
      <c r="AY254" s="251" t="s">
        <v>136</v>
      </c>
    </row>
    <row r="255" spans="2:51" s="12" customFormat="1" ht="12">
      <c r="B255" s="231"/>
      <c r="C255" s="232"/>
      <c r="D255" s="228" t="s">
        <v>147</v>
      </c>
      <c r="E255" s="233" t="s">
        <v>19</v>
      </c>
      <c r="F255" s="234" t="s">
        <v>1139</v>
      </c>
      <c r="G255" s="232"/>
      <c r="H255" s="233" t="s">
        <v>19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147</v>
      </c>
      <c r="AU255" s="240" t="s">
        <v>81</v>
      </c>
      <c r="AV255" s="12" t="s">
        <v>79</v>
      </c>
      <c r="AW255" s="12" t="s">
        <v>34</v>
      </c>
      <c r="AX255" s="12" t="s">
        <v>72</v>
      </c>
      <c r="AY255" s="240" t="s">
        <v>136</v>
      </c>
    </row>
    <row r="256" spans="2:51" s="13" customFormat="1" ht="12">
      <c r="B256" s="241"/>
      <c r="C256" s="242"/>
      <c r="D256" s="228" t="s">
        <v>147</v>
      </c>
      <c r="E256" s="243" t="s">
        <v>19</v>
      </c>
      <c r="F256" s="244" t="s">
        <v>1225</v>
      </c>
      <c r="G256" s="242"/>
      <c r="H256" s="245">
        <v>46.31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147</v>
      </c>
      <c r="AU256" s="251" t="s">
        <v>81</v>
      </c>
      <c r="AV256" s="13" t="s">
        <v>81</v>
      </c>
      <c r="AW256" s="13" t="s">
        <v>34</v>
      </c>
      <c r="AX256" s="13" t="s">
        <v>72</v>
      </c>
      <c r="AY256" s="251" t="s">
        <v>136</v>
      </c>
    </row>
    <row r="257" spans="2:51" s="12" customFormat="1" ht="12">
      <c r="B257" s="231"/>
      <c r="C257" s="232"/>
      <c r="D257" s="228" t="s">
        <v>147</v>
      </c>
      <c r="E257" s="233" t="s">
        <v>19</v>
      </c>
      <c r="F257" s="234" t="s">
        <v>1210</v>
      </c>
      <c r="G257" s="232"/>
      <c r="H257" s="233" t="s">
        <v>19</v>
      </c>
      <c r="I257" s="235"/>
      <c r="J257" s="232"/>
      <c r="K257" s="232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147</v>
      </c>
      <c r="AU257" s="240" t="s">
        <v>81</v>
      </c>
      <c r="AV257" s="12" t="s">
        <v>79</v>
      </c>
      <c r="AW257" s="12" t="s">
        <v>34</v>
      </c>
      <c r="AX257" s="12" t="s">
        <v>72</v>
      </c>
      <c r="AY257" s="240" t="s">
        <v>136</v>
      </c>
    </row>
    <row r="258" spans="2:51" s="13" customFormat="1" ht="12">
      <c r="B258" s="241"/>
      <c r="C258" s="242"/>
      <c r="D258" s="228" t="s">
        <v>147</v>
      </c>
      <c r="E258" s="243" t="s">
        <v>19</v>
      </c>
      <c r="F258" s="244" t="s">
        <v>1226</v>
      </c>
      <c r="G258" s="242"/>
      <c r="H258" s="245">
        <v>140.8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147</v>
      </c>
      <c r="AU258" s="251" t="s">
        <v>81</v>
      </c>
      <c r="AV258" s="13" t="s">
        <v>81</v>
      </c>
      <c r="AW258" s="13" t="s">
        <v>34</v>
      </c>
      <c r="AX258" s="13" t="s">
        <v>72</v>
      </c>
      <c r="AY258" s="251" t="s">
        <v>136</v>
      </c>
    </row>
    <row r="259" spans="2:51" s="14" customFormat="1" ht="12">
      <c r="B259" s="252"/>
      <c r="C259" s="253"/>
      <c r="D259" s="228" t="s">
        <v>147</v>
      </c>
      <c r="E259" s="254" t="s">
        <v>19</v>
      </c>
      <c r="F259" s="255" t="s">
        <v>150</v>
      </c>
      <c r="G259" s="253"/>
      <c r="H259" s="256">
        <v>487.41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147</v>
      </c>
      <c r="AU259" s="262" t="s">
        <v>81</v>
      </c>
      <c r="AV259" s="14" t="s">
        <v>143</v>
      </c>
      <c r="AW259" s="14" t="s">
        <v>34</v>
      </c>
      <c r="AX259" s="14" t="s">
        <v>79</v>
      </c>
      <c r="AY259" s="262" t="s">
        <v>136</v>
      </c>
    </row>
    <row r="260" spans="2:65" s="1" customFormat="1" ht="20.4" customHeight="1">
      <c r="B260" s="39"/>
      <c r="C260" s="216" t="s">
        <v>287</v>
      </c>
      <c r="D260" s="216" t="s">
        <v>138</v>
      </c>
      <c r="E260" s="217" t="s">
        <v>629</v>
      </c>
      <c r="F260" s="218" t="s">
        <v>630</v>
      </c>
      <c r="G260" s="219" t="s">
        <v>141</v>
      </c>
      <c r="H260" s="220">
        <v>223.3</v>
      </c>
      <c r="I260" s="221"/>
      <c r="J260" s="222">
        <f>ROUND(I260*H260,2)</f>
        <v>0</v>
      </c>
      <c r="K260" s="218" t="s">
        <v>142</v>
      </c>
      <c r="L260" s="44"/>
      <c r="M260" s="223" t="s">
        <v>19</v>
      </c>
      <c r="N260" s="224" t="s">
        <v>43</v>
      </c>
      <c r="O260" s="80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AR260" s="18" t="s">
        <v>143</v>
      </c>
      <c r="AT260" s="18" t="s">
        <v>138</v>
      </c>
      <c r="AU260" s="18" t="s">
        <v>81</v>
      </c>
      <c r="AY260" s="18" t="s">
        <v>136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8" t="s">
        <v>79</v>
      </c>
      <c r="BK260" s="227">
        <f>ROUND(I260*H260,2)</f>
        <v>0</v>
      </c>
      <c r="BL260" s="18" t="s">
        <v>143</v>
      </c>
      <c r="BM260" s="18" t="s">
        <v>1227</v>
      </c>
    </row>
    <row r="261" spans="2:47" s="1" customFormat="1" ht="12">
      <c r="B261" s="39"/>
      <c r="C261" s="40"/>
      <c r="D261" s="228" t="s">
        <v>145</v>
      </c>
      <c r="E261" s="40"/>
      <c r="F261" s="229" t="s">
        <v>632</v>
      </c>
      <c r="G261" s="40"/>
      <c r="H261" s="40"/>
      <c r="I261" s="143"/>
      <c r="J261" s="40"/>
      <c r="K261" s="40"/>
      <c r="L261" s="44"/>
      <c r="M261" s="230"/>
      <c r="N261" s="80"/>
      <c r="O261" s="80"/>
      <c r="P261" s="80"/>
      <c r="Q261" s="80"/>
      <c r="R261" s="80"/>
      <c r="S261" s="80"/>
      <c r="T261" s="81"/>
      <c r="AT261" s="18" t="s">
        <v>145</v>
      </c>
      <c r="AU261" s="18" t="s">
        <v>81</v>
      </c>
    </row>
    <row r="262" spans="2:51" s="12" customFormat="1" ht="12">
      <c r="B262" s="231"/>
      <c r="C262" s="232"/>
      <c r="D262" s="228" t="s">
        <v>147</v>
      </c>
      <c r="E262" s="233" t="s">
        <v>19</v>
      </c>
      <c r="F262" s="234" t="s">
        <v>606</v>
      </c>
      <c r="G262" s="232"/>
      <c r="H262" s="233" t="s">
        <v>19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147</v>
      </c>
      <c r="AU262" s="240" t="s">
        <v>81</v>
      </c>
      <c r="AV262" s="12" t="s">
        <v>79</v>
      </c>
      <c r="AW262" s="12" t="s">
        <v>34</v>
      </c>
      <c r="AX262" s="12" t="s">
        <v>72</v>
      </c>
      <c r="AY262" s="240" t="s">
        <v>136</v>
      </c>
    </row>
    <row r="263" spans="2:51" s="12" customFormat="1" ht="12">
      <c r="B263" s="231"/>
      <c r="C263" s="232"/>
      <c r="D263" s="228" t="s">
        <v>147</v>
      </c>
      <c r="E263" s="233" t="s">
        <v>19</v>
      </c>
      <c r="F263" s="234" t="s">
        <v>1136</v>
      </c>
      <c r="G263" s="232"/>
      <c r="H263" s="233" t="s">
        <v>19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147</v>
      </c>
      <c r="AU263" s="240" t="s">
        <v>81</v>
      </c>
      <c r="AV263" s="12" t="s">
        <v>79</v>
      </c>
      <c r="AW263" s="12" t="s">
        <v>34</v>
      </c>
      <c r="AX263" s="12" t="s">
        <v>72</v>
      </c>
      <c r="AY263" s="240" t="s">
        <v>136</v>
      </c>
    </row>
    <row r="264" spans="2:51" s="13" customFormat="1" ht="12">
      <c r="B264" s="241"/>
      <c r="C264" s="242"/>
      <c r="D264" s="228" t="s">
        <v>147</v>
      </c>
      <c r="E264" s="243" t="s">
        <v>19</v>
      </c>
      <c r="F264" s="244" t="s">
        <v>1228</v>
      </c>
      <c r="G264" s="242"/>
      <c r="H264" s="245">
        <v>135.3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147</v>
      </c>
      <c r="AU264" s="251" t="s">
        <v>81</v>
      </c>
      <c r="AV264" s="13" t="s">
        <v>81</v>
      </c>
      <c r="AW264" s="13" t="s">
        <v>34</v>
      </c>
      <c r="AX264" s="13" t="s">
        <v>72</v>
      </c>
      <c r="AY264" s="251" t="s">
        <v>136</v>
      </c>
    </row>
    <row r="265" spans="2:51" s="12" customFormat="1" ht="12">
      <c r="B265" s="231"/>
      <c r="C265" s="232"/>
      <c r="D265" s="228" t="s">
        <v>147</v>
      </c>
      <c r="E265" s="233" t="s">
        <v>19</v>
      </c>
      <c r="F265" s="234" t="s">
        <v>1229</v>
      </c>
      <c r="G265" s="232"/>
      <c r="H265" s="233" t="s">
        <v>19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147</v>
      </c>
      <c r="AU265" s="240" t="s">
        <v>81</v>
      </c>
      <c r="AV265" s="12" t="s">
        <v>79</v>
      </c>
      <c r="AW265" s="12" t="s">
        <v>34</v>
      </c>
      <c r="AX265" s="12" t="s">
        <v>72</v>
      </c>
      <c r="AY265" s="240" t="s">
        <v>136</v>
      </c>
    </row>
    <row r="266" spans="2:51" s="13" customFormat="1" ht="12">
      <c r="B266" s="241"/>
      <c r="C266" s="242"/>
      <c r="D266" s="228" t="s">
        <v>147</v>
      </c>
      <c r="E266" s="243" t="s">
        <v>19</v>
      </c>
      <c r="F266" s="244" t="s">
        <v>1230</v>
      </c>
      <c r="G266" s="242"/>
      <c r="H266" s="245">
        <v>88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147</v>
      </c>
      <c r="AU266" s="251" t="s">
        <v>81</v>
      </c>
      <c r="AV266" s="13" t="s">
        <v>81</v>
      </c>
      <c r="AW266" s="13" t="s">
        <v>34</v>
      </c>
      <c r="AX266" s="13" t="s">
        <v>72</v>
      </c>
      <c r="AY266" s="251" t="s">
        <v>136</v>
      </c>
    </row>
    <row r="267" spans="2:51" s="14" customFormat="1" ht="12">
      <c r="B267" s="252"/>
      <c r="C267" s="253"/>
      <c r="D267" s="228" t="s">
        <v>147</v>
      </c>
      <c r="E267" s="254" t="s">
        <v>19</v>
      </c>
      <c r="F267" s="255" t="s">
        <v>150</v>
      </c>
      <c r="G267" s="253"/>
      <c r="H267" s="256">
        <v>223.3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AT267" s="262" t="s">
        <v>147</v>
      </c>
      <c r="AU267" s="262" t="s">
        <v>81</v>
      </c>
      <c r="AV267" s="14" t="s">
        <v>143</v>
      </c>
      <c r="AW267" s="14" t="s">
        <v>34</v>
      </c>
      <c r="AX267" s="14" t="s">
        <v>79</v>
      </c>
      <c r="AY267" s="262" t="s">
        <v>136</v>
      </c>
    </row>
    <row r="268" spans="2:63" s="11" customFormat="1" ht="22.8" customHeight="1">
      <c r="B268" s="200"/>
      <c r="C268" s="201"/>
      <c r="D268" s="202" t="s">
        <v>71</v>
      </c>
      <c r="E268" s="214" t="s">
        <v>81</v>
      </c>
      <c r="F268" s="214" t="s">
        <v>763</v>
      </c>
      <c r="G268" s="201"/>
      <c r="H268" s="201"/>
      <c r="I268" s="204"/>
      <c r="J268" s="215">
        <f>BK268</f>
        <v>0</v>
      </c>
      <c r="K268" s="201"/>
      <c r="L268" s="206"/>
      <c r="M268" s="207"/>
      <c r="N268" s="208"/>
      <c r="O268" s="208"/>
      <c r="P268" s="209">
        <f>SUM(P269:P279)</f>
        <v>0</v>
      </c>
      <c r="Q268" s="208"/>
      <c r="R268" s="209">
        <f>SUM(R269:R279)</f>
        <v>0.06362915</v>
      </c>
      <c r="S268" s="208"/>
      <c r="T268" s="210">
        <f>SUM(T269:T279)</f>
        <v>0</v>
      </c>
      <c r="AR268" s="211" t="s">
        <v>79</v>
      </c>
      <c r="AT268" s="212" t="s">
        <v>71</v>
      </c>
      <c r="AU268" s="212" t="s">
        <v>79</v>
      </c>
      <c r="AY268" s="211" t="s">
        <v>136</v>
      </c>
      <c r="BK268" s="213">
        <f>SUM(BK269:BK279)</f>
        <v>0</v>
      </c>
    </row>
    <row r="269" spans="2:65" s="1" customFormat="1" ht="20.4" customHeight="1">
      <c r="B269" s="39"/>
      <c r="C269" s="216" t="s">
        <v>304</v>
      </c>
      <c r="D269" s="216" t="s">
        <v>138</v>
      </c>
      <c r="E269" s="217" t="s">
        <v>1231</v>
      </c>
      <c r="F269" s="218" t="s">
        <v>1232</v>
      </c>
      <c r="G269" s="219" t="s">
        <v>165</v>
      </c>
      <c r="H269" s="220">
        <v>0.157</v>
      </c>
      <c r="I269" s="221"/>
      <c r="J269" s="222">
        <f>ROUND(I269*H269,2)</f>
        <v>0</v>
      </c>
      <c r="K269" s="218" t="s">
        <v>142</v>
      </c>
      <c r="L269" s="44"/>
      <c r="M269" s="223" t="s">
        <v>19</v>
      </c>
      <c r="N269" s="224" t="s">
        <v>43</v>
      </c>
      <c r="O269" s="80"/>
      <c r="P269" s="225">
        <f>O269*H269</f>
        <v>0</v>
      </c>
      <c r="Q269" s="225">
        <v>0.04095</v>
      </c>
      <c r="R269" s="225">
        <f>Q269*H269</f>
        <v>0.00642915</v>
      </c>
      <c r="S269" s="225">
        <v>0</v>
      </c>
      <c r="T269" s="226">
        <f>S269*H269</f>
        <v>0</v>
      </c>
      <c r="AR269" s="18" t="s">
        <v>143</v>
      </c>
      <c r="AT269" s="18" t="s">
        <v>138</v>
      </c>
      <c r="AU269" s="18" t="s">
        <v>81</v>
      </c>
      <c r="AY269" s="18" t="s">
        <v>136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8" t="s">
        <v>79</v>
      </c>
      <c r="BK269" s="227">
        <f>ROUND(I269*H269,2)</f>
        <v>0</v>
      </c>
      <c r="BL269" s="18" t="s">
        <v>143</v>
      </c>
      <c r="BM269" s="18" t="s">
        <v>1233</v>
      </c>
    </row>
    <row r="270" spans="2:47" s="1" customFormat="1" ht="12">
      <c r="B270" s="39"/>
      <c r="C270" s="40"/>
      <c r="D270" s="228" t="s">
        <v>145</v>
      </c>
      <c r="E270" s="40"/>
      <c r="F270" s="229" t="s">
        <v>1234</v>
      </c>
      <c r="G270" s="40"/>
      <c r="H270" s="40"/>
      <c r="I270" s="143"/>
      <c r="J270" s="40"/>
      <c r="K270" s="40"/>
      <c r="L270" s="44"/>
      <c r="M270" s="230"/>
      <c r="N270" s="80"/>
      <c r="O270" s="80"/>
      <c r="P270" s="80"/>
      <c r="Q270" s="80"/>
      <c r="R270" s="80"/>
      <c r="S270" s="80"/>
      <c r="T270" s="81"/>
      <c r="AT270" s="18" t="s">
        <v>145</v>
      </c>
      <c r="AU270" s="18" t="s">
        <v>81</v>
      </c>
    </row>
    <row r="271" spans="2:51" s="12" customFormat="1" ht="12">
      <c r="B271" s="231"/>
      <c r="C271" s="232"/>
      <c r="D271" s="228" t="s">
        <v>147</v>
      </c>
      <c r="E271" s="233" t="s">
        <v>19</v>
      </c>
      <c r="F271" s="234" t="s">
        <v>1235</v>
      </c>
      <c r="G271" s="232"/>
      <c r="H271" s="233" t="s">
        <v>19</v>
      </c>
      <c r="I271" s="235"/>
      <c r="J271" s="232"/>
      <c r="K271" s="232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147</v>
      </c>
      <c r="AU271" s="240" t="s">
        <v>81</v>
      </c>
      <c r="AV271" s="12" t="s">
        <v>79</v>
      </c>
      <c r="AW271" s="12" t="s">
        <v>34</v>
      </c>
      <c r="AX271" s="12" t="s">
        <v>72</v>
      </c>
      <c r="AY271" s="240" t="s">
        <v>136</v>
      </c>
    </row>
    <row r="272" spans="2:51" s="12" customFormat="1" ht="12">
      <c r="B272" s="231"/>
      <c r="C272" s="232"/>
      <c r="D272" s="228" t="s">
        <v>147</v>
      </c>
      <c r="E272" s="233" t="s">
        <v>19</v>
      </c>
      <c r="F272" s="234" t="s">
        <v>1236</v>
      </c>
      <c r="G272" s="232"/>
      <c r="H272" s="233" t="s">
        <v>19</v>
      </c>
      <c r="I272" s="235"/>
      <c r="J272" s="232"/>
      <c r="K272" s="232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147</v>
      </c>
      <c r="AU272" s="240" t="s">
        <v>81</v>
      </c>
      <c r="AV272" s="12" t="s">
        <v>79</v>
      </c>
      <c r="AW272" s="12" t="s">
        <v>34</v>
      </c>
      <c r="AX272" s="12" t="s">
        <v>72</v>
      </c>
      <c r="AY272" s="240" t="s">
        <v>136</v>
      </c>
    </row>
    <row r="273" spans="2:51" s="13" customFormat="1" ht="12">
      <c r="B273" s="241"/>
      <c r="C273" s="242"/>
      <c r="D273" s="228" t="s">
        <v>147</v>
      </c>
      <c r="E273" s="243" t="s">
        <v>19</v>
      </c>
      <c r="F273" s="244" t="s">
        <v>1237</v>
      </c>
      <c r="G273" s="242"/>
      <c r="H273" s="245">
        <v>0.157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147</v>
      </c>
      <c r="AU273" s="251" t="s">
        <v>81</v>
      </c>
      <c r="AV273" s="13" t="s">
        <v>81</v>
      </c>
      <c r="AW273" s="13" t="s">
        <v>34</v>
      </c>
      <c r="AX273" s="13" t="s">
        <v>72</v>
      </c>
      <c r="AY273" s="251" t="s">
        <v>136</v>
      </c>
    </row>
    <row r="274" spans="2:51" s="14" customFormat="1" ht="12">
      <c r="B274" s="252"/>
      <c r="C274" s="253"/>
      <c r="D274" s="228" t="s">
        <v>147</v>
      </c>
      <c r="E274" s="254" t="s">
        <v>19</v>
      </c>
      <c r="F274" s="255" t="s">
        <v>150</v>
      </c>
      <c r="G274" s="253"/>
      <c r="H274" s="256">
        <v>0.157</v>
      </c>
      <c r="I274" s="257"/>
      <c r="J274" s="253"/>
      <c r="K274" s="253"/>
      <c r="L274" s="258"/>
      <c r="M274" s="259"/>
      <c r="N274" s="260"/>
      <c r="O274" s="260"/>
      <c r="P274" s="260"/>
      <c r="Q274" s="260"/>
      <c r="R274" s="260"/>
      <c r="S274" s="260"/>
      <c r="T274" s="261"/>
      <c r="AT274" s="262" t="s">
        <v>147</v>
      </c>
      <c r="AU274" s="262" t="s">
        <v>81</v>
      </c>
      <c r="AV274" s="14" t="s">
        <v>143</v>
      </c>
      <c r="AW274" s="14" t="s">
        <v>34</v>
      </c>
      <c r="AX274" s="14" t="s">
        <v>79</v>
      </c>
      <c r="AY274" s="262" t="s">
        <v>136</v>
      </c>
    </row>
    <row r="275" spans="2:65" s="1" customFormat="1" ht="20.4" customHeight="1">
      <c r="B275" s="39"/>
      <c r="C275" s="263" t="s">
        <v>7</v>
      </c>
      <c r="D275" s="263" t="s">
        <v>340</v>
      </c>
      <c r="E275" s="264" t="s">
        <v>1238</v>
      </c>
      <c r="F275" s="265" t="s">
        <v>685</v>
      </c>
      <c r="G275" s="266" t="s">
        <v>165</v>
      </c>
      <c r="H275" s="267">
        <v>0.088</v>
      </c>
      <c r="I275" s="268"/>
      <c r="J275" s="269">
        <f>ROUND(I275*H275,2)</f>
        <v>0</v>
      </c>
      <c r="K275" s="265" t="s">
        <v>142</v>
      </c>
      <c r="L275" s="270"/>
      <c r="M275" s="271" t="s">
        <v>19</v>
      </c>
      <c r="N275" s="272" t="s">
        <v>43</v>
      </c>
      <c r="O275" s="80"/>
      <c r="P275" s="225">
        <f>O275*H275</f>
        <v>0</v>
      </c>
      <c r="Q275" s="225">
        <v>0.65</v>
      </c>
      <c r="R275" s="225">
        <f>Q275*H275</f>
        <v>0.0572</v>
      </c>
      <c r="S275" s="225">
        <v>0</v>
      </c>
      <c r="T275" s="226">
        <f>S275*H275</f>
        <v>0</v>
      </c>
      <c r="AR275" s="18" t="s">
        <v>197</v>
      </c>
      <c r="AT275" s="18" t="s">
        <v>340</v>
      </c>
      <c r="AU275" s="18" t="s">
        <v>81</v>
      </c>
      <c r="AY275" s="18" t="s">
        <v>136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8" t="s">
        <v>79</v>
      </c>
      <c r="BK275" s="227">
        <f>ROUND(I275*H275,2)</f>
        <v>0</v>
      </c>
      <c r="BL275" s="18" t="s">
        <v>143</v>
      </c>
      <c r="BM275" s="18" t="s">
        <v>1239</v>
      </c>
    </row>
    <row r="276" spans="2:47" s="1" customFormat="1" ht="12">
      <c r="B276" s="39"/>
      <c r="C276" s="40"/>
      <c r="D276" s="228" t="s">
        <v>145</v>
      </c>
      <c r="E276" s="40"/>
      <c r="F276" s="229" t="s">
        <v>685</v>
      </c>
      <c r="G276" s="40"/>
      <c r="H276" s="40"/>
      <c r="I276" s="143"/>
      <c r="J276" s="40"/>
      <c r="K276" s="40"/>
      <c r="L276" s="44"/>
      <c r="M276" s="230"/>
      <c r="N276" s="80"/>
      <c r="O276" s="80"/>
      <c r="P276" s="80"/>
      <c r="Q276" s="80"/>
      <c r="R276" s="80"/>
      <c r="S276" s="80"/>
      <c r="T276" s="81"/>
      <c r="AT276" s="18" t="s">
        <v>145</v>
      </c>
      <c r="AU276" s="18" t="s">
        <v>81</v>
      </c>
    </row>
    <row r="277" spans="2:51" s="12" customFormat="1" ht="12">
      <c r="B277" s="231"/>
      <c r="C277" s="232"/>
      <c r="D277" s="228" t="s">
        <v>147</v>
      </c>
      <c r="E277" s="233" t="s">
        <v>19</v>
      </c>
      <c r="F277" s="234" t="s">
        <v>1235</v>
      </c>
      <c r="G277" s="232"/>
      <c r="H277" s="233" t="s">
        <v>19</v>
      </c>
      <c r="I277" s="235"/>
      <c r="J277" s="232"/>
      <c r="K277" s="232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147</v>
      </c>
      <c r="AU277" s="240" t="s">
        <v>81</v>
      </c>
      <c r="AV277" s="12" t="s">
        <v>79</v>
      </c>
      <c r="AW277" s="12" t="s">
        <v>34</v>
      </c>
      <c r="AX277" s="12" t="s">
        <v>72</v>
      </c>
      <c r="AY277" s="240" t="s">
        <v>136</v>
      </c>
    </row>
    <row r="278" spans="2:51" s="13" customFormat="1" ht="12">
      <c r="B278" s="241"/>
      <c r="C278" s="242"/>
      <c r="D278" s="228" t="s">
        <v>147</v>
      </c>
      <c r="E278" s="243" t="s">
        <v>19</v>
      </c>
      <c r="F278" s="244" t="s">
        <v>1240</v>
      </c>
      <c r="G278" s="242"/>
      <c r="H278" s="245">
        <v>0.088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147</v>
      </c>
      <c r="AU278" s="251" t="s">
        <v>81</v>
      </c>
      <c r="AV278" s="13" t="s">
        <v>81</v>
      </c>
      <c r="AW278" s="13" t="s">
        <v>34</v>
      </c>
      <c r="AX278" s="13" t="s">
        <v>72</v>
      </c>
      <c r="AY278" s="251" t="s">
        <v>136</v>
      </c>
    </row>
    <row r="279" spans="2:51" s="14" customFormat="1" ht="12">
      <c r="B279" s="252"/>
      <c r="C279" s="253"/>
      <c r="D279" s="228" t="s">
        <v>147</v>
      </c>
      <c r="E279" s="254" t="s">
        <v>19</v>
      </c>
      <c r="F279" s="255" t="s">
        <v>150</v>
      </c>
      <c r="G279" s="253"/>
      <c r="H279" s="256">
        <v>0.088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147</v>
      </c>
      <c r="AU279" s="262" t="s">
        <v>81</v>
      </c>
      <c r="AV279" s="14" t="s">
        <v>143</v>
      </c>
      <c r="AW279" s="14" t="s">
        <v>34</v>
      </c>
      <c r="AX279" s="14" t="s">
        <v>79</v>
      </c>
      <c r="AY279" s="262" t="s">
        <v>136</v>
      </c>
    </row>
    <row r="280" spans="2:63" s="11" customFormat="1" ht="22.8" customHeight="1">
      <c r="B280" s="200"/>
      <c r="C280" s="201"/>
      <c r="D280" s="202" t="s">
        <v>71</v>
      </c>
      <c r="E280" s="214" t="s">
        <v>143</v>
      </c>
      <c r="F280" s="214" t="s">
        <v>896</v>
      </c>
      <c r="G280" s="201"/>
      <c r="H280" s="201"/>
      <c r="I280" s="204"/>
      <c r="J280" s="215">
        <f>BK280</f>
        <v>0</v>
      </c>
      <c r="K280" s="201"/>
      <c r="L280" s="206"/>
      <c r="M280" s="207"/>
      <c r="N280" s="208"/>
      <c r="O280" s="208"/>
      <c r="P280" s="209">
        <f>SUM(P281:P432)</f>
        <v>0</v>
      </c>
      <c r="Q280" s="208"/>
      <c r="R280" s="209">
        <f>SUM(R281:R432)</f>
        <v>1524.433518</v>
      </c>
      <c r="S280" s="208"/>
      <c r="T280" s="210">
        <f>SUM(T281:T432)</f>
        <v>0</v>
      </c>
      <c r="AR280" s="211" t="s">
        <v>79</v>
      </c>
      <c r="AT280" s="212" t="s">
        <v>71</v>
      </c>
      <c r="AU280" s="212" t="s">
        <v>79</v>
      </c>
      <c r="AY280" s="211" t="s">
        <v>136</v>
      </c>
      <c r="BK280" s="213">
        <f>SUM(BK281:BK432)</f>
        <v>0</v>
      </c>
    </row>
    <row r="281" spans="2:65" s="1" customFormat="1" ht="20.4" customHeight="1">
      <c r="B281" s="39"/>
      <c r="C281" s="216" t="s">
        <v>317</v>
      </c>
      <c r="D281" s="216" t="s">
        <v>138</v>
      </c>
      <c r="E281" s="217" t="s">
        <v>1241</v>
      </c>
      <c r="F281" s="218" t="s">
        <v>1242</v>
      </c>
      <c r="G281" s="219" t="s">
        <v>165</v>
      </c>
      <c r="H281" s="220">
        <v>37.72</v>
      </c>
      <c r="I281" s="221"/>
      <c r="J281" s="222">
        <f>ROUND(I281*H281,2)</f>
        <v>0</v>
      </c>
      <c r="K281" s="218" t="s">
        <v>142</v>
      </c>
      <c r="L281" s="44"/>
      <c r="M281" s="223" t="s">
        <v>19</v>
      </c>
      <c r="N281" s="224" t="s">
        <v>43</v>
      </c>
      <c r="O281" s="80"/>
      <c r="P281" s="225">
        <f>O281*H281</f>
        <v>0</v>
      </c>
      <c r="Q281" s="225">
        <v>2.25</v>
      </c>
      <c r="R281" s="225">
        <f>Q281*H281</f>
        <v>84.87</v>
      </c>
      <c r="S281" s="225">
        <v>0</v>
      </c>
      <c r="T281" s="226">
        <f>S281*H281</f>
        <v>0</v>
      </c>
      <c r="AR281" s="18" t="s">
        <v>143</v>
      </c>
      <c r="AT281" s="18" t="s">
        <v>138</v>
      </c>
      <c r="AU281" s="18" t="s">
        <v>81</v>
      </c>
      <c r="AY281" s="18" t="s">
        <v>136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8" t="s">
        <v>79</v>
      </c>
      <c r="BK281" s="227">
        <f>ROUND(I281*H281,2)</f>
        <v>0</v>
      </c>
      <c r="BL281" s="18" t="s">
        <v>143</v>
      </c>
      <c r="BM281" s="18" t="s">
        <v>1243</v>
      </c>
    </row>
    <row r="282" spans="2:47" s="1" customFormat="1" ht="12">
      <c r="B282" s="39"/>
      <c r="C282" s="40"/>
      <c r="D282" s="228" t="s">
        <v>145</v>
      </c>
      <c r="E282" s="40"/>
      <c r="F282" s="229" t="s">
        <v>1244</v>
      </c>
      <c r="G282" s="40"/>
      <c r="H282" s="40"/>
      <c r="I282" s="143"/>
      <c r="J282" s="40"/>
      <c r="K282" s="40"/>
      <c r="L282" s="44"/>
      <c r="M282" s="230"/>
      <c r="N282" s="80"/>
      <c r="O282" s="80"/>
      <c r="P282" s="80"/>
      <c r="Q282" s="80"/>
      <c r="R282" s="80"/>
      <c r="S282" s="80"/>
      <c r="T282" s="81"/>
      <c r="AT282" s="18" t="s">
        <v>145</v>
      </c>
      <c r="AU282" s="18" t="s">
        <v>81</v>
      </c>
    </row>
    <row r="283" spans="2:51" s="12" customFormat="1" ht="12">
      <c r="B283" s="231"/>
      <c r="C283" s="232"/>
      <c r="D283" s="228" t="s">
        <v>147</v>
      </c>
      <c r="E283" s="233" t="s">
        <v>19</v>
      </c>
      <c r="F283" s="234" t="s">
        <v>606</v>
      </c>
      <c r="G283" s="232"/>
      <c r="H283" s="233" t="s">
        <v>19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147</v>
      </c>
      <c r="AU283" s="240" t="s">
        <v>81</v>
      </c>
      <c r="AV283" s="12" t="s">
        <v>79</v>
      </c>
      <c r="AW283" s="12" t="s">
        <v>34</v>
      </c>
      <c r="AX283" s="12" t="s">
        <v>72</v>
      </c>
      <c r="AY283" s="240" t="s">
        <v>136</v>
      </c>
    </row>
    <row r="284" spans="2:51" s="12" customFormat="1" ht="12">
      <c r="B284" s="231"/>
      <c r="C284" s="232"/>
      <c r="D284" s="228" t="s">
        <v>147</v>
      </c>
      <c r="E284" s="233" t="s">
        <v>19</v>
      </c>
      <c r="F284" s="234" t="s">
        <v>1136</v>
      </c>
      <c r="G284" s="232"/>
      <c r="H284" s="233" t="s">
        <v>19</v>
      </c>
      <c r="I284" s="235"/>
      <c r="J284" s="232"/>
      <c r="K284" s="232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147</v>
      </c>
      <c r="AU284" s="240" t="s">
        <v>81</v>
      </c>
      <c r="AV284" s="12" t="s">
        <v>79</v>
      </c>
      <c r="AW284" s="12" t="s">
        <v>34</v>
      </c>
      <c r="AX284" s="12" t="s">
        <v>72</v>
      </c>
      <c r="AY284" s="240" t="s">
        <v>136</v>
      </c>
    </row>
    <row r="285" spans="2:51" s="12" customFormat="1" ht="12">
      <c r="B285" s="231"/>
      <c r="C285" s="232"/>
      <c r="D285" s="228" t="s">
        <v>147</v>
      </c>
      <c r="E285" s="233" t="s">
        <v>19</v>
      </c>
      <c r="F285" s="234" t="s">
        <v>1245</v>
      </c>
      <c r="G285" s="232"/>
      <c r="H285" s="233" t="s">
        <v>19</v>
      </c>
      <c r="I285" s="235"/>
      <c r="J285" s="232"/>
      <c r="K285" s="232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147</v>
      </c>
      <c r="AU285" s="240" t="s">
        <v>81</v>
      </c>
      <c r="AV285" s="12" t="s">
        <v>79</v>
      </c>
      <c r="AW285" s="12" t="s">
        <v>34</v>
      </c>
      <c r="AX285" s="12" t="s">
        <v>72</v>
      </c>
      <c r="AY285" s="240" t="s">
        <v>136</v>
      </c>
    </row>
    <row r="286" spans="2:51" s="13" customFormat="1" ht="12">
      <c r="B286" s="241"/>
      <c r="C286" s="242"/>
      <c r="D286" s="228" t="s">
        <v>147</v>
      </c>
      <c r="E286" s="243" t="s">
        <v>19</v>
      </c>
      <c r="F286" s="244" t="s">
        <v>1246</v>
      </c>
      <c r="G286" s="242"/>
      <c r="H286" s="245">
        <v>16.5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147</v>
      </c>
      <c r="AU286" s="251" t="s">
        <v>81</v>
      </c>
      <c r="AV286" s="13" t="s">
        <v>81</v>
      </c>
      <c r="AW286" s="13" t="s">
        <v>34</v>
      </c>
      <c r="AX286" s="13" t="s">
        <v>72</v>
      </c>
      <c r="AY286" s="251" t="s">
        <v>136</v>
      </c>
    </row>
    <row r="287" spans="2:51" s="12" customFormat="1" ht="12">
      <c r="B287" s="231"/>
      <c r="C287" s="232"/>
      <c r="D287" s="228" t="s">
        <v>147</v>
      </c>
      <c r="E287" s="233" t="s">
        <v>19</v>
      </c>
      <c r="F287" s="234" t="s">
        <v>1139</v>
      </c>
      <c r="G287" s="232"/>
      <c r="H287" s="233" t="s">
        <v>19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147</v>
      </c>
      <c r="AU287" s="240" t="s">
        <v>81</v>
      </c>
      <c r="AV287" s="12" t="s">
        <v>79</v>
      </c>
      <c r="AW287" s="12" t="s">
        <v>34</v>
      </c>
      <c r="AX287" s="12" t="s">
        <v>72</v>
      </c>
      <c r="AY287" s="240" t="s">
        <v>136</v>
      </c>
    </row>
    <row r="288" spans="2:51" s="13" customFormat="1" ht="12">
      <c r="B288" s="241"/>
      <c r="C288" s="242"/>
      <c r="D288" s="228" t="s">
        <v>147</v>
      </c>
      <c r="E288" s="243" t="s">
        <v>19</v>
      </c>
      <c r="F288" s="244" t="s">
        <v>1247</v>
      </c>
      <c r="G288" s="242"/>
      <c r="H288" s="245">
        <v>3.5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147</v>
      </c>
      <c r="AU288" s="251" t="s">
        <v>81</v>
      </c>
      <c r="AV288" s="13" t="s">
        <v>81</v>
      </c>
      <c r="AW288" s="13" t="s">
        <v>34</v>
      </c>
      <c r="AX288" s="13" t="s">
        <v>72</v>
      </c>
      <c r="AY288" s="251" t="s">
        <v>136</v>
      </c>
    </row>
    <row r="289" spans="2:51" s="12" customFormat="1" ht="12">
      <c r="B289" s="231"/>
      <c r="C289" s="232"/>
      <c r="D289" s="228" t="s">
        <v>147</v>
      </c>
      <c r="E289" s="233" t="s">
        <v>19</v>
      </c>
      <c r="F289" s="234" t="s">
        <v>1248</v>
      </c>
      <c r="G289" s="232"/>
      <c r="H289" s="233" t="s">
        <v>19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147</v>
      </c>
      <c r="AU289" s="240" t="s">
        <v>81</v>
      </c>
      <c r="AV289" s="12" t="s">
        <v>79</v>
      </c>
      <c r="AW289" s="12" t="s">
        <v>34</v>
      </c>
      <c r="AX289" s="12" t="s">
        <v>72</v>
      </c>
      <c r="AY289" s="240" t="s">
        <v>136</v>
      </c>
    </row>
    <row r="290" spans="2:51" s="13" customFormat="1" ht="12">
      <c r="B290" s="241"/>
      <c r="C290" s="242"/>
      <c r="D290" s="228" t="s">
        <v>147</v>
      </c>
      <c r="E290" s="243" t="s">
        <v>19</v>
      </c>
      <c r="F290" s="244" t="s">
        <v>1249</v>
      </c>
      <c r="G290" s="242"/>
      <c r="H290" s="245">
        <v>6.72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147</v>
      </c>
      <c r="AU290" s="251" t="s">
        <v>81</v>
      </c>
      <c r="AV290" s="13" t="s">
        <v>81</v>
      </c>
      <c r="AW290" s="13" t="s">
        <v>34</v>
      </c>
      <c r="AX290" s="13" t="s">
        <v>72</v>
      </c>
      <c r="AY290" s="251" t="s">
        <v>136</v>
      </c>
    </row>
    <row r="291" spans="2:51" s="12" customFormat="1" ht="12">
      <c r="B291" s="231"/>
      <c r="C291" s="232"/>
      <c r="D291" s="228" t="s">
        <v>147</v>
      </c>
      <c r="E291" s="233" t="s">
        <v>19</v>
      </c>
      <c r="F291" s="234" t="s">
        <v>1250</v>
      </c>
      <c r="G291" s="232"/>
      <c r="H291" s="233" t="s">
        <v>19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147</v>
      </c>
      <c r="AU291" s="240" t="s">
        <v>81</v>
      </c>
      <c r="AV291" s="12" t="s">
        <v>79</v>
      </c>
      <c r="AW291" s="12" t="s">
        <v>34</v>
      </c>
      <c r="AX291" s="12" t="s">
        <v>72</v>
      </c>
      <c r="AY291" s="240" t="s">
        <v>136</v>
      </c>
    </row>
    <row r="292" spans="2:51" s="13" customFormat="1" ht="12">
      <c r="B292" s="241"/>
      <c r="C292" s="242"/>
      <c r="D292" s="228" t="s">
        <v>147</v>
      </c>
      <c r="E292" s="243" t="s">
        <v>19</v>
      </c>
      <c r="F292" s="244" t="s">
        <v>1251</v>
      </c>
      <c r="G292" s="242"/>
      <c r="H292" s="245">
        <v>11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147</v>
      </c>
      <c r="AU292" s="251" t="s">
        <v>81</v>
      </c>
      <c r="AV292" s="13" t="s">
        <v>81</v>
      </c>
      <c r="AW292" s="13" t="s">
        <v>34</v>
      </c>
      <c r="AX292" s="13" t="s">
        <v>72</v>
      </c>
      <c r="AY292" s="251" t="s">
        <v>136</v>
      </c>
    </row>
    <row r="293" spans="2:51" s="14" customFormat="1" ht="12">
      <c r="B293" s="252"/>
      <c r="C293" s="253"/>
      <c r="D293" s="228" t="s">
        <v>147</v>
      </c>
      <c r="E293" s="254" t="s">
        <v>19</v>
      </c>
      <c r="F293" s="255" t="s">
        <v>150</v>
      </c>
      <c r="G293" s="253"/>
      <c r="H293" s="256">
        <v>37.72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AT293" s="262" t="s">
        <v>147</v>
      </c>
      <c r="AU293" s="262" t="s">
        <v>81</v>
      </c>
      <c r="AV293" s="14" t="s">
        <v>143</v>
      </c>
      <c r="AW293" s="14" t="s">
        <v>34</v>
      </c>
      <c r="AX293" s="14" t="s">
        <v>79</v>
      </c>
      <c r="AY293" s="262" t="s">
        <v>136</v>
      </c>
    </row>
    <row r="294" spans="2:65" s="1" customFormat="1" ht="20.4" customHeight="1">
      <c r="B294" s="39"/>
      <c r="C294" s="216" t="s">
        <v>326</v>
      </c>
      <c r="D294" s="216" t="s">
        <v>138</v>
      </c>
      <c r="E294" s="217" t="s">
        <v>1252</v>
      </c>
      <c r="F294" s="218" t="s">
        <v>1253</v>
      </c>
      <c r="G294" s="219" t="s">
        <v>165</v>
      </c>
      <c r="H294" s="220">
        <v>43.88</v>
      </c>
      <c r="I294" s="221"/>
      <c r="J294" s="222">
        <f>ROUND(I294*H294,2)</f>
        <v>0</v>
      </c>
      <c r="K294" s="218" t="s">
        <v>142</v>
      </c>
      <c r="L294" s="44"/>
      <c r="M294" s="223" t="s">
        <v>19</v>
      </c>
      <c r="N294" s="224" t="s">
        <v>43</v>
      </c>
      <c r="O294" s="80"/>
      <c r="P294" s="225">
        <f>O294*H294</f>
        <v>0</v>
      </c>
      <c r="Q294" s="225">
        <v>2.25</v>
      </c>
      <c r="R294" s="225">
        <f>Q294*H294</f>
        <v>98.73</v>
      </c>
      <c r="S294" s="225">
        <v>0</v>
      </c>
      <c r="T294" s="226">
        <f>S294*H294</f>
        <v>0</v>
      </c>
      <c r="AR294" s="18" t="s">
        <v>143</v>
      </c>
      <c r="AT294" s="18" t="s">
        <v>138</v>
      </c>
      <c r="AU294" s="18" t="s">
        <v>81</v>
      </c>
      <c r="AY294" s="18" t="s">
        <v>136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8" t="s">
        <v>79</v>
      </c>
      <c r="BK294" s="227">
        <f>ROUND(I294*H294,2)</f>
        <v>0</v>
      </c>
      <c r="BL294" s="18" t="s">
        <v>143</v>
      </c>
      <c r="BM294" s="18" t="s">
        <v>1254</v>
      </c>
    </row>
    <row r="295" spans="2:47" s="1" customFormat="1" ht="12">
      <c r="B295" s="39"/>
      <c r="C295" s="40"/>
      <c r="D295" s="228" t="s">
        <v>145</v>
      </c>
      <c r="E295" s="40"/>
      <c r="F295" s="229" t="s">
        <v>1255</v>
      </c>
      <c r="G295" s="40"/>
      <c r="H295" s="40"/>
      <c r="I295" s="143"/>
      <c r="J295" s="40"/>
      <c r="K295" s="40"/>
      <c r="L295" s="44"/>
      <c r="M295" s="230"/>
      <c r="N295" s="80"/>
      <c r="O295" s="80"/>
      <c r="P295" s="80"/>
      <c r="Q295" s="80"/>
      <c r="R295" s="80"/>
      <c r="S295" s="80"/>
      <c r="T295" s="81"/>
      <c r="AT295" s="18" t="s">
        <v>145</v>
      </c>
      <c r="AU295" s="18" t="s">
        <v>81</v>
      </c>
    </row>
    <row r="296" spans="2:51" s="12" customFormat="1" ht="12">
      <c r="B296" s="231"/>
      <c r="C296" s="232"/>
      <c r="D296" s="228" t="s">
        <v>147</v>
      </c>
      <c r="E296" s="233" t="s">
        <v>19</v>
      </c>
      <c r="F296" s="234" t="s">
        <v>606</v>
      </c>
      <c r="G296" s="232"/>
      <c r="H296" s="233" t="s">
        <v>19</v>
      </c>
      <c r="I296" s="235"/>
      <c r="J296" s="232"/>
      <c r="K296" s="232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147</v>
      </c>
      <c r="AU296" s="240" t="s">
        <v>81</v>
      </c>
      <c r="AV296" s="12" t="s">
        <v>79</v>
      </c>
      <c r="AW296" s="12" t="s">
        <v>34</v>
      </c>
      <c r="AX296" s="12" t="s">
        <v>72</v>
      </c>
      <c r="AY296" s="240" t="s">
        <v>136</v>
      </c>
    </row>
    <row r="297" spans="2:51" s="12" customFormat="1" ht="12">
      <c r="B297" s="231"/>
      <c r="C297" s="232"/>
      <c r="D297" s="228" t="s">
        <v>147</v>
      </c>
      <c r="E297" s="233" t="s">
        <v>19</v>
      </c>
      <c r="F297" s="234" t="s">
        <v>1136</v>
      </c>
      <c r="G297" s="232"/>
      <c r="H297" s="233" t="s">
        <v>19</v>
      </c>
      <c r="I297" s="235"/>
      <c r="J297" s="232"/>
      <c r="K297" s="232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147</v>
      </c>
      <c r="AU297" s="240" t="s">
        <v>81</v>
      </c>
      <c r="AV297" s="12" t="s">
        <v>79</v>
      </c>
      <c r="AW297" s="12" t="s">
        <v>34</v>
      </c>
      <c r="AX297" s="12" t="s">
        <v>72</v>
      </c>
      <c r="AY297" s="240" t="s">
        <v>136</v>
      </c>
    </row>
    <row r="298" spans="2:51" s="12" customFormat="1" ht="12">
      <c r="B298" s="231"/>
      <c r="C298" s="232"/>
      <c r="D298" s="228" t="s">
        <v>147</v>
      </c>
      <c r="E298" s="233" t="s">
        <v>19</v>
      </c>
      <c r="F298" s="234" t="s">
        <v>1256</v>
      </c>
      <c r="G298" s="232"/>
      <c r="H298" s="233" t="s">
        <v>19</v>
      </c>
      <c r="I298" s="235"/>
      <c r="J298" s="232"/>
      <c r="K298" s="232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147</v>
      </c>
      <c r="AU298" s="240" t="s">
        <v>81</v>
      </c>
      <c r="AV298" s="12" t="s">
        <v>79</v>
      </c>
      <c r="AW298" s="12" t="s">
        <v>34</v>
      </c>
      <c r="AX298" s="12" t="s">
        <v>72</v>
      </c>
      <c r="AY298" s="240" t="s">
        <v>136</v>
      </c>
    </row>
    <row r="299" spans="2:51" s="13" customFormat="1" ht="12">
      <c r="B299" s="241"/>
      <c r="C299" s="242"/>
      <c r="D299" s="228" t="s">
        <v>147</v>
      </c>
      <c r="E299" s="243" t="s">
        <v>19</v>
      </c>
      <c r="F299" s="244" t="s">
        <v>1257</v>
      </c>
      <c r="G299" s="242"/>
      <c r="H299" s="245">
        <v>18.15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147</v>
      </c>
      <c r="AU299" s="251" t="s">
        <v>81</v>
      </c>
      <c r="AV299" s="13" t="s">
        <v>81</v>
      </c>
      <c r="AW299" s="13" t="s">
        <v>34</v>
      </c>
      <c r="AX299" s="13" t="s">
        <v>72</v>
      </c>
      <c r="AY299" s="251" t="s">
        <v>136</v>
      </c>
    </row>
    <row r="300" spans="2:51" s="12" customFormat="1" ht="12">
      <c r="B300" s="231"/>
      <c r="C300" s="232"/>
      <c r="D300" s="228" t="s">
        <v>147</v>
      </c>
      <c r="E300" s="233" t="s">
        <v>19</v>
      </c>
      <c r="F300" s="234" t="s">
        <v>1139</v>
      </c>
      <c r="G300" s="232"/>
      <c r="H300" s="233" t="s">
        <v>19</v>
      </c>
      <c r="I300" s="235"/>
      <c r="J300" s="232"/>
      <c r="K300" s="232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147</v>
      </c>
      <c r="AU300" s="240" t="s">
        <v>81</v>
      </c>
      <c r="AV300" s="12" t="s">
        <v>79</v>
      </c>
      <c r="AW300" s="12" t="s">
        <v>34</v>
      </c>
      <c r="AX300" s="12" t="s">
        <v>72</v>
      </c>
      <c r="AY300" s="240" t="s">
        <v>136</v>
      </c>
    </row>
    <row r="301" spans="2:51" s="13" customFormat="1" ht="12">
      <c r="B301" s="241"/>
      <c r="C301" s="242"/>
      <c r="D301" s="228" t="s">
        <v>147</v>
      </c>
      <c r="E301" s="243" t="s">
        <v>19</v>
      </c>
      <c r="F301" s="244" t="s">
        <v>1258</v>
      </c>
      <c r="G301" s="242"/>
      <c r="H301" s="245">
        <v>3.85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147</v>
      </c>
      <c r="AU301" s="251" t="s">
        <v>81</v>
      </c>
      <c r="AV301" s="13" t="s">
        <v>81</v>
      </c>
      <c r="AW301" s="13" t="s">
        <v>34</v>
      </c>
      <c r="AX301" s="13" t="s">
        <v>72</v>
      </c>
      <c r="AY301" s="251" t="s">
        <v>136</v>
      </c>
    </row>
    <row r="302" spans="2:51" s="12" customFormat="1" ht="12">
      <c r="B302" s="231"/>
      <c r="C302" s="232"/>
      <c r="D302" s="228" t="s">
        <v>147</v>
      </c>
      <c r="E302" s="233" t="s">
        <v>19</v>
      </c>
      <c r="F302" s="234" t="s">
        <v>1248</v>
      </c>
      <c r="G302" s="232"/>
      <c r="H302" s="233" t="s">
        <v>19</v>
      </c>
      <c r="I302" s="235"/>
      <c r="J302" s="232"/>
      <c r="K302" s="232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147</v>
      </c>
      <c r="AU302" s="240" t="s">
        <v>81</v>
      </c>
      <c r="AV302" s="12" t="s">
        <v>79</v>
      </c>
      <c r="AW302" s="12" t="s">
        <v>34</v>
      </c>
      <c r="AX302" s="12" t="s">
        <v>72</v>
      </c>
      <c r="AY302" s="240" t="s">
        <v>136</v>
      </c>
    </row>
    <row r="303" spans="2:51" s="13" customFormat="1" ht="12">
      <c r="B303" s="241"/>
      <c r="C303" s="242"/>
      <c r="D303" s="228" t="s">
        <v>147</v>
      </c>
      <c r="E303" s="243" t="s">
        <v>19</v>
      </c>
      <c r="F303" s="244" t="s">
        <v>1259</v>
      </c>
      <c r="G303" s="242"/>
      <c r="H303" s="245">
        <v>8.68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147</v>
      </c>
      <c r="AU303" s="251" t="s">
        <v>81</v>
      </c>
      <c r="AV303" s="13" t="s">
        <v>81</v>
      </c>
      <c r="AW303" s="13" t="s">
        <v>34</v>
      </c>
      <c r="AX303" s="13" t="s">
        <v>72</v>
      </c>
      <c r="AY303" s="251" t="s">
        <v>136</v>
      </c>
    </row>
    <row r="304" spans="2:51" s="12" customFormat="1" ht="12">
      <c r="B304" s="231"/>
      <c r="C304" s="232"/>
      <c r="D304" s="228" t="s">
        <v>147</v>
      </c>
      <c r="E304" s="233" t="s">
        <v>19</v>
      </c>
      <c r="F304" s="234" t="s">
        <v>1250</v>
      </c>
      <c r="G304" s="232"/>
      <c r="H304" s="233" t="s">
        <v>19</v>
      </c>
      <c r="I304" s="235"/>
      <c r="J304" s="232"/>
      <c r="K304" s="232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147</v>
      </c>
      <c r="AU304" s="240" t="s">
        <v>81</v>
      </c>
      <c r="AV304" s="12" t="s">
        <v>79</v>
      </c>
      <c r="AW304" s="12" t="s">
        <v>34</v>
      </c>
      <c r="AX304" s="12" t="s">
        <v>72</v>
      </c>
      <c r="AY304" s="240" t="s">
        <v>136</v>
      </c>
    </row>
    <row r="305" spans="2:51" s="13" customFormat="1" ht="12">
      <c r="B305" s="241"/>
      <c r="C305" s="242"/>
      <c r="D305" s="228" t="s">
        <v>147</v>
      </c>
      <c r="E305" s="243" t="s">
        <v>19</v>
      </c>
      <c r="F305" s="244" t="s">
        <v>1260</v>
      </c>
      <c r="G305" s="242"/>
      <c r="H305" s="245">
        <v>13.2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147</v>
      </c>
      <c r="AU305" s="251" t="s">
        <v>81</v>
      </c>
      <c r="AV305" s="13" t="s">
        <v>81</v>
      </c>
      <c r="AW305" s="13" t="s">
        <v>34</v>
      </c>
      <c r="AX305" s="13" t="s">
        <v>72</v>
      </c>
      <c r="AY305" s="251" t="s">
        <v>136</v>
      </c>
    </row>
    <row r="306" spans="2:51" s="14" customFormat="1" ht="12">
      <c r="B306" s="252"/>
      <c r="C306" s="253"/>
      <c r="D306" s="228" t="s">
        <v>147</v>
      </c>
      <c r="E306" s="254" t="s">
        <v>19</v>
      </c>
      <c r="F306" s="255" t="s">
        <v>150</v>
      </c>
      <c r="G306" s="253"/>
      <c r="H306" s="256">
        <v>43.88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AT306" s="262" t="s">
        <v>147</v>
      </c>
      <c r="AU306" s="262" t="s">
        <v>81</v>
      </c>
      <c r="AV306" s="14" t="s">
        <v>143</v>
      </c>
      <c r="AW306" s="14" t="s">
        <v>34</v>
      </c>
      <c r="AX306" s="14" t="s">
        <v>79</v>
      </c>
      <c r="AY306" s="262" t="s">
        <v>136</v>
      </c>
    </row>
    <row r="307" spans="2:65" s="1" customFormat="1" ht="20.4" customHeight="1">
      <c r="B307" s="39"/>
      <c r="C307" s="216" t="s">
        <v>334</v>
      </c>
      <c r="D307" s="216" t="s">
        <v>138</v>
      </c>
      <c r="E307" s="217" t="s">
        <v>1261</v>
      </c>
      <c r="F307" s="218" t="s">
        <v>1262</v>
      </c>
      <c r="G307" s="219" t="s">
        <v>165</v>
      </c>
      <c r="H307" s="220">
        <v>66.525</v>
      </c>
      <c r="I307" s="221"/>
      <c r="J307" s="222">
        <f>ROUND(I307*H307,2)</f>
        <v>0</v>
      </c>
      <c r="K307" s="218" t="s">
        <v>142</v>
      </c>
      <c r="L307" s="44"/>
      <c r="M307" s="223" t="s">
        <v>19</v>
      </c>
      <c r="N307" s="224" t="s">
        <v>43</v>
      </c>
      <c r="O307" s="80"/>
      <c r="P307" s="225">
        <f>O307*H307</f>
        <v>0</v>
      </c>
      <c r="Q307" s="225">
        <v>2.43408</v>
      </c>
      <c r="R307" s="225">
        <f>Q307*H307</f>
        <v>161.927172</v>
      </c>
      <c r="S307" s="225">
        <v>0</v>
      </c>
      <c r="T307" s="226">
        <f>S307*H307</f>
        <v>0</v>
      </c>
      <c r="AR307" s="18" t="s">
        <v>143</v>
      </c>
      <c r="AT307" s="18" t="s">
        <v>138</v>
      </c>
      <c r="AU307" s="18" t="s">
        <v>81</v>
      </c>
      <c r="AY307" s="18" t="s">
        <v>136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8" t="s">
        <v>79</v>
      </c>
      <c r="BK307" s="227">
        <f>ROUND(I307*H307,2)</f>
        <v>0</v>
      </c>
      <c r="BL307" s="18" t="s">
        <v>143</v>
      </c>
      <c r="BM307" s="18" t="s">
        <v>1263</v>
      </c>
    </row>
    <row r="308" spans="2:47" s="1" customFormat="1" ht="12">
      <c r="B308" s="39"/>
      <c r="C308" s="40"/>
      <c r="D308" s="228" t="s">
        <v>145</v>
      </c>
      <c r="E308" s="40"/>
      <c r="F308" s="229" t="s">
        <v>1264</v>
      </c>
      <c r="G308" s="40"/>
      <c r="H308" s="40"/>
      <c r="I308" s="143"/>
      <c r="J308" s="40"/>
      <c r="K308" s="40"/>
      <c r="L308" s="44"/>
      <c r="M308" s="230"/>
      <c r="N308" s="80"/>
      <c r="O308" s="80"/>
      <c r="P308" s="80"/>
      <c r="Q308" s="80"/>
      <c r="R308" s="80"/>
      <c r="S308" s="80"/>
      <c r="T308" s="81"/>
      <c r="AT308" s="18" t="s">
        <v>145</v>
      </c>
      <c r="AU308" s="18" t="s">
        <v>81</v>
      </c>
    </row>
    <row r="309" spans="2:51" s="12" customFormat="1" ht="12">
      <c r="B309" s="231"/>
      <c r="C309" s="232"/>
      <c r="D309" s="228" t="s">
        <v>147</v>
      </c>
      <c r="E309" s="233" t="s">
        <v>19</v>
      </c>
      <c r="F309" s="234" t="s">
        <v>606</v>
      </c>
      <c r="G309" s="232"/>
      <c r="H309" s="233" t="s">
        <v>19</v>
      </c>
      <c r="I309" s="235"/>
      <c r="J309" s="232"/>
      <c r="K309" s="232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147</v>
      </c>
      <c r="AU309" s="240" t="s">
        <v>81</v>
      </c>
      <c r="AV309" s="12" t="s">
        <v>79</v>
      </c>
      <c r="AW309" s="12" t="s">
        <v>34</v>
      </c>
      <c r="AX309" s="12" t="s">
        <v>72</v>
      </c>
      <c r="AY309" s="240" t="s">
        <v>136</v>
      </c>
    </row>
    <row r="310" spans="2:51" s="12" customFormat="1" ht="12">
      <c r="B310" s="231"/>
      <c r="C310" s="232"/>
      <c r="D310" s="228" t="s">
        <v>147</v>
      </c>
      <c r="E310" s="233" t="s">
        <v>19</v>
      </c>
      <c r="F310" s="234" t="s">
        <v>1136</v>
      </c>
      <c r="G310" s="232"/>
      <c r="H310" s="233" t="s">
        <v>19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147</v>
      </c>
      <c r="AU310" s="240" t="s">
        <v>81</v>
      </c>
      <c r="AV310" s="12" t="s">
        <v>79</v>
      </c>
      <c r="AW310" s="12" t="s">
        <v>34</v>
      </c>
      <c r="AX310" s="12" t="s">
        <v>72</v>
      </c>
      <c r="AY310" s="240" t="s">
        <v>136</v>
      </c>
    </row>
    <row r="311" spans="2:51" s="13" customFormat="1" ht="12">
      <c r="B311" s="241"/>
      <c r="C311" s="242"/>
      <c r="D311" s="228" t="s">
        <v>147</v>
      </c>
      <c r="E311" s="243" t="s">
        <v>19</v>
      </c>
      <c r="F311" s="244" t="s">
        <v>1265</v>
      </c>
      <c r="G311" s="242"/>
      <c r="H311" s="245">
        <v>4.5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AT311" s="251" t="s">
        <v>147</v>
      </c>
      <c r="AU311" s="251" t="s">
        <v>81</v>
      </c>
      <c r="AV311" s="13" t="s">
        <v>81</v>
      </c>
      <c r="AW311" s="13" t="s">
        <v>34</v>
      </c>
      <c r="AX311" s="13" t="s">
        <v>72</v>
      </c>
      <c r="AY311" s="251" t="s">
        <v>136</v>
      </c>
    </row>
    <row r="312" spans="2:51" s="13" customFormat="1" ht="12">
      <c r="B312" s="241"/>
      <c r="C312" s="242"/>
      <c r="D312" s="228" t="s">
        <v>147</v>
      </c>
      <c r="E312" s="243" t="s">
        <v>19</v>
      </c>
      <c r="F312" s="244" t="s">
        <v>1266</v>
      </c>
      <c r="G312" s="242"/>
      <c r="H312" s="245">
        <v>0.85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147</v>
      </c>
      <c r="AU312" s="251" t="s">
        <v>81</v>
      </c>
      <c r="AV312" s="13" t="s">
        <v>81</v>
      </c>
      <c r="AW312" s="13" t="s">
        <v>34</v>
      </c>
      <c r="AX312" s="13" t="s">
        <v>72</v>
      </c>
      <c r="AY312" s="251" t="s">
        <v>136</v>
      </c>
    </row>
    <row r="313" spans="2:51" s="12" customFormat="1" ht="12">
      <c r="B313" s="231"/>
      <c r="C313" s="232"/>
      <c r="D313" s="228" t="s">
        <v>147</v>
      </c>
      <c r="E313" s="233" t="s">
        <v>19</v>
      </c>
      <c r="F313" s="234" t="s">
        <v>1139</v>
      </c>
      <c r="G313" s="232"/>
      <c r="H313" s="233" t="s">
        <v>19</v>
      </c>
      <c r="I313" s="235"/>
      <c r="J313" s="232"/>
      <c r="K313" s="232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147</v>
      </c>
      <c r="AU313" s="240" t="s">
        <v>81</v>
      </c>
      <c r="AV313" s="12" t="s">
        <v>79</v>
      </c>
      <c r="AW313" s="12" t="s">
        <v>34</v>
      </c>
      <c r="AX313" s="12" t="s">
        <v>72</v>
      </c>
      <c r="AY313" s="240" t="s">
        <v>136</v>
      </c>
    </row>
    <row r="314" spans="2:51" s="13" customFormat="1" ht="12">
      <c r="B314" s="241"/>
      <c r="C314" s="242"/>
      <c r="D314" s="228" t="s">
        <v>147</v>
      </c>
      <c r="E314" s="243" t="s">
        <v>19</v>
      </c>
      <c r="F314" s="244" t="s">
        <v>1267</v>
      </c>
      <c r="G314" s="242"/>
      <c r="H314" s="245">
        <v>4.9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147</v>
      </c>
      <c r="AU314" s="251" t="s">
        <v>81</v>
      </c>
      <c r="AV314" s="13" t="s">
        <v>81</v>
      </c>
      <c r="AW314" s="13" t="s">
        <v>34</v>
      </c>
      <c r="AX314" s="13" t="s">
        <v>72</v>
      </c>
      <c r="AY314" s="251" t="s">
        <v>136</v>
      </c>
    </row>
    <row r="315" spans="2:51" s="13" customFormat="1" ht="12">
      <c r="B315" s="241"/>
      <c r="C315" s="242"/>
      <c r="D315" s="228" t="s">
        <v>147</v>
      </c>
      <c r="E315" s="243" t="s">
        <v>19</v>
      </c>
      <c r="F315" s="244" t="s">
        <v>1268</v>
      </c>
      <c r="G315" s="242"/>
      <c r="H315" s="245">
        <v>1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147</v>
      </c>
      <c r="AU315" s="251" t="s">
        <v>81</v>
      </c>
      <c r="AV315" s="13" t="s">
        <v>81</v>
      </c>
      <c r="AW315" s="13" t="s">
        <v>34</v>
      </c>
      <c r="AX315" s="13" t="s">
        <v>72</v>
      </c>
      <c r="AY315" s="251" t="s">
        <v>136</v>
      </c>
    </row>
    <row r="316" spans="2:51" s="12" customFormat="1" ht="12">
      <c r="B316" s="231"/>
      <c r="C316" s="232"/>
      <c r="D316" s="228" t="s">
        <v>147</v>
      </c>
      <c r="E316" s="233" t="s">
        <v>19</v>
      </c>
      <c r="F316" s="234" t="s">
        <v>1269</v>
      </c>
      <c r="G316" s="232"/>
      <c r="H316" s="233" t="s">
        <v>19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147</v>
      </c>
      <c r="AU316" s="240" t="s">
        <v>81</v>
      </c>
      <c r="AV316" s="12" t="s">
        <v>79</v>
      </c>
      <c r="AW316" s="12" t="s">
        <v>34</v>
      </c>
      <c r="AX316" s="12" t="s">
        <v>72</v>
      </c>
      <c r="AY316" s="240" t="s">
        <v>136</v>
      </c>
    </row>
    <row r="317" spans="2:51" s="13" customFormat="1" ht="12">
      <c r="B317" s="241"/>
      <c r="C317" s="242"/>
      <c r="D317" s="228" t="s">
        <v>147</v>
      </c>
      <c r="E317" s="243" t="s">
        <v>19</v>
      </c>
      <c r="F317" s="244" t="s">
        <v>1270</v>
      </c>
      <c r="G317" s="242"/>
      <c r="H317" s="245">
        <v>1.95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147</v>
      </c>
      <c r="AU317" s="251" t="s">
        <v>81</v>
      </c>
      <c r="AV317" s="13" t="s">
        <v>81</v>
      </c>
      <c r="AW317" s="13" t="s">
        <v>34</v>
      </c>
      <c r="AX317" s="13" t="s">
        <v>72</v>
      </c>
      <c r="AY317" s="251" t="s">
        <v>136</v>
      </c>
    </row>
    <row r="318" spans="2:51" s="13" customFormat="1" ht="12">
      <c r="B318" s="241"/>
      <c r="C318" s="242"/>
      <c r="D318" s="228" t="s">
        <v>147</v>
      </c>
      <c r="E318" s="243" t="s">
        <v>19</v>
      </c>
      <c r="F318" s="244" t="s">
        <v>1271</v>
      </c>
      <c r="G318" s="242"/>
      <c r="H318" s="245">
        <v>1.8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147</v>
      </c>
      <c r="AU318" s="251" t="s">
        <v>81</v>
      </c>
      <c r="AV318" s="13" t="s">
        <v>81</v>
      </c>
      <c r="AW318" s="13" t="s">
        <v>34</v>
      </c>
      <c r="AX318" s="13" t="s">
        <v>72</v>
      </c>
      <c r="AY318" s="251" t="s">
        <v>136</v>
      </c>
    </row>
    <row r="319" spans="2:51" s="13" customFormat="1" ht="12">
      <c r="B319" s="241"/>
      <c r="C319" s="242"/>
      <c r="D319" s="228" t="s">
        <v>147</v>
      </c>
      <c r="E319" s="243" t="s">
        <v>19</v>
      </c>
      <c r="F319" s="244" t="s">
        <v>1272</v>
      </c>
      <c r="G319" s="242"/>
      <c r="H319" s="245">
        <v>3.675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147</v>
      </c>
      <c r="AU319" s="251" t="s">
        <v>81</v>
      </c>
      <c r="AV319" s="13" t="s">
        <v>81</v>
      </c>
      <c r="AW319" s="13" t="s">
        <v>34</v>
      </c>
      <c r="AX319" s="13" t="s">
        <v>72</v>
      </c>
      <c r="AY319" s="251" t="s">
        <v>136</v>
      </c>
    </row>
    <row r="320" spans="2:51" s="13" customFormat="1" ht="12">
      <c r="B320" s="241"/>
      <c r="C320" s="242"/>
      <c r="D320" s="228" t="s">
        <v>147</v>
      </c>
      <c r="E320" s="243" t="s">
        <v>19</v>
      </c>
      <c r="F320" s="244" t="s">
        <v>1273</v>
      </c>
      <c r="G320" s="242"/>
      <c r="H320" s="245">
        <v>4.5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147</v>
      </c>
      <c r="AU320" s="251" t="s">
        <v>81</v>
      </c>
      <c r="AV320" s="13" t="s">
        <v>81</v>
      </c>
      <c r="AW320" s="13" t="s">
        <v>34</v>
      </c>
      <c r="AX320" s="13" t="s">
        <v>72</v>
      </c>
      <c r="AY320" s="251" t="s">
        <v>136</v>
      </c>
    </row>
    <row r="321" spans="2:51" s="13" customFormat="1" ht="12">
      <c r="B321" s="241"/>
      <c r="C321" s="242"/>
      <c r="D321" s="228" t="s">
        <v>147</v>
      </c>
      <c r="E321" s="243" t="s">
        <v>19</v>
      </c>
      <c r="F321" s="244" t="s">
        <v>1274</v>
      </c>
      <c r="G321" s="242"/>
      <c r="H321" s="245">
        <v>3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AT321" s="251" t="s">
        <v>147</v>
      </c>
      <c r="AU321" s="251" t="s">
        <v>81</v>
      </c>
      <c r="AV321" s="13" t="s">
        <v>81</v>
      </c>
      <c r="AW321" s="13" t="s">
        <v>34</v>
      </c>
      <c r="AX321" s="13" t="s">
        <v>72</v>
      </c>
      <c r="AY321" s="251" t="s">
        <v>136</v>
      </c>
    </row>
    <row r="322" spans="2:51" s="13" customFormat="1" ht="12">
      <c r="B322" s="241"/>
      <c r="C322" s="242"/>
      <c r="D322" s="228" t="s">
        <v>147</v>
      </c>
      <c r="E322" s="243" t="s">
        <v>19</v>
      </c>
      <c r="F322" s="244" t="s">
        <v>1275</v>
      </c>
      <c r="G322" s="242"/>
      <c r="H322" s="245">
        <v>2.55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147</v>
      </c>
      <c r="AU322" s="251" t="s">
        <v>81</v>
      </c>
      <c r="AV322" s="13" t="s">
        <v>81</v>
      </c>
      <c r="AW322" s="13" t="s">
        <v>34</v>
      </c>
      <c r="AX322" s="13" t="s">
        <v>72</v>
      </c>
      <c r="AY322" s="251" t="s">
        <v>136</v>
      </c>
    </row>
    <row r="323" spans="2:51" s="13" customFormat="1" ht="12">
      <c r="B323" s="241"/>
      <c r="C323" s="242"/>
      <c r="D323" s="228" t="s">
        <v>147</v>
      </c>
      <c r="E323" s="243" t="s">
        <v>19</v>
      </c>
      <c r="F323" s="244" t="s">
        <v>1276</v>
      </c>
      <c r="G323" s="242"/>
      <c r="H323" s="245">
        <v>2.7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147</v>
      </c>
      <c r="AU323" s="251" t="s">
        <v>81</v>
      </c>
      <c r="AV323" s="13" t="s">
        <v>81</v>
      </c>
      <c r="AW323" s="13" t="s">
        <v>34</v>
      </c>
      <c r="AX323" s="13" t="s">
        <v>72</v>
      </c>
      <c r="AY323" s="251" t="s">
        <v>136</v>
      </c>
    </row>
    <row r="324" spans="2:51" s="13" customFormat="1" ht="12">
      <c r="B324" s="241"/>
      <c r="C324" s="242"/>
      <c r="D324" s="228" t="s">
        <v>147</v>
      </c>
      <c r="E324" s="243" t="s">
        <v>19</v>
      </c>
      <c r="F324" s="244" t="s">
        <v>1277</v>
      </c>
      <c r="G324" s="242"/>
      <c r="H324" s="245">
        <v>4.95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147</v>
      </c>
      <c r="AU324" s="251" t="s">
        <v>81</v>
      </c>
      <c r="AV324" s="13" t="s">
        <v>81</v>
      </c>
      <c r="AW324" s="13" t="s">
        <v>34</v>
      </c>
      <c r="AX324" s="13" t="s">
        <v>72</v>
      </c>
      <c r="AY324" s="251" t="s">
        <v>136</v>
      </c>
    </row>
    <row r="325" spans="2:51" s="13" customFormat="1" ht="12">
      <c r="B325" s="241"/>
      <c r="C325" s="242"/>
      <c r="D325" s="228" t="s">
        <v>147</v>
      </c>
      <c r="E325" s="243" t="s">
        <v>19</v>
      </c>
      <c r="F325" s="244" t="s">
        <v>1278</v>
      </c>
      <c r="G325" s="242"/>
      <c r="H325" s="245">
        <v>6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147</v>
      </c>
      <c r="AU325" s="251" t="s">
        <v>81</v>
      </c>
      <c r="AV325" s="13" t="s">
        <v>81</v>
      </c>
      <c r="AW325" s="13" t="s">
        <v>34</v>
      </c>
      <c r="AX325" s="13" t="s">
        <v>72</v>
      </c>
      <c r="AY325" s="251" t="s">
        <v>136</v>
      </c>
    </row>
    <row r="326" spans="2:51" s="13" customFormat="1" ht="12">
      <c r="B326" s="241"/>
      <c r="C326" s="242"/>
      <c r="D326" s="228" t="s">
        <v>147</v>
      </c>
      <c r="E326" s="243" t="s">
        <v>19</v>
      </c>
      <c r="F326" s="244" t="s">
        <v>1279</v>
      </c>
      <c r="G326" s="242"/>
      <c r="H326" s="245">
        <v>3.75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147</v>
      </c>
      <c r="AU326" s="251" t="s">
        <v>81</v>
      </c>
      <c r="AV326" s="13" t="s">
        <v>81</v>
      </c>
      <c r="AW326" s="13" t="s">
        <v>34</v>
      </c>
      <c r="AX326" s="13" t="s">
        <v>72</v>
      </c>
      <c r="AY326" s="251" t="s">
        <v>136</v>
      </c>
    </row>
    <row r="327" spans="2:51" s="13" customFormat="1" ht="12">
      <c r="B327" s="241"/>
      <c r="C327" s="242"/>
      <c r="D327" s="228" t="s">
        <v>147</v>
      </c>
      <c r="E327" s="243" t="s">
        <v>19</v>
      </c>
      <c r="F327" s="244" t="s">
        <v>1280</v>
      </c>
      <c r="G327" s="242"/>
      <c r="H327" s="245">
        <v>3.6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147</v>
      </c>
      <c r="AU327" s="251" t="s">
        <v>81</v>
      </c>
      <c r="AV327" s="13" t="s">
        <v>81</v>
      </c>
      <c r="AW327" s="13" t="s">
        <v>34</v>
      </c>
      <c r="AX327" s="13" t="s">
        <v>72</v>
      </c>
      <c r="AY327" s="251" t="s">
        <v>136</v>
      </c>
    </row>
    <row r="328" spans="2:51" s="12" customFormat="1" ht="12">
      <c r="B328" s="231"/>
      <c r="C328" s="232"/>
      <c r="D328" s="228" t="s">
        <v>147</v>
      </c>
      <c r="E328" s="233" t="s">
        <v>19</v>
      </c>
      <c r="F328" s="234" t="s">
        <v>1281</v>
      </c>
      <c r="G328" s="232"/>
      <c r="H328" s="233" t="s">
        <v>19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147</v>
      </c>
      <c r="AU328" s="240" t="s">
        <v>81</v>
      </c>
      <c r="AV328" s="12" t="s">
        <v>79</v>
      </c>
      <c r="AW328" s="12" t="s">
        <v>34</v>
      </c>
      <c r="AX328" s="12" t="s">
        <v>72</v>
      </c>
      <c r="AY328" s="240" t="s">
        <v>136</v>
      </c>
    </row>
    <row r="329" spans="2:51" s="13" customFormat="1" ht="12">
      <c r="B329" s="241"/>
      <c r="C329" s="242"/>
      <c r="D329" s="228" t="s">
        <v>147</v>
      </c>
      <c r="E329" s="243" t="s">
        <v>19</v>
      </c>
      <c r="F329" s="244" t="s">
        <v>1282</v>
      </c>
      <c r="G329" s="242"/>
      <c r="H329" s="245">
        <v>16.8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147</v>
      </c>
      <c r="AU329" s="251" t="s">
        <v>81</v>
      </c>
      <c r="AV329" s="13" t="s">
        <v>81</v>
      </c>
      <c r="AW329" s="13" t="s">
        <v>34</v>
      </c>
      <c r="AX329" s="13" t="s">
        <v>72</v>
      </c>
      <c r="AY329" s="251" t="s">
        <v>136</v>
      </c>
    </row>
    <row r="330" spans="2:51" s="14" customFormat="1" ht="12">
      <c r="B330" s="252"/>
      <c r="C330" s="253"/>
      <c r="D330" s="228" t="s">
        <v>147</v>
      </c>
      <c r="E330" s="254" t="s">
        <v>19</v>
      </c>
      <c r="F330" s="255" t="s">
        <v>150</v>
      </c>
      <c r="G330" s="253"/>
      <c r="H330" s="256">
        <v>66.525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AT330" s="262" t="s">
        <v>147</v>
      </c>
      <c r="AU330" s="262" t="s">
        <v>81</v>
      </c>
      <c r="AV330" s="14" t="s">
        <v>143</v>
      </c>
      <c r="AW330" s="14" t="s">
        <v>34</v>
      </c>
      <c r="AX330" s="14" t="s">
        <v>79</v>
      </c>
      <c r="AY330" s="262" t="s">
        <v>136</v>
      </c>
    </row>
    <row r="331" spans="2:65" s="1" customFormat="1" ht="20.4" customHeight="1">
      <c r="B331" s="39"/>
      <c r="C331" s="216" t="s">
        <v>339</v>
      </c>
      <c r="D331" s="216" t="s">
        <v>138</v>
      </c>
      <c r="E331" s="217" t="s">
        <v>1283</v>
      </c>
      <c r="F331" s="218" t="s">
        <v>1284</v>
      </c>
      <c r="G331" s="219" t="s">
        <v>141</v>
      </c>
      <c r="H331" s="220">
        <v>109.95</v>
      </c>
      <c r="I331" s="221"/>
      <c r="J331" s="222">
        <f>ROUND(I331*H331,2)</f>
        <v>0</v>
      </c>
      <c r="K331" s="218" t="s">
        <v>142</v>
      </c>
      <c r="L331" s="44"/>
      <c r="M331" s="223" t="s">
        <v>19</v>
      </c>
      <c r="N331" s="224" t="s">
        <v>43</v>
      </c>
      <c r="O331" s="80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AR331" s="18" t="s">
        <v>143</v>
      </c>
      <c r="AT331" s="18" t="s">
        <v>138</v>
      </c>
      <c r="AU331" s="18" t="s">
        <v>81</v>
      </c>
      <c r="AY331" s="18" t="s">
        <v>136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8" t="s">
        <v>79</v>
      </c>
      <c r="BK331" s="227">
        <f>ROUND(I331*H331,2)</f>
        <v>0</v>
      </c>
      <c r="BL331" s="18" t="s">
        <v>143</v>
      </c>
      <c r="BM331" s="18" t="s">
        <v>1285</v>
      </c>
    </row>
    <row r="332" spans="2:47" s="1" customFormat="1" ht="12">
      <c r="B332" s="39"/>
      <c r="C332" s="40"/>
      <c r="D332" s="228" t="s">
        <v>145</v>
      </c>
      <c r="E332" s="40"/>
      <c r="F332" s="229" t="s">
        <v>1286</v>
      </c>
      <c r="G332" s="40"/>
      <c r="H332" s="40"/>
      <c r="I332" s="143"/>
      <c r="J332" s="40"/>
      <c r="K332" s="40"/>
      <c r="L332" s="44"/>
      <c r="M332" s="230"/>
      <c r="N332" s="80"/>
      <c r="O332" s="80"/>
      <c r="P332" s="80"/>
      <c r="Q332" s="80"/>
      <c r="R332" s="80"/>
      <c r="S332" s="80"/>
      <c r="T332" s="81"/>
      <c r="AT332" s="18" t="s">
        <v>145</v>
      </c>
      <c r="AU332" s="18" t="s">
        <v>81</v>
      </c>
    </row>
    <row r="333" spans="2:51" s="12" customFormat="1" ht="12">
      <c r="B333" s="231"/>
      <c r="C333" s="232"/>
      <c r="D333" s="228" t="s">
        <v>147</v>
      </c>
      <c r="E333" s="233" t="s">
        <v>19</v>
      </c>
      <c r="F333" s="234" t="s">
        <v>606</v>
      </c>
      <c r="G333" s="232"/>
      <c r="H333" s="233" t="s">
        <v>19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147</v>
      </c>
      <c r="AU333" s="240" t="s">
        <v>81</v>
      </c>
      <c r="AV333" s="12" t="s">
        <v>79</v>
      </c>
      <c r="AW333" s="12" t="s">
        <v>34</v>
      </c>
      <c r="AX333" s="12" t="s">
        <v>72</v>
      </c>
      <c r="AY333" s="240" t="s">
        <v>136</v>
      </c>
    </row>
    <row r="334" spans="2:51" s="12" customFormat="1" ht="12">
      <c r="B334" s="231"/>
      <c r="C334" s="232"/>
      <c r="D334" s="228" t="s">
        <v>147</v>
      </c>
      <c r="E334" s="233" t="s">
        <v>19</v>
      </c>
      <c r="F334" s="234" t="s">
        <v>1136</v>
      </c>
      <c r="G334" s="232"/>
      <c r="H334" s="233" t="s">
        <v>19</v>
      </c>
      <c r="I334" s="235"/>
      <c r="J334" s="232"/>
      <c r="K334" s="232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147</v>
      </c>
      <c r="AU334" s="240" t="s">
        <v>81</v>
      </c>
      <c r="AV334" s="12" t="s">
        <v>79</v>
      </c>
      <c r="AW334" s="12" t="s">
        <v>34</v>
      </c>
      <c r="AX334" s="12" t="s">
        <v>72</v>
      </c>
      <c r="AY334" s="240" t="s">
        <v>136</v>
      </c>
    </row>
    <row r="335" spans="2:51" s="13" customFormat="1" ht="12">
      <c r="B335" s="241"/>
      <c r="C335" s="242"/>
      <c r="D335" s="228" t="s">
        <v>147</v>
      </c>
      <c r="E335" s="243" t="s">
        <v>19</v>
      </c>
      <c r="F335" s="244" t="s">
        <v>1287</v>
      </c>
      <c r="G335" s="242"/>
      <c r="H335" s="245">
        <v>9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147</v>
      </c>
      <c r="AU335" s="251" t="s">
        <v>81</v>
      </c>
      <c r="AV335" s="13" t="s">
        <v>81</v>
      </c>
      <c r="AW335" s="13" t="s">
        <v>34</v>
      </c>
      <c r="AX335" s="13" t="s">
        <v>72</v>
      </c>
      <c r="AY335" s="251" t="s">
        <v>136</v>
      </c>
    </row>
    <row r="336" spans="2:51" s="12" customFormat="1" ht="12">
      <c r="B336" s="231"/>
      <c r="C336" s="232"/>
      <c r="D336" s="228" t="s">
        <v>147</v>
      </c>
      <c r="E336" s="233" t="s">
        <v>19</v>
      </c>
      <c r="F336" s="234" t="s">
        <v>1269</v>
      </c>
      <c r="G336" s="232"/>
      <c r="H336" s="233" t="s">
        <v>19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147</v>
      </c>
      <c r="AU336" s="240" t="s">
        <v>81</v>
      </c>
      <c r="AV336" s="12" t="s">
        <v>79</v>
      </c>
      <c r="AW336" s="12" t="s">
        <v>34</v>
      </c>
      <c r="AX336" s="12" t="s">
        <v>72</v>
      </c>
      <c r="AY336" s="240" t="s">
        <v>136</v>
      </c>
    </row>
    <row r="337" spans="2:51" s="13" customFormat="1" ht="12">
      <c r="B337" s="241"/>
      <c r="C337" s="242"/>
      <c r="D337" s="228" t="s">
        <v>147</v>
      </c>
      <c r="E337" s="243" t="s">
        <v>19</v>
      </c>
      <c r="F337" s="244" t="s">
        <v>1288</v>
      </c>
      <c r="G337" s="242"/>
      <c r="H337" s="245">
        <v>3.9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AT337" s="251" t="s">
        <v>147</v>
      </c>
      <c r="AU337" s="251" t="s">
        <v>81</v>
      </c>
      <c r="AV337" s="13" t="s">
        <v>81</v>
      </c>
      <c r="AW337" s="13" t="s">
        <v>34</v>
      </c>
      <c r="AX337" s="13" t="s">
        <v>72</v>
      </c>
      <c r="AY337" s="251" t="s">
        <v>136</v>
      </c>
    </row>
    <row r="338" spans="2:51" s="13" customFormat="1" ht="12">
      <c r="B338" s="241"/>
      <c r="C338" s="242"/>
      <c r="D338" s="228" t="s">
        <v>147</v>
      </c>
      <c r="E338" s="243" t="s">
        <v>19</v>
      </c>
      <c r="F338" s="244" t="s">
        <v>1289</v>
      </c>
      <c r="G338" s="242"/>
      <c r="H338" s="245">
        <v>3.6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147</v>
      </c>
      <c r="AU338" s="251" t="s">
        <v>81</v>
      </c>
      <c r="AV338" s="13" t="s">
        <v>81</v>
      </c>
      <c r="AW338" s="13" t="s">
        <v>34</v>
      </c>
      <c r="AX338" s="13" t="s">
        <v>72</v>
      </c>
      <c r="AY338" s="251" t="s">
        <v>136</v>
      </c>
    </row>
    <row r="339" spans="2:51" s="13" customFormat="1" ht="12">
      <c r="B339" s="241"/>
      <c r="C339" s="242"/>
      <c r="D339" s="228" t="s">
        <v>147</v>
      </c>
      <c r="E339" s="243" t="s">
        <v>19</v>
      </c>
      <c r="F339" s="244" t="s">
        <v>1290</v>
      </c>
      <c r="G339" s="242"/>
      <c r="H339" s="245">
        <v>7.35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147</v>
      </c>
      <c r="AU339" s="251" t="s">
        <v>81</v>
      </c>
      <c r="AV339" s="13" t="s">
        <v>81</v>
      </c>
      <c r="AW339" s="13" t="s">
        <v>34</v>
      </c>
      <c r="AX339" s="13" t="s">
        <v>72</v>
      </c>
      <c r="AY339" s="251" t="s">
        <v>136</v>
      </c>
    </row>
    <row r="340" spans="2:51" s="13" customFormat="1" ht="12">
      <c r="B340" s="241"/>
      <c r="C340" s="242"/>
      <c r="D340" s="228" t="s">
        <v>147</v>
      </c>
      <c r="E340" s="243" t="s">
        <v>19</v>
      </c>
      <c r="F340" s="244" t="s">
        <v>1291</v>
      </c>
      <c r="G340" s="242"/>
      <c r="H340" s="245">
        <v>9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147</v>
      </c>
      <c r="AU340" s="251" t="s">
        <v>81</v>
      </c>
      <c r="AV340" s="13" t="s">
        <v>81</v>
      </c>
      <c r="AW340" s="13" t="s">
        <v>34</v>
      </c>
      <c r="AX340" s="13" t="s">
        <v>72</v>
      </c>
      <c r="AY340" s="251" t="s">
        <v>136</v>
      </c>
    </row>
    <row r="341" spans="2:51" s="13" customFormat="1" ht="12">
      <c r="B341" s="241"/>
      <c r="C341" s="242"/>
      <c r="D341" s="228" t="s">
        <v>147</v>
      </c>
      <c r="E341" s="243" t="s">
        <v>19</v>
      </c>
      <c r="F341" s="244" t="s">
        <v>1292</v>
      </c>
      <c r="G341" s="242"/>
      <c r="H341" s="245">
        <v>6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147</v>
      </c>
      <c r="AU341" s="251" t="s">
        <v>81</v>
      </c>
      <c r="AV341" s="13" t="s">
        <v>81</v>
      </c>
      <c r="AW341" s="13" t="s">
        <v>34</v>
      </c>
      <c r="AX341" s="13" t="s">
        <v>72</v>
      </c>
      <c r="AY341" s="251" t="s">
        <v>136</v>
      </c>
    </row>
    <row r="342" spans="2:51" s="13" customFormat="1" ht="12">
      <c r="B342" s="241"/>
      <c r="C342" s="242"/>
      <c r="D342" s="228" t="s">
        <v>147</v>
      </c>
      <c r="E342" s="243" t="s">
        <v>19</v>
      </c>
      <c r="F342" s="244" t="s">
        <v>1293</v>
      </c>
      <c r="G342" s="242"/>
      <c r="H342" s="245">
        <v>5.1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147</v>
      </c>
      <c r="AU342" s="251" t="s">
        <v>81</v>
      </c>
      <c r="AV342" s="13" t="s">
        <v>81</v>
      </c>
      <c r="AW342" s="13" t="s">
        <v>34</v>
      </c>
      <c r="AX342" s="13" t="s">
        <v>72</v>
      </c>
      <c r="AY342" s="251" t="s">
        <v>136</v>
      </c>
    </row>
    <row r="343" spans="2:51" s="13" customFormat="1" ht="12">
      <c r="B343" s="241"/>
      <c r="C343" s="242"/>
      <c r="D343" s="228" t="s">
        <v>147</v>
      </c>
      <c r="E343" s="243" t="s">
        <v>19</v>
      </c>
      <c r="F343" s="244" t="s">
        <v>1294</v>
      </c>
      <c r="G343" s="242"/>
      <c r="H343" s="245">
        <v>5.4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147</v>
      </c>
      <c r="AU343" s="251" t="s">
        <v>81</v>
      </c>
      <c r="AV343" s="13" t="s">
        <v>81</v>
      </c>
      <c r="AW343" s="13" t="s">
        <v>34</v>
      </c>
      <c r="AX343" s="13" t="s">
        <v>72</v>
      </c>
      <c r="AY343" s="251" t="s">
        <v>136</v>
      </c>
    </row>
    <row r="344" spans="2:51" s="13" customFormat="1" ht="12">
      <c r="B344" s="241"/>
      <c r="C344" s="242"/>
      <c r="D344" s="228" t="s">
        <v>147</v>
      </c>
      <c r="E344" s="243" t="s">
        <v>19</v>
      </c>
      <c r="F344" s="244" t="s">
        <v>1295</v>
      </c>
      <c r="G344" s="242"/>
      <c r="H344" s="245">
        <v>9.9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AT344" s="251" t="s">
        <v>147</v>
      </c>
      <c r="AU344" s="251" t="s">
        <v>81</v>
      </c>
      <c r="AV344" s="13" t="s">
        <v>81</v>
      </c>
      <c r="AW344" s="13" t="s">
        <v>34</v>
      </c>
      <c r="AX344" s="13" t="s">
        <v>72</v>
      </c>
      <c r="AY344" s="251" t="s">
        <v>136</v>
      </c>
    </row>
    <row r="345" spans="2:51" s="13" customFormat="1" ht="12">
      <c r="B345" s="241"/>
      <c r="C345" s="242"/>
      <c r="D345" s="228" t="s">
        <v>147</v>
      </c>
      <c r="E345" s="243" t="s">
        <v>19</v>
      </c>
      <c r="F345" s="244" t="s">
        <v>1296</v>
      </c>
      <c r="G345" s="242"/>
      <c r="H345" s="245">
        <v>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147</v>
      </c>
      <c r="AU345" s="251" t="s">
        <v>81</v>
      </c>
      <c r="AV345" s="13" t="s">
        <v>81</v>
      </c>
      <c r="AW345" s="13" t="s">
        <v>34</v>
      </c>
      <c r="AX345" s="13" t="s">
        <v>72</v>
      </c>
      <c r="AY345" s="251" t="s">
        <v>136</v>
      </c>
    </row>
    <row r="346" spans="2:51" s="13" customFormat="1" ht="12">
      <c r="B346" s="241"/>
      <c r="C346" s="242"/>
      <c r="D346" s="228" t="s">
        <v>147</v>
      </c>
      <c r="E346" s="243" t="s">
        <v>19</v>
      </c>
      <c r="F346" s="244" t="s">
        <v>1297</v>
      </c>
      <c r="G346" s="242"/>
      <c r="H346" s="245">
        <v>7.5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147</v>
      </c>
      <c r="AU346" s="251" t="s">
        <v>81</v>
      </c>
      <c r="AV346" s="13" t="s">
        <v>81</v>
      </c>
      <c r="AW346" s="13" t="s">
        <v>34</v>
      </c>
      <c r="AX346" s="13" t="s">
        <v>72</v>
      </c>
      <c r="AY346" s="251" t="s">
        <v>136</v>
      </c>
    </row>
    <row r="347" spans="2:51" s="13" customFormat="1" ht="12">
      <c r="B347" s="241"/>
      <c r="C347" s="242"/>
      <c r="D347" s="228" t="s">
        <v>147</v>
      </c>
      <c r="E347" s="243" t="s">
        <v>19</v>
      </c>
      <c r="F347" s="244" t="s">
        <v>1298</v>
      </c>
      <c r="G347" s="242"/>
      <c r="H347" s="245">
        <v>7.2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147</v>
      </c>
      <c r="AU347" s="251" t="s">
        <v>81</v>
      </c>
      <c r="AV347" s="13" t="s">
        <v>81</v>
      </c>
      <c r="AW347" s="13" t="s">
        <v>34</v>
      </c>
      <c r="AX347" s="13" t="s">
        <v>72</v>
      </c>
      <c r="AY347" s="251" t="s">
        <v>136</v>
      </c>
    </row>
    <row r="348" spans="2:51" s="12" customFormat="1" ht="12">
      <c r="B348" s="231"/>
      <c r="C348" s="232"/>
      <c r="D348" s="228" t="s">
        <v>147</v>
      </c>
      <c r="E348" s="233" t="s">
        <v>19</v>
      </c>
      <c r="F348" s="234" t="s">
        <v>1281</v>
      </c>
      <c r="G348" s="232"/>
      <c r="H348" s="233" t="s">
        <v>19</v>
      </c>
      <c r="I348" s="235"/>
      <c r="J348" s="232"/>
      <c r="K348" s="232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147</v>
      </c>
      <c r="AU348" s="240" t="s">
        <v>81</v>
      </c>
      <c r="AV348" s="12" t="s">
        <v>79</v>
      </c>
      <c r="AW348" s="12" t="s">
        <v>34</v>
      </c>
      <c r="AX348" s="12" t="s">
        <v>72</v>
      </c>
      <c r="AY348" s="240" t="s">
        <v>136</v>
      </c>
    </row>
    <row r="349" spans="2:51" s="13" customFormat="1" ht="12">
      <c r="B349" s="241"/>
      <c r="C349" s="242"/>
      <c r="D349" s="228" t="s">
        <v>147</v>
      </c>
      <c r="E349" s="243" t="s">
        <v>19</v>
      </c>
      <c r="F349" s="244" t="s">
        <v>1299</v>
      </c>
      <c r="G349" s="242"/>
      <c r="H349" s="245">
        <v>24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147</v>
      </c>
      <c r="AU349" s="251" t="s">
        <v>81</v>
      </c>
      <c r="AV349" s="13" t="s">
        <v>81</v>
      </c>
      <c r="AW349" s="13" t="s">
        <v>34</v>
      </c>
      <c r="AX349" s="13" t="s">
        <v>72</v>
      </c>
      <c r="AY349" s="251" t="s">
        <v>136</v>
      </c>
    </row>
    <row r="350" spans="2:51" s="14" customFormat="1" ht="12">
      <c r="B350" s="252"/>
      <c r="C350" s="253"/>
      <c r="D350" s="228" t="s">
        <v>147</v>
      </c>
      <c r="E350" s="254" t="s">
        <v>19</v>
      </c>
      <c r="F350" s="255" t="s">
        <v>150</v>
      </c>
      <c r="G350" s="253"/>
      <c r="H350" s="256">
        <v>109.95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AT350" s="262" t="s">
        <v>147</v>
      </c>
      <c r="AU350" s="262" t="s">
        <v>81</v>
      </c>
      <c r="AV350" s="14" t="s">
        <v>143</v>
      </c>
      <c r="AW350" s="14" t="s">
        <v>34</v>
      </c>
      <c r="AX350" s="14" t="s">
        <v>79</v>
      </c>
      <c r="AY350" s="262" t="s">
        <v>136</v>
      </c>
    </row>
    <row r="351" spans="2:65" s="1" customFormat="1" ht="20.4" customHeight="1">
      <c r="B351" s="39"/>
      <c r="C351" s="216" t="s">
        <v>349</v>
      </c>
      <c r="D351" s="216" t="s">
        <v>138</v>
      </c>
      <c r="E351" s="217" t="s">
        <v>921</v>
      </c>
      <c r="F351" s="218" t="s">
        <v>922</v>
      </c>
      <c r="G351" s="219" t="s">
        <v>165</v>
      </c>
      <c r="H351" s="220">
        <v>303.27</v>
      </c>
      <c r="I351" s="221"/>
      <c r="J351" s="222">
        <f>ROUND(I351*H351,2)</f>
        <v>0</v>
      </c>
      <c r="K351" s="218" t="s">
        <v>142</v>
      </c>
      <c r="L351" s="44"/>
      <c r="M351" s="223" t="s">
        <v>19</v>
      </c>
      <c r="N351" s="224" t="s">
        <v>43</v>
      </c>
      <c r="O351" s="80"/>
      <c r="P351" s="225">
        <f>O351*H351</f>
        <v>0</v>
      </c>
      <c r="Q351" s="225">
        <v>1.9968</v>
      </c>
      <c r="R351" s="225">
        <f>Q351*H351</f>
        <v>605.569536</v>
      </c>
      <c r="S351" s="225">
        <v>0</v>
      </c>
      <c r="T351" s="226">
        <f>S351*H351</f>
        <v>0</v>
      </c>
      <c r="AR351" s="18" t="s">
        <v>143</v>
      </c>
      <c r="AT351" s="18" t="s">
        <v>138</v>
      </c>
      <c r="AU351" s="18" t="s">
        <v>81</v>
      </c>
      <c r="AY351" s="18" t="s">
        <v>136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8" t="s">
        <v>79</v>
      </c>
      <c r="BK351" s="227">
        <f>ROUND(I351*H351,2)</f>
        <v>0</v>
      </c>
      <c r="BL351" s="18" t="s">
        <v>143</v>
      </c>
      <c r="BM351" s="18" t="s">
        <v>1300</v>
      </c>
    </row>
    <row r="352" spans="2:47" s="1" customFormat="1" ht="12">
      <c r="B352" s="39"/>
      <c r="C352" s="40"/>
      <c r="D352" s="228" t="s">
        <v>145</v>
      </c>
      <c r="E352" s="40"/>
      <c r="F352" s="229" t="s">
        <v>924</v>
      </c>
      <c r="G352" s="40"/>
      <c r="H352" s="40"/>
      <c r="I352" s="143"/>
      <c r="J352" s="40"/>
      <c r="K352" s="40"/>
      <c r="L352" s="44"/>
      <c r="M352" s="230"/>
      <c r="N352" s="80"/>
      <c r="O352" s="80"/>
      <c r="P352" s="80"/>
      <c r="Q352" s="80"/>
      <c r="R352" s="80"/>
      <c r="S352" s="80"/>
      <c r="T352" s="81"/>
      <c r="AT352" s="18" t="s">
        <v>145</v>
      </c>
      <c r="AU352" s="18" t="s">
        <v>81</v>
      </c>
    </row>
    <row r="353" spans="2:51" s="12" customFormat="1" ht="12">
      <c r="B353" s="231"/>
      <c r="C353" s="232"/>
      <c r="D353" s="228" t="s">
        <v>147</v>
      </c>
      <c r="E353" s="233" t="s">
        <v>19</v>
      </c>
      <c r="F353" s="234" t="s">
        <v>606</v>
      </c>
      <c r="G353" s="232"/>
      <c r="H353" s="233" t="s">
        <v>19</v>
      </c>
      <c r="I353" s="235"/>
      <c r="J353" s="232"/>
      <c r="K353" s="232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147</v>
      </c>
      <c r="AU353" s="240" t="s">
        <v>81</v>
      </c>
      <c r="AV353" s="12" t="s">
        <v>79</v>
      </c>
      <c r="AW353" s="12" t="s">
        <v>34</v>
      </c>
      <c r="AX353" s="12" t="s">
        <v>72</v>
      </c>
      <c r="AY353" s="240" t="s">
        <v>136</v>
      </c>
    </row>
    <row r="354" spans="2:51" s="12" customFormat="1" ht="12">
      <c r="B354" s="231"/>
      <c r="C354" s="232"/>
      <c r="D354" s="228" t="s">
        <v>147</v>
      </c>
      <c r="E354" s="233" t="s">
        <v>19</v>
      </c>
      <c r="F354" s="234" t="s">
        <v>1136</v>
      </c>
      <c r="G354" s="232"/>
      <c r="H354" s="233" t="s">
        <v>19</v>
      </c>
      <c r="I354" s="235"/>
      <c r="J354" s="232"/>
      <c r="K354" s="232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147</v>
      </c>
      <c r="AU354" s="240" t="s">
        <v>81</v>
      </c>
      <c r="AV354" s="12" t="s">
        <v>79</v>
      </c>
      <c r="AW354" s="12" t="s">
        <v>34</v>
      </c>
      <c r="AX354" s="12" t="s">
        <v>72</v>
      </c>
      <c r="AY354" s="240" t="s">
        <v>136</v>
      </c>
    </row>
    <row r="355" spans="2:51" s="13" customFormat="1" ht="12">
      <c r="B355" s="241"/>
      <c r="C355" s="242"/>
      <c r="D355" s="228" t="s">
        <v>147</v>
      </c>
      <c r="E355" s="243" t="s">
        <v>19</v>
      </c>
      <c r="F355" s="244" t="s">
        <v>1301</v>
      </c>
      <c r="G355" s="242"/>
      <c r="H355" s="245">
        <v>85.8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147</v>
      </c>
      <c r="AU355" s="251" t="s">
        <v>81</v>
      </c>
      <c r="AV355" s="13" t="s">
        <v>81</v>
      </c>
      <c r="AW355" s="13" t="s">
        <v>34</v>
      </c>
      <c r="AX355" s="13" t="s">
        <v>72</v>
      </c>
      <c r="AY355" s="251" t="s">
        <v>136</v>
      </c>
    </row>
    <row r="356" spans="2:51" s="13" customFormat="1" ht="12">
      <c r="B356" s="241"/>
      <c r="C356" s="242"/>
      <c r="D356" s="228" t="s">
        <v>147</v>
      </c>
      <c r="E356" s="243" t="s">
        <v>19</v>
      </c>
      <c r="F356" s="244" t="s">
        <v>1302</v>
      </c>
      <c r="G356" s="242"/>
      <c r="H356" s="245">
        <v>8.58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147</v>
      </c>
      <c r="AU356" s="251" t="s">
        <v>81</v>
      </c>
      <c r="AV356" s="13" t="s">
        <v>81</v>
      </c>
      <c r="AW356" s="13" t="s">
        <v>34</v>
      </c>
      <c r="AX356" s="13" t="s">
        <v>72</v>
      </c>
      <c r="AY356" s="251" t="s">
        <v>136</v>
      </c>
    </row>
    <row r="357" spans="2:51" s="12" customFormat="1" ht="12">
      <c r="B357" s="231"/>
      <c r="C357" s="232"/>
      <c r="D357" s="228" t="s">
        <v>147</v>
      </c>
      <c r="E357" s="233" t="s">
        <v>19</v>
      </c>
      <c r="F357" s="234" t="s">
        <v>1139</v>
      </c>
      <c r="G357" s="232"/>
      <c r="H357" s="233" t="s">
        <v>19</v>
      </c>
      <c r="I357" s="235"/>
      <c r="J357" s="232"/>
      <c r="K357" s="232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147</v>
      </c>
      <c r="AU357" s="240" t="s">
        <v>81</v>
      </c>
      <c r="AV357" s="12" t="s">
        <v>79</v>
      </c>
      <c r="AW357" s="12" t="s">
        <v>34</v>
      </c>
      <c r="AX357" s="12" t="s">
        <v>72</v>
      </c>
      <c r="AY357" s="240" t="s">
        <v>136</v>
      </c>
    </row>
    <row r="358" spans="2:51" s="13" customFormat="1" ht="12">
      <c r="B358" s="241"/>
      <c r="C358" s="242"/>
      <c r="D358" s="228" t="s">
        <v>147</v>
      </c>
      <c r="E358" s="243" t="s">
        <v>19</v>
      </c>
      <c r="F358" s="244" t="s">
        <v>1303</v>
      </c>
      <c r="G358" s="242"/>
      <c r="H358" s="245">
        <v>51.04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AT358" s="251" t="s">
        <v>147</v>
      </c>
      <c r="AU358" s="251" t="s">
        <v>81</v>
      </c>
      <c r="AV358" s="13" t="s">
        <v>81</v>
      </c>
      <c r="AW358" s="13" t="s">
        <v>34</v>
      </c>
      <c r="AX358" s="13" t="s">
        <v>72</v>
      </c>
      <c r="AY358" s="251" t="s">
        <v>136</v>
      </c>
    </row>
    <row r="359" spans="2:51" s="12" customFormat="1" ht="12">
      <c r="B359" s="231"/>
      <c r="C359" s="232"/>
      <c r="D359" s="228" t="s">
        <v>147</v>
      </c>
      <c r="E359" s="233" t="s">
        <v>19</v>
      </c>
      <c r="F359" s="234" t="s">
        <v>1269</v>
      </c>
      <c r="G359" s="232"/>
      <c r="H359" s="233" t="s">
        <v>19</v>
      </c>
      <c r="I359" s="235"/>
      <c r="J359" s="232"/>
      <c r="K359" s="232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147</v>
      </c>
      <c r="AU359" s="240" t="s">
        <v>81</v>
      </c>
      <c r="AV359" s="12" t="s">
        <v>79</v>
      </c>
      <c r="AW359" s="12" t="s">
        <v>34</v>
      </c>
      <c r="AX359" s="12" t="s">
        <v>72</v>
      </c>
      <c r="AY359" s="240" t="s">
        <v>136</v>
      </c>
    </row>
    <row r="360" spans="2:51" s="13" customFormat="1" ht="12">
      <c r="B360" s="241"/>
      <c r="C360" s="242"/>
      <c r="D360" s="228" t="s">
        <v>147</v>
      </c>
      <c r="E360" s="243" t="s">
        <v>19</v>
      </c>
      <c r="F360" s="244" t="s">
        <v>1304</v>
      </c>
      <c r="G360" s="242"/>
      <c r="H360" s="245">
        <v>2.3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147</v>
      </c>
      <c r="AU360" s="251" t="s">
        <v>81</v>
      </c>
      <c r="AV360" s="13" t="s">
        <v>81</v>
      </c>
      <c r="AW360" s="13" t="s">
        <v>34</v>
      </c>
      <c r="AX360" s="13" t="s">
        <v>72</v>
      </c>
      <c r="AY360" s="251" t="s">
        <v>136</v>
      </c>
    </row>
    <row r="361" spans="2:51" s="13" customFormat="1" ht="12">
      <c r="B361" s="241"/>
      <c r="C361" s="242"/>
      <c r="D361" s="228" t="s">
        <v>147</v>
      </c>
      <c r="E361" s="243" t="s">
        <v>19</v>
      </c>
      <c r="F361" s="244" t="s">
        <v>1305</v>
      </c>
      <c r="G361" s="242"/>
      <c r="H361" s="245">
        <v>2.2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147</v>
      </c>
      <c r="AU361" s="251" t="s">
        <v>81</v>
      </c>
      <c r="AV361" s="13" t="s">
        <v>81</v>
      </c>
      <c r="AW361" s="13" t="s">
        <v>34</v>
      </c>
      <c r="AX361" s="13" t="s">
        <v>72</v>
      </c>
      <c r="AY361" s="251" t="s">
        <v>136</v>
      </c>
    </row>
    <row r="362" spans="2:51" s="13" customFormat="1" ht="12">
      <c r="B362" s="241"/>
      <c r="C362" s="242"/>
      <c r="D362" s="228" t="s">
        <v>147</v>
      </c>
      <c r="E362" s="243" t="s">
        <v>19</v>
      </c>
      <c r="F362" s="244" t="s">
        <v>1306</v>
      </c>
      <c r="G362" s="242"/>
      <c r="H362" s="245">
        <v>3.45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AT362" s="251" t="s">
        <v>147</v>
      </c>
      <c r="AU362" s="251" t="s">
        <v>81</v>
      </c>
      <c r="AV362" s="13" t="s">
        <v>81</v>
      </c>
      <c r="AW362" s="13" t="s">
        <v>34</v>
      </c>
      <c r="AX362" s="13" t="s">
        <v>72</v>
      </c>
      <c r="AY362" s="251" t="s">
        <v>136</v>
      </c>
    </row>
    <row r="363" spans="2:51" s="13" customFormat="1" ht="12">
      <c r="B363" s="241"/>
      <c r="C363" s="242"/>
      <c r="D363" s="228" t="s">
        <v>147</v>
      </c>
      <c r="E363" s="243" t="s">
        <v>19</v>
      </c>
      <c r="F363" s="244" t="s">
        <v>1307</v>
      </c>
      <c r="G363" s="242"/>
      <c r="H363" s="245">
        <v>4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147</v>
      </c>
      <c r="AU363" s="251" t="s">
        <v>81</v>
      </c>
      <c r="AV363" s="13" t="s">
        <v>81</v>
      </c>
      <c r="AW363" s="13" t="s">
        <v>34</v>
      </c>
      <c r="AX363" s="13" t="s">
        <v>72</v>
      </c>
      <c r="AY363" s="251" t="s">
        <v>136</v>
      </c>
    </row>
    <row r="364" spans="2:51" s="13" customFormat="1" ht="12">
      <c r="B364" s="241"/>
      <c r="C364" s="242"/>
      <c r="D364" s="228" t="s">
        <v>147</v>
      </c>
      <c r="E364" s="243" t="s">
        <v>19</v>
      </c>
      <c r="F364" s="244" t="s">
        <v>1308</v>
      </c>
      <c r="G364" s="242"/>
      <c r="H364" s="245">
        <v>3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AT364" s="251" t="s">
        <v>147</v>
      </c>
      <c r="AU364" s="251" t="s">
        <v>81</v>
      </c>
      <c r="AV364" s="13" t="s">
        <v>81</v>
      </c>
      <c r="AW364" s="13" t="s">
        <v>34</v>
      </c>
      <c r="AX364" s="13" t="s">
        <v>72</v>
      </c>
      <c r="AY364" s="251" t="s">
        <v>136</v>
      </c>
    </row>
    <row r="365" spans="2:51" s="13" customFormat="1" ht="12">
      <c r="B365" s="241"/>
      <c r="C365" s="242"/>
      <c r="D365" s="228" t="s">
        <v>147</v>
      </c>
      <c r="E365" s="243" t="s">
        <v>19</v>
      </c>
      <c r="F365" s="244" t="s">
        <v>1309</v>
      </c>
      <c r="G365" s="242"/>
      <c r="H365" s="245">
        <v>2.7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147</v>
      </c>
      <c r="AU365" s="251" t="s">
        <v>81</v>
      </c>
      <c r="AV365" s="13" t="s">
        <v>81</v>
      </c>
      <c r="AW365" s="13" t="s">
        <v>34</v>
      </c>
      <c r="AX365" s="13" t="s">
        <v>72</v>
      </c>
      <c r="AY365" s="251" t="s">
        <v>136</v>
      </c>
    </row>
    <row r="366" spans="2:51" s="13" customFormat="1" ht="12">
      <c r="B366" s="241"/>
      <c r="C366" s="242"/>
      <c r="D366" s="228" t="s">
        <v>147</v>
      </c>
      <c r="E366" s="243" t="s">
        <v>19</v>
      </c>
      <c r="F366" s="244" t="s">
        <v>1310</v>
      </c>
      <c r="G366" s="242"/>
      <c r="H366" s="245">
        <v>2.8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147</v>
      </c>
      <c r="AU366" s="251" t="s">
        <v>81</v>
      </c>
      <c r="AV366" s="13" t="s">
        <v>81</v>
      </c>
      <c r="AW366" s="13" t="s">
        <v>34</v>
      </c>
      <c r="AX366" s="13" t="s">
        <v>72</v>
      </c>
      <c r="AY366" s="251" t="s">
        <v>136</v>
      </c>
    </row>
    <row r="367" spans="2:51" s="13" customFormat="1" ht="12">
      <c r="B367" s="241"/>
      <c r="C367" s="242"/>
      <c r="D367" s="228" t="s">
        <v>147</v>
      </c>
      <c r="E367" s="243" t="s">
        <v>19</v>
      </c>
      <c r="F367" s="244" t="s">
        <v>1311</v>
      </c>
      <c r="G367" s="242"/>
      <c r="H367" s="245">
        <v>4.3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147</v>
      </c>
      <c r="AU367" s="251" t="s">
        <v>81</v>
      </c>
      <c r="AV367" s="13" t="s">
        <v>81</v>
      </c>
      <c r="AW367" s="13" t="s">
        <v>34</v>
      </c>
      <c r="AX367" s="13" t="s">
        <v>72</v>
      </c>
      <c r="AY367" s="251" t="s">
        <v>136</v>
      </c>
    </row>
    <row r="368" spans="2:51" s="13" customFormat="1" ht="12">
      <c r="B368" s="241"/>
      <c r="C368" s="242"/>
      <c r="D368" s="228" t="s">
        <v>147</v>
      </c>
      <c r="E368" s="243" t="s">
        <v>19</v>
      </c>
      <c r="F368" s="244" t="s">
        <v>1312</v>
      </c>
      <c r="G368" s="242"/>
      <c r="H368" s="245">
        <v>5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147</v>
      </c>
      <c r="AU368" s="251" t="s">
        <v>81</v>
      </c>
      <c r="AV368" s="13" t="s">
        <v>81</v>
      </c>
      <c r="AW368" s="13" t="s">
        <v>34</v>
      </c>
      <c r="AX368" s="13" t="s">
        <v>72</v>
      </c>
      <c r="AY368" s="251" t="s">
        <v>136</v>
      </c>
    </row>
    <row r="369" spans="2:51" s="13" customFormat="1" ht="12">
      <c r="B369" s="241"/>
      <c r="C369" s="242"/>
      <c r="D369" s="228" t="s">
        <v>147</v>
      </c>
      <c r="E369" s="243" t="s">
        <v>19</v>
      </c>
      <c r="F369" s="244" t="s">
        <v>1313</v>
      </c>
      <c r="G369" s="242"/>
      <c r="H369" s="245">
        <v>3.5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147</v>
      </c>
      <c r="AU369" s="251" t="s">
        <v>81</v>
      </c>
      <c r="AV369" s="13" t="s">
        <v>81</v>
      </c>
      <c r="AW369" s="13" t="s">
        <v>34</v>
      </c>
      <c r="AX369" s="13" t="s">
        <v>72</v>
      </c>
      <c r="AY369" s="251" t="s">
        <v>136</v>
      </c>
    </row>
    <row r="370" spans="2:51" s="13" customFormat="1" ht="12">
      <c r="B370" s="241"/>
      <c r="C370" s="242"/>
      <c r="D370" s="228" t="s">
        <v>147</v>
      </c>
      <c r="E370" s="243" t="s">
        <v>19</v>
      </c>
      <c r="F370" s="244" t="s">
        <v>1314</v>
      </c>
      <c r="G370" s="242"/>
      <c r="H370" s="245">
        <v>3.4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147</v>
      </c>
      <c r="AU370" s="251" t="s">
        <v>81</v>
      </c>
      <c r="AV370" s="13" t="s">
        <v>81</v>
      </c>
      <c r="AW370" s="13" t="s">
        <v>34</v>
      </c>
      <c r="AX370" s="13" t="s">
        <v>72</v>
      </c>
      <c r="AY370" s="251" t="s">
        <v>136</v>
      </c>
    </row>
    <row r="371" spans="2:51" s="12" customFormat="1" ht="12">
      <c r="B371" s="231"/>
      <c r="C371" s="232"/>
      <c r="D371" s="228" t="s">
        <v>147</v>
      </c>
      <c r="E371" s="233" t="s">
        <v>19</v>
      </c>
      <c r="F371" s="234" t="s">
        <v>1315</v>
      </c>
      <c r="G371" s="232"/>
      <c r="H371" s="233" t="s">
        <v>19</v>
      </c>
      <c r="I371" s="235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147</v>
      </c>
      <c r="AU371" s="240" t="s">
        <v>81</v>
      </c>
      <c r="AV371" s="12" t="s">
        <v>79</v>
      </c>
      <c r="AW371" s="12" t="s">
        <v>34</v>
      </c>
      <c r="AX371" s="12" t="s">
        <v>72</v>
      </c>
      <c r="AY371" s="240" t="s">
        <v>136</v>
      </c>
    </row>
    <row r="372" spans="2:51" s="13" customFormat="1" ht="12">
      <c r="B372" s="241"/>
      <c r="C372" s="242"/>
      <c r="D372" s="228" t="s">
        <v>147</v>
      </c>
      <c r="E372" s="243" t="s">
        <v>19</v>
      </c>
      <c r="F372" s="244" t="s">
        <v>1316</v>
      </c>
      <c r="G372" s="242"/>
      <c r="H372" s="245">
        <v>48.4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147</v>
      </c>
      <c r="AU372" s="251" t="s">
        <v>81</v>
      </c>
      <c r="AV372" s="13" t="s">
        <v>81</v>
      </c>
      <c r="AW372" s="13" t="s">
        <v>34</v>
      </c>
      <c r="AX372" s="13" t="s">
        <v>72</v>
      </c>
      <c r="AY372" s="251" t="s">
        <v>136</v>
      </c>
    </row>
    <row r="373" spans="2:51" s="12" customFormat="1" ht="12">
      <c r="B373" s="231"/>
      <c r="C373" s="232"/>
      <c r="D373" s="228" t="s">
        <v>147</v>
      </c>
      <c r="E373" s="233" t="s">
        <v>19</v>
      </c>
      <c r="F373" s="234" t="s">
        <v>1248</v>
      </c>
      <c r="G373" s="232"/>
      <c r="H373" s="233" t="s">
        <v>19</v>
      </c>
      <c r="I373" s="235"/>
      <c r="J373" s="232"/>
      <c r="K373" s="232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147</v>
      </c>
      <c r="AU373" s="240" t="s">
        <v>81</v>
      </c>
      <c r="AV373" s="12" t="s">
        <v>79</v>
      </c>
      <c r="AW373" s="12" t="s">
        <v>34</v>
      </c>
      <c r="AX373" s="12" t="s">
        <v>72</v>
      </c>
      <c r="AY373" s="240" t="s">
        <v>136</v>
      </c>
    </row>
    <row r="374" spans="2:51" s="13" customFormat="1" ht="12">
      <c r="B374" s="241"/>
      <c r="C374" s="242"/>
      <c r="D374" s="228" t="s">
        <v>147</v>
      </c>
      <c r="E374" s="243" t="s">
        <v>19</v>
      </c>
      <c r="F374" s="244" t="s">
        <v>1317</v>
      </c>
      <c r="G374" s="242"/>
      <c r="H374" s="245">
        <v>30.8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147</v>
      </c>
      <c r="AU374" s="251" t="s">
        <v>81</v>
      </c>
      <c r="AV374" s="13" t="s">
        <v>81</v>
      </c>
      <c r="AW374" s="13" t="s">
        <v>34</v>
      </c>
      <c r="AX374" s="13" t="s">
        <v>72</v>
      </c>
      <c r="AY374" s="251" t="s">
        <v>136</v>
      </c>
    </row>
    <row r="375" spans="2:51" s="12" customFormat="1" ht="12">
      <c r="B375" s="231"/>
      <c r="C375" s="232"/>
      <c r="D375" s="228" t="s">
        <v>147</v>
      </c>
      <c r="E375" s="233" t="s">
        <v>19</v>
      </c>
      <c r="F375" s="234" t="s">
        <v>1281</v>
      </c>
      <c r="G375" s="232"/>
      <c r="H375" s="233" t="s">
        <v>19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147</v>
      </c>
      <c r="AU375" s="240" t="s">
        <v>81</v>
      </c>
      <c r="AV375" s="12" t="s">
        <v>79</v>
      </c>
      <c r="AW375" s="12" t="s">
        <v>34</v>
      </c>
      <c r="AX375" s="12" t="s">
        <v>72</v>
      </c>
      <c r="AY375" s="240" t="s">
        <v>136</v>
      </c>
    </row>
    <row r="376" spans="2:51" s="13" customFormat="1" ht="12">
      <c r="B376" s="241"/>
      <c r="C376" s="242"/>
      <c r="D376" s="228" t="s">
        <v>147</v>
      </c>
      <c r="E376" s="243" t="s">
        <v>19</v>
      </c>
      <c r="F376" s="244" t="s">
        <v>1318</v>
      </c>
      <c r="G376" s="242"/>
      <c r="H376" s="245">
        <v>42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147</v>
      </c>
      <c r="AU376" s="251" t="s">
        <v>81</v>
      </c>
      <c r="AV376" s="13" t="s">
        <v>81</v>
      </c>
      <c r="AW376" s="13" t="s">
        <v>34</v>
      </c>
      <c r="AX376" s="13" t="s">
        <v>72</v>
      </c>
      <c r="AY376" s="251" t="s">
        <v>136</v>
      </c>
    </row>
    <row r="377" spans="2:51" s="14" customFormat="1" ht="12">
      <c r="B377" s="252"/>
      <c r="C377" s="253"/>
      <c r="D377" s="228" t="s">
        <v>147</v>
      </c>
      <c r="E377" s="254" t="s">
        <v>19</v>
      </c>
      <c r="F377" s="255" t="s">
        <v>150</v>
      </c>
      <c r="G377" s="253"/>
      <c r="H377" s="256">
        <v>303.27</v>
      </c>
      <c r="I377" s="257"/>
      <c r="J377" s="253"/>
      <c r="K377" s="253"/>
      <c r="L377" s="258"/>
      <c r="M377" s="259"/>
      <c r="N377" s="260"/>
      <c r="O377" s="260"/>
      <c r="P377" s="260"/>
      <c r="Q377" s="260"/>
      <c r="R377" s="260"/>
      <c r="S377" s="260"/>
      <c r="T377" s="261"/>
      <c r="AT377" s="262" t="s">
        <v>147</v>
      </c>
      <c r="AU377" s="262" t="s">
        <v>81</v>
      </c>
      <c r="AV377" s="14" t="s">
        <v>143</v>
      </c>
      <c r="AW377" s="14" t="s">
        <v>34</v>
      </c>
      <c r="AX377" s="14" t="s">
        <v>79</v>
      </c>
      <c r="AY377" s="262" t="s">
        <v>136</v>
      </c>
    </row>
    <row r="378" spans="2:65" s="1" customFormat="1" ht="20.4" customHeight="1">
      <c r="B378" s="39"/>
      <c r="C378" s="216" t="s">
        <v>356</v>
      </c>
      <c r="D378" s="216" t="s">
        <v>138</v>
      </c>
      <c r="E378" s="217" t="s">
        <v>931</v>
      </c>
      <c r="F378" s="218" t="s">
        <v>932</v>
      </c>
      <c r="G378" s="219" t="s">
        <v>141</v>
      </c>
      <c r="H378" s="220">
        <v>396.83</v>
      </c>
      <c r="I378" s="221"/>
      <c r="J378" s="222">
        <f>ROUND(I378*H378,2)</f>
        <v>0</v>
      </c>
      <c r="K378" s="218" t="s">
        <v>142</v>
      </c>
      <c r="L378" s="44"/>
      <c r="M378" s="223" t="s">
        <v>19</v>
      </c>
      <c r="N378" s="224" t="s">
        <v>43</v>
      </c>
      <c r="O378" s="80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AR378" s="18" t="s">
        <v>143</v>
      </c>
      <c r="AT378" s="18" t="s">
        <v>138</v>
      </c>
      <c r="AU378" s="18" t="s">
        <v>81</v>
      </c>
      <c r="AY378" s="18" t="s">
        <v>136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8" t="s">
        <v>79</v>
      </c>
      <c r="BK378" s="227">
        <f>ROUND(I378*H378,2)</f>
        <v>0</v>
      </c>
      <c r="BL378" s="18" t="s">
        <v>143</v>
      </c>
      <c r="BM378" s="18" t="s">
        <v>1319</v>
      </c>
    </row>
    <row r="379" spans="2:47" s="1" customFormat="1" ht="12">
      <c r="B379" s="39"/>
      <c r="C379" s="40"/>
      <c r="D379" s="228" t="s">
        <v>145</v>
      </c>
      <c r="E379" s="40"/>
      <c r="F379" s="229" t="s">
        <v>934</v>
      </c>
      <c r="G379" s="40"/>
      <c r="H379" s="40"/>
      <c r="I379" s="143"/>
      <c r="J379" s="40"/>
      <c r="K379" s="40"/>
      <c r="L379" s="44"/>
      <c r="M379" s="230"/>
      <c r="N379" s="80"/>
      <c r="O379" s="80"/>
      <c r="P379" s="80"/>
      <c r="Q379" s="80"/>
      <c r="R379" s="80"/>
      <c r="S379" s="80"/>
      <c r="T379" s="81"/>
      <c r="AT379" s="18" t="s">
        <v>145</v>
      </c>
      <c r="AU379" s="18" t="s">
        <v>81</v>
      </c>
    </row>
    <row r="380" spans="2:51" s="12" customFormat="1" ht="12">
      <c r="B380" s="231"/>
      <c r="C380" s="232"/>
      <c r="D380" s="228" t="s">
        <v>147</v>
      </c>
      <c r="E380" s="233" t="s">
        <v>19</v>
      </c>
      <c r="F380" s="234" t="s">
        <v>606</v>
      </c>
      <c r="G380" s="232"/>
      <c r="H380" s="233" t="s">
        <v>19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147</v>
      </c>
      <c r="AU380" s="240" t="s">
        <v>81</v>
      </c>
      <c r="AV380" s="12" t="s">
        <v>79</v>
      </c>
      <c r="AW380" s="12" t="s">
        <v>34</v>
      </c>
      <c r="AX380" s="12" t="s">
        <v>72</v>
      </c>
      <c r="AY380" s="240" t="s">
        <v>136</v>
      </c>
    </row>
    <row r="381" spans="2:51" s="12" customFormat="1" ht="12">
      <c r="B381" s="231"/>
      <c r="C381" s="232"/>
      <c r="D381" s="228" t="s">
        <v>147</v>
      </c>
      <c r="E381" s="233" t="s">
        <v>19</v>
      </c>
      <c r="F381" s="234" t="s">
        <v>1136</v>
      </c>
      <c r="G381" s="232"/>
      <c r="H381" s="233" t="s">
        <v>19</v>
      </c>
      <c r="I381" s="235"/>
      <c r="J381" s="232"/>
      <c r="K381" s="232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147</v>
      </c>
      <c r="AU381" s="240" t="s">
        <v>81</v>
      </c>
      <c r="AV381" s="12" t="s">
        <v>79</v>
      </c>
      <c r="AW381" s="12" t="s">
        <v>34</v>
      </c>
      <c r="AX381" s="12" t="s">
        <v>72</v>
      </c>
      <c r="AY381" s="240" t="s">
        <v>136</v>
      </c>
    </row>
    <row r="382" spans="2:51" s="13" customFormat="1" ht="12">
      <c r="B382" s="241"/>
      <c r="C382" s="242"/>
      <c r="D382" s="228" t="s">
        <v>147</v>
      </c>
      <c r="E382" s="243" t="s">
        <v>19</v>
      </c>
      <c r="F382" s="244" t="s">
        <v>1320</v>
      </c>
      <c r="G382" s="242"/>
      <c r="H382" s="245">
        <v>92.4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AT382" s="251" t="s">
        <v>147</v>
      </c>
      <c r="AU382" s="251" t="s">
        <v>81</v>
      </c>
      <c r="AV382" s="13" t="s">
        <v>81</v>
      </c>
      <c r="AW382" s="13" t="s">
        <v>34</v>
      </c>
      <c r="AX382" s="13" t="s">
        <v>72</v>
      </c>
      <c r="AY382" s="251" t="s">
        <v>136</v>
      </c>
    </row>
    <row r="383" spans="2:51" s="13" customFormat="1" ht="12">
      <c r="B383" s="241"/>
      <c r="C383" s="242"/>
      <c r="D383" s="228" t="s">
        <v>147</v>
      </c>
      <c r="E383" s="243" t="s">
        <v>19</v>
      </c>
      <c r="F383" s="244" t="s">
        <v>1321</v>
      </c>
      <c r="G383" s="242"/>
      <c r="H383" s="245">
        <v>7.26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147</v>
      </c>
      <c r="AU383" s="251" t="s">
        <v>81</v>
      </c>
      <c r="AV383" s="13" t="s">
        <v>81</v>
      </c>
      <c r="AW383" s="13" t="s">
        <v>34</v>
      </c>
      <c r="AX383" s="13" t="s">
        <v>72</v>
      </c>
      <c r="AY383" s="251" t="s">
        <v>136</v>
      </c>
    </row>
    <row r="384" spans="2:51" s="12" customFormat="1" ht="12">
      <c r="B384" s="231"/>
      <c r="C384" s="232"/>
      <c r="D384" s="228" t="s">
        <v>147</v>
      </c>
      <c r="E384" s="233" t="s">
        <v>19</v>
      </c>
      <c r="F384" s="234" t="s">
        <v>1139</v>
      </c>
      <c r="G384" s="232"/>
      <c r="H384" s="233" t="s">
        <v>19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147</v>
      </c>
      <c r="AU384" s="240" t="s">
        <v>81</v>
      </c>
      <c r="AV384" s="12" t="s">
        <v>79</v>
      </c>
      <c r="AW384" s="12" t="s">
        <v>34</v>
      </c>
      <c r="AX384" s="12" t="s">
        <v>72</v>
      </c>
      <c r="AY384" s="240" t="s">
        <v>136</v>
      </c>
    </row>
    <row r="385" spans="2:51" s="13" customFormat="1" ht="12">
      <c r="B385" s="241"/>
      <c r="C385" s="242"/>
      <c r="D385" s="228" t="s">
        <v>147</v>
      </c>
      <c r="E385" s="243" t="s">
        <v>19</v>
      </c>
      <c r="F385" s="244" t="s">
        <v>1322</v>
      </c>
      <c r="G385" s="242"/>
      <c r="H385" s="245">
        <v>60.32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147</v>
      </c>
      <c r="AU385" s="251" t="s">
        <v>81</v>
      </c>
      <c r="AV385" s="13" t="s">
        <v>81</v>
      </c>
      <c r="AW385" s="13" t="s">
        <v>34</v>
      </c>
      <c r="AX385" s="13" t="s">
        <v>72</v>
      </c>
      <c r="AY385" s="251" t="s">
        <v>136</v>
      </c>
    </row>
    <row r="386" spans="2:51" s="12" customFormat="1" ht="12">
      <c r="B386" s="231"/>
      <c r="C386" s="232"/>
      <c r="D386" s="228" t="s">
        <v>147</v>
      </c>
      <c r="E386" s="233" t="s">
        <v>19</v>
      </c>
      <c r="F386" s="234" t="s">
        <v>1229</v>
      </c>
      <c r="G386" s="232"/>
      <c r="H386" s="233" t="s">
        <v>19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147</v>
      </c>
      <c r="AU386" s="240" t="s">
        <v>81</v>
      </c>
      <c r="AV386" s="12" t="s">
        <v>79</v>
      </c>
      <c r="AW386" s="12" t="s">
        <v>34</v>
      </c>
      <c r="AX386" s="12" t="s">
        <v>72</v>
      </c>
      <c r="AY386" s="240" t="s">
        <v>136</v>
      </c>
    </row>
    <row r="387" spans="2:51" s="13" customFormat="1" ht="12">
      <c r="B387" s="241"/>
      <c r="C387" s="242"/>
      <c r="D387" s="228" t="s">
        <v>147</v>
      </c>
      <c r="E387" s="243" t="s">
        <v>19</v>
      </c>
      <c r="F387" s="244" t="s">
        <v>1323</v>
      </c>
      <c r="G387" s="242"/>
      <c r="H387" s="245">
        <v>1.3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AT387" s="251" t="s">
        <v>147</v>
      </c>
      <c r="AU387" s="251" t="s">
        <v>81</v>
      </c>
      <c r="AV387" s="13" t="s">
        <v>81</v>
      </c>
      <c r="AW387" s="13" t="s">
        <v>34</v>
      </c>
      <c r="AX387" s="13" t="s">
        <v>72</v>
      </c>
      <c r="AY387" s="251" t="s">
        <v>136</v>
      </c>
    </row>
    <row r="388" spans="2:51" s="13" customFormat="1" ht="12">
      <c r="B388" s="241"/>
      <c r="C388" s="242"/>
      <c r="D388" s="228" t="s">
        <v>147</v>
      </c>
      <c r="E388" s="243" t="s">
        <v>19</v>
      </c>
      <c r="F388" s="244" t="s">
        <v>1324</v>
      </c>
      <c r="G388" s="242"/>
      <c r="H388" s="245">
        <v>1.2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147</v>
      </c>
      <c r="AU388" s="251" t="s">
        <v>81</v>
      </c>
      <c r="AV388" s="13" t="s">
        <v>81</v>
      </c>
      <c r="AW388" s="13" t="s">
        <v>34</v>
      </c>
      <c r="AX388" s="13" t="s">
        <v>72</v>
      </c>
      <c r="AY388" s="251" t="s">
        <v>136</v>
      </c>
    </row>
    <row r="389" spans="2:51" s="13" customFormat="1" ht="12">
      <c r="B389" s="241"/>
      <c r="C389" s="242"/>
      <c r="D389" s="228" t="s">
        <v>147</v>
      </c>
      <c r="E389" s="243" t="s">
        <v>19</v>
      </c>
      <c r="F389" s="244" t="s">
        <v>1325</v>
      </c>
      <c r="G389" s="242"/>
      <c r="H389" s="245">
        <v>2.45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AT389" s="251" t="s">
        <v>147</v>
      </c>
      <c r="AU389" s="251" t="s">
        <v>81</v>
      </c>
      <c r="AV389" s="13" t="s">
        <v>81</v>
      </c>
      <c r="AW389" s="13" t="s">
        <v>34</v>
      </c>
      <c r="AX389" s="13" t="s">
        <v>72</v>
      </c>
      <c r="AY389" s="251" t="s">
        <v>136</v>
      </c>
    </row>
    <row r="390" spans="2:51" s="13" customFormat="1" ht="12">
      <c r="B390" s="241"/>
      <c r="C390" s="242"/>
      <c r="D390" s="228" t="s">
        <v>147</v>
      </c>
      <c r="E390" s="243" t="s">
        <v>19</v>
      </c>
      <c r="F390" s="244" t="s">
        <v>1326</v>
      </c>
      <c r="G390" s="242"/>
      <c r="H390" s="245">
        <v>3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AT390" s="251" t="s">
        <v>147</v>
      </c>
      <c r="AU390" s="251" t="s">
        <v>81</v>
      </c>
      <c r="AV390" s="13" t="s">
        <v>81</v>
      </c>
      <c r="AW390" s="13" t="s">
        <v>34</v>
      </c>
      <c r="AX390" s="13" t="s">
        <v>72</v>
      </c>
      <c r="AY390" s="251" t="s">
        <v>136</v>
      </c>
    </row>
    <row r="391" spans="2:51" s="13" customFormat="1" ht="12">
      <c r="B391" s="241"/>
      <c r="C391" s="242"/>
      <c r="D391" s="228" t="s">
        <v>147</v>
      </c>
      <c r="E391" s="243" t="s">
        <v>19</v>
      </c>
      <c r="F391" s="244" t="s">
        <v>1327</v>
      </c>
      <c r="G391" s="242"/>
      <c r="H391" s="245">
        <v>2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147</v>
      </c>
      <c r="AU391" s="251" t="s">
        <v>81</v>
      </c>
      <c r="AV391" s="13" t="s">
        <v>81</v>
      </c>
      <c r="AW391" s="13" t="s">
        <v>34</v>
      </c>
      <c r="AX391" s="13" t="s">
        <v>72</v>
      </c>
      <c r="AY391" s="251" t="s">
        <v>136</v>
      </c>
    </row>
    <row r="392" spans="2:51" s="13" customFormat="1" ht="12">
      <c r="B392" s="241"/>
      <c r="C392" s="242"/>
      <c r="D392" s="228" t="s">
        <v>147</v>
      </c>
      <c r="E392" s="243" t="s">
        <v>19</v>
      </c>
      <c r="F392" s="244" t="s">
        <v>1328</v>
      </c>
      <c r="G392" s="242"/>
      <c r="H392" s="245">
        <v>1.7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147</v>
      </c>
      <c r="AU392" s="251" t="s">
        <v>81</v>
      </c>
      <c r="AV392" s="13" t="s">
        <v>81</v>
      </c>
      <c r="AW392" s="13" t="s">
        <v>34</v>
      </c>
      <c r="AX392" s="13" t="s">
        <v>72</v>
      </c>
      <c r="AY392" s="251" t="s">
        <v>136</v>
      </c>
    </row>
    <row r="393" spans="2:51" s="13" customFormat="1" ht="12">
      <c r="B393" s="241"/>
      <c r="C393" s="242"/>
      <c r="D393" s="228" t="s">
        <v>147</v>
      </c>
      <c r="E393" s="243" t="s">
        <v>19</v>
      </c>
      <c r="F393" s="244" t="s">
        <v>1329</v>
      </c>
      <c r="G393" s="242"/>
      <c r="H393" s="245">
        <v>1.8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AT393" s="251" t="s">
        <v>147</v>
      </c>
      <c r="AU393" s="251" t="s">
        <v>81</v>
      </c>
      <c r="AV393" s="13" t="s">
        <v>81</v>
      </c>
      <c r="AW393" s="13" t="s">
        <v>34</v>
      </c>
      <c r="AX393" s="13" t="s">
        <v>72</v>
      </c>
      <c r="AY393" s="251" t="s">
        <v>136</v>
      </c>
    </row>
    <row r="394" spans="2:51" s="13" customFormat="1" ht="12">
      <c r="B394" s="241"/>
      <c r="C394" s="242"/>
      <c r="D394" s="228" t="s">
        <v>147</v>
      </c>
      <c r="E394" s="243" t="s">
        <v>19</v>
      </c>
      <c r="F394" s="244" t="s">
        <v>1330</v>
      </c>
      <c r="G394" s="242"/>
      <c r="H394" s="245">
        <v>3.3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147</v>
      </c>
      <c r="AU394" s="251" t="s">
        <v>81</v>
      </c>
      <c r="AV394" s="13" t="s">
        <v>81</v>
      </c>
      <c r="AW394" s="13" t="s">
        <v>34</v>
      </c>
      <c r="AX394" s="13" t="s">
        <v>72</v>
      </c>
      <c r="AY394" s="251" t="s">
        <v>136</v>
      </c>
    </row>
    <row r="395" spans="2:51" s="13" customFormat="1" ht="12">
      <c r="B395" s="241"/>
      <c r="C395" s="242"/>
      <c r="D395" s="228" t="s">
        <v>147</v>
      </c>
      <c r="E395" s="243" t="s">
        <v>19</v>
      </c>
      <c r="F395" s="244" t="s">
        <v>1331</v>
      </c>
      <c r="G395" s="242"/>
      <c r="H395" s="245">
        <v>4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AT395" s="251" t="s">
        <v>147</v>
      </c>
      <c r="AU395" s="251" t="s">
        <v>81</v>
      </c>
      <c r="AV395" s="13" t="s">
        <v>81</v>
      </c>
      <c r="AW395" s="13" t="s">
        <v>34</v>
      </c>
      <c r="AX395" s="13" t="s">
        <v>72</v>
      </c>
      <c r="AY395" s="251" t="s">
        <v>136</v>
      </c>
    </row>
    <row r="396" spans="2:51" s="13" customFormat="1" ht="12">
      <c r="B396" s="241"/>
      <c r="C396" s="242"/>
      <c r="D396" s="228" t="s">
        <v>147</v>
      </c>
      <c r="E396" s="243" t="s">
        <v>19</v>
      </c>
      <c r="F396" s="244" t="s">
        <v>1332</v>
      </c>
      <c r="G396" s="242"/>
      <c r="H396" s="245">
        <v>2.5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147</v>
      </c>
      <c r="AU396" s="251" t="s">
        <v>81</v>
      </c>
      <c r="AV396" s="13" t="s">
        <v>81</v>
      </c>
      <c r="AW396" s="13" t="s">
        <v>34</v>
      </c>
      <c r="AX396" s="13" t="s">
        <v>72</v>
      </c>
      <c r="AY396" s="251" t="s">
        <v>136</v>
      </c>
    </row>
    <row r="397" spans="2:51" s="13" customFormat="1" ht="12">
      <c r="B397" s="241"/>
      <c r="C397" s="242"/>
      <c r="D397" s="228" t="s">
        <v>147</v>
      </c>
      <c r="E397" s="243" t="s">
        <v>19</v>
      </c>
      <c r="F397" s="244" t="s">
        <v>1333</v>
      </c>
      <c r="G397" s="242"/>
      <c r="H397" s="245">
        <v>2.4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147</v>
      </c>
      <c r="AU397" s="251" t="s">
        <v>81</v>
      </c>
      <c r="AV397" s="13" t="s">
        <v>81</v>
      </c>
      <c r="AW397" s="13" t="s">
        <v>34</v>
      </c>
      <c r="AX397" s="13" t="s">
        <v>72</v>
      </c>
      <c r="AY397" s="251" t="s">
        <v>136</v>
      </c>
    </row>
    <row r="398" spans="2:51" s="12" customFormat="1" ht="12">
      <c r="B398" s="231"/>
      <c r="C398" s="232"/>
      <c r="D398" s="228" t="s">
        <v>147</v>
      </c>
      <c r="E398" s="233" t="s">
        <v>19</v>
      </c>
      <c r="F398" s="234" t="s">
        <v>1334</v>
      </c>
      <c r="G398" s="232"/>
      <c r="H398" s="233" t="s">
        <v>19</v>
      </c>
      <c r="I398" s="235"/>
      <c r="J398" s="232"/>
      <c r="K398" s="232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147</v>
      </c>
      <c r="AU398" s="240" t="s">
        <v>81</v>
      </c>
      <c r="AV398" s="12" t="s">
        <v>79</v>
      </c>
      <c r="AW398" s="12" t="s">
        <v>34</v>
      </c>
      <c r="AX398" s="12" t="s">
        <v>72</v>
      </c>
      <c r="AY398" s="240" t="s">
        <v>136</v>
      </c>
    </row>
    <row r="399" spans="2:51" s="13" customFormat="1" ht="12">
      <c r="B399" s="241"/>
      <c r="C399" s="242"/>
      <c r="D399" s="228" t="s">
        <v>147</v>
      </c>
      <c r="E399" s="243" t="s">
        <v>19</v>
      </c>
      <c r="F399" s="244" t="s">
        <v>1335</v>
      </c>
      <c r="G399" s="242"/>
      <c r="H399" s="245">
        <v>88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147</v>
      </c>
      <c r="AU399" s="251" t="s">
        <v>81</v>
      </c>
      <c r="AV399" s="13" t="s">
        <v>81</v>
      </c>
      <c r="AW399" s="13" t="s">
        <v>34</v>
      </c>
      <c r="AX399" s="13" t="s">
        <v>72</v>
      </c>
      <c r="AY399" s="251" t="s">
        <v>136</v>
      </c>
    </row>
    <row r="400" spans="2:51" s="12" customFormat="1" ht="12">
      <c r="B400" s="231"/>
      <c r="C400" s="232"/>
      <c r="D400" s="228" t="s">
        <v>147</v>
      </c>
      <c r="E400" s="233" t="s">
        <v>19</v>
      </c>
      <c r="F400" s="234" t="s">
        <v>1248</v>
      </c>
      <c r="G400" s="232"/>
      <c r="H400" s="233" t="s">
        <v>19</v>
      </c>
      <c r="I400" s="235"/>
      <c r="J400" s="232"/>
      <c r="K400" s="232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147</v>
      </c>
      <c r="AU400" s="240" t="s">
        <v>81</v>
      </c>
      <c r="AV400" s="12" t="s">
        <v>79</v>
      </c>
      <c r="AW400" s="12" t="s">
        <v>34</v>
      </c>
      <c r="AX400" s="12" t="s">
        <v>72</v>
      </c>
      <c r="AY400" s="240" t="s">
        <v>136</v>
      </c>
    </row>
    <row r="401" spans="2:51" s="13" customFormat="1" ht="12">
      <c r="B401" s="241"/>
      <c r="C401" s="242"/>
      <c r="D401" s="228" t="s">
        <v>147</v>
      </c>
      <c r="E401" s="243" t="s">
        <v>19</v>
      </c>
      <c r="F401" s="244" t="s">
        <v>1336</v>
      </c>
      <c r="G401" s="242"/>
      <c r="H401" s="245">
        <v>56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147</v>
      </c>
      <c r="AU401" s="251" t="s">
        <v>81</v>
      </c>
      <c r="AV401" s="13" t="s">
        <v>81</v>
      </c>
      <c r="AW401" s="13" t="s">
        <v>34</v>
      </c>
      <c r="AX401" s="13" t="s">
        <v>72</v>
      </c>
      <c r="AY401" s="251" t="s">
        <v>136</v>
      </c>
    </row>
    <row r="402" spans="2:51" s="12" customFormat="1" ht="12">
      <c r="B402" s="231"/>
      <c r="C402" s="232"/>
      <c r="D402" s="228" t="s">
        <v>147</v>
      </c>
      <c r="E402" s="233" t="s">
        <v>19</v>
      </c>
      <c r="F402" s="234" t="s">
        <v>1281</v>
      </c>
      <c r="G402" s="232"/>
      <c r="H402" s="233" t="s">
        <v>19</v>
      </c>
      <c r="I402" s="235"/>
      <c r="J402" s="232"/>
      <c r="K402" s="232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147</v>
      </c>
      <c r="AU402" s="240" t="s">
        <v>81</v>
      </c>
      <c r="AV402" s="12" t="s">
        <v>79</v>
      </c>
      <c r="AW402" s="12" t="s">
        <v>34</v>
      </c>
      <c r="AX402" s="12" t="s">
        <v>72</v>
      </c>
      <c r="AY402" s="240" t="s">
        <v>136</v>
      </c>
    </row>
    <row r="403" spans="2:51" s="13" customFormat="1" ht="12">
      <c r="B403" s="241"/>
      <c r="C403" s="242"/>
      <c r="D403" s="228" t="s">
        <v>147</v>
      </c>
      <c r="E403" s="243" t="s">
        <v>19</v>
      </c>
      <c r="F403" s="244" t="s">
        <v>1337</v>
      </c>
      <c r="G403" s="242"/>
      <c r="H403" s="245">
        <v>67.2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147</v>
      </c>
      <c r="AU403" s="251" t="s">
        <v>81</v>
      </c>
      <c r="AV403" s="13" t="s">
        <v>81</v>
      </c>
      <c r="AW403" s="13" t="s">
        <v>34</v>
      </c>
      <c r="AX403" s="13" t="s">
        <v>72</v>
      </c>
      <c r="AY403" s="251" t="s">
        <v>136</v>
      </c>
    </row>
    <row r="404" spans="2:51" s="14" customFormat="1" ht="12">
      <c r="B404" s="252"/>
      <c r="C404" s="253"/>
      <c r="D404" s="228" t="s">
        <v>147</v>
      </c>
      <c r="E404" s="254" t="s">
        <v>19</v>
      </c>
      <c r="F404" s="255" t="s">
        <v>150</v>
      </c>
      <c r="G404" s="253"/>
      <c r="H404" s="256">
        <v>396.83</v>
      </c>
      <c r="I404" s="257"/>
      <c r="J404" s="253"/>
      <c r="K404" s="253"/>
      <c r="L404" s="258"/>
      <c r="M404" s="259"/>
      <c r="N404" s="260"/>
      <c r="O404" s="260"/>
      <c r="P404" s="260"/>
      <c r="Q404" s="260"/>
      <c r="R404" s="260"/>
      <c r="S404" s="260"/>
      <c r="T404" s="261"/>
      <c r="AT404" s="262" t="s">
        <v>147</v>
      </c>
      <c r="AU404" s="262" t="s">
        <v>81</v>
      </c>
      <c r="AV404" s="14" t="s">
        <v>143</v>
      </c>
      <c r="AW404" s="14" t="s">
        <v>34</v>
      </c>
      <c r="AX404" s="14" t="s">
        <v>79</v>
      </c>
      <c r="AY404" s="262" t="s">
        <v>136</v>
      </c>
    </row>
    <row r="405" spans="2:65" s="1" customFormat="1" ht="20.4" customHeight="1">
      <c r="B405" s="39"/>
      <c r="C405" s="216" t="s">
        <v>369</v>
      </c>
      <c r="D405" s="216" t="s">
        <v>138</v>
      </c>
      <c r="E405" s="217" t="s">
        <v>1338</v>
      </c>
      <c r="F405" s="218" t="s">
        <v>1339</v>
      </c>
      <c r="G405" s="219" t="s">
        <v>165</v>
      </c>
      <c r="H405" s="220">
        <v>247</v>
      </c>
      <c r="I405" s="221"/>
      <c r="J405" s="222">
        <f>ROUND(I405*H405,2)</f>
        <v>0</v>
      </c>
      <c r="K405" s="218" t="s">
        <v>142</v>
      </c>
      <c r="L405" s="44"/>
      <c r="M405" s="223" t="s">
        <v>19</v>
      </c>
      <c r="N405" s="224" t="s">
        <v>43</v>
      </c>
      <c r="O405" s="80"/>
      <c r="P405" s="225">
        <f>O405*H405</f>
        <v>0</v>
      </c>
      <c r="Q405" s="225">
        <v>2.32</v>
      </c>
      <c r="R405" s="225">
        <f>Q405*H405</f>
        <v>573.04</v>
      </c>
      <c r="S405" s="225">
        <v>0</v>
      </c>
      <c r="T405" s="226">
        <f>S405*H405</f>
        <v>0</v>
      </c>
      <c r="AR405" s="18" t="s">
        <v>143</v>
      </c>
      <c r="AT405" s="18" t="s">
        <v>138</v>
      </c>
      <c r="AU405" s="18" t="s">
        <v>81</v>
      </c>
      <c r="AY405" s="18" t="s">
        <v>136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8" t="s">
        <v>79</v>
      </c>
      <c r="BK405" s="227">
        <f>ROUND(I405*H405,2)</f>
        <v>0</v>
      </c>
      <c r="BL405" s="18" t="s">
        <v>143</v>
      </c>
      <c r="BM405" s="18" t="s">
        <v>1340</v>
      </c>
    </row>
    <row r="406" spans="2:47" s="1" customFormat="1" ht="12">
      <c r="B406" s="39"/>
      <c r="C406" s="40"/>
      <c r="D406" s="228" t="s">
        <v>145</v>
      </c>
      <c r="E406" s="40"/>
      <c r="F406" s="229" t="s">
        <v>1341</v>
      </c>
      <c r="G406" s="40"/>
      <c r="H406" s="40"/>
      <c r="I406" s="143"/>
      <c r="J406" s="40"/>
      <c r="K406" s="40"/>
      <c r="L406" s="44"/>
      <c r="M406" s="230"/>
      <c r="N406" s="80"/>
      <c r="O406" s="80"/>
      <c r="P406" s="80"/>
      <c r="Q406" s="80"/>
      <c r="R406" s="80"/>
      <c r="S406" s="80"/>
      <c r="T406" s="81"/>
      <c r="AT406" s="18" t="s">
        <v>145</v>
      </c>
      <c r="AU406" s="18" t="s">
        <v>81</v>
      </c>
    </row>
    <row r="407" spans="2:51" s="12" customFormat="1" ht="12">
      <c r="B407" s="231"/>
      <c r="C407" s="232"/>
      <c r="D407" s="228" t="s">
        <v>147</v>
      </c>
      <c r="E407" s="233" t="s">
        <v>19</v>
      </c>
      <c r="F407" s="234" t="s">
        <v>606</v>
      </c>
      <c r="G407" s="232"/>
      <c r="H407" s="233" t="s">
        <v>19</v>
      </c>
      <c r="I407" s="235"/>
      <c r="J407" s="232"/>
      <c r="K407" s="232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147</v>
      </c>
      <c r="AU407" s="240" t="s">
        <v>81</v>
      </c>
      <c r="AV407" s="12" t="s">
        <v>79</v>
      </c>
      <c r="AW407" s="12" t="s">
        <v>34</v>
      </c>
      <c r="AX407" s="12" t="s">
        <v>72</v>
      </c>
      <c r="AY407" s="240" t="s">
        <v>136</v>
      </c>
    </row>
    <row r="408" spans="2:51" s="12" customFormat="1" ht="12">
      <c r="B408" s="231"/>
      <c r="C408" s="232"/>
      <c r="D408" s="228" t="s">
        <v>147</v>
      </c>
      <c r="E408" s="233" t="s">
        <v>19</v>
      </c>
      <c r="F408" s="234" t="s">
        <v>1136</v>
      </c>
      <c r="G408" s="232"/>
      <c r="H408" s="233" t="s">
        <v>19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147</v>
      </c>
      <c r="AU408" s="240" t="s">
        <v>81</v>
      </c>
      <c r="AV408" s="12" t="s">
        <v>79</v>
      </c>
      <c r="AW408" s="12" t="s">
        <v>34</v>
      </c>
      <c r="AX408" s="12" t="s">
        <v>72</v>
      </c>
      <c r="AY408" s="240" t="s">
        <v>136</v>
      </c>
    </row>
    <row r="409" spans="2:51" s="13" customFormat="1" ht="12">
      <c r="B409" s="241"/>
      <c r="C409" s="242"/>
      <c r="D409" s="228" t="s">
        <v>147</v>
      </c>
      <c r="E409" s="243" t="s">
        <v>19</v>
      </c>
      <c r="F409" s="244" t="s">
        <v>1342</v>
      </c>
      <c r="G409" s="242"/>
      <c r="H409" s="245">
        <v>115.5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147</v>
      </c>
      <c r="AU409" s="251" t="s">
        <v>81</v>
      </c>
      <c r="AV409" s="13" t="s">
        <v>81</v>
      </c>
      <c r="AW409" s="13" t="s">
        <v>34</v>
      </c>
      <c r="AX409" s="13" t="s">
        <v>72</v>
      </c>
      <c r="AY409" s="251" t="s">
        <v>136</v>
      </c>
    </row>
    <row r="410" spans="2:51" s="13" customFormat="1" ht="12">
      <c r="B410" s="241"/>
      <c r="C410" s="242"/>
      <c r="D410" s="228" t="s">
        <v>147</v>
      </c>
      <c r="E410" s="243" t="s">
        <v>19</v>
      </c>
      <c r="F410" s="244" t="s">
        <v>1343</v>
      </c>
      <c r="G410" s="242"/>
      <c r="H410" s="245">
        <v>1.5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147</v>
      </c>
      <c r="AU410" s="251" t="s">
        <v>81</v>
      </c>
      <c r="AV410" s="13" t="s">
        <v>81</v>
      </c>
      <c r="AW410" s="13" t="s">
        <v>34</v>
      </c>
      <c r="AX410" s="13" t="s">
        <v>72</v>
      </c>
      <c r="AY410" s="251" t="s">
        <v>136</v>
      </c>
    </row>
    <row r="411" spans="2:51" s="12" customFormat="1" ht="12">
      <c r="B411" s="231"/>
      <c r="C411" s="232"/>
      <c r="D411" s="228" t="s">
        <v>147</v>
      </c>
      <c r="E411" s="233" t="s">
        <v>19</v>
      </c>
      <c r="F411" s="234" t="s">
        <v>1139</v>
      </c>
      <c r="G411" s="232"/>
      <c r="H411" s="233" t="s">
        <v>19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147</v>
      </c>
      <c r="AU411" s="240" t="s">
        <v>81</v>
      </c>
      <c r="AV411" s="12" t="s">
        <v>79</v>
      </c>
      <c r="AW411" s="12" t="s">
        <v>34</v>
      </c>
      <c r="AX411" s="12" t="s">
        <v>72</v>
      </c>
      <c r="AY411" s="240" t="s">
        <v>136</v>
      </c>
    </row>
    <row r="412" spans="2:51" s="13" customFormat="1" ht="12">
      <c r="B412" s="241"/>
      <c r="C412" s="242"/>
      <c r="D412" s="228" t="s">
        <v>147</v>
      </c>
      <c r="E412" s="243" t="s">
        <v>19</v>
      </c>
      <c r="F412" s="244" t="s">
        <v>1344</v>
      </c>
      <c r="G412" s="242"/>
      <c r="H412" s="245">
        <v>24.5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AT412" s="251" t="s">
        <v>147</v>
      </c>
      <c r="AU412" s="251" t="s">
        <v>81</v>
      </c>
      <c r="AV412" s="13" t="s">
        <v>81</v>
      </c>
      <c r="AW412" s="13" t="s">
        <v>34</v>
      </c>
      <c r="AX412" s="13" t="s">
        <v>72</v>
      </c>
      <c r="AY412" s="251" t="s">
        <v>136</v>
      </c>
    </row>
    <row r="413" spans="2:51" s="13" customFormat="1" ht="12">
      <c r="B413" s="241"/>
      <c r="C413" s="242"/>
      <c r="D413" s="228" t="s">
        <v>147</v>
      </c>
      <c r="E413" s="243" t="s">
        <v>19</v>
      </c>
      <c r="F413" s="244" t="s">
        <v>1345</v>
      </c>
      <c r="G413" s="242"/>
      <c r="H413" s="245">
        <v>1.5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147</v>
      </c>
      <c r="AU413" s="251" t="s">
        <v>81</v>
      </c>
      <c r="AV413" s="13" t="s">
        <v>81</v>
      </c>
      <c r="AW413" s="13" t="s">
        <v>34</v>
      </c>
      <c r="AX413" s="13" t="s">
        <v>72</v>
      </c>
      <c r="AY413" s="251" t="s">
        <v>136</v>
      </c>
    </row>
    <row r="414" spans="2:51" s="12" customFormat="1" ht="12">
      <c r="B414" s="231"/>
      <c r="C414" s="232"/>
      <c r="D414" s="228" t="s">
        <v>147</v>
      </c>
      <c r="E414" s="233" t="s">
        <v>19</v>
      </c>
      <c r="F414" s="234" t="s">
        <v>1248</v>
      </c>
      <c r="G414" s="232"/>
      <c r="H414" s="233" t="s">
        <v>19</v>
      </c>
      <c r="I414" s="235"/>
      <c r="J414" s="232"/>
      <c r="K414" s="232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147</v>
      </c>
      <c r="AU414" s="240" t="s">
        <v>81</v>
      </c>
      <c r="AV414" s="12" t="s">
        <v>79</v>
      </c>
      <c r="AW414" s="12" t="s">
        <v>34</v>
      </c>
      <c r="AX414" s="12" t="s">
        <v>72</v>
      </c>
      <c r="AY414" s="240" t="s">
        <v>136</v>
      </c>
    </row>
    <row r="415" spans="2:51" s="13" customFormat="1" ht="12">
      <c r="B415" s="241"/>
      <c r="C415" s="242"/>
      <c r="D415" s="228" t="s">
        <v>147</v>
      </c>
      <c r="E415" s="243" t="s">
        <v>19</v>
      </c>
      <c r="F415" s="244" t="s">
        <v>1346</v>
      </c>
      <c r="G415" s="242"/>
      <c r="H415" s="245">
        <v>47.6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AT415" s="251" t="s">
        <v>147</v>
      </c>
      <c r="AU415" s="251" t="s">
        <v>81</v>
      </c>
      <c r="AV415" s="13" t="s">
        <v>81</v>
      </c>
      <c r="AW415" s="13" t="s">
        <v>34</v>
      </c>
      <c r="AX415" s="13" t="s">
        <v>72</v>
      </c>
      <c r="AY415" s="251" t="s">
        <v>136</v>
      </c>
    </row>
    <row r="416" spans="2:51" s="12" customFormat="1" ht="12">
      <c r="B416" s="231"/>
      <c r="C416" s="232"/>
      <c r="D416" s="228" t="s">
        <v>147</v>
      </c>
      <c r="E416" s="233" t="s">
        <v>19</v>
      </c>
      <c r="F416" s="234" t="s">
        <v>1281</v>
      </c>
      <c r="G416" s="232"/>
      <c r="H416" s="233" t="s">
        <v>19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147</v>
      </c>
      <c r="AU416" s="240" t="s">
        <v>81</v>
      </c>
      <c r="AV416" s="12" t="s">
        <v>79</v>
      </c>
      <c r="AW416" s="12" t="s">
        <v>34</v>
      </c>
      <c r="AX416" s="12" t="s">
        <v>72</v>
      </c>
      <c r="AY416" s="240" t="s">
        <v>136</v>
      </c>
    </row>
    <row r="417" spans="2:51" s="13" customFormat="1" ht="12">
      <c r="B417" s="241"/>
      <c r="C417" s="242"/>
      <c r="D417" s="228" t="s">
        <v>147</v>
      </c>
      <c r="E417" s="243" t="s">
        <v>19</v>
      </c>
      <c r="F417" s="244" t="s">
        <v>1347</v>
      </c>
      <c r="G417" s="242"/>
      <c r="H417" s="245">
        <v>56.4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AT417" s="251" t="s">
        <v>147</v>
      </c>
      <c r="AU417" s="251" t="s">
        <v>81</v>
      </c>
      <c r="AV417" s="13" t="s">
        <v>81</v>
      </c>
      <c r="AW417" s="13" t="s">
        <v>34</v>
      </c>
      <c r="AX417" s="13" t="s">
        <v>72</v>
      </c>
      <c r="AY417" s="251" t="s">
        <v>136</v>
      </c>
    </row>
    <row r="418" spans="2:51" s="14" customFormat="1" ht="12">
      <c r="B418" s="252"/>
      <c r="C418" s="253"/>
      <c r="D418" s="228" t="s">
        <v>147</v>
      </c>
      <c r="E418" s="254" t="s">
        <v>19</v>
      </c>
      <c r="F418" s="255" t="s">
        <v>150</v>
      </c>
      <c r="G418" s="253"/>
      <c r="H418" s="256">
        <v>247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AT418" s="262" t="s">
        <v>147</v>
      </c>
      <c r="AU418" s="262" t="s">
        <v>81</v>
      </c>
      <c r="AV418" s="14" t="s">
        <v>143</v>
      </c>
      <c r="AW418" s="14" t="s">
        <v>34</v>
      </c>
      <c r="AX418" s="14" t="s">
        <v>79</v>
      </c>
      <c r="AY418" s="262" t="s">
        <v>136</v>
      </c>
    </row>
    <row r="419" spans="2:65" s="1" customFormat="1" ht="20.4" customHeight="1">
      <c r="B419" s="39"/>
      <c r="C419" s="216" t="s">
        <v>376</v>
      </c>
      <c r="D419" s="216" t="s">
        <v>138</v>
      </c>
      <c r="E419" s="217" t="s">
        <v>1348</v>
      </c>
      <c r="F419" s="218" t="s">
        <v>1349</v>
      </c>
      <c r="G419" s="219" t="s">
        <v>158</v>
      </c>
      <c r="H419" s="220">
        <v>2</v>
      </c>
      <c r="I419" s="221"/>
      <c r="J419" s="222">
        <f>ROUND(I419*H419,2)</f>
        <v>0</v>
      </c>
      <c r="K419" s="218" t="s">
        <v>142</v>
      </c>
      <c r="L419" s="44"/>
      <c r="M419" s="223" t="s">
        <v>19</v>
      </c>
      <c r="N419" s="224" t="s">
        <v>43</v>
      </c>
      <c r="O419" s="80"/>
      <c r="P419" s="225">
        <f>O419*H419</f>
        <v>0</v>
      </c>
      <c r="Q419" s="225">
        <v>0.01138</v>
      </c>
      <c r="R419" s="225">
        <f>Q419*H419</f>
        <v>0.02276</v>
      </c>
      <c r="S419" s="225">
        <v>0</v>
      </c>
      <c r="T419" s="226">
        <f>S419*H419</f>
        <v>0</v>
      </c>
      <c r="AR419" s="18" t="s">
        <v>143</v>
      </c>
      <c r="AT419" s="18" t="s">
        <v>138</v>
      </c>
      <c r="AU419" s="18" t="s">
        <v>81</v>
      </c>
      <c r="AY419" s="18" t="s">
        <v>136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8" t="s">
        <v>79</v>
      </c>
      <c r="BK419" s="227">
        <f>ROUND(I419*H419,2)</f>
        <v>0</v>
      </c>
      <c r="BL419" s="18" t="s">
        <v>143</v>
      </c>
      <c r="BM419" s="18" t="s">
        <v>1350</v>
      </c>
    </row>
    <row r="420" spans="2:47" s="1" customFormat="1" ht="12">
      <c r="B420" s="39"/>
      <c r="C420" s="40"/>
      <c r="D420" s="228" t="s">
        <v>145</v>
      </c>
      <c r="E420" s="40"/>
      <c r="F420" s="229" t="s">
        <v>1351</v>
      </c>
      <c r="G420" s="40"/>
      <c r="H420" s="40"/>
      <c r="I420" s="143"/>
      <c r="J420" s="40"/>
      <c r="K420" s="40"/>
      <c r="L420" s="44"/>
      <c r="M420" s="230"/>
      <c r="N420" s="80"/>
      <c r="O420" s="80"/>
      <c r="P420" s="80"/>
      <c r="Q420" s="80"/>
      <c r="R420" s="80"/>
      <c r="S420" s="80"/>
      <c r="T420" s="81"/>
      <c r="AT420" s="18" t="s">
        <v>145</v>
      </c>
      <c r="AU420" s="18" t="s">
        <v>81</v>
      </c>
    </row>
    <row r="421" spans="2:51" s="12" customFormat="1" ht="12">
      <c r="B421" s="231"/>
      <c r="C421" s="232"/>
      <c r="D421" s="228" t="s">
        <v>147</v>
      </c>
      <c r="E421" s="233" t="s">
        <v>19</v>
      </c>
      <c r="F421" s="234" t="s">
        <v>606</v>
      </c>
      <c r="G421" s="232"/>
      <c r="H421" s="233" t="s">
        <v>19</v>
      </c>
      <c r="I421" s="235"/>
      <c r="J421" s="232"/>
      <c r="K421" s="232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147</v>
      </c>
      <c r="AU421" s="240" t="s">
        <v>81</v>
      </c>
      <c r="AV421" s="12" t="s">
        <v>79</v>
      </c>
      <c r="AW421" s="12" t="s">
        <v>34</v>
      </c>
      <c r="AX421" s="12" t="s">
        <v>72</v>
      </c>
      <c r="AY421" s="240" t="s">
        <v>136</v>
      </c>
    </row>
    <row r="422" spans="2:51" s="12" customFormat="1" ht="12">
      <c r="B422" s="231"/>
      <c r="C422" s="232"/>
      <c r="D422" s="228" t="s">
        <v>147</v>
      </c>
      <c r="E422" s="233" t="s">
        <v>19</v>
      </c>
      <c r="F422" s="234" t="s">
        <v>1136</v>
      </c>
      <c r="G422" s="232"/>
      <c r="H422" s="233" t="s">
        <v>19</v>
      </c>
      <c r="I422" s="235"/>
      <c r="J422" s="232"/>
      <c r="K422" s="232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147</v>
      </c>
      <c r="AU422" s="240" t="s">
        <v>81</v>
      </c>
      <c r="AV422" s="12" t="s">
        <v>79</v>
      </c>
      <c r="AW422" s="12" t="s">
        <v>34</v>
      </c>
      <c r="AX422" s="12" t="s">
        <v>72</v>
      </c>
      <c r="AY422" s="240" t="s">
        <v>136</v>
      </c>
    </row>
    <row r="423" spans="2:51" s="12" customFormat="1" ht="12">
      <c r="B423" s="231"/>
      <c r="C423" s="232"/>
      <c r="D423" s="228" t="s">
        <v>147</v>
      </c>
      <c r="E423" s="233" t="s">
        <v>19</v>
      </c>
      <c r="F423" s="234" t="s">
        <v>1352</v>
      </c>
      <c r="G423" s="232"/>
      <c r="H423" s="233" t="s">
        <v>19</v>
      </c>
      <c r="I423" s="235"/>
      <c r="J423" s="232"/>
      <c r="K423" s="232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147</v>
      </c>
      <c r="AU423" s="240" t="s">
        <v>81</v>
      </c>
      <c r="AV423" s="12" t="s">
        <v>79</v>
      </c>
      <c r="AW423" s="12" t="s">
        <v>34</v>
      </c>
      <c r="AX423" s="12" t="s">
        <v>72</v>
      </c>
      <c r="AY423" s="240" t="s">
        <v>136</v>
      </c>
    </row>
    <row r="424" spans="2:51" s="13" customFormat="1" ht="12">
      <c r="B424" s="241"/>
      <c r="C424" s="242"/>
      <c r="D424" s="228" t="s">
        <v>147</v>
      </c>
      <c r="E424" s="243" t="s">
        <v>19</v>
      </c>
      <c r="F424" s="244" t="s">
        <v>81</v>
      </c>
      <c r="G424" s="242"/>
      <c r="H424" s="245">
        <v>2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147</v>
      </c>
      <c r="AU424" s="251" t="s">
        <v>81</v>
      </c>
      <c r="AV424" s="13" t="s">
        <v>81</v>
      </c>
      <c r="AW424" s="13" t="s">
        <v>34</v>
      </c>
      <c r="AX424" s="13" t="s">
        <v>72</v>
      </c>
      <c r="AY424" s="251" t="s">
        <v>136</v>
      </c>
    </row>
    <row r="425" spans="2:51" s="14" customFormat="1" ht="12">
      <c r="B425" s="252"/>
      <c r="C425" s="253"/>
      <c r="D425" s="228" t="s">
        <v>147</v>
      </c>
      <c r="E425" s="254" t="s">
        <v>19</v>
      </c>
      <c r="F425" s="255" t="s">
        <v>150</v>
      </c>
      <c r="G425" s="253"/>
      <c r="H425" s="256">
        <v>2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AT425" s="262" t="s">
        <v>147</v>
      </c>
      <c r="AU425" s="262" t="s">
        <v>81</v>
      </c>
      <c r="AV425" s="14" t="s">
        <v>143</v>
      </c>
      <c r="AW425" s="14" t="s">
        <v>34</v>
      </c>
      <c r="AX425" s="14" t="s">
        <v>79</v>
      </c>
      <c r="AY425" s="262" t="s">
        <v>136</v>
      </c>
    </row>
    <row r="426" spans="2:65" s="1" customFormat="1" ht="14.4" customHeight="1">
      <c r="B426" s="39"/>
      <c r="C426" s="216" t="s">
        <v>383</v>
      </c>
      <c r="D426" s="216" t="s">
        <v>138</v>
      </c>
      <c r="E426" s="217" t="s">
        <v>1353</v>
      </c>
      <c r="F426" s="218" t="s">
        <v>1354</v>
      </c>
      <c r="G426" s="219" t="s">
        <v>192</v>
      </c>
      <c r="H426" s="220">
        <v>21</v>
      </c>
      <c r="I426" s="221"/>
      <c r="J426" s="222">
        <f>ROUND(I426*H426,2)</f>
        <v>0</v>
      </c>
      <c r="K426" s="218" t="s">
        <v>19</v>
      </c>
      <c r="L426" s="44"/>
      <c r="M426" s="223" t="s">
        <v>19</v>
      </c>
      <c r="N426" s="224" t="s">
        <v>43</v>
      </c>
      <c r="O426" s="80"/>
      <c r="P426" s="225">
        <f>O426*H426</f>
        <v>0</v>
      </c>
      <c r="Q426" s="225">
        <v>0.01305</v>
      </c>
      <c r="R426" s="225">
        <f>Q426*H426</f>
        <v>0.27405</v>
      </c>
      <c r="S426" s="225">
        <v>0</v>
      </c>
      <c r="T426" s="226">
        <f>S426*H426</f>
        <v>0</v>
      </c>
      <c r="AR426" s="18" t="s">
        <v>143</v>
      </c>
      <c r="AT426" s="18" t="s">
        <v>138</v>
      </c>
      <c r="AU426" s="18" t="s">
        <v>81</v>
      </c>
      <c r="AY426" s="18" t="s">
        <v>136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8" t="s">
        <v>79</v>
      </c>
      <c r="BK426" s="227">
        <f>ROUND(I426*H426,2)</f>
        <v>0</v>
      </c>
      <c r="BL426" s="18" t="s">
        <v>143</v>
      </c>
      <c r="BM426" s="18" t="s">
        <v>1355</v>
      </c>
    </row>
    <row r="427" spans="2:47" s="1" customFormat="1" ht="12">
      <c r="B427" s="39"/>
      <c r="C427" s="40"/>
      <c r="D427" s="228" t="s">
        <v>145</v>
      </c>
      <c r="E427" s="40"/>
      <c r="F427" s="229" t="s">
        <v>1356</v>
      </c>
      <c r="G427" s="40"/>
      <c r="H427" s="40"/>
      <c r="I427" s="143"/>
      <c r="J427" s="40"/>
      <c r="K427" s="40"/>
      <c r="L427" s="44"/>
      <c r="M427" s="230"/>
      <c r="N427" s="80"/>
      <c r="O427" s="80"/>
      <c r="P427" s="80"/>
      <c r="Q427" s="80"/>
      <c r="R427" s="80"/>
      <c r="S427" s="80"/>
      <c r="T427" s="81"/>
      <c r="AT427" s="18" t="s">
        <v>145</v>
      </c>
      <c r="AU427" s="18" t="s">
        <v>81</v>
      </c>
    </row>
    <row r="428" spans="2:51" s="12" customFormat="1" ht="12">
      <c r="B428" s="231"/>
      <c r="C428" s="232"/>
      <c r="D428" s="228" t="s">
        <v>147</v>
      </c>
      <c r="E428" s="233" t="s">
        <v>19</v>
      </c>
      <c r="F428" s="234" t="s">
        <v>606</v>
      </c>
      <c r="G428" s="232"/>
      <c r="H428" s="233" t="s">
        <v>19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147</v>
      </c>
      <c r="AU428" s="240" t="s">
        <v>81</v>
      </c>
      <c r="AV428" s="12" t="s">
        <v>79</v>
      </c>
      <c r="AW428" s="12" t="s">
        <v>34</v>
      </c>
      <c r="AX428" s="12" t="s">
        <v>72</v>
      </c>
      <c r="AY428" s="240" t="s">
        <v>136</v>
      </c>
    </row>
    <row r="429" spans="2:51" s="12" customFormat="1" ht="12">
      <c r="B429" s="231"/>
      <c r="C429" s="232"/>
      <c r="D429" s="228" t="s">
        <v>147</v>
      </c>
      <c r="E429" s="233" t="s">
        <v>19</v>
      </c>
      <c r="F429" s="234" t="s">
        <v>1136</v>
      </c>
      <c r="G429" s="232"/>
      <c r="H429" s="233" t="s">
        <v>19</v>
      </c>
      <c r="I429" s="235"/>
      <c r="J429" s="232"/>
      <c r="K429" s="232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147</v>
      </c>
      <c r="AU429" s="240" t="s">
        <v>81</v>
      </c>
      <c r="AV429" s="12" t="s">
        <v>79</v>
      </c>
      <c r="AW429" s="12" t="s">
        <v>34</v>
      </c>
      <c r="AX429" s="12" t="s">
        <v>72</v>
      </c>
      <c r="AY429" s="240" t="s">
        <v>136</v>
      </c>
    </row>
    <row r="430" spans="2:51" s="12" customFormat="1" ht="12">
      <c r="B430" s="231"/>
      <c r="C430" s="232"/>
      <c r="D430" s="228" t="s">
        <v>147</v>
      </c>
      <c r="E430" s="233" t="s">
        <v>19</v>
      </c>
      <c r="F430" s="234" t="s">
        <v>1357</v>
      </c>
      <c r="G430" s="232"/>
      <c r="H430" s="233" t="s">
        <v>19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147</v>
      </c>
      <c r="AU430" s="240" t="s">
        <v>81</v>
      </c>
      <c r="AV430" s="12" t="s">
        <v>79</v>
      </c>
      <c r="AW430" s="12" t="s">
        <v>34</v>
      </c>
      <c r="AX430" s="12" t="s">
        <v>72</v>
      </c>
      <c r="AY430" s="240" t="s">
        <v>136</v>
      </c>
    </row>
    <row r="431" spans="2:51" s="13" customFormat="1" ht="12">
      <c r="B431" s="241"/>
      <c r="C431" s="242"/>
      <c r="D431" s="228" t="s">
        <v>147</v>
      </c>
      <c r="E431" s="243" t="s">
        <v>19</v>
      </c>
      <c r="F431" s="244" t="s">
        <v>1358</v>
      </c>
      <c r="G431" s="242"/>
      <c r="H431" s="245">
        <v>21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AT431" s="251" t="s">
        <v>147</v>
      </c>
      <c r="AU431" s="251" t="s">
        <v>81</v>
      </c>
      <c r="AV431" s="13" t="s">
        <v>81</v>
      </c>
      <c r="AW431" s="13" t="s">
        <v>34</v>
      </c>
      <c r="AX431" s="13" t="s">
        <v>72</v>
      </c>
      <c r="AY431" s="251" t="s">
        <v>136</v>
      </c>
    </row>
    <row r="432" spans="2:51" s="14" customFormat="1" ht="12">
      <c r="B432" s="252"/>
      <c r="C432" s="253"/>
      <c r="D432" s="228" t="s">
        <v>147</v>
      </c>
      <c r="E432" s="254" t="s">
        <v>19</v>
      </c>
      <c r="F432" s="255" t="s">
        <v>150</v>
      </c>
      <c r="G432" s="253"/>
      <c r="H432" s="256">
        <v>21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AT432" s="262" t="s">
        <v>147</v>
      </c>
      <c r="AU432" s="262" t="s">
        <v>81</v>
      </c>
      <c r="AV432" s="14" t="s">
        <v>143</v>
      </c>
      <c r="AW432" s="14" t="s">
        <v>34</v>
      </c>
      <c r="AX432" s="14" t="s">
        <v>79</v>
      </c>
      <c r="AY432" s="262" t="s">
        <v>136</v>
      </c>
    </row>
    <row r="433" spans="2:63" s="11" customFormat="1" ht="22.8" customHeight="1">
      <c r="B433" s="200"/>
      <c r="C433" s="201"/>
      <c r="D433" s="202" t="s">
        <v>71</v>
      </c>
      <c r="E433" s="214" t="s">
        <v>1111</v>
      </c>
      <c r="F433" s="214" t="s">
        <v>1112</v>
      </c>
      <c r="G433" s="201"/>
      <c r="H433" s="201"/>
      <c r="I433" s="204"/>
      <c r="J433" s="215">
        <f>BK433</f>
        <v>0</v>
      </c>
      <c r="K433" s="201"/>
      <c r="L433" s="206"/>
      <c r="M433" s="207"/>
      <c r="N433" s="208"/>
      <c r="O433" s="208"/>
      <c r="P433" s="209">
        <f>SUM(P434:P435)</f>
        <v>0</v>
      </c>
      <c r="Q433" s="208"/>
      <c r="R433" s="209">
        <f>SUM(R434:R435)</f>
        <v>0</v>
      </c>
      <c r="S433" s="208"/>
      <c r="T433" s="210">
        <f>SUM(T434:T435)</f>
        <v>0</v>
      </c>
      <c r="AR433" s="211" t="s">
        <v>79</v>
      </c>
      <c r="AT433" s="212" t="s">
        <v>71</v>
      </c>
      <c r="AU433" s="212" t="s">
        <v>79</v>
      </c>
      <c r="AY433" s="211" t="s">
        <v>136</v>
      </c>
      <c r="BK433" s="213">
        <f>SUM(BK434:BK435)</f>
        <v>0</v>
      </c>
    </row>
    <row r="434" spans="2:65" s="1" customFormat="1" ht="20.4" customHeight="1">
      <c r="B434" s="39"/>
      <c r="C434" s="216" t="s">
        <v>393</v>
      </c>
      <c r="D434" s="216" t="s">
        <v>138</v>
      </c>
      <c r="E434" s="217" t="s">
        <v>1114</v>
      </c>
      <c r="F434" s="218" t="s">
        <v>1115</v>
      </c>
      <c r="G434" s="219" t="s">
        <v>343</v>
      </c>
      <c r="H434" s="220">
        <v>1524.504</v>
      </c>
      <c r="I434" s="221"/>
      <c r="J434" s="222">
        <f>ROUND(I434*H434,2)</f>
        <v>0</v>
      </c>
      <c r="K434" s="218" t="s">
        <v>142</v>
      </c>
      <c r="L434" s="44"/>
      <c r="M434" s="223" t="s">
        <v>19</v>
      </c>
      <c r="N434" s="224" t="s">
        <v>43</v>
      </c>
      <c r="O434" s="80"/>
      <c r="P434" s="225">
        <f>O434*H434</f>
        <v>0</v>
      </c>
      <c r="Q434" s="225">
        <v>0</v>
      </c>
      <c r="R434" s="225">
        <f>Q434*H434</f>
        <v>0</v>
      </c>
      <c r="S434" s="225">
        <v>0</v>
      </c>
      <c r="T434" s="226">
        <f>S434*H434</f>
        <v>0</v>
      </c>
      <c r="AR434" s="18" t="s">
        <v>143</v>
      </c>
      <c r="AT434" s="18" t="s">
        <v>138</v>
      </c>
      <c r="AU434" s="18" t="s">
        <v>81</v>
      </c>
      <c r="AY434" s="18" t="s">
        <v>136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8" t="s">
        <v>79</v>
      </c>
      <c r="BK434" s="227">
        <f>ROUND(I434*H434,2)</f>
        <v>0</v>
      </c>
      <c r="BL434" s="18" t="s">
        <v>143</v>
      </c>
      <c r="BM434" s="18" t="s">
        <v>1359</v>
      </c>
    </row>
    <row r="435" spans="2:47" s="1" customFormat="1" ht="12">
      <c r="B435" s="39"/>
      <c r="C435" s="40"/>
      <c r="D435" s="228" t="s">
        <v>145</v>
      </c>
      <c r="E435" s="40"/>
      <c r="F435" s="229" t="s">
        <v>1117</v>
      </c>
      <c r="G435" s="40"/>
      <c r="H435" s="40"/>
      <c r="I435" s="143"/>
      <c r="J435" s="40"/>
      <c r="K435" s="40"/>
      <c r="L435" s="44"/>
      <c r="M435" s="277"/>
      <c r="N435" s="278"/>
      <c r="O435" s="278"/>
      <c r="P435" s="278"/>
      <c r="Q435" s="278"/>
      <c r="R435" s="278"/>
      <c r="S435" s="278"/>
      <c r="T435" s="279"/>
      <c r="AT435" s="18" t="s">
        <v>145</v>
      </c>
      <c r="AU435" s="18" t="s">
        <v>81</v>
      </c>
    </row>
    <row r="436" spans="2:12" s="1" customFormat="1" ht="6.95" customHeight="1">
      <c r="B436" s="58"/>
      <c r="C436" s="59"/>
      <c r="D436" s="59"/>
      <c r="E436" s="59"/>
      <c r="F436" s="59"/>
      <c r="G436" s="59"/>
      <c r="H436" s="59"/>
      <c r="I436" s="167"/>
      <c r="J436" s="59"/>
      <c r="K436" s="59"/>
      <c r="L436" s="44"/>
    </row>
  </sheetData>
  <sheetProtection password="CC35" sheet="1" objects="1" scenarios="1" formatColumns="0" formatRows="0" autoFilter="0"/>
  <autoFilter ref="C89:K4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1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8" t="s">
        <v>94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81</v>
      </c>
    </row>
    <row r="4" spans="2:46" ht="24.95" customHeight="1">
      <c r="B4" s="21"/>
      <c r="D4" s="140" t="s">
        <v>100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4.4" customHeight="1">
      <c r="B7" s="21"/>
      <c r="E7" s="142" t="str">
        <f>'Rekapitulace stavby'!K6</f>
        <v>Vojtovický potok PB5 (st.č. 5Z08)</v>
      </c>
      <c r="F7" s="141"/>
      <c r="G7" s="141"/>
      <c r="H7" s="141"/>
      <c r="L7" s="21"/>
    </row>
    <row r="8" spans="2:12" ht="12" customHeight="1">
      <c r="B8" s="21"/>
      <c r="D8" s="141" t="s">
        <v>101</v>
      </c>
      <c r="L8" s="21"/>
    </row>
    <row r="9" spans="2:12" s="1" customFormat="1" ht="14.4" customHeight="1">
      <c r="B9" s="44"/>
      <c r="E9" s="142" t="s">
        <v>1360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103</v>
      </c>
      <c r="I10" s="143"/>
      <c r="L10" s="44"/>
    </row>
    <row r="11" spans="2:12" s="1" customFormat="1" ht="36.95" customHeight="1">
      <c r="B11" s="44"/>
      <c r="E11" s="144" t="s">
        <v>1361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22</v>
      </c>
      <c r="I14" s="145" t="s">
        <v>23</v>
      </c>
      <c r="J14" s="146" t="str">
        <f>'Rekapitulace stavby'!AN8</f>
        <v>20. 6. 2019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tr">
        <f>IF('Rekapitulace stavby'!AN10="","",'Rekapitulace stavby'!AN10)</f>
        <v/>
      </c>
      <c r="L16" s="44"/>
    </row>
    <row r="17" spans="2:12" s="1" customFormat="1" ht="18" customHeight="1">
      <c r="B17" s="44"/>
      <c r="E17" s="18" t="str">
        <f>IF('Rekapitulace stavby'!E11="","",'Rekapitulace stavby'!E11)</f>
        <v xml:space="preserve"> </v>
      </c>
      <c r="I17" s="145" t="s">
        <v>28</v>
      </c>
      <c r="J17" s="18" t="str">
        <f>IF('Rekapitulace stavby'!AN11="","",'Rekapitulace stavby'!AN11)</f>
        <v/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32</v>
      </c>
      <c r="L22" s="44"/>
    </row>
    <row r="23" spans="2:12" s="1" customFormat="1" ht="18" customHeight="1">
      <c r="B23" s="44"/>
      <c r="E23" s="18" t="s">
        <v>33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35</v>
      </c>
      <c r="I25" s="145" t="s">
        <v>26</v>
      </c>
      <c r="J25" s="18" t="s">
        <v>32</v>
      </c>
      <c r="L25" s="44"/>
    </row>
    <row r="26" spans="2:12" s="1" customFormat="1" ht="18" customHeight="1">
      <c r="B26" s="44"/>
      <c r="E26" s="18" t="s">
        <v>33</v>
      </c>
      <c r="I26" s="145" t="s">
        <v>28</v>
      </c>
      <c r="J26" s="18" t="s">
        <v>19</v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4.4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ROUND(J96,2)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ROUND((SUM(BE96:BE1118)),2)</f>
        <v>0</v>
      </c>
      <c r="I35" s="156">
        <v>0.21</v>
      </c>
      <c r="J35" s="155">
        <f>ROUND(((SUM(BE96:BE1118))*I35),2)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ROUND((SUM(BF96:BF1118)),2)</f>
        <v>0</v>
      </c>
      <c r="I36" s="156">
        <v>0.15</v>
      </c>
      <c r="J36" s="155">
        <f>ROUND(((SUM(BF96:BF1118))*I36),2)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ROUND((SUM(BG96:BG1118)),2)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ROUND((SUM(BH96:BH1118)),2)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ROUND((SUM(BI96:BI1118)),2)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105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4.4" customHeight="1">
      <c r="B50" s="39"/>
      <c r="C50" s="40"/>
      <c r="D50" s="40"/>
      <c r="E50" s="171" t="str">
        <f>E7</f>
        <v>Vojtovický potok PB5 (st.č. 5Z08)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101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4.4" customHeight="1">
      <c r="B52" s="39"/>
      <c r="C52" s="40"/>
      <c r="D52" s="40"/>
      <c r="E52" s="171" t="s">
        <v>1360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103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4.4" customHeight="1">
      <c r="B54" s="39"/>
      <c r="C54" s="40"/>
      <c r="D54" s="40"/>
      <c r="E54" s="65" t="str">
        <f>E11</f>
        <v>SO 02.1 - Podélné opevnění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k.ú. Petrovice u Skorošic</v>
      </c>
      <c r="G56" s="40"/>
      <c r="H56" s="40"/>
      <c r="I56" s="145" t="s">
        <v>23</v>
      </c>
      <c r="J56" s="68" t="str">
        <f>IF(J14="","",J14)</f>
        <v>20. 6. 2019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5.4" customHeight="1">
      <c r="B58" s="39"/>
      <c r="C58" s="33" t="s">
        <v>25</v>
      </c>
      <c r="D58" s="40"/>
      <c r="E58" s="40"/>
      <c r="F58" s="28" t="str">
        <f>E17</f>
        <v xml:space="preserve"> </v>
      </c>
      <c r="G58" s="40"/>
      <c r="H58" s="40"/>
      <c r="I58" s="145" t="s">
        <v>31</v>
      </c>
      <c r="J58" s="37" t="str">
        <f>E23</f>
        <v>AGPOL s.r.o., Jungmannova 153/12, 77900 Olomouc</v>
      </c>
      <c r="K58" s="40"/>
      <c r="L58" s="44"/>
    </row>
    <row r="59" spans="2:12" s="1" customFormat="1" ht="35.4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35</v>
      </c>
      <c r="J59" s="37" t="str">
        <f>E26</f>
        <v>AGPOL s.r.o., Jungmannova 153/12, 77900 Olomouc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106</v>
      </c>
      <c r="D61" s="173"/>
      <c r="E61" s="173"/>
      <c r="F61" s="173"/>
      <c r="G61" s="173"/>
      <c r="H61" s="173"/>
      <c r="I61" s="174"/>
      <c r="J61" s="175" t="s">
        <v>107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J96</f>
        <v>0</v>
      </c>
      <c r="K63" s="40"/>
      <c r="L63" s="44"/>
      <c r="AU63" s="18" t="s">
        <v>108</v>
      </c>
    </row>
    <row r="64" spans="2:12" s="8" customFormat="1" ht="24.95" customHeight="1">
      <c r="B64" s="177"/>
      <c r="C64" s="178"/>
      <c r="D64" s="179" t="s">
        <v>109</v>
      </c>
      <c r="E64" s="180"/>
      <c r="F64" s="180"/>
      <c r="G64" s="180"/>
      <c r="H64" s="180"/>
      <c r="I64" s="181"/>
      <c r="J64" s="182">
        <f>J97</f>
        <v>0</v>
      </c>
      <c r="K64" s="178"/>
      <c r="L64" s="183"/>
    </row>
    <row r="65" spans="2:12" s="9" customFormat="1" ht="19.9" customHeight="1">
      <c r="B65" s="184"/>
      <c r="C65" s="122"/>
      <c r="D65" s="185" t="s">
        <v>110</v>
      </c>
      <c r="E65" s="186"/>
      <c r="F65" s="186"/>
      <c r="G65" s="186"/>
      <c r="H65" s="186"/>
      <c r="I65" s="187"/>
      <c r="J65" s="188">
        <f>J98</f>
        <v>0</v>
      </c>
      <c r="K65" s="122"/>
      <c r="L65" s="189"/>
    </row>
    <row r="66" spans="2:12" s="9" customFormat="1" ht="19.9" customHeight="1">
      <c r="B66" s="184"/>
      <c r="C66" s="122"/>
      <c r="D66" s="185" t="s">
        <v>111</v>
      </c>
      <c r="E66" s="186"/>
      <c r="F66" s="186"/>
      <c r="G66" s="186"/>
      <c r="H66" s="186"/>
      <c r="I66" s="187"/>
      <c r="J66" s="188">
        <f>J665</f>
        <v>0</v>
      </c>
      <c r="K66" s="122"/>
      <c r="L66" s="189"/>
    </row>
    <row r="67" spans="2:12" s="9" customFormat="1" ht="19.9" customHeight="1">
      <c r="B67" s="184"/>
      <c r="C67" s="122"/>
      <c r="D67" s="185" t="s">
        <v>112</v>
      </c>
      <c r="E67" s="186"/>
      <c r="F67" s="186"/>
      <c r="G67" s="186"/>
      <c r="H67" s="186"/>
      <c r="I67" s="187"/>
      <c r="J67" s="188">
        <f>J684</f>
        <v>0</v>
      </c>
      <c r="K67" s="122"/>
      <c r="L67" s="189"/>
    </row>
    <row r="68" spans="2:12" s="9" customFormat="1" ht="19.9" customHeight="1">
      <c r="B68" s="184"/>
      <c r="C68" s="122"/>
      <c r="D68" s="185" t="s">
        <v>113</v>
      </c>
      <c r="E68" s="186"/>
      <c r="F68" s="186"/>
      <c r="G68" s="186"/>
      <c r="H68" s="186"/>
      <c r="I68" s="187"/>
      <c r="J68" s="188">
        <f>J796</f>
        <v>0</v>
      </c>
      <c r="K68" s="122"/>
      <c r="L68" s="189"/>
    </row>
    <row r="69" spans="2:12" s="9" customFormat="1" ht="19.9" customHeight="1">
      <c r="B69" s="184"/>
      <c r="C69" s="122"/>
      <c r="D69" s="185" t="s">
        <v>115</v>
      </c>
      <c r="E69" s="186"/>
      <c r="F69" s="186"/>
      <c r="G69" s="186"/>
      <c r="H69" s="186"/>
      <c r="I69" s="187"/>
      <c r="J69" s="188">
        <f>J868</f>
        <v>0</v>
      </c>
      <c r="K69" s="122"/>
      <c r="L69" s="189"/>
    </row>
    <row r="70" spans="2:12" s="9" customFormat="1" ht="19.9" customHeight="1">
      <c r="B70" s="184"/>
      <c r="C70" s="122"/>
      <c r="D70" s="185" t="s">
        <v>116</v>
      </c>
      <c r="E70" s="186"/>
      <c r="F70" s="186"/>
      <c r="G70" s="186"/>
      <c r="H70" s="186"/>
      <c r="I70" s="187"/>
      <c r="J70" s="188">
        <f>J962</f>
        <v>0</v>
      </c>
      <c r="K70" s="122"/>
      <c r="L70" s="189"/>
    </row>
    <row r="71" spans="2:12" s="9" customFormat="1" ht="19.9" customHeight="1">
      <c r="B71" s="184"/>
      <c r="C71" s="122"/>
      <c r="D71" s="185" t="s">
        <v>117</v>
      </c>
      <c r="E71" s="186"/>
      <c r="F71" s="186"/>
      <c r="G71" s="186"/>
      <c r="H71" s="186"/>
      <c r="I71" s="187"/>
      <c r="J71" s="188">
        <f>J1036</f>
        <v>0</v>
      </c>
      <c r="K71" s="122"/>
      <c r="L71" s="189"/>
    </row>
    <row r="72" spans="2:12" s="9" customFormat="1" ht="19.9" customHeight="1">
      <c r="B72" s="184"/>
      <c r="C72" s="122"/>
      <c r="D72" s="185" t="s">
        <v>118</v>
      </c>
      <c r="E72" s="186"/>
      <c r="F72" s="186"/>
      <c r="G72" s="186"/>
      <c r="H72" s="186"/>
      <c r="I72" s="187"/>
      <c r="J72" s="188">
        <f>J1105</f>
        <v>0</v>
      </c>
      <c r="K72" s="122"/>
      <c r="L72" s="189"/>
    </row>
    <row r="73" spans="2:12" s="8" customFormat="1" ht="24.95" customHeight="1">
      <c r="B73" s="177"/>
      <c r="C73" s="178"/>
      <c r="D73" s="179" t="s">
        <v>119</v>
      </c>
      <c r="E73" s="180"/>
      <c r="F73" s="180"/>
      <c r="G73" s="180"/>
      <c r="H73" s="180"/>
      <c r="I73" s="181"/>
      <c r="J73" s="182">
        <f>J1108</f>
        <v>0</v>
      </c>
      <c r="K73" s="178"/>
      <c r="L73" s="183"/>
    </row>
    <row r="74" spans="2:12" s="9" customFormat="1" ht="19.9" customHeight="1">
      <c r="B74" s="184"/>
      <c r="C74" s="122"/>
      <c r="D74" s="185" t="s">
        <v>120</v>
      </c>
      <c r="E74" s="186"/>
      <c r="F74" s="186"/>
      <c r="G74" s="186"/>
      <c r="H74" s="186"/>
      <c r="I74" s="187"/>
      <c r="J74" s="188">
        <f>J1109</f>
        <v>0</v>
      </c>
      <c r="K74" s="122"/>
      <c r="L74" s="189"/>
    </row>
    <row r="75" spans="2:12" s="1" customFormat="1" ht="21.8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67"/>
      <c r="J76" s="59"/>
      <c r="K76" s="59"/>
      <c r="L76" s="44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70"/>
      <c r="J80" s="61"/>
      <c r="K80" s="61"/>
      <c r="L80" s="44"/>
    </row>
    <row r="81" spans="2:12" s="1" customFormat="1" ht="24.95" customHeight="1">
      <c r="B81" s="39"/>
      <c r="C81" s="24" t="s">
        <v>121</v>
      </c>
      <c r="D81" s="40"/>
      <c r="E81" s="40"/>
      <c r="F81" s="40"/>
      <c r="G81" s="40"/>
      <c r="H81" s="40"/>
      <c r="I81" s="143"/>
      <c r="J81" s="40"/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2" customHeight="1">
      <c r="B83" s="39"/>
      <c r="C83" s="33" t="s">
        <v>16</v>
      </c>
      <c r="D83" s="40"/>
      <c r="E83" s="40"/>
      <c r="F83" s="40"/>
      <c r="G83" s="40"/>
      <c r="H83" s="40"/>
      <c r="I83" s="143"/>
      <c r="J83" s="40"/>
      <c r="K83" s="40"/>
      <c r="L83" s="44"/>
    </row>
    <row r="84" spans="2:12" s="1" customFormat="1" ht="14.4" customHeight="1">
      <c r="B84" s="39"/>
      <c r="C84" s="40"/>
      <c r="D84" s="40"/>
      <c r="E84" s="171" t="str">
        <f>E7</f>
        <v>Vojtovický potok PB5 (st.č. 5Z08)</v>
      </c>
      <c r="F84" s="33"/>
      <c r="G84" s="33"/>
      <c r="H84" s="33"/>
      <c r="I84" s="143"/>
      <c r="J84" s="40"/>
      <c r="K84" s="40"/>
      <c r="L84" s="44"/>
    </row>
    <row r="85" spans="2:12" ht="12" customHeight="1">
      <c r="B85" s="22"/>
      <c r="C85" s="33" t="s">
        <v>101</v>
      </c>
      <c r="D85" s="23"/>
      <c r="E85" s="23"/>
      <c r="F85" s="23"/>
      <c r="G85" s="23"/>
      <c r="H85" s="23"/>
      <c r="I85" s="136"/>
      <c r="J85" s="23"/>
      <c r="K85" s="23"/>
      <c r="L85" s="21"/>
    </row>
    <row r="86" spans="2:12" s="1" customFormat="1" ht="14.4" customHeight="1">
      <c r="B86" s="39"/>
      <c r="C86" s="40"/>
      <c r="D86" s="40"/>
      <c r="E86" s="171" t="s">
        <v>1360</v>
      </c>
      <c r="F86" s="40"/>
      <c r="G86" s="40"/>
      <c r="H86" s="40"/>
      <c r="I86" s="143"/>
      <c r="J86" s="40"/>
      <c r="K86" s="40"/>
      <c r="L86" s="44"/>
    </row>
    <row r="87" spans="2:12" s="1" customFormat="1" ht="12" customHeight="1">
      <c r="B87" s="39"/>
      <c r="C87" s="33" t="s">
        <v>103</v>
      </c>
      <c r="D87" s="40"/>
      <c r="E87" s="40"/>
      <c r="F87" s="40"/>
      <c r="G87" s="40"/>
      <c r="H87" s="40"/>
      <c r="I87" s="143"/>
      <c r="J87" s="40"/>
      <c r="K87" s="40"/>
      <c r="L87" s="44"/>
    </row>
    <row r="88" spans="2:12" s="1" customFormat="1" ht="14.4" customHeight="1">
      <c r="B88" s="39"/>
      <c r="C88" s="40"/>
      <c r="D88" s="40"/>
      <c r="E88" s="65" t="str">
        <f>E11</f>
        <v>SO 02.1 - Podélné opevnění</v>
      </c>
      <c r="F88" s="40"/>
      <c r="G88" s="40"/>
      <c r="H88" s="40"/>
      <c r="I88" s="143"/>
      <c r="J88" s="40"/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3"/>
      <c r="J89" s="40"/>
      <c r="K89" s="40"/>
      <c r="L89" s="44"/>
    </row>
    <row r="90" spans="2:12" s="1" customFormat="1" ht="12" customHeight="1">
      <c r="B90" s="39"/>
      <c r="C90" s="33" t="s">
        <v>21</v>
      </c>
      <c r="D90" s="40"/>
      <c r="E90" s="40"/>
      <c r="F90" s="28" t="str">
        <f>F14</f>
        <v>k.ú. Petrovice u Skorošic</v>
      </c>
      <c r="G90" s="40"/>
      <c r="H90" s="40"/>
      <c r="I90" s="145" t="s">
        <v>23</v>
      </c>
      <c r="J90" s="68" t="str">
        <f>IF(J14="","",J14)</f>
        <v>20. 6. 2019</v>
      </c>
      <c r="K90" s="40"/>
      <c r="L90" s="44"/>
    </row>
    <row r="91" spans="2:12" s="1" customFormat="1" ht="6.95" customHeight="1">
      <c r="B91" s="39"/>
      <c r="C91" s="40"/>
      <c r="D91" s="40"/>
      <c r="E91" s="40"/>
      <c r="F91" s="40"/>
      <c r="G91" s="40"/>
      <c r="H91" s="40"/>
      <c r="I91" s="143"/>
      <c r="J91" s="40"/>
      <c r="K91" s="40"/>
      <c r="L91" s="44"/>
    </row>
    <row r="92" spans="2:12" s="1" customFormat="1" ht="35.4" customHeight="1">
      <c r="B92" s="39"/>
      <c r="C92" s="33" t="s">
        <v>25</v>
      </c>
      <c r="D92" s="40"/>
      <c r="E92" s="40"/>
      <c r="F92" s="28" t="str">
        <f>E17</f>
        <v xml:space="preserve"> </v>
      </c>
      <c r="G92" s="40"/>
      <c r="H92" s="40"/>
      <c r="I92" s="145" t="s">
        <v>31</v>
      </c>
      <c r="J92" s="37" t="str">
        <f>E23</f>
        <v>AGPOL s.r.o., Jungmannova 153/12, 77900 Olomouc</v>
      </c>
      <c r="K92" s="40"/>
      <c r="L92" s="44"/>
    </row>
    <row r="93" spans="2:12" s="1" customFormat="1" ht="35.4" customHeight="1">
      <c r="B93" s="39"/>
      <c r="C93" s="33" t="s">
        <v>29</v>
      </c>
      <c r="D93" s="40"/>
      <c r="E93" s="40"/>
      <c r="F93" s="28" t="str">
        <f>IF(E20="","",E20)</f>
        <v>Vyplň údaj</v>
      </c>
      <c r="G93" s="40"/>
      <c r="H93" s="40"/>
      <c r="I93" s="145" t="s">
        <v>35</v>
      </c>
      <c r="J93" s="37" t="str">
        <f>E26</f>
        <v>AGPOL s.r.o., Jungmannova 153/12, 77900 Olomouc</v>
      </c>
      <c r="K93" s="40"/>
      <c r="L93" s="44"/>
    </row>
    <row r="94" spans="2:12" s="1" customFormat="1" ht="10.3" customHeight="1">
      <c r="B94" s="39"/>
      <c r="C94" s="40"/>
      <c r="D94" s="40"/>
      <c r="E94" s="40"/>
      <c r="F94" s="40"/>
      <c r="G94" s="40"/>
      <c r="H94" s="40"/>
      <c r="I94" s="143"/>
      <c r="J94" s="40"/>
      <c r="K94" s="40"/>
      <c r="L94" s="44"/>
    </row>
    <row r="95" spans="2:20" s="10" customFormat="1" ht="29.25" customHeight="1">
      <c r="B95" s="190"/>
      <c r="C95" s="191" t="s">
        <v>122</v>
      </c>
      <c r="D95" s="192" t="s">
        <v>57</v>
      </c>
      <c r="E95" s="192" t="s">
        <v>53</v>
      </c>
      <c r="F95" s="192" t="s">
        <v>54</v>
      </c>
      <c r="G95" s="192" t="s">
        <v>123</v>
      </c>
      <c r="H95" s="192" t="s">
        <v>124</v>
      </c>
      <c r="I95" s="193" t="s">
        <v>125</v>
      </c>
      <c r="J95" s="192" t="s">
        <v>107</v>
      </c>
      <c r="K95" s="194" t="s">
        <v>126</v>
      </c>
      <c r="L95" s="195"/>
      <c r="M95" s="88" t="s">
        <v>19</v>
      </c>
      <c r="N95" s="89" t="s">
        <v>42</v>
      </c>
      <c r="O95" s="89" t="s">
        <v>127</v>
      </c>
      <c r="P95" s="89" t="s">
        <v>128</v>
      </c>
      <c r="Q95" s="89" t="s">
        <v>129</v>
      </c>
      <c r="R95" s="89" t="s">
        <v>130</v>
      </c>
      <c r="S95" s="89" t="s">
        <v>131</v>
      </c>
      <c r="T95" s="90" t="s">
        <v>132</v>
      </c>
    </row>
    <row r="96" spans="2:63" s="1" customFormat="1" ht="22.8" customHeight="1">
      <c r="B96" s="39"/>
      <c r="C96" s="95" t="s">
        <v>133</v>
      </c>
      <c r="D96" s="40"/>
      <c r="E96" s="40"/>
      <c r="F96" s="40"/>
      <c r="G96" s="40"/>
      <c r="H96" s="40"/>
      <c r="I96" s="143"/>
      <c r="J96" s="196">
        <f>BK96</f>
        <v>0</v>
      </c>
      <c r="K96" s="40"/>
      <c r="L96" s="44"/>
      <c r="M96" s="91"/>
      <c r="N96" s="92"/>
      <c r="O96" s="92"/>
      <c r="P96" s="197">
        <f>P97+P1108</f>
        <v>0</v>
      </c>
      <c r="Q96" s="92"/>
      <c r="R96" s="197">
        <f>R97+R1108</f>
        <v>287.5324830100001</v>
      </c>
      <c r="S96" s="92"/>
      <c r="T96" s="198">
        <f>T97+T1108</f>
        <v>8.8006</v>
      </c>
      <c r="AT96" s="18" t="s">
        <v>71</v>
      </c>
      <c r="AU96" s="18" t="s">
        <v>108</v>
      </c>
      <c r="BK96" s="199">
        <f>BK97+BK1108</f>
        <v>0</v>
      </c>
    </row>
    <row r="97" spans="2:63" s="11" customFormat="1" ht="25.9" customHeight="1">
      <c r="B97" s="200"/>
      <c r="C97" s="201"/>
      <c r="D97" s="202" t="s">
        <v>71</v>
      </c>
      <c r="E97" s="203" t="s">
        <v>134</v>
      </c>
      <c r="F97" s="203" t="s">
        <v>135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P98+P665+P684+P796+P868+P962+P1036+P1105</f>
        <v>0</v>
      </c>
      <c r="Q97" s="208"/>
      <c r="R97" s="209">
        <f>R98+R665+R684+R796+R868+R962+R1036+R1105</f>
        <v>287.53163701000005</v>
      </c>
      <c r="S97" s="208"/>
      <c r="T97" s="210">
        <f>T98+T665+T684+T796+T868+T962+T1036+T1105</f>
        <v>8.8006</v>
      </c>
      <c r="AR97" s="211" t="s">
        <v>79</v>
      </c>
      <c r="AT97" s="212" t="s">
        <v>71</v>
      </c>
      <c r="AU97" s="212" t="s">
        <v>72</v>
      </c>
      <c r="AY97" s="211" t="s">
        <v>136</v>
      </c>
      <c r="BK97" s="213">
        <f>BK98+BK665+BK684+BK796+BK868+BK962+BK1036+BK1105</f>
        <v>0</v>
      </c>
    </row>
    <row r="98" spans="2:63" s="11" customFormat="1" ht="22.8" customHeight="1">
      <c r="B98" s="200"/>
      <c r="C98" s="201"/>
      <c r="D98" s="202" t="s">
        <v>71</v>
      </c>
      <c r="E98" s="214" t="s">
        <v>79</v>
      </c>
      <c r="F98" s="214" t="s">
        <v>137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SUM(P99:P664)</f>
        <v>0</v>
      </c>
      <c r="Q98" s="208"/>
      <c r="R98" s="209">
        <f>SUM(R99:R664)</f>
        <v>5.407805709999999</v>
      </c>
      <c r="S98" s="208"/>
      <c r="T98" s="210">
        <f>SUM(T99:T664)</f>
        <v>0</v>
      </c>
      <c r="AR98" s="211" t="s">
        <v>79</v>
      </c>
      <c r="AT98" s="212" t="s">
        <v>71</v>
      </c>
      <c r="AU98" s="212" t="s">
        <v>79</v>
      </c>
      <c r="AY98" s="211" t="s">
        <v>136</v>
      </c>
      <c r="BK98" s="213">
        <f>SUM(BK99:BK664)</f>
        <v>0</v>
      </c>
    </row>
    <row r="99" spans="2:65" s="1" customFormat="1" ht="20.4" customHeight="1">
      <c r="B99" s="39"/>
      <c r="C99" s="216" t="s">
        <v>79</v>
      </c>
      <c r="D99" s="216" t="s">
        <v>138</v>
      </c>
      <c r="E99" s="217" t="s">
        <v>139</v>
      </c>
      <c r="F99" s="218" t="s">
        <v>140</v>
      </c>
      <c r="G99" s="219" t="s">
        <v>141</v>
      </c>
      <c r="H99" s="220">
        <v>150</v>
      </c>
      <c r="I99" s="221"/>
      <c r="J99" s="222">
        <f>ROUND(I99*H99,2)</f>
        <v>0</v>
      </c>
      <c r="K99" s="218" t="s">
        <v>142</v>
      </c>
      <c r="L99" s="44"/>
      <c r="M99" s="223" t="s">
        <v>19</v>
      </c>
      <c r="N99" s="224" t="s">
        <v>43</v>
      </c>
      <c r="O99" s="80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AR99" s="18" t="s">
        <v>143</v>
      </c>
      <c r="AT99" s="18" t="s">
        <v>138</v>
      </c>
      <c r="AU99" s="18" t="s">
        <v>81</v>
      </c>
      <c r="AY99" s="18" t="s">
        <v>136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8" t="s">
        <v>79</v>
      </c>
      <c r="BK99" s="227">
        <f>ROUND(I99*H99,2)</f>
        <v>0</v>
      </c>
      <c r="BL99" s="18" t="s">
        <v>143</v>
      </c>
      <c r="BM99" s="18" t="s">
        <v>1362</v>
      </c>
    </row>
    <row r="100" spans="2:47" s="1" customFormat="1" ht="12">
      <c r="B100" s="39"/>
      <c r="C100" s="40"/>
      <c r="D100" s="228" t="s">
        <v>145</v>
      </c>
      <c r="E100" s="40"/>
      <c r="F100" s="229" t="s">
        <v>146</v>
      </c>
      <c r="G100" s="40"/>
      <c r="H100" s="40"/>
      <c r="I100" s="143"/>
      <c r="J100" s="40"/>
      <c r="K100" s="40"/>
      <c r="L100" s="44"/>
      <c r="M100" s="230"/>
      <c r="N100" s="80"/>
      <c r="O100" s="80"/>
      <c r="P100" s="80"/>
      <c r="Q100" s="80"/>
      <c r="R100" s="80"/>
      <c r="S100" s="80"/>
      <c r="T100" s="81"/>
      <c r="AT100" s="18" t="s">
        <v>145</v>
      </c>
      <c r="AU100" s="18" t="s">
        <v>81</v>
      </c>
    </row>
    <row r="101" spans="2:51" s="12" customFormat="1" ht="12">
      <c r="B101" s="231"/>
      <c r="C101" s="232"/>
      <c r="D101" s="228" t="s">
        <v>147</v>
      </c>
      <c r="E101" s="233" t="s">
        <v>19</v>
      </c>
      <c r="F101" s="234" t="s">
        <v>148</v>
      </c>
      <c r="G101" s="232"/>
      <c r="H101" s="233" t="s">
        <v>19</v>
      </c>
      <c r="I101" s="235"/>
      <c r="J101" s="232"/>
      <c r="K101" s="232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147</v>
      </c>
      <c r="AU101" s="240" t="s">
        <v>81</v>
      </c>
      <c r="AV101" s="12" t="s">
        <v>79</v>
      </c>
      <c r="AW101" s="12" t="s">
        <v>34</v>
      </c>
      <c r="AX101" s="12" t="s">
        <v>72</v>
      </c>
      <c r="AY101" s="240" t="s">
        <v>136</v>
      </c>
    </row>
    <row r="102" spans="2:51" s="13" customFormat="1" ht="12">
      <c r="B102" s="241"/>
      <c r="C102" s="242"/>
      <c r="D102" s="228" t="s">
        <v>147</v>
      </c>
      <c r="E102" s="243" t="s">
        <v>19</v>
      </c>
      <c r="F102" s="244" t="s">
        <v>1363</v>
      </c>
      <c r="G102" s="242"/>
      <c r="H102" s="245">
        <v>150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AT102" s="251" t="s">
        <v>147</v>
      </c>
      <c r="AU102" s="251" t="s">
        <v>81</v>
      </c>
      <c r="AV102" s="13" t="s">
        <v>81</v>
      </c>
      <c r="AW102" s="13" t="s">
        <v>34</v>
      </c>
      <c r="AX102" s="13" t="s">
        <v>72</v>
      </c>
      <c r="AY102" s="251" t="s">
        <v>136</v>
      </c>
    </row>
    <row r="103" spans="2:51" s="14" customFormat="1" ht="12">
      <c r="B103" s="252"/>
      <c r="C103" s="253"/>
      <c r="D103" s="228" t="s">
        <v>147</v>
      </c>
      <c r="E103" s="254" t="s">
        <v>19</v>
      </c>
      <c r="F103" s="255" t="s">
        <v>150</v>
      </c>
      <c r="G103" s="253"/>
      <c r="H103" s="256">
        <v>150</v>
      </c>
      <c r="I103" s="257"/>
      <c r="J103" s="253"/>
      <c r="K103" s="253"/>
      <c r="L103" s="258"/>
      <c r="M103" s="259"/>
      <c r="N103" s="260"/>
      <c r="O103" s="260"/>
      <c r="P103" s="260"/>
      <c r="Q103" s="260"/>
      <c r="R103" s="260"/>
      <c r="S103" s="260"/>
      <c r="T103" s="261"/>
      <c r="AT103" s="262" t="s">
        <v>147</v>
      </c>
      <c r="AU103" s="262" t="s">
        <v>81</v>
      </c>
      <c r="AV103" s="14" t="s">
        <v>143</v>
      </c>
      <c r="AW103" s="14" t="s">
        <v>34</v>
      </c>
      <c r="AX103" s="14" t="s">
        <v>79</v>
      </c>
      <c r="AY103" s="262" t="s">
        <v>136</v>
      </c>
    </row>
    <row r="104" spans="2:65" s="1" customFormat="1" ht="20.4" customHeight="1">
      <c r="B104" s="39"/>
      <c r="C104" s="216" t="s">
        <v>81</v>
      </c>
      <c r="D104" s="216" t="s">
        <v>138</v>
      </c>
      <c r="E104" s="217" t="s">
        <v>151</v>
      </c>
      <c r="F104" s="218" t="s">
        <v>152</v>
      </c>
      <c r="G104" s="219" t="s">
        <v>141</v>
      </c>
      <c r="H104" s="220">
        <v>150</v>
      </c>
      <c r="I104" s="221"/>
      <c r="J104" s="222">
        <f>ROUND(I104*H104,2)</f>
        <v>0</v>
      </c>
      <c r="K104" s="218" t="s">
        <v>142</v>
      </c>
      <c r="L104" s="44"/>
      <c r="M104" s="223" t="s">
        <v>19</v>
      </c>
      <c r="N104" s="224" t="s">
        <v>43</v>
      </c>
      <c r="O104" s="80"/>
      <c r="P104" s="225">
        <f>O104*H104</f>
        <v>0</v>
      </c>
      <c r="Q104" s="225">
        <v>0.00018</v>
      </c>
      <c r="R104" s="225">
        <f>Q104*H104</f>
        <v>0.027000000000000003</v>
      </c>
      <c r="S104" s="225">
        <v>0</v>
      </c>
      <c r="T104" s="226">
        <f>S104*H104</f>
        <v>0</v>
      </c>
      <c r="AR104" s="18" t="s">
        <v>143</v>
      </c>
      <c r="AT104" s="18" t="s">
        <v>138</v>
      </c>
      <c r="AU104" s="18" t="s">
        <v>81</v>
      </c>
      <c r="AY104" s="18" t="s">
        <v>136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8" t="s">
        <v>79</v>
      </c>
      <c r="BK104" s="227">
        <f>ROUND(I104*H104,2)</f>
        <v>0</v>
      </c>
      <c r="BL104" s="18" t="s">
        <v>143</v>
      </c>
      <c r="BM104" s="18" t="s">
        <v>1364</v>
      </c>
    </row>
    <row r="105" spans="2:47" s="1" customFormat="1" ht="12">
      <c r="B105" s="39"/>
      <c r="C105" s="40"/>
      <c r="D105" s="228" t="s">
        <v>145</v>
      </c>
      <c r="E105" s="40"/>
      <c r="F105" s="229" t="s">
        <v>154</v>
      </c>
      <c r="G105" s="40"/>
      <c r="H105" s="40"/>
      <c r="I105" s="143"/>
      <c r="J105" s="40"/>
      <c r="K105" s="40"/>
      <c r="L105" s="44"/>
      <c r="M105" s="230"/>
      <c r="N105" s="80"/>
      <c r="O105" s="80"/>
      <c r="P105" s="80"/>
      <c r="Q105" s="80"/>
      <c r="R105" s="80"/>
      <c r="S105" s="80"/>
      <c r="T105" s="81"/>
      <c r="AT105" s="18" t="s">
        <v>145</v>
      </c>
      <c r="AU105" s="18" t="s">
        <v>81</v>
      </c>
    </row>
    <row r="106" spans="2:51" s="12" customFormat="1" ht="12">
      <c r="B106" s="231"/>
      <c r="C106" s="232"/>
      <c r="D106" s="228" t="s">
        <v>147</v>
      </c>
      <c r="E106" s="233" t="s">
        <v>19</v>
      </c>
      <c r="F106" s="234" t="s">
        <v>148</v>
      </c>
      <c r="G106" s="232"/>
      <c r="H106" s="233" t="s">
        <v>19</v>
      </c>
      <c r="I106" s="235"/>
      <c r="J106" s="232"/>
      <c r="K106" s="232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147</v>
      </c>
      <c r="AU106" s="240" t="s">
        <v>81</v>
      </c>
      <c r="AV106" s="12" t="s">
        <v>79</v>
      </c>
      <c r="AW106" s="12" t="s">
        <v>34</v>
      </c>
      <c r="AX106" s="12" t="s">
        <v>72</v>
      </c>
      <c r="AY106" s="240" t="s">
        <v>136</v>
      </c>
    </row>
    <row r="107" spans="2:51" s="13" customFormat="1" ht="12">
      <c r="B107" s="241"/>
      <c r="C107" s="242"/>
      <c r="D107" s="228" t="s">
        <v>147</v>
      </c>
      <c r="E107" s="243" t="s">
        <v>19</v>
      </c>
      <c r="F107" s="244" t="s">
        <v>1363</v>
      </c>
      <c r="G107" s="242"/>
      <c r="H107" s="245">
        <v>150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AT107" s="251" t="s">
        <v>147</v>
      </c>
      <c r="AU107" s="251" t="s">
        <v>81</v>
      </c>
      <c r="AV107" s="13" t="s">
        <v>81</v>
      </c>
      <c r="AW107" s="13" t="s">
        <v>34</v>
      </c>
      <c r="AX107" s="13" t="s">
        <v>72</v>
      </c>
      <c r="AY107" s="251" t="s">
        <v>136</v>
      </c>
    </row>
    <row r="108" spans="2:51" s="14" customFormat="1" ht="12">
      <c r="B108" s="252"/>
      <c r="C108" s="253"/>
      <c r="D108" s="228" t="s">
        <v>147</v>
      </c>
      <c r="E108" s="254" t="s">
        <v>19</v>
      </c>
      <c r="F108" s="255" t="s">
        <v>150</v>
      </c>
      <c r="G108" s="253"/>
      <c r="H108" s="256">
        <v>150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AT108" s="262" t="s">
        <v>147</v>
      </c>
      <c r="AU108" s="262" t="s">
        <v>81</v>
      </c>
      <c r="AV108" s="14" t="s">
        <v>143</v>
      </c>
      <c r="AW108" s="14" t="s">
        <v>34</v>
      </c>
      <c r="AX108" s="14" t="s">
        <v>79</v>
      </c>
      <c r="AY108" s="262" t="s">
        <v>136</v>
      </c>
    </row>
    <row r="109" spans="2:65" s="1" customFormat="1" ht="20.4" customHeight="1">
      <c r="B109" s="39"/>
      <c r="C109" s="216" t="s">
        <v>155</v>
      </c>
      <c r="D109" s="216" t="s">
        <v>138</v>
      </c>
      <c r="E109" s="217" t="s">
        <v>156</v>
      </c>
      <c r="F109" s="218" t="s">
        <v>157</v>
      </c>
      <c r="G109" s="219" t="s">
        <v>158</v>
      </c>
      <c r="H109" s="220">
        <v>3</v>
      </c>
      <c r="I109" s="221"/>
      <c r="J109" s="222">
        <f>ROUND(I109*H109,2)</f>
        <v>0</v>
      </c>
      <c r="K109" s="218" t="s">
        <v>142</v>
      </c>
      <c r="L109" s="44"/>
      <c r="M109" s="223" t="s">
        <v>19</v>
      </c>
      <c r="N109" s="224" t="s">
        <v>43</v>
      </c>
      <c r="O109" s="80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18" t="s">
        <v>143</v>
      </c>
      <c r="AT109" s="18" t="s">
        <v>138</v>
      </c>
      <c r="AU109" s="18" t="s">
        <v>81</v>
      </c>
      <c r="AY109" s="18" t="s">
        <v>136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8" t="s">
        <v>79</v>
      </c>
      <c r="BK109" s="227">
        <f>ROUND(I109*H109,2)</f>
        <v>0</v>
      </c>
      <c r="BL109" s="18" t="s">
        <v>143</v>
      </c>
      <c r="BM109" s="18" t="s">
        <v>1365</v>
      </c>
    </row>
    <row r="110" spans="2:47" s="1" customFormat="1" ht="12">
      <c r="B110" s="39"/>
      <c r="C110" s="40"/>
      <c r="D110" s="228" t="s">
        <v>145</v>
      </c>
      <c r="E110" s="40"/>
      <c r="F110" s="229" t="s">
        <v>160</v>
      </c>
      <c r="G110" s="40"/>
      <c r="H110" s="40"/>
      <c r="I110" s="143"/>
      <c r="J110" s="40"/>
      <c r="K110" s="40"/>
      <c r="L110" s="44"/>
      <c r="M110" s="230"/>
      <c r="N110" s="80"/>
      <c r="O110" s="80"/>
      <c r="P110" s="80"/>
      <c r="Q110" s="80"/>
      <c r="R110" s="80"/>
      <c r="S110" s="80"/>
      <c r="T110" s="81"/>
      <c r="AT110" s="18" t="s">
        <v>145</v>
      </c>
      <c r="AU110" s="18" t="s">
        <v>81</v>
      </c>
    </row>
    <row r="111" spans="2:51" s="12" customFormat="1" ht="12">
      <c r="B111" s="231"/>
      <c r="C111" s="232"/>
      <c r="D111" s="228" t="s">
        <v>147</v>
      </c>
      <c r="E111" s="233" t="s">
        <v>19</v>
      </c>
      <c r="F111" s="234" t="s">
        <v>148</v>
      </c>
      <c r="G111" s="232"/>
      <c r="H111" s="233" t="s">
        <v>19</v>
      </c>
      <c r="I111" s="235"/>
      <c r="J111" s="232"/>
      <c r="K111" s="232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147</v>
      </c>
      <c r="AU111" s="240" t="s">
        <v>81</v>
      </c>
      <c r="AV111" s="12" t="s">
        <v>79</v>
      </c>
      <c r="AW111" s="12" t="s">
        <v>34</v>
      </c>
      <c r="AX111" s="12" t="s">
        <v>72</v>
      </c>
      <c r="AY111" s="240" t="s">
        <v>136</v>
      </c>
    </row>
    <row r="112" spans="2:51" s="13" customFormat="1" ht="12">
      <c r="B112" s="241"/>
      <c r="C112" s="242"/>
      <c r="D112" s="228" t="s">
        <v>147</v>
      </c>
      <c r="E112" s="243" t="s">
        <v>19</v>
      </c>
      <c r="F112" s="244" t="s">
        <v>1366</v>
      </c>
      <c r="G112" s="242"/>
      <c r="H112" s="245">
        <v>3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AT112" s="251" t="s">
        <v>147</v>
      </c>
      <c r="AU112" s="251" t="s">
        <v>81</v>
      </c>
      <c r="AV112" s="13" t="s">
        <v>81</v>
      </c>
      <c r="AW112" s="13" t="s">
        <v>34</v>
      </c>
      <c r="AX112" s="13" t="s">
        <v>72</v>
      </c>
      <c r="AY112" s="251" t="s">
        <v>136</v>
      </c>
    </row>
    <row r="113" spans="2:51" s="14" customFormat="1" ht="12">
      <c r="B113" s="252"/>
      <c r="C113" s="253"/>
      <c r="D113" s="228" t="s">
        <v>147</v>
      </c>
      <c r="E113" s="254" t="s">
        <v>19</v>
      </c>
      <c r="F113" s="255" t="s">
        <v>150</v>
      </c>
      <c r="G113" s="253"/>
      <c r="H113" s="256">
        <v>3</v>
      </c>
      <c r="I113" s="257"/>
      <c r="J113" s="253"/>
      <c r="K113" s="253"/>
      <c r="L113" s="258"/>
      <c r="M113" s="259"/>
      <c r="N113" s="260"/>
      <c r="O113" s="260"/>
      <c r="P113" s="260"/>
      <c r="Q113" s="260"/>
      <c r="R113" s="260"/>
      <c r="S113" s="260"/>
      <c r="T113" s="261"/>
      <c r="AT113" s="262" t="s">
        <v>147</v>
      </c>
      <c r="AU113" s="262" t="s">
        <v>81</v>
      </c>
      <c r="AV113" s="14" t="s">
        <v>143</v>
      </c>
      <c r="AW113" s="14" t="s">
        <v>34</v>
      </c>
      <c r="AX113" s="14" t="s">
        <v>79</v>
      </c>
      <c r="AY113" s="262" t="s">
        <v>136</v>
      </c>
    </row>
    <row r="114" spans="2:65" s="1" customFormat="1" ht="20.4" customHeight="1">
      <c r="B114" s="39"/>
      <c r="C114" s="216" t="s">
        <v>143</v>
      </c>
      <c r="D114" s="216" t="s">
        <v>138</v>
      </c>
      <c r="E114" s="217" t="s">
        <v>163</v>
      </c>
      <c r="F114" s="218" t="s">
        <v>164</v>
      </c>
      <c r="G114" s="219" t="s">
        <v>165</v>
      </c>
      <c r="H114" s="220">
        <v>33</v>
      </c>
      <c r="I114" s="221"/>
      <c r="J114" s="222">
        <f>ROUND(I114*H114,2)</f>
        <v>0</v>
      </c>
      <c r="K114" s="218" t="s">
        <v>142</v>
      </c>
      <c r="L114" s="44"/>
      <c r="M114" s="223" t="s">
        <v>19</v>
      </c>
      <c r="N114" s="224" t="s">
        <v>43</v>
      </c>
      <c r="O114" s="80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8" t="s">
        <v>143</v>
      </c>
      <c r="AT114" s="18" t="s">
        <v>138</v>
      </c>
      <c r="AU114" s="18" t="s">
        <v>81</v>
      </c>
      <c r="AY114" s="18" t="s">
        <v>136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8" t="s">
        <v>79</v>
      </c>
      <c r="BK114" s="227">
        <f>ROUND(I114*H114,2)</f>
        <v>0</v>
      </c>
      <c r="BL114" s="18" t="s">
        <v>143</v>
      </c>
      <c r="BM114" s="18" t="s">
        <v>1367</v>
      </c>
    </row>
    <row r="115" spans="2:47" s="1" customFormat="1" ht="12">
      <c r="B115" s="39"/>
      <c r="C115" s="40"/>
      <c r="D115" s="228" t="s">
        <v>145</v>
      </c>
      <c r="E115" s="40"/>
      <c r="F115" s="229" t="s">
        <v>167</v>
      </c>
      <c r="G115" s="40"/>
      <c r="H115" s="40"/>
      <c r="I115" s="143"/>
      <c r="J115" s="40"/>
      <c r="K115" s="40"/>
      <c r="L115" s="44"/>
      <c r="M115" s="230"/>
      <c r="N115" s="80"/>
      <c r="O115" s="80"/>
      <c r="P115" s="80"/>
      <c r="Q115" s="80"/>
      <c r="R115" s="80"/>
      <c r="S115" s="80"/>
      <c r="T115" s="81"/>
      <c r="AT115" s="18" t="s">
        <v>145</v>
      </c>
      <c r="AU115" s="18" t="s">
        <v>81</v>
      </c>
    </row>
    <row r="116" spans="2:51" s="12" customFormat="1" ht="12">
      <c r="B116" s="231"/>
      <c r="C116" s="232"/>
      <c r="D116" s="228" t="s">
        <v>147</v>
      </c>
      <c r="E116" s="233" t="s">
        <v>19</v>
      </c>
      <c r="F116" s="234" t="s">
        <v>168</v>
      </c>
      <c r="G116" s="232"/>
      <c r="H116" s="233" t="s">
        <v>19</v>
      </c>
      <c r="I116" s="235"/>
      <c r="J116" s="232"/>
      <c r="K116" s="232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147</v>
      </c>
      <c r="AU116" s="240" t="s">
        <v>81</v>
      </c>
      <c r="AV116" s="12" t="s">
        <v>79</v>
      </c>
      <c r="AW116" s="12" t="s">
        <v>34</v>
      </c>
      <c r="AX116" s="12" t="s">
        <v>72</v>
      </c>
      <c r="AY116" s="240" t="s">
        <v>136</v>
      </c>
    </row>
    <row r="117" spans="2:51" s="12" customFormat="1" ht="12">
      <c r="B117" s="231"/>
      <c r="C117" s="232"/>
      <c r="D117" s="228" t="s">
        <v>147</v>
      </c>
      <c r="E117" s="233" t="s">
        <v>19</v>
      </c>
      <c r="F117" s="234" t="s">
        <v>169</v>
      </c>
      <c r="G117" s="232"/>
      <c r="H117" s="233" t="s">
        <v>19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147</v>
      </c>
      <c r="AU117" s="240" t="s">
        <v>81</v>
      </c>
      <c r="AV117" s="12" t="s">
        <v>79</v>
      </c>
      <c r="AW117" s="12" t="s">
        <v>34</v>
      </c>
      <c r="AX117" s="12" t="s">
        <v>72</v>
      </c>
      <c r="AY117" s="240" t="s">
        <v>136</v>
      </c>
    </row>
    <row r="118" spans="2:51" s="13" customFormat="1" ht="12">
      <c r="B118" s="241"/>
      <c r="C118" s="242"/>
      <c r="D118" s="228" t="s">
        <v>147</v>
      </c>
      <c r="E118" s="243" t="s">
        <v>19</v>
      </c>
      <c r="F118" s="244" t="s">
        <v>1368</v>
      </c>
      <c r="G118" s="242"/>
      <c r="H118" s="245">
        <v>1.4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147</v>
      </c>
      <c r="AU118" s="251" t="s">
        <v>81</v>
      </c>
      <c r="AV118" s="13" t="s">
        <v>81</v>
      </c>
      <c r="AW118" s="13" t="s">
        <v>34</v>
      </c>
      <c r="AX118" s="13" t="s">
        <v>72</v>
      </c>
      <c r="AY118" s="251" t="s">
        <v>136</v>
      </c>
    </row>
    <row r="119" spans="2:51" s="13" customFormat="1" ht="12">
      <c r="B119" s="241"/>
      <c r="C119" s="242"/>
      <c r="D119" s="228" t="s">
        <v>147</v>
      </c>
      <c r="E119" s="243" t="s">
        <v>19</v>
      </c>
      <c r="F119" s="244" t="s">
        <v>1369</v>
      </c>
      <c r="G119" s="242"/>
      <c r="H119" s="245">
        <v>31.6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147</v>
      </c>
      <c r="AU119" s="251" t="s">
        <v>81</v>
      </c>
      <c r="AV119" s="13" t="s">
        <v>81</v>
      </c>
      <c r="AW119" s="13" t="s">
        <v>34</v>
      </c>
      <c r="AX119" s="13" t="s">
        <v>72</v>
      </c>
      <c r="AY119" s="251" t="s">
        <v>136</v>
      </c>
    </row>
    <row r="120" spans="2:51" s="14" customFormat="1" ht="12">
      <c r="B120" s="252"/>
      <c r="C120" s="253"/>
      <c r="D120" s="228" t="s">
        <v>147</v>
      </c>
      <c r="E120" s="254" t="s">
        <v>19</v>
      </c>
      <c r="F120" s="255" t="s">
        <v>150</v>
      </c>
      <c r="G120" s="253"/>
      <c r="H120" s="256">
        <v>33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AT120" s="262" t="s">
        <v>147</v>
      </c>
      <c r="AU120" s="262" t="s">
        <v>81</v>
      </c>
      <c r="AV120" s="14" t="s">
        <v>143</v>
      </c>
      <c r="AW120" s="14" t="s">
        <v>34</v>
      </c>
      <c r="AX120" s="14" t="s">
        <v>79</v>
      </c>
      <c r="AY120" s="262" t="s">
        <v>136</v>
      </c>
    </row>
    <row r="121" spans="2:65" s="1" customFormat="1" ht="20.4" customHeight="1">
      <c r="B121" s="39"/>
      <c r="C121" s="216" t="s">
        <v>173</v>
      </c>
      <c r="D121" s="216" t="s">
        <v>138</v>
      </c>
      <c r="E121" s="217" t="s">
        <v>174</v>
      </c>
      <c r="F121" s="218" t="s">
        <v>175</v>
      </c>
      <c r="G121" s="219" t="s">
        <v>176</v>
      </c>
      <c r="H121" s="220">
        <v>600</v>
      </c>
      <c r="I121" s="221"/>
      <c r="J121" s="222">
        <f>ROUND(I121*H121,2)</f>
        <v>0</v>
      </c>
      <c r="K121" s="218" t="s">
        <v>142</v>
      </c>
      <c r="L121" s="44"/>
      <c r="M121" s="223" t="s">
        <v>19</v>
      </c>
      <c r="N121" s="224" t="s">
        <v>43</v>
      </c>
      <c r="O121" s="80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AR121" s="18" t="s">
        <v>143</v>
      </c>
      <c r="AT121" s="18" t="s">
        <v>138</v>
      </c>
      <c r="AU121" s="18" t="s">
        <v>81</v>
      </c>
      <c r="AY121" s="18" t="s">
        <v>136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8" t="s">
        <v>79</v>
      </c>
      <c r="BK121" s="227">
        <f>ROUND(I121*H121,2)</f>
        <v>0</v>
      </c>
      <c r="BL121" s="18" t="s">
        <v>143</v>
      </c>
      <c r="BM121" s="18" t="s">
        <v>1370</v>
      </c>
    </row>
    <row r="122" spans="2:47" s="1" customFormat="1" ht="12">
      <c r="B122" s="39"/>
      <c r="C122" s="40"/>
      <c r="D122" s="228" t="s">
        <v>145</v>
      </c>
      <c r="E122" s="40"/>
      <c r="F122" s="229" t="s">
        <v>178</v>
      </c>
      <c r="G122" s="40"/>
      <c r="H122" s="40"/>
      <c r="I122" s="143"/>
      <c r="J122" s="40"/>
      <c r="K122" s="40"/>
      <c r="L122" s="44"/>
      <c r="M122" s="230"/>
      <c r="N122" s="80"/>
      <c r="O122" s="80"/>
      <c r="P122" s="80"/>
      <c r="Q122" s="80"/>
      <c r="R122" s="80"/>
      <c r="S122" s="80"/>
      <c r="T122" s="81"/>
      <c r="AT122" s="18" t="s">
        <v>145</v>
      </c>
      <c r="AU122" s="18" t="s">
        <v>81</v>
      </c>
    </row>
    <row r="123" spans="2:51" s="12" customFormat="1" ht="12">
      <c r="B123" s="231"/>
      <c r="C123" s="232"/>
      <c r="D123" s="228" t="s">
        <v>147</v>
      </c>
      <c r="E123" s="233" t="s">
        <v>19</v>
      </c>
      <c r="F123" s="234" t="s">
        <v>179</v>
      </c>
      <c r="G123" s="232"/>
      <c r="H123" s="233" t="s">
        <v>19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147</v>
      </c>
      <c r="AU123" s="240" t="s">
        <v>81</v>
      </c>
      <c r="AV123" s="12" t="s">
        <v>79</v>
      </c>
      <c r="AW123" s="12" t="s">
        <v>34</v>
      </c>
      <c r="AX123" s="12" t="s">
        <v>72</v>
      </c>
      <c r="AY123" s="240" t="s">
        <v>136</v>
      </c>
    </row>
    <row r="124" spans="2:51" s="12" customFormat="1" ht="12">
      <c r="B124" s="231"/>
      <c r="C124" s="232"/>
      <c r="D124" s="228" t="s">
        <v>147</v>
      </c>
      <c r="E124" s="233" t="s">
        <v>19</v>
      </c>
      <c r="F124" s="234" t="s">
        <v>180</v>
      </c>
      <c r="G124" s="232"/>
      <c r="H124" s="233" t="s">
        <v>19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147</v>
      </c>
      <c r="AU124" s="240" t="s">
        <v>81</v>
      </c>
      <c r="AV124" s="12" t="s">
        <v>79</v>
      </c>
      <c r="AW124" s="12" t="s">
        <v>34</v>
      </c>
      <c r="AX124" s="12" t="s">
        <v>72</v>
      </c>
      <c r="AY124" s="240" t="s">
        <v>136</v>
      </c>
    </row>
    <row r="125" spans="2:51" s="13" customFormat="1" ht="12">
      <c r="B125" s="241"/>
      <c r="C125" s="242"/>
      <c r="D125" s="228" t="s">
        <v>147</v>
      </c>
      <c r="E125" s="243" t="s">
        <v>19</v>
      </c>
      <c r="F125" s="244" t="s">
        <v>181</v>
      </c>
      <c r="G125" s="242"/>
      <c r="H125" s="245">
        <v>600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147</v>
      </c>
      <c r="AU125" s="251" t="s">
        <v>81</v>
      </c>
      <c r="AV125" s="13" t="s">
        <v>81</v>
      </c>
      <c r="AW125" s="13" t="s">
        <v>34</v>
      </c>
      <c r="AX125" s="13" t="s">
        <v>72</v>
      </c>
      <c r="AY125" s="251" t="s">
        <v>136</v>
      </c>
    </row>
    <row r="126" spans="2:51" s="14" customFormat="1" ht="12">
      <c r="B126" s="252"/>
      <c r="C126" s="253"/>
      <c r="D126" s="228" t="s">
        <v>147</v>
      </c>
      <c r="E126" s="254" t="s">
        <v>19</v>
      </c>
      <c r="F126" s="255" t="s">
        <v>150</v>
      </c>
      <c r="G126" s="253"/>
      <c r="H126" s="256">
        <v>600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AT126" s="262" t="s">
        <v>147</v>
      </c>
      <c r="AU126" s="262" t="s">
        <v>81</v>
      </c>
      <c r="AV126" s="14" t="s">
        <v>143</v>
      </c>
      <c r="AW126" s="14" t="s">
        <v>34</v>
      </c>
      <c r="AX126" s="14" t="s">
        <v>79</v>
      </c>
      <c r="AY126" s="262" t="s">
        <v>136</v>
      </c>
    </row>
    <row r="127" spans="2:65" s="1" customFormat="1" ht="20.4" customHeight="1">
      <c r="B127" s="39"/>
      <c r="C127" s="216" t="s">
        <v>182</v>
      </c>
      <c r="D127" s="216" t="s">
        <v>138</v>
      </c>
      <c r="E127" s="217" t="s">
        <v>183</v>
      </c>
      <c r="F127" s="218" t="s">
        <v>184</v>
      </c>
      <c r="G127" s="219" t="s">
        <v>185</v>
      </c>
      <c r="H127" s="220">
        <v>60</v>
      </c>
      <c r="I127" s="221"/>
      <c r="J127" s="222">
        <f>ROUND(I127*H127,2)</f>
        <v>0</v>
      </c>
      <c r="K127" s="218" t="s">
        <v>142</v>
      </c>
      <c r="L127" s="44"/>
      <c r="M127" s="223" t="s">
        <v>19</v>
      </c>
      <c r="N127" s="224" t="s">
        <v>43</v>
      </c>
      <c r="O127" s="80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8" t="s">
        <v>143</v>
      </c>
      <c r="AT127" s="18" t="s">
        <v>138</v>
      </c>
      <c r="AU127" s="18" t="s">
        <v>81</v>
      </c>
      <c r="AY127" s="18" t="s">
        <v>136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8" t="s">
        <v>79</v>
      </c>
      <c r="BK127" s="227">
        <f>ROUND(I127*H127,2)</f>
        <v>0</v>
      </c>
      <c r="BL127" s="18" t="s">
        <v>143</v>
      </c>
      <c r="BM127" s="18" t="s">
        <v>1371</v>
      </c>
    </row>
    <row r="128" spans="2:47" s="1" customFormat="1" ht="12">
      <c r="B128" s="39"/>
      <c r="C128" s="40"/>
      <c r="D128" s="228" t="s">
        <v>145</v>
      </c>
      <c r="E128" s="40"/>
      <c r="F128" s="229" t="s">
        <v>187</v>
      </c>
      <c r="G128" s="40"/>
      <c r="H128" s="40"/>
      <c r="I128" s="143"/>
      <c r="J128" s="40"/>
      <c r="K128" s="40"/>
      <c r="L128" s="44"/>
      <c r="M128" s="230"/>
      <c r="N128" s="80"/>
      <c r="O128" s="80"/>
      <c r="P128" s="80"/>
      <c r="Q128" s="80"/>
      <c r="R128" s="80"/>
      <c r="S128" s="80"/>
      <c r="T128" s="81"/>
      <c r="AT128" s="18" t="s">
        <v>145</v>
      </c>
      <c r="AU128" s="18" t="s">
        <v>81</v>
      </c>
    </row>
    <row r="129" spans="2:51" s="12" customFormat="1" ht="12">
      <c r="B129" s="231"/>
      <c r="C129" s="232"/>
      <c r="D129" s="228" t="s">
        <v>147</v>
      </c>
      <c r="E129" s="233" t="s">
        <v>19</v>
      </c>
      <c r="F129" s="234" t="s">
        <v>179</v>
      </c>
      <c r="G129" s="232"/>
      <c r="H129" s="233" t="s">
        <v>19</v>
      </c>
      <c r="I129" s="235"/>
      <c r="J129" s="232"/>
      <c r="K129" s="232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147</v>
      </c>
      <c r="AU129" s="240" t="s">
        <v>81</v>
      </c>
      <c r="AV129" s="12" t="s">
        <v>79</v>
      </c>
      <c r="AW129" s="12" t="s">
        <v>34</v>
      </c>
      <c r="AX129" s="12" t="s">
        <v>72</v>
      </c>
      <c r="AY129" s="240" t="s">
        <v>136</v>
      </c>
    </row>
    <row r="130" spans="2:51" s="12" customFormat="1" ht="12">
      <c r="B130" s="231"/>
      <c r="C130" s="232"/>
      <c r="D130" s="228" t="s">
        <v>147</v>
      </c>
      <c r="E130" s="233" t="s">
        <v>19</v>
      </c>
      <c r="F130" s="234" t="s">
        <v>180</v>
      </c>
      <c r="G130" s="232"/>
      <c r="H130" s="233" t="s">
        <v>19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147</v>
      </c>
      <c r="AU130" s="240" t="s">
        <v>81</v>
      </c>
      <c r="AV130" s="12" t="s">
        <v>79</v>
      </c>
      <c r="AW130" s="12" t="s">
        <v>34</v>
      </c>
      <c r="AX130" s="12" t="s">
        <v>72</v>
      </c>
      <c r="AY130" s="240" t="s">
        <v>136</v>
      </c>
    </row>
    <row r="131" spans="2:51" s="13" customFormat="1" ht="12">
      <c r="B131" s="241"/>
      <c r="C131" s="242"/>
      <c r="D131" s="228" t="s">
        <v>147</v>
      </c>
      <c r="E131" s="243" t="s">
        <v>19</v>
      </c>
      <c r="F131" s="244" t="s">
        <v>188</v>
      </c>
      <c r="G131" s="242"/>
      <c r="H131" s="245">
        <v>60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147</v>
      </c>
      <c r="AU131" s="251" t="s">
        <v>81</v>
      </c>
      <c r="AV131" s="13" t="s">
        <v>81</v>
      </c>
      <c r="AW131" s="13" t="s">
        <v>34</v>
      </c>
      <c r="AX131" s="13" t="s">
        <v>72</v>
      </c>
      <c r="AY131" s="251" t="s">
        <v>136</v>
      </c>
    </row>
    <row r="132" spans="2:51" s="14" customFormat="1" ht="12">
      <c r="B132" s="252"/>
      <c r="C132" s="253"/>
      <c r="D132" s="228" t="s">
        <v>147</v>
      </c>
      <c r="E132" s="254" t="s">
        <v>19</v>
      </c>
      <c r="F132" s="255" t="s">
        <v>150</v>
      </c>
      <c r="G132" s="253"/>
      <c r="H132" s="256">
        <v>60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AT132" s="262" t="s">
        <v>147</v>
      </c>
      <c r="AU132" s="262" t="s">
        <v>81</v>
      </c>
      <c r="AV132" s="14" t="s">
        <v>143</v>
      </c>
      <c r="AW132" s="14" t="s">
        <v>34</v>
      </c>
      <c r="AX132" s="14" t="s">
        <v>79</v>
      </c>
      <c r="AY132" s="262" t="s">
        <v>136</v>
      </c>
    </row>
    <row r="133" spans="2:65" s="1" customFormat="1" ht="20.4" customHeight="1">
      <c r="B133" s="39"/>
      <c r="C133" s="216" t="s">
        <v>189</v>
      </c>
      <c r="D133" s="216" t="s">
        <v>138</v>
      </c>
      <c r="E133" s="217" t="s">
        <v>190</v>
      </c>
      <c r="F133" s="218" t="s">
        <v>191</v>
      </c>
      <c r="G133" s="219" t="s">
        <v>192</v>
      </c>
      <c r="H133" s="220">
        <v>11</v>
      </c>
      <c r="I133" s="221"/>
      <c r="J133" s="222">
        <f>ROUND(I133*H133,2)</f>
        <v>0</v>
      </c>
      <c r="K133" s="218" t="s">
        <v>142</v>
      </c>
      <c r="L133" s="44"/>
      <c r="M133" s="223" t="s">
        <v>19</v>
      </c>
      <c r="N133" s="224" t="s">
        <v>43</v>
      </c>
      <c r="O133" s="80"/>
      <c r="P133" s="225">
        <f>O133*H133</f>
        <v>0</v>
      </c>
      <c r="Q133" s="225">
        <v>0.00868</v>
      </c>
      <c r="R133" s="225">
        <f>Q133*H133</f>
        <v>0.09548000000000001</v>
      </c>
      <c r="S133" s="225">
        <v>0</v>
      </c>
      <c r="T133" s="226">
        <f>S133*H133</f>
        <v>0</v>
      </c>
      <c r="AR133" s="18" t="s">
        <v>143</v>
      </c>
      <c r="AT133" s="18" t="s">
        <v>138</v>
      </c>
      <c r="AU133" s="18" t="s">
        <v>81</v>
      </c>
      <c r="AY133" s="18" t="s">
        <v>136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8" t="s">
        <v>79</v>
      </c>
      <c r="BK133" s="227">
        <f>ROUND(I133*H133,2)</f>
        <v>0</v>
      </c>
      <c r="BL133" s="18" t="s">
        <v>143</v>
      </c>
      <c r="BM133" s="18" t="s">
        <v>1372</v>
      </c>
    </row>
    <row r="134" spans="2:47" s="1" customFormat="1" ht="12">
      <c r="B134" s="39"/>
      <c r="C134" s="40"/>
      <c r="D134" s="228" t="s">
        <v>145</v>
      </c>
      <c r="E134" s="40"/>
      <c r="F134" s="229" t="s">
        <v>194</v>
      </c>
      <c r="G134" s="40"/>
      <c r="H134" s="40"/>
      <c r="I134" s="143"/>
      <c r="J134" s="40"/>
      <c r="K134" s="40"/>
      <c r="L134" s="44"/>
      <c r="M134" s="230"/>
      <c r="N134" s="80"/>
      <c r="O134" s="80"/>
      <c r="P134" s="80"/>
      <c r="Q134" s="80"/>
      <c r="R134" s="80"/>
      <c r="S134" s="80"/>
      <c r="T134" s="81"/>
      <c r="AT134" s="18" t="s">
        <v>145</v>
      </c>
      <c r="AU134" s="18" t="s">
        <v>81</v>
      </c>
    </row>
    <row r="135" spans="2:51" s="12" customFormat="1" ht="12">
      <c r="B135" s="231"/>
      <c r="C135" s="232"/>
      <c r="D135" s="228" t="s">
        <v>147</v>
      </c>
      <c r="E135" s="233" t="s">
        <v>19</v>
      </c>
      <c r="F135" s="234" t="s">
        <v>195</v>
      </c>
      <c r="G135" s="232"/>
      <c r="H135" s="233" t="s">
        <v>19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147</v>
      </c>
      <c r="AU135" s="240" t="s">
        <v>81</v>
      </c>
      <c r="AV135" s="12" t="s">
        <v>79</v>
      </c>
      <c r="AW135" s="12" t="s">
        <v>34</v>
      </c>
      <c r="AX135" s="12" t="s">
        <v>72</v>
      </c>
      <c r="AY135" s="240" t="s">
        <v>136</v>
      </c>
    </row>
    <row r="136" spans="2:51" s="12" customFormat="1" ht="12">
      <c r="B136" s="231"/>
      <c r="C136" s="232"/>
      <c r="D136" s="228" t="s">
        <v>147</v>
      </c>
      <c r="E136" s="233" t="s">
        <v>19</v>
      </c>
      <c r="F136" s="234" t="s">
        <v>1373</v>
      </c>
      <c r="G136" s="232"/>
      <c r="H136" s="233" t="s">
        <v>19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147</v>
      </c>
      <c r="AU136" s="240" t="s">
        <v>81</v>
      </c>
      <c r="AV136" s="12" t="s">
        <v>79</v>
      </c>
      <c r="AW136" s="12" t="s">
        <v>34</v>
      </c>
      <c r="AX136" s="12" t="s">
        <v>72</v>
      </c>
      <c r="AY136" s="240" t="s">
        <v>136</v>
      </c>
    </row>
    <row r="137" spans="2:51" s="13" customFormat="1" ht="12">
      <c r="B137" s="241"/>
      <c r="C137" s="242"/>
      <c r="D137" s="228" t="s">
        <v>147</v>
      </c>
      <c r="E137" s="243" t="s">
        <v>19</v>
      </c>
      <c r="F137" s="244" t="s">
        <v>219</v>
      </c>
      <c r="G137" s="242"/>
      <c r="H137" s="245">
        <v>11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147</v>
      </c>
      <c r="AU137" s="251" t="s">
        <v>81</v>
      </c>
      <c r="AV137" s="13" t="s">
        <v>81</v>
      </c>
      <c r="AW137" s="13" t="s">
        <v>34</v>
      </c>
      <c r="AX137" s="13" t="s">
        <v>72</v>
      </c>
      <c r="AY137" s="251" t="s">
        <v>136</v>
      </c>
    </row>
    <row r="138" spans="2:51" s="14" customFormat="1" ht="12">
      <c r="B138" s="252"/>
      <c r="C138" s="253"/>
      <c r="D138" s="228" t="s">
        <v>147</v>
      </c>
      <c r="E138" s="254" t="s">
        <v>19</v>
      </c>
      <c r="F138" s="255" t="s">
        <v>150</v>
      </c>
      <c r="G138" s="253"/>
      <c r="H138" s="256">
        <v>11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AT138" s="262" t="s">
        <v>147</v>
      </c>
      <c r="AU138" s="262" t="s">
        <v>81</v>
      </c>
      <c r="AV138" s="14" t="s">
        <v>143</v>
      </c>
      <c r="AW138" s="14" t="s">
        <v>34</v>
      </c>
      <c r="AX138" s="14" t="s">
        <v>79</v>
      </c>
      <c r="AY138" s="262" t="s">
        <v>136</v>
      </c>
    </row>
    <row r="139" spans="2:65" s="1" customFormat="1" ht="20.4" customHeight="1">
      <c r="B139" s="39"/>
      <c r="C139" s="216" t="s">
        <v>197</v>
      </c>
      <c r="D139" s="216" t="s">
        <v>138</v>
      </c>
      <c r="E139" s="217" t="s">
        <v>198</v>
      </c>
      <c r="F139" s="218" t="s">
        <v>199</v>
      </c>
      <c r="G139" s="219" t="s">
        <v>165</v>
      </c>
      <c r="H139" s="220">
        <v>13.2</v>
      </c>
      <c r="I139" s="221"/>
      <c r="J139" s="222">
        <f>ROUND(I139*H139,2)</f>
        <v>0</v>
      </c>
      <c r="K139" s="218" t="s">
        <v>142</v>
      </c>
      <c r="L139" s="44"/>
      <c r="M139" s="223" t="s">
        <v>19</v>
      </c>
      <c r="N139" s="224" t="s">
        <v>43</v>
      </c>
      <c r="O139" s="80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8" t="s">
        <v>143</v>
      </c>
      <c r="AT139" s="18" t="s">
        <v>138</v>
      </c>
      <c r="AU139" s="18" t="s">
        <v>81</v>
      </c>
      <c r="AY139" s="18" t="s">
        <v>136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8" t="s">
        <v>79</v>
      </c>
      <c r="BK139" s="227">
        <f>ROUND(I139*H139,2)</f>
        <v>0</v>
      </c>
      <c r="BL139" s="18" t="s">
        <v>143</v>
      </c>
      <c r="BM139" s="18" t="s">
        <v>1374</v>
      </c>
    </row>
    <row r="140" spans="2:47" s="1" customFormat="1" ht="12">
      <c r="B140" s="39"/>
      <c r="C140" s="40"/>
      <c r="D140" s="228" t="s">
        <v>145</v>
      </c>
      <c r="E140" s="40"/>
      <c r="F140" s="229" t="s">
        <v>201</v>
      </c>
      <c r="G140" s="40"/>
      <c r="H140" s="40"/>
      <c r="I140" s="143"/>
      <c r="J140" s="40"/>
      <c r="K140" s="40"/>
      <c r="L140" s="44"/>
      <c r="M140" s="230"/>
      <c r="N140" s="80"/>
      <c r="O140" s="80"/>
      <c r="P140" s="80"/>
      <c r="Q140" s="80"/>
      <c r="R140" s="80"/>
      <c r="S140" s="80"/>
      <c r="T140" s="81"/>
      <c r="AT140" s="18" t="s">
        <v>145</v>
      </c>
      <c r="AU140" s="18" t="s">
        <v>81</v>
      </c>
    </row>
    <row r="141" spans="2:51" s="12" customFormat="1" ht="12">
      <c r="B141" s="231"/>
      <c r="C141" s="232"/>
      <c r="D141" s="228" t="s">
        <v>147</v>
      </c>
      <c r="E141" s="233" t="s">
        <v>19</v>
      </c>
      <c r="F141" s="234" t="s">
        <v>195</v>
      </c>
      <c r="G141" s="232"/>
      <c r="H141" s="233" t="s">
        <v>19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147</v>
      </c>
      <c r="AU141" s="240" t="s">
        <v>81</v>
      </c>
      <c r="AV141" s="12" t="s">
        <v>79</v>
      </c>
      <c r="AW141" s="12" t="s">
        <v>34</v>
      </c>
      <c r="AX141" s="12" t="s">
        <v>72</v>
      </c>
      <c r="AY141" s="240" t="s">
        <v>136</v>
      </c>
    </row>
    <row r="142" spans="2:51" s="12" customFormat="1" ht="12">
      <c r="B142" s="231"/>
      <c r="C142" s="232"/>
      <c r="D142" s="228" t="s">
        <v>147</v>
      </c>
      <c r="E142" s="233" t="s">
        <v>19</v>
      </c>
      <c r="F142" s="234" t="s">
        <v>1373</v>
      </c>
      <c r="G142" s="232"/>
      <c r="H142" s="233" t="s">
        <v>19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147</v>
      </c>
      <c r="AU142" s="240" t="s">
        <v>81</v>
      </c>
      <c r="AV142" s="12" t="s">
        <v>79</v>
      </c>
      <c r="AW142" s="12" t="s">
        <v>34</v>
      </c>
      <c r="AX142" s="12" t="s">
        <v>72</v>
      </c>
      <c r="AY142" s="240" t="s">
        <v>136</v>
      </c>
    </row>
    <row r="143" spans="2:51" s="13" customFormat="1" ht="12">
      <c r="B143" s="241"/>
      <c r="C143" s="242"/>
      <c r="D143" s="228" t="s">
        <v>147</v>
      </c>
      <c r="E143" s="243" t="s">
        <v>19</v>
      </c>
      <c r="F143" s="244" t="s">
        <v>1375</v>
      </c>
      <c r="G143" s="242"/>
      <c r="H143" s="245">
        <v>13.2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147</v>
      </c>
      <c r="AU143" s="251" t="s">
        <v>81</v>
      </c>
      <c r="AV143" s="13" t="s">
        <v>81</v>
      </c>
      <c r="AW143" s="13" t="s">
        <v>34</v>
      </c>
      <c r="AX143" s="13" t="s">
        <v>72</v>
      </c>
      <c r="AY143" s="251" t="s">
        <v>136</v>
      </c>
    </row>
    <row r="144" spans="2:51" s="14" customFormat="1" ht="12">
      <c r="B144" s="252"/>
      <c r="C144" s="253"/>
      <c r="D144" s="228" t="s">
        <v>147</v>
      </c>
      <c r="E144" s="254" t="s">
        <v>19</v>
      </c>
      <c r="F144" s="255" t="s">
        <v>150</v>
      </c>
      <c r="G144" s="253"/>
      <c r="H144" s="256">
        <v>13.2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147</v>
      </c>
      <c r="AU144" s="262" t="s">
        <v>81</v>
      </c>
      <c r="AV144" s="14" t="s">
        <v>143</v>
      </c>
      <c r="AW144" s="14" t="s">
        <v>34</v>
      </c>
      <c r="AX144" s="14" t="s">
        <v>79</v>
      </c>
      <c r="AY144" s="262" t="s">
        <v>136</v>
      </c>
    </row>
    <row r="145" spans="2:65" s="1" customFormat="1" ht="20.4" customHeight="1">
      <c r="B145" s="39"/>
      <c r="C145" s="216" t="s">
        <v>203</v>
      </c>
      <c r="D145" s="216" t="s">
        <v>138</v>
      </c>
      <c r="E145" s="217" t="s">
        <v>204</v>
      </c>
      <c r="F145" s="218" t="s">
        <v>205</v>
      </c>
      <c r="G145" s="219" t="s">
        <v>165</v>
      </c>
      <c r="H145" s="220">
        <v>31.6</v>
      </c>
      <c r="I145" s="221"/>
      <c r="J145" s="222">
        <f>ROUND(I145*H145,2)</f>
        <v>0</v>
      </c>
      <c r="K145" s="218" t="s">
        <v>142</v>
      </c>
      <c r="L145" s="44"/>
      <c r="M145" s="223" t="s">
        <v>19</v>
      </c>
      <c r="N145" s="224" t="s">
        <v>43</v>
      </c>
      <c r="O145" s="80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8" t="s">
        <v>143</v>
      </c>
      <c r="AT145" s="18" t="s">
        <v>138</v>
      </c>
      <c r="AU145" s="18" t="s">
        <v>81</v>
      </c>
      <c r="AY145" s="18" t="s">
        <v>136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8" t="s">
        <v>79</v>
      </c>
      <c r="BK145" s="227">
        <f>ROUND(I145*H145,2)</f>
        <v>0</v>
      </c>
      <c r="BL145" s="18" t="s">
        <v>143</v>
      </c>
      <c r="BM145" s="18" t="s">
        <v>1376</v>
      </c>
    </row>
    <row r="146" spans="2:47" s="1" customFormat="1" ht="12">
      <c r="B146" s="39"/>
      <c r="C146" s="40"/>
      <c r="D146" s="228" t="s">
        <v>145</v>
      </c>
      <c r="E146" s="40"/>
      <c r="F146" s="229" t="s">
        <v>207</v>
      </c>
      <c r="G146" s="40"/>
      <c r="H146" s="40"/>
      <c r="I146" s="143"/>
      <c r="J146" s="40"/>
      <c r="K146" s="40"/>
      <c r="L146" s="44"/>
      <c r="M146" s="230"/>
      <c r="N146" s="80"/>
      <c r="O146" s="80"/>
      <c r="P146" s="80"/>
      <c r="Q146" s="80"/>
      <c r="R146" s="80"/>
      <c r="S146" s="80"/>
      <c r="T146" s="81"/>
      <c r="AT146" s="18" t="s">
        <v>145</v>
      </c>
      <c r="AU146" s="18" t="s">
        <v>81</v>
      </c>
    </row>
    <row r="147" spans="2:51" s="12" customFormat="1" ht="12">
      <c r="B147" s="231"/>
      <c r="C147" s="232"/>
      <c r="D147" s="228" t="s">
        <v>147</v>
      </c>
      <c r="E147" s="233" t="s">
        <v>19</v>
      </c>
      <c r="F147" s="234" t="s">
        <v>168</v>
      </c>
      <c r="G147" s="232"/>
      <c r="H147" s="233" t="s">
        <v>19</v>
      </c>
      <c r="I147" s="235"/>
      <c r="J147" s="232"/>
      <c r="K147" s="232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147</v>
      </c>
      <c r="AU147" s="240" t="s">
        <v>81</v>
      </c>
      <c r="AV147" s="12" t="s">
        <v>79</v>
      </c>
      <c r="AW147" s="12" t="s">
        <v>34</v>
      </c>
      <c r="AX147" s="12" t="s">
        <v>72</v>
      </c>
      <c r="AY147" s="240" t="s">
        <v>136</v>
      </c>
    </row>
    <row r="148" spans="2:51" s="12" customFormat="1" ht="12">
      <c r="B148" s="231"/>
      <c r="C148" s="232"/>
      <c r="D148" s="228" t="s">
        <v>147</v>
      </c>
      <c r="E148" s="233" t="s">
        <v>19</v>
      </c>
      <c r="F148" s="234" t="s">
        <v>208</v>
      </c>
      <c r="G148" s="232"/>
      <c r="H148" s="233" t="s">
        <v>19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147</v>
      </c>
      <c r="AU148" s="240" t="s">
        <v>81</v>
      </c>
      <c r="AV148" s="12" t="s">
        <v>79</v>
      </c>
      <c r="AW148" s="12" t="s">
        <v>34</v>
      </c>
      <c r="AX148" s="12" t="s">
        <v>72</v>
      </c>
      <c r="AY148" s="240" t="s">
        <v>136</v>
      </c>
    </row>
    <row r="149" spans="2:51" s="13" customFormat="1" ht="12">
      <c r="B149" s="241"/>
      <c r="C149" s="242"/>
      <c r="D149" s="228" t="s">
        <v>147</v>
      </c>
      <c r="E149" s="243" t="s">
        <v>19</v>
      </c>
      <c r="F149" s="244" t="s">
        <v>1377</v>
      </c>
      <c r="G149" s="242"/>
      <c r="H149" s="245">
        <v>31.6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147</v>
      </c>
      <c r="AU149" s="251" t="s">
        <v>81</v>
      </c>
      <c r="AV149" s="13" t="s">
        <v>81</v>
      </c>
      <c r="AW149" s="13" t="s">
        <v>34</v>
      </c>
      <c r="AX149" s="13" t="s">
        <v>72</v>
      </c>
      <c r="AY149" s="251" t="s">
        <v>136</v>
      </c>
    </row>
    <row r="150" spans="2:51" s="14" customFormat="1" ht="12">
      <c r="B150" s="252"/>
      <c r="C150" s="253"/>
      <c r="D150" s="228" t="s">
        <v>147</v>
      </c>
      <c r="E150" s="254" t="s">
        <v>19</v>
      </c>
      <c r="F150" s="255" t="s">
        <v>150</v>
      </c>
      <c r="G150" s="253"/>
      <c r="H150" s="256">
        <v>31.6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147</v>
      </c>
      <c r="AU150" s="262" t="s">
        <v>81</v>
      </c>
      <c r="AV150" s="14" t="s">
        <v>143</v>
      </c>
      <c r="AW150" s="14" t="s">
        <v>34</v>
      </c>
      <c r="AX150" s="14" t="s">
        <v>79</v>
      </c>
      <c r="AY150" s="262" t="s">
        <v>136</v>
      </c>
    </row>
    <row r="151" spans="2:65" s="1" customFormat="1" ht="20.4" customHeight="1">
      <c r="B151" s="39"/>
      <c r="C151" s="216" t="s">
        <v>210</v>
      </c>
      <c r="D151" s="216" t="s">
        <v>138</v>
      </c>
      <c r="E151" s="217" t="s">
        <v>211</v>
      </c>
      <c r="F151" s="218" t="s">
        <v>212</v>
      </c>
      <c r="G151" s="219" t="s">
        <v>165</v>
      </c>
      <c r="H151" s="220">
        <v>11.055</v>
      </c>
      <c r="I151" s="221"/>
      <c r="J151" s="222">
        <f>ROUND(I151*H151,2)</f>
        <v>0</v>
      </c>
      <c r="K151" s="218" t="s">
        <v>142</v>
      </c>
      <c r="L151" s="44"/>
      <c r="M151" s="223" t="s">
        <v>19</v>
      </c>
      <c r="N151" s="224" t="s">
        <v>43</v>
      </c>
      <c r="O151" s="8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8" t="s">
        <v>143</v>
      </c>
      <c r="AT151" s="18" t="s">
        <v>138</v>
      </c>
      <c r="AU151" s="18" t="s">
        <v>81</v>
      </c>
      <c r="AY151" s="18" t="s">
        <v>136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8" t="s">
        <v>79</v>
      </c>
      <c r="BK151" s="227">
        <f>ROUND(I151*H151,2)</f>
        <v>0</v>
      </c>
      <c r="BL151" s="18" t="s">
        <v>143</v>
      </c>
      <c r="BM151" s="18" t="s">
        <v>1378</v>
      </c>
    </row>
    <row r="152" spans="2:47" s="1" customFormat="1" ht="12">
      <c r="B152" s="39"/>
      <c r="C152" s="40"/>
      <c r="D152" s="228" t="s">
        <v>145</v>
      </c>
      <c r="E152" s="40"/>
      <c r="F152" s="229" t="s">
        <v>214</v>
      </c>
      <c r="G152" s="40"/>
      <c r="H152" s="40"/>
      <c r="I152" s="143"/>
      <c r="J152" s="40"/>
      <c r="K152" s="40"/>
      <c r="L152" s="44"/>
      <c r="M152" s="230"/>
      <c r="N152" s="80"/>
      <c r="O152" s="80"/>
      <c r="P152" s="80"/>
      <c r="Q152" s="80"/>
      <c r="R152" s="80"/>
      <c r="S152" s="80"/>
      <c r="T152" s="81"/>
      <c r="AT152" s="18" t="s">
        <v>145</v>
      </c>
      <c r="AU152" s="18" t="s">
        <v>81</v>
      </c>
    </row>
    <row r="153" spans="2:51" s="12" customFormat="1" ht="12">
      <c r="B153" s="231"/>
      <c r="C153" s="232"/>
      <c r="D153" s="228" t="s">
        <v>147</v>
      </c>
      <c r="E153" s="233" t="s">
        <v>19</v>
      </c>
      <c r="F153" s="234" t="s">
        <v>215</v>
      </c>
      <c r="G153" s="232"/>
      <c r="H153" s="233" t="s">
        <v>19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147</v>
      </c>
      <c r="AU153" s="240" t="s">
        <v>81</v>
      </c>
      <c r="AV153" s="12" t="s">
        <v>79</v>
      </c>
      <c r="AW153" s="12" t="s">
        <v>34</v>
      </c>
      <c r="AX153" s="12" t="s">
        <v>72</v>
      </c>
      <c r="AY153" s="240" t="s">
        <v>136</v>
      </c>
    </row>
    <row r="154" spans="2:51" s="12" customFormat="1" ht="12">
      <c r="B154" s="231"/>
      <c r="C154" s="232"/>
      <c r="D154" s="228" t="s">
        <v>147</v>
      </c>
      <c r="E154" s="233" t="s">
        <v>19</v>
      </c>
      <c r="F154" s="234" t="s">
        <v>216</v>
      </c>
      <c r="G154" s="232"/>
      <c r="H154" s="233" t="s">
        <v>19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147</v>
      </c>
      <c r="AU154" s="240" t="s">
        <v>81</v>
      </c>
      <c r="AV154" s="12" t="s">
        <v>79</v>
      </c>
      <c r="AW154" s="12" t="s">
        <v>34</v>
      </c>
      <c r="AX154" s="12" t="s">
        <v>72</v>
      </c>
      <c r="AY154" s="240" t="s">
        <v>136</v>
      </c>
    </row>
    <row r="155" spans="2:51" s="13" customFormat="1" ht="12">
      <c r="B155" s="241"/>
      <c r="C155" s="242"/>
      <c r="D155" s="228" t="s">
        <v>147</v>
      </c>
      <c r="E155" s="243" t="s">
        <v>19</v>
      </c>
      <c r="F155" s="244" t="s">
        <v>1379</v>
      </c>
      <c r="G155" s="242"/>
      <c r="H155" s="245">
        <v>3.928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147</v>
      </c>
      <c r="AU155" s="251" t="s">
        <v>81</v>
      </c>
      <c r="AV155" s="13" t="s">
        <v>81</v>
      </c>
      <c r="AW155" s="13" t="s">
        <v>34</v>
      </c>
      <c r="AX155" s="13" t="s">
        <v>72</v>
      </c>
      <c r="AY155" s="251" t="s">
        <v>136</v>
      </c>
    </row>
    <row r="156" spans="2:51" s="13" customFormat="1" ht="12">
      <c r="B156" s="241"/>
      <c r="C156" s="242"/>
      <c r="D156" s="228" t="s">
        <v>147</v>
      </c>
      <c r="E156" s="243" t="s">
        <v>19</v>
      </c>
      <c r="F156" s="244" t="s">
        <v>1380</v>
      </c>
      <c r="G156" s="242"/>
      <c r="H156" s="245">
        <v>7.127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147</v>
      </c>
      <c r="AU156" s="251" t="s">
        <v>81</v>
      </c>
      <c r="AV156" s="13" t="s">
        <v>81</v>
      </c>
      <c r="AW156" s="13" t="s">
        <v>34</v>
      </c>
      <c r="AX156" s="13" t="s">
        <v>72</v>
      </c>
      <c r="AY156" s="251" t="s">
        <v>136</v>
      </c>
    </row>
    <row r="157" spans="2:51" s="14" customFormat="1" ht="12">
      <c r="B157" s="252"/>
      <c r="C157" s="253"/>
      <c r="D157" s="228" t="s">
        <v>147</v>
      </c>
      <c r="E157" s="254" t="s">
        <v>19</v>
      </c>
      <c r="F157" s="255" t="s">
        <v>150</v>
      </c>
      <c r="G157" s="253"/>
      <c r="H157" s="256">
        <v>11.055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AT157" s="262" t="s">
        <v>147</v>
      </c>
      <c r="AU157" s="262" t="s">
        <v>81</v>
      </c>
      <c r="AV157" s="14" t="s">
        <v>143</v>
      </c>
      <c r="AW157" s="14" t="s">
        <v>34</v>
      </c>
      <c r="AX157" s="14" t="s">
        <v>79</v>
      </c>
      <c r="AY157" s="262" t="s">
        <v>136</v>
      </c>
    </row>
    <row r="158" spans="2:65" s="1" customFormat="1" ht="20.4" customHeight="1">
      <c r="B158" s="39"/>
      <c r="C158" s="216" t="s">
        <v>219</v>
      </c>
      <c r="D158" s="216" t="s">
        <v>138</v>
      </c>
      <c r="E158" s="217" t="s">
        <v>1381</v>
      </c>
      <c r="F158" s="218" t="s">
        <v>1382</v>
      </c>
      <c r="G158" s="219" t="s">
        <v>165</v>
      </c>
      <c r="H158" s="220">
        <v>135.144</v>
      </c>
      <c r="I158" s="221"/>
      <c r="J158" s="222">
        <f>ROUND(I158*H158,2)</f>
        <v>0</v>
      </c>
      <c r="K158" s="218" t="s">
        <v>142</v>
      </c>
      <c r="L158" s="44"/>
      <c r="M158" s="223" t="s">
        <v>19</v>
      </c>
      <c r="N158" s="224" t="s">
        <v>43</v>
      </c>
      <c r="O158" s="80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8" t="s">
        <v>143</v>
      </c>
      <c r="AT158" s="18" t="s">
        <v>138</v>
      </c>
      <c r="AU158" s="18" t="s">
        <v>81</v>
      </c>
      <c r="AY158" s="18" t="s">
        <v>136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8" t="s">
        <v>79</v>
      </c>
      <c r="BK158" s="227">
        <f>ROUND(I158*H158,2)</f>
        <v>0</v>
      </c>
      <c r="BL158" s="18" t="s">
        <v>143</v>
      </c>
      <c r="BM158" s="18" t="s">
        <v>1383</v>
      </c>
    </row>
    <row r="159" spans="2:47" s="1" customFormat="1" ht="12">
      <c r="B159" s="39"/>
      <c r="C159" s="40"/>
      <c r="D159" s="228" t="s">
        <v>145</v>
      </c>
      <c r="E159" s="40"/>
      <c r="F159" s="229" t="s">
        <v>1384</v>
      </c>
      <c r="G159" s="40"/>
      <c r="H159" s="40"/>
      <c r="I159" s="143"/>
      <c r="J159" s="40"/>
      <c r="K159" s="40"/>
      <c r="L159" s="44"/>
      <c r="M159" s="230"/>
      <c r="N159" s="80"/>
      <c r="O159" s="80"/>
      <c r="P159" s="80"/>
      <c r="Q159" s="80"/>
      <c r="R159" s="80"/>
      <c r="S159" s="80"/>
      <c r="T159" s="81"/>
      <c r="AT159" s="18" t="s">
        <v>145</v>
      </c>
      <c r="AU159" s="18" t="s">
        <v>81</v>
      </c>
    </row>
    <row r="160" spans="2:51" s="12" customFormat="1" ht="12">
      <c r="B160" s="231"/>
      <c r="C160" s="232"/>
      <c r="D160" s="228" t="s">
        <v>147</v>
      </c>
      <c r="E160" s="233" t="s">
        <v>19</v>
      </c>
      <c r="F160" s="234" t="s">
        <v>224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147</v>
      </c>
      <c r="AU160" s="240" t="s">
        <v>81</v>
      </c>
      <c r="AV160" s="12" t="s">
        <v>79</v>
      </c>
      <c r="AW160" s="12" t="s">
        <v>34</v>
      </c>
      <c r="AX160" s="12" t="s">
        <v>72</v>
      </c>
      <c r="AY160" s="240" t="s">
        <v>136</v>
      </c>
    </row>
    <row r="161" spans="2:51" s="12" customFormat="1" ht="12">
      <c r="B161" s="231"/>
      <c r="C161" s="232"/>
      <c r="D161" s="228" t="s">
        <v>147</v>
      </c>
      <c r="E161" s="233" t="s">
        <v>19</v>
      </c>
      <c r="F161" s="234" t="s">
        <v>225</v>
      </c>
      <c r="G161" s="232"/>
      <c r="H161" s="233" t="s">
        <v>19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147</v>
      </c>
      <c r="AU161" s="240" t="s">
        <v>81</v>
      </c>
      <c r="AV161" s="12" t="s">
        <v>79</v>
      </c>
      <c r="AW161" s="12" t="s">
        <v>34</v>
      </c>
      <c r="AX161" s="12" t="s">
        <v>72</v>
      </c>
      <c r="AY161" s="240" t="s">
        <v>136</v>
      </c>
    </row>
    <row r="162" spans="2:51" s="12" customFormat="1" ht="12">
      <c r="B162" s="231"/>
      <c r="C162" s="232"/>
      <c r="D162" s="228" t="s">
        <v>147</v>
      </c>
      <c r="E162" s="233" t="s">
        <v>19</v>
      </c>
      <c r="F162" s="234" t="s">
        <v>226</v>
      </c>
      <c r="G162" s="232"/>
      <c r="H162" s="233" t="s">
        <v>19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147</v>
      </c>
      <c r="AU162" s="240" t="s">
        <v>81</v>
      </c>
      <c r="AV162" s="12" t="s">
        <v>79</v>
      </c>
      <c r="AW162" s="12" t="s">
        <v>34</v>
      </c>
      <c r="AX162" s="12" t="s">
        <v>72</v>
      </c>
      <c r="AY162" s="240" t="s">
        <v>136</v>
      </c>
    </row>
    <row r="163" spans="2:51" s="13" customFormat="1" ht="12">
      <c r="B163" s="241"/>
      <c r="C163" s="242"/>
      <c r="D163" s="228" t="s">
        <v>147</v>
      </c>
      <c r="E163" s="243" t="s">
        <v>19</v>
      </c>
      <c r="F163" s="244" t="s">
        <v>1385</v>
      </c>
      <c r="G163" s="242"/>
      <c r="H163" s="245">
        <v>192.24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147</v>
      </c>
      <c r="AU163" s="251" t="s">
        <v>81</v>
      </c>
      <c r="AV163" s="13" t="s">
        <v>81</v>
      </c>
      <c r="AW163" s="13" t="s">
        <v>34</v>
      </c>
      <c r="AX163" s="13" t="s">
        <v>72</v>
      </c>
      <c r="AY163" s="251" t="s">
        <v>136</v>
      </c>
    </row>
    <row r="164" spans="2:51" s="12" customFormat="1" ht="12">
      <c r="B164" s="231"/>
      <c r="C164" s="232"/>
      <c r="D164" s="228" t="s">
        <v>147</v>
      </c>
      <c r="E164" s="233" t="s">
        <v>19</v>
      </c>
      <c r="F164" s="234" t="s">
        <v>230</v>
      </c>
      <c r="G164" s="232"/>
      <c r="H164" s="233" t="s">
        <v>19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147</v>
      </c>
      <c r="AU164" s="240" t="s">
        <v>81</v>
      </c>
      <c r="AV164" s="12" t="s">
        <v>79</v>
      </c>
      <c r="AW164" s="12" t="s">
        <v>34</v>
      </c>
      <c r="AX164" s="12" t="s">
        <v>72</v>
      </c>
      <c r="AY164" s="240" t="s">
        <v>136</v>
      </c>
    </row>
    <row r="165" spans="2:51" s="13" customFormat="1" ht="12">
      <c r="B165" s="241"/>
      <c r="C165" s="242"/>
      <c r="D165" s="228" t="s">
        <v>147</v>
      </c>
      <c r="E165" s="243" t="s">
        <v>19</v>
      </c>
      <c r="F165" s="244" t="s">
        <v>406</v>
      </c>
      <c r="G165" s="242"/>
      <c r="H165" s="245">
        <v>33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147</v>
      </c>
      <c r="AU165" s="251" t="s">
        <v>81</v>
      </c>
      <c r="AV165" s="13" t="s">
        <v>81</v>
      </c>
      <c r="AW165" s="13" t="s">
        <v>34</v>
      </c>
      <c r="AX165" s="13" t="s">
        <v>72</v>
      </c>
      <c r="AY165" s="251" t="s">
        <v>136</v>
      </c>
    </row>
    <row r="166" spans="2:51" s="12" customFormat="1" ht="12">
      <c r="B166" s="231"/>
      <c r="C166" s="232"/>
      <c r="D166" s="228" t="s">
        <v>147</v>
      </c>
      <c r="E166" s="233" t="s">
        <v>19</v>
      </c>
      <c r="F166" s="234" t="s">
        <v>232</v>
      </c>
      <c r="G166" s="232"/>
      <c r="H166" s="233" t="s">
        <v>19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147</v>
      </c>
      <c r="AU166" s="240" t="s">
        <v>81</v>
      </c>
      <c r="AV166" s="12" t="s">
        <v>79</v>
      </c>
      <c r="AW166" s="12" t="s">
        <v>34</v>
      </c>
      <c r="AX166" s="12" t="s">
        <v>72</v>
      </c>
      <c r="AY166" s="240" t="s">
        <v>136</v>
      </c>
    </row>
    <row r="167" spans="2:51" s="13" customFormat="1" ht="12">
      <c r="B167" s="241"/>
      <c r="C167" s="242"/>
      <c r="D167" s="228" t="s">
        <v>147</v>
      </c>
      <c r="E167" s="243" t="s">
        <v>19</v>
      </c>
      <c r="F167" s="244" t="s">
        <v>1386</v>
      </c>
      <c r="G167" s="242"/>
      <c r="H167" s="245">
        <v>-90.096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147</v>
      </c>
      <c r="AU167" s="251" t="s">
        <v>81</v>
      </c>
      <c r="AV167" s="13" t="s">
        <v>81</v>
      </c>
      <c r="AW167" s="13" t="s">
        <v>34</v>
      </c>
      <c r="AX167" s="13" t="s">
        <v>72</v>
      </c>
      <c r="AY167" s="251" t="s">
        <v>136</v>
      </c>
    </row>
    <row r="168" spans="2:51" s="14" customFormat="1" ht="12">
      <c r="B168" s="252"/>
      <c r="C168" s="253"/>
      <c r="D168" s="228" t="s">
        <v>147</v>
      </c>
      <c r="E168" s="254" t="s">
        <v>19</v>
      </c>
      <c r="F168" s="255" t="s">
        <v>150</v>
      </c>
      <c r="G168" s="253"/>
      <c r="H168" s="256">
        <v>135.144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AT168" s="262" t="s">
        <v>147</v>
      </c>
      <c r="AU168" s="262" t="s">
        <v>81</v>
      </c>
      <c r="AV168" s="14" t="s">
        <v>143</v>
      </c>
      <c r="AW168" s="14" t="s">
        <v>34</v>
      </c>
      <c r="AX168" s="14" t="s">
        <v>79</v>
      </c>
      <c r="AY168" s="262" t="s">
        <v>136</v>
      </c>
    </row>
    <row r="169" spans="2:65" s="1" customFormat="1" ht="20.4" customHeight="1">
      <c r="B169" s="39"/>
      <c r="C169" s="216" t="s">
        <v>234</v>
      </c>
      <c r="D169" s="216" t="s">
        <v>138</v>
      </c>
      <c r="E169" s="217" t="s">
        <v>235</v>
      </c>
      <c r="F169" s="218" t="s">
        <v>236</v>
      </c>
      <c r="G169" s="219" t="s">
        <v>165</v>
      </c>
      <c r="H169" s="220">
        <v>40.543</v>
      </c>
      <c r="I169" s="221"/>
      <c r="J169" s="222">
        <f>ROUND(I169*H169,2)</f>
        <v>0</v>
      </c>
      <c r="K169" s="218" t="s">
        <v>142</v>
      </c>
      <c r="L169" s="44"/>
      <c r="M169" s="223" t="s">
        <v>19</v>
      </c>
      <c r="N169" s="224" t="s">
        <v>43</v>
      </c>
      <c r="O169" s="80"/>
      <c r="P169" s="225">
        <f>O169*H169</f>
        <v>0</v>
      </c>
      <c r="Q169" s="225">
        <v>0</v>
      </c>
      <c r="R169" s="225">
        <f>Q169*H169</f>
        <v>0</v>
      </c>
      <c r="S169" s="225">
        <v>0</v>
      </c>
      <c r="T169" s="226">
        <f>S169*H169</f>
        <v>0</v>
      </c>
      <c r="AR169" s="18" t="s">
        <v>143</v>
      </c>
      <c r="AT169" s="18" t="s">
        <v>138</v>
      </c>
      <c r="AU169" s="18" t="s">
        <v>81</v>
      </c>
      <c r="AY169" s="18" t="s">
        <v>136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8" t="s">
        <v>79</v>
      </c>
      <c r="BK169" s="227">
        <f>ROUND(I169*H169,2)</f>
        <v>0</v>
      </c>
      <c r="BL169" s="18" t="s">
        <v>143</v>
      </c>
      <c r="BM169" s="18" t="s">
        <v>1387</v>
      </c>
    </row>
    <row r="170" spans="2:47" s="1" customFormat="1" ht="12">
      <c r="B170" s="39"/>
      <c r="C170" s="40"/>
      <c r="D170" s="228" t="s">
        <v>145</v>
      </c>
      <c r="E170" s="40"/>
      <c r="F170" s="229" t="s">
        <v>238</v>
      </c>
      <c r="G170" s="40"/>
      <c r="H170" s="40"/>
      <c r="I170" s="143"/>
      <c r="J170" s="40"/>
      <c r="K170" s="40"/>
      <c r="L170" s="44"/>
      <c r="M170" s="230"/>
      <c r="N170" s="80"/>
      <c r="O170" s="80"/>
      <c r="P170" s="80"/>
      <c r="Q170" s="80"/>
      <c r="R170" s="80"/>
      <c r="S170" s="80"/>
      <c r="T170" s="81"/>
      <c r="AT170" s="18" t="s">
        <v>145</v>
      </c>
      <c r="AU170" s="18" t="s">
        <v>81</v>
      </c>
    </row>
    <row r="171" spans="2:51" s="12" customFormat="1" ht="12">
      <c r="B171" s="231"/>
      <c r="C171" s="232"/>
      <c r="D171" s="228" t="s">
        <v>147</v>
      </c>
      <c r="E171" s="233" t="s">
        <v>19</v>
      </c>
      <c r="F171" s="234" t="s">
        <v>1388</v>
      </c>
      <c r="G171" s="232"/>
      <c r="H171" s="233" t="s">
        <v>19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147</v>
      </c>
      <c r="AU171" s="240" t="s">
        <v>81</v>
      </c>
      <c r="AV171" s="12" t="s">
        <v>79</v>
      </c>
      <c r="AW171" s="12" t="s">
        <v>34</v>
      </c>
      <c r="AX171" s="12" t="s">
        <v>72</v>
      </c>
      <c r="AY171" s="240" t="s">
        <v>136</v>
      </c>
    </row>
    <row r="172" spans="2:51" s="12" customFormat="1" ht="12">
      <c r="B172" s="231"/>
      <c r="C172" s="232"/>
      <c r="D172" s="228" t="s">
        <v>147</v>
      </c>
      <c r="E172" s="233" t="s">
        <v>19</v>
      </c>
      <c r="F172" s="234" t="s">
        <v>240</v>
      </c>
      <c r="G172" s="232"/>
      <c r="H172" s="233" t="s">
        <v>19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147</v>
      </c>
      <c r="AU172" s="240" t="s">
        <v>81</v>
      </c>
      <c r="AV172" s="12" t="s">
        <v>79</v>
      </c>
      <c r="AW172" s="12" t="s">
        <v>34</v>
      </c>
      <c r="AX172" s="12" t="s">
        <v>72</v>
      </c>
      <c r="AY172" s="240" t="s">
        <v>136</v>
      </c>
    </row>
    <row r="173" spans="2:51" s="13" customFormat="1" ht="12">
      <c r="B173" s="241"/>
      <c r="C173" s="242"/>
      <c r="D173" s="228" t="s">
        <v>147</v>
      </c>
      <c r="E173" s="243" t="s">
        <v>19</v>
      </c>
      <c r="F173" s="244" t="s">
        <v>1389</v>
      </c>
      <c r="G173" s="242"/>
      <c r="H173" s="245">
        <v>40.543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147</v>
      </c>
      <c r="AU173" s="251" t="s">
        <v>81</v>
      </c>
      <c r="AV173" s="13" t="s">
        <v>81</v>
      </c>
      <c r="AW173" s="13" t="s">
        <v>34</v>
      </c>
      <c r="AX173" s="13" t="s">
        <v>72</v>
      </c>
      <c r="AY173" s="251" t="s">
        <v>136</v>
      </c>
    </row>
    <row r="174" spans="2:51" s="14" customFormat="1" ht="12">
      <c r="B174" s="252"/>
      <c r="C174" s="253"/>
      <c r="D174" s="228" t="s">
        <v>147</v>
      </c>
      <c r="E174" s="254" t="s">
        <v>19</v>
      </c>
      <c r="F174" s="255" t="s">
        <v>150</v>
      </c>
      <c r="G174" s="253"/>
      <c r="H174" s="256">
        <v>40.543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147</v>
      </c>
      <c r="AU174" s="262" t="s">
        <v>81</v>
      </c>
      <c r="AV174" s="14" t="s">
        <v>143</v>
      </c>
      <c r="AW174" s="14" t="s">
        <v>34</v>
      </c>
      <c r="AX174" s="14" t="s">
        <v>79</v>
      </c>
      <c r="AY174" s="262" t="s">
        <v>136</v>
      </c>
    </row>
    <row r="175" spans="2:65" s="1" customFormat="1" ht="20.4" customHeight="1">
      <c r="B175" s="39"/>
      <c r="C175" s="216" t="s">
        <v>242</v>
      </c>
      <c r="D175" s="216" t="s">
        <v>138</v>
      </c>
      <c r="E175" s="217" t="s">
        <v>1390</v>
      </c>
      <c r="F175" s="218" t="s">
        <v>1391</v>
      </c>
      <c r="G175" s="219" t="s">
        <v>165</v>
      </c>
      <c r="H175" s="220">
        <v>90.096</v>
      </c>
      <c r="I175" s="221"/>
      <c r="J175" s="222">
        <f>ROUND(I175*H175,2)</f>
        <v>0</v>
      </c>
      <c r="K175" s="218" t="s">
        <v>142</v>
      </c>
      <c r="L175" s="44"/>
      <c r="M175" s="223" t="s">
        <v>19</v>
      </c>
      <c r="N175" s="224" t="s">
        <v>43</v>
      </c>
      <c r="O175" s="80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AR175" s="18" t="s">
        <v>143</v>
      </c>
      <c r="AT175" s="18" t="s">
        <v>138</v>
      </c>
      <c r="AU175" s="18" t="s">
        <v>81</v>
      </c>
      <c r="AY175" s="18" t="s">
        <v>136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8" t="s">
        <v>79</v>
      </c>
      <c r="BK175" s="227">
        <f>ROUND(I175*H175,2)</f>
        <v>0</v>
      </c>
      <c r="BL175" s="18" t="s">
        <v>143</v>
      </c>
      <c r="BM175" s="18" t="s">
        <v>1392</v>
      </c>
    </row>
    <row r="176" spans="2:47" s="1" customFormat="1" ht="12">
      <c r="B176" s="39"/>
      <c r="C176" s="40"/>
      <c r="D176" s="228" t="s">
        <v>145</v>
      </c>
      <c r="E176" s="40"/>
      <c r="F176" s="229" t="s">
        <v>1393</v>
      </c>
      <c r="G176" s="40"/>
      <c r="H176" s="40"/>
      <c r="I176" s="143"/>
      <c r="J176" s="40"/>
      <c r="K176" s="40"/>
      <c r="L176" s="44"/>
      <c r="M176" s="230"/>
      <c r="N176" s="80"/>
      <c r="O176" s="80"/>
      <c r="P176" s="80"/>
      <c r="Q176" s="80"/>
      <c r="R176" s="80"/>
      <c r="S176" s="80"/>
      <c r="T176" s="81"/>
      <c r="AT176" s="18" t="s">
        <v>145</v>
      </c>
      <c r="AU176" s="18" t="s">
        <v>81</v>
      </c>
    </row>
    <row r="177" spans="2:51" s="12" customFormat="1" ht="12">
      <c r="B177" s="231"/>
      <c r="C177" s="232"/>
      <c r="D177" s="228" t="s">
        <v>147</v>
      </c>
      <c r="E177" s="233" t="s">
        <v>19</v>
      </c>
      <c r="F177" s="234" t="s">
        <v>224</v>
      </c>
      <c r="G177" s="232"/>
      <c r="H177" s="233" t="s">
        <v>19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147</v>
      </c>
      <c r="AU177" s="240" t="s">
        <v>81</v>
      </c>
      <c r="AV177" s="12" t="s">
        <v>79</v>
      </c>
      <c r="AW177" s="12" t="s">
        <v>34</v>
      </c>
      <c r="AX177" s="12" t="s">
        <v>72</v>
      </c>
      <c r="AY177" s="240" t="s">
        <v>136</v>
      </c>
    </row>
    <row r="178" spans="2:51" s="12" customFormat="1" ht="12">
      <c r="B178" s="231"/>
      <c r="C178" s="232"/>
      <c r="D178" s="228" t="s">
        <v>147</v>
      </c>
      <c r="E178" s="233" t="s">
        <v>19</v>
      </c>
      <c r="F178" s="234" t="s">
        <v>247</v>
      </c>
      <c r="G178" s="232"/>
      <c r="H178" s="233" t="s">
        <v>19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147</v>
      </c>
      <c r="AU178" s="240" t="s">
        <v>81</v>
      </c>
      <c r="AV178" s="12" t="s">
        <v>79</v>
      </c>
      <c r="AW178" s="12" t="s">
        <v>34</v>
      </c>
      <c r="AX178" s="12" t="s">
        <v>72</v>
      </c>
      <c r="AY178" s="240" t="s">
        <v>136</v>
      </c>
    </row>
    <row r="179" spans="2:51" s="13" customFormat="1" ht="12">
      <c r="B179" s="241"/>
      <c r="C179" s="242"/>
      <c r="D179" s="228" t="s">
        <v>147</v>
      </c>
      <c r="E179" s="243" t="s">
        <v>19</v>
      </c>
      <c r="F179" s="244" t="s">
        <v>1394</v>
      </c>
      <c r="G179" s="242"/>
      <c r="H179" s="245">
        <v>90.096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147</v>
      </c>
      <c r="AU179" s="251" t="s">
        <v>81</v>
      </c>
      <c r="AV179" s="13" t="s">
        <v>81</v>
      </c>
      <c r="AW179" s="13" t="s">
        <v>34</v>
      </c>
      <c r="AX179" s="13" t="s">
        <v>72</v>
      </c>
      <c r="AY179" s="251" t="s">
        <v>136</v>
      </c>
    </row>
    <row r="180" spans="2:51" s="14" customFormat="1" ht="12">
      <c r="B180" s="252"/>
      <c r="C180" s="253"/>
      <c r="D180" s="228" t="s">
        <v>147</v>
      </c>
      <c r="E180" s="254" t="s">
        <v>19</v>
      </c>
      <c r="F180" s="255" t="s">
        <v>150</v>
      </c>
      <c r="G180" s="253"/>
      <c r="H180" s="256">
        <v>90.096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147</v>
      </c>
      <c r="AU180" s="262" t="s">
        <v>81</v>
      </c>
      <c r="AV180" s="14" t="s">
        <v>143</v>
      </c>
      <c r="AW180" s="14" t="s">
        <v>34</v>
      </c>
      <c r="AX180" s="14" t="s">
        <v>79</v>
      </c>
      <c r="AY180" s="262" t="s">
        <v>136</v>
      </c>
    </row>
    <row r="181" spans="2:65" s="1" customFormat="1" ht="20.4" customHeight="1">
      <c r="B181" s="39"/>
      <c r="C181" s="216" t="s">
        <v>249</v>
      </c>
      <c r="D181" s="216" t="s">
        <v>138</v>
      </c>
      <c r="E181" s="217" t="s">
        <v>1395</v>
      </c>
      <c r="F181" s="218" t="s">
        <v>1396</v>
      </c>
      <c r="G181" s="219" t="s">
        <v>165</v>
      </c>
      <c r="H181" s="220">
        <v>15.654</v>
      </c>
      <c r="I181" s="221"/>
      <c r="J181" s="222">
        <f>ROUND(I181*H181,2)</f>
        <v>0</v>
      </c>
      <c r="K181" s="218" t="s">
        <v>142</v>
      </c>
      <c r="L181" s="44"/>
      <c r="M181" s="223" t="s">
        <v>19</v>
      </c>
      <c r="N181" s="224" t="s">
        <v>43</v>
      </c>
      <c r="O181" s="80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AR181" s="18" t="s">
        <v>143</v>
      </c>
      <c r="AT181" s="18" t="s">
        <v>138</v>
      </c>
      <c r="AU181" s="18" t="s">
        <v>81</v>
      </c>
      <c r="AY181" s="18" t="s">
        <v>136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8" t="s">
        <v>79</v>
      </c>
      <c r="BK181" s="227">
        <f>ROUND(I181*H181,2)</f>
        <v>0</v>
      </c>
      <c r="BL181" s="18" t="s">
        <v>143</v>
      </c>
      <c r="BM181" s="18" t="s">
        <v>1397</v>
      </c>
    </row>
    <row r="182" spans="2:47" s="1" customFormat="1" ht="12">
      <c r="B182" s="39"/>
      <c r="C182" s="40"/>
      <c r="D182" s="228" t="s">
        <v>145</v>
      </c>
      <c r="E182" s="40"/>
      <c r="F182" s="229" t="s">
        <v>1398</v>
      </c>
      <c r="G182" s="40"/>
      <c r="H182" s="40"/>
      <c r="I182" s="143"/>
      <c r="J182" s="40"/>
      <c r="K182" s="40"/>
      <c r="L182" s="44"/>
      <c r="M182" s="230"/>
      <c r="N182" s="80"/>
      <c r="O182" s="80"/>
      <c r="P182" s="80"/>
      <c r="Q182" s="80"/>
      <c r="R182" s="80"/>
      <c r="S182" s="80"/>
      <c r="T182" s="81"/>
      <c r="AT182" s="18" t="s">
        <v>145</v>
      </c>
      <c r="AU182" s="18" t="s">
        <v>81</v>
      </c>
    </row>
    <row r="183" spans="2:51" s="12" customFormat="1" ht="12">
      <c r="B183" s="231"/>
      <c r="C183" s="232"/>
      <c r="D183" s="228" t="s">
        <v>147</v>
      </c>
      <c r="E183" s="233" t="s">
        <v>19</v>
      </c>
      <c r="F183" s="234" t="s">
        <v>610</v>
      </c>
      <c r="G183" s="232"/>
      <c r="H183" s="233" t="s">
        <v>19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147</v>
      </c>
      <c r="AU183" s="240" t="s">
        <v>81</v>
      </c>
      <c r="AV183" s="12" t="s">
        <v>79</v>
      </c>
      <c r="AW183" s="12" t="s">
        <v>34</v>
      </c>
      <c r="AX183" s="12" t="s">
        <v>72</v>
      </c>
      <c r="AY183" s="240" t="s">
        <v>136</v>
      </c>
    </row>
    <row r="184" spans="2:51" s="12" customFormat="1" ht="12">
      <c r="B184" s="231"/>
      <c r="C184" s="232"/>
      <c r="D184" s="228" t="s">
        <v>147</v>
      </c>
      <c r="E184" s="233" t="s">
        <v>19</v>
      </c>
      <c r="F184" s="234" t="s">
        <v>1399</v>
      </c>
      <c r="G184" s="232"/>
      <c r="H184" s="233" t="s">
        <v>19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147</v>
      </c>
      <c r="AU184" s="240" t="s">
        <v>81</v>
      </c>
      <c r="AV184" s="12" t="s">
        <v>79</v>
      </c>
      <c r="AW184" s="12" t="s">
        <v>34</v>
      </c>
      <c r="AX184" s="12" t="s">
        <v>72</v>
      </c>
      <c r="AY184" s="240" t="s">
        <v>136</v>
      </c>
    </row>
    <row r="185" spans="2:51" s="13" customFormat="1" ht="12">
      <c r="B185" s="241"/>
      <c r="C185" s="242"/>
      <c r="D185" s="228" t="s">
        <v>147</v>
      </c>
      <c r="E185" s="243" t="s">
        <v>19</v>
      </c>
      <c r="F185" s="244" t="s">
        <v>1400</v>
      </c>
      <c r="G185" s="242"/>
      <c r="H185" s="245">
        <v>19.65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147</v>
      </c>
      <c r="AU185" s="251" t="s">
        <v>81</v>
      </c>
      <c r="AV185" s="13" t="s">
        <v>81</v>
      </c>
      <c r="AW185" s="13" t="s">
        <v>34</v>
      </c>
      <c r="AX185" s="13" t="s">
        <v>72</v>
      </c>
      <c r="AY185" s="251" t="s">
        <v>136</v>
      </c>
    </row>
    <row r="186" spans="2:51" s="12" customFormat="1" ht="12">
      <c r="B186" s="231"/>
      <c r="C186" s="232"/>
      <c r="D186" s="228" t="s">
        <v>147</v>
      </c>
      <c r="E186" s="233" t="s">
        <v>19</v>
      </c>
      <c r="F186" s="234" t="s">
        <v>271</v>
      </c>
      <c r="G186" s="232"/>
      <c r="H186" s="233" t="s">
        <v>19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147</v>
      </c>
      <c r="AU186" s="240" t="s">
        <v>81</v>
      </c>
      <c r="AV186" s="12" t="s">
        <v>79</v>
      </c>
      <c r="AW186" s="12" t="s">
        <v>34</v>
      </c>
      <c r="AX186" s="12" t="s">
        <v>72</v>
      </c>
      <c r="AY186" s="240" t="s">
        <v>136</v>
      </c>
    </row>
    <row r="187" spans="2:51" s="13" customFormat="1" ht="12">
      <c r="B187" s="241"/>
      <c r="C187" s="242"/>
      <c r="D187" s="228" t="s">
        <v>147</v>
      </c>
      <c r="E187" s="243" t="s">
        <v>19</v>
      </c>
      <c r="F187" s="244" t="s">
        <v>1401</v>
      </c>
      <c r="G187" s="242"/>
      <c r="H187" s="245">
        <v>6.44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147</v>
      </c>
      <c r="AU187" s="251" t="s">
        <v>81</v>
      </c>
      <c r="AV187" s="13" t="s">
        <v>81</v>
      </c>
      <c r="AW187" s="13" t="s">
        <v>34</v>
      </c>
      <c r="AX187" s="13" t="s">
        <v>72</v>
      </c>
      <c r="AY187" s="251" t="s">
        <v>136</v>
      </c>
    </row>
    <row r="188" spans="2:51" s="12" customFormat="1" ht="12">
      <c r="B188" s="231"/>
      <c r="C188" s="232"/>
      <c r="D188" s="228" t="s">
        <v>147</v>
      </c>
      <c r="E188" s="233" t="s">
        <v>19</v>
      </c>
      <c r="F188" s="234" t="s">
        <v>232</v>
      </c>
      <c r="G188" s="232"/>
      <c r="H188" s="233" t="s">
        <v>19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147</v>
      </c>
      <c r="AU188" s="240" t="s">
        <v>81</v>
      </c>
      <c r="AV188" s="12" t="s">
        <v>79</v>
      </c>
      <c r="AW188" s="12" t="s">
        <v>34</v>
      </c>
      <c r="AX188" s="12" t="s">
        <v>72</v>
      </c>
      <c r="AY188" s="240" t="s">
        <v>136</v>
      </c>
    </row>
    <row r="189" spans="2:51" s="13" customFormat="1" ht="12">
      <c r="B189" s="241"/>
      <c r="C189" s="242"/>
      <c r="D189" s="228" t="s">
        <v>147</v>
      </c>
      <c r="E189" s="243" t="s">
        <v>19</v>
      </c>
      <c r="F189" s="244" t="s">
        <v>1402</v>
      </c>
      <c r="G189" s="242"/>
      <c r="H189" s="245">
        <v>-10.436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147</v>
      </c>
      <c r="AU189" s="251" t="s">
        <v>81</v>
      </c>
      <c r="AV189" s="13" t="s">
        <v>81</v>
      </c>
      <c r="AW189" s="13" t="s">
        <v>34</v>
      </c>
      <c r="AX189" s="13" t="s">
        <v>72</v>
      </c>
      <c r="AY189" s="251" t="s">
        <v>136</v>
      </c>
    </row>
    <row r="190" spans="2:51" s="14" customFormat="1" ht="12">
      <c r="B190" s="252"/>
      <c r="C190" s="253"/>
      <c r="D190" s="228" t="s">
        <v>147</v>
      </c>
      <c r="E190" s="254" t="s">
        <v>19</v>
      </c>
      <c r="F190" s="255" t="s">
        <v>150</v>
      </c>
      <c r="G190" s="253"/>
      <c r="H190" s="256">
        <v>15.654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147</v>
      </c>
      <c r="AU190" s="262" t="s">
        <v>81</v>
      </c>
      <c r="AV190" s="14" t="s">
        <v>143</v>
      </c>
      <c r="AW190" s="14" t="s">
        <v>34</v>
      </c>
      <c r="AX190" s="14" t="s">
        <v>79</v>
      </c>
      <c r="AY190" s="262" t="s">
        <v>136</v>
      </c>
    </row>
    <row r="191" spans="2:65" s="1" customFormat="1" ht="20.4" customHeight="1">
      <c r="B191" s="39"/>
      <c r="C191" s="216" t="s">
        <v>8</v>
      </c>
      <c r="D191" s="216" t="s">
        <v>138</v>
      </c>
      <c r="E191" s="217" t="s">
        <v>275</v>
      </c>
      <c r="F191" s="218" t="s">
        <v>276</v>
      </c>
      <c r="G191" s="219" t="s">
        <v>165</v>
      </c>
      <c r="H191" s="220">
        <v>4.696</v>
      </c>
      <c r="I191" s="221"/>
      <c r="J191" s="222">
        <f>ROUND(I191*H191,2)</f>
        <v>0</v>
      </c>
      <c r="K191" s="218" t="s">
        <v>142</v>
      </c>
      <c r="L191" s="44"/>
      <c r="M191" s="223" t="s">
        <v>19</v>
      </c>
      <c r="N191" s="224" t="s">
        <v>43</v>
      </c>
      <c r="O191" s="80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8" t="s">
        <v>143</v>
      </c>
      <c r="AT191" s="18" t="s">
        <v>138</v>
      </c>
      <c r="AU191" s="18" t="s">
        <v>81</v>
      </c>
      <c r="AY191" s="18" t="s">
        <v>136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8" t="s">
        <v>79</v>
      </c>
      <c r="BK191" s="227">
        <f>ROUND(I191*H191,2)</f>
        <v>0</v>
      </c>
      <c r="BL191" s="18" t="s">
        <v>143</v>
      </c>
      <c r="BM191" s="18" t="s">
        <v>1403</v>
      </c>
    </row>
    <row r="192" spans="2:47" s="1" customFormat="1" ht="12">
      <c r="B192" s="39"/>
      <c r="C192" s="40"/>
      <c r="D192" s="228" t="s">
        <v>145</v>
      </c>
      <c r="E192" s="40"/>
      <c r="F192" s="229" t="s">
        <v>278</v>
      </c>
      <c r="G192" s="40"/>
      <c r="H192" s="40"/>
      <c r="I192" s="143"/>
      <c r="J192" s="40"/>
      <c r="K192" s="40"/>
      <c r="L192" s="44"/>
      <c r="M192" s="230"/>
      <c r="N192" s="80"/>
      <c r="O192" s="80"/>
      <c r="P192" s="80"/>
      <c r="Q192" s="80"/>
      <c r="R192" s="80"/>
      <c r="S192" s="80"/>
      <c r="T192" s="81"/>
      <c r="AT192" s="18" t="s">
        <v>145</v>
      </c>
      <c r="AU192" s="18" t="s">
        <v>81</v>
      </c>
    </row>
    <row r="193" spans="2:51" s="12" customFormat="1" ht="12">
      <c r="B193" s="231"/>
      <c r="C193" s="232"/>
      <c r="D193" s="228" t="s">
        <v>147</v>
      </c>
      <c r="E193" s="233" t="s">
        <v>19</v>
      </c>
      <c r="F193" s="234" t="s">
        <v>1404</v>
      </c>
      <c r="G193" s="232"/>
      <c r="H193" s="233" t="s">
        <v>19</v>
      </c>
      <c r="I193" s="235"/>
      <c r="J193" s="232"/>
      <c r="K193" s="232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147</v>
      </c>
      <c r="AU193" s="240" t="s">
        <v>81</v>
      </c>
      <c r="AV193" s="12" t="s">
        <v>79</v>
      </c>
      <c r="AW193" s="12" t="s">
        <v>34</v>
      </c>
      <c r="AX193" s="12" t="s">
        <v>72</v>
      </c>
      <c r="AY193" s="240" t="s">
        <v>136</v>
      </c>
    </row>
    <row r="194" spans="2:51" s="12" customFormat="1" ht="12">
      <c r="B194" s="231"/>
      <c r="C194" s="232"/>
      <c r="D194" s="228" t="s">
        <v>147</v>
      </c>
      <c r="E194" s="233" t="s">
        <v>19</v>
      </c>
      <c r="F194" s="234" t="s">
        <v>240</v>
      </c>
      <c r="G194" s="232"/>
      <c r="H194" s="233" t="s">
        <v>19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147</v>
      </c>
      <c r="AU194" s="240" t="s">
        <v>81</v>
      </c>
      <c r="AV194" s="12" t="s">
        <v>79</v>
      </c>
      <c r="AW194" s="12" t="s">
        <v>34</v>
      </c>
      <c r="AX194" s="12" t="s">
        <v>72</v>
      </c>
      <c r="AY194" s="240" t="s">
        <v>136</v>
      </c>
    </row>
    <row r="195" spans="2:51" s="13" customFormat="1" ht="12">
      <c r="B195" s="241"/>
      <c r="C195" s="242"/>
      <c r="D195" s="228" t="s">
        <v>147</v>
      </c>
      <c r="E195" s="243" t="s">
        <v>19</v>
      </c>
      <c r="F195" s="244" t="s">
        <v>1405</v>
      </c>
      <c r="G195" s="242"/>
      <c r="H195" s="245">
        <v>4.696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147</v>
      </c>
      <c r="AU195" s="251" t="s">
        <v>81</v>
      </c>
      <c r="AV195" s="13" t="s">
        <v>81</v>
      </c>
      <c r="AW195" s="13" t="s">
        <v>34</v>
      </c>
      <c r="AX195" s="13" t="s">
        <v>72</v>
      </c>
      <c r="AY195" s="251" t="s">
        <v>136</v>
      </c>
    </row>
    <row r="196" spans="2:51" s="14" customFormat="1" ht="12">
      <c r="B196" s="252"/>
      <c r="C196" s="253"/>
      <c r="D196" s="228" t="s">
        <v>147</v>
      </c>
      <c r="E196" s="254" t="s">
        <v>19</v>
      </c>
      <c r="F196" s="255" t="s">
        <v>150</v>
      </c>
      <c r="G196" s="253"/>
      <c r="H196" s="256">
        <v>4.696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AT196" s="262" t="s">
        <v>147</v>
      </c>
      <c r="AU196" s="262" t="s">
        <v>81</v>
      </c>
      <c r="AV196" s="14" t="s">
        <v>143</v>
      </c>
      <c r="AW196" s="14" t="s">
        <v>34</v>
      </c>
      <c r="AX196" s="14" t="s">
        <v>79</v>
      </c>
      <c r="AY196" s="262" t="s">
        <v>136</v>
      </c>
    </row>
    <row r="197" spans="2:65" s="1" customFormat="1" ht="20.4" customHeight="1">
      <c r="B197" s="39"/>
      <c r="C197" s="216" t="s">
        <v>263</v>
      </c>
      <c r="D197" s="216" t="s">
        <v>138</v>
      </c>
      <c r="E197" s="217" t="s">
        <v>1406</v>
      </c>
      <c r="F197" s="218" t="s">
        <v>1407</v>
      </c>
      <c r="G197" s="219" t="s">
        <v>165</v>
      </c>
      <c r="H197" s="220">
        <v>10.436</v>
      </c>
      <c r="I197" s="221"/>
      <c r="J197" s="222">
        <f>ROUND(I197*H197,2)</f>
        <v>0</v>
      </c>
      <c r="K197" s="218" t="s">
        <v>142</v>
      </c>
      <c r="L197" s="44"/>
      <c r="M197" s="223" t="s">
        <v>19</v>
      </c>
      <c r="N197" s="224" t="s">
        <v>43</v>
      </c>
      <c r="O197" s="80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18" t="s">
        <v>143</v>
      </c>
      <c r="AT197" s="18" t="s">
        <v>138</v>
      </c>
      <c r="AU197" s="18" t="s">
        <v>81</v>
      </c>
      <c r="AY197" s="18" t="s">
        <v>136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8" t="s">
        <v>79</v>
      </c>
      <c r="BK197" s="227">
        <f>ROUND(I197*H197,2)</f>
        <v>0</v>
      </c>
      <c r="BL197" s="18" t="s">
        <v>143</v>
      </c>
      <c r="BM197" s="18" t="s">
        <v>1408</v>
      </c>
    </row>
    <row r="198" spans="2:47" s="1" customFormat="1" ht="12">
      <c r="B198" s="39"/>
      <c r="C198" s="40"/>
      <c r="D198" s="228" t="s">
        <v>145</v>
      </c>
      <c r="E198" s="40"/>
      <c r="F198" s="229" t="s">
        <v>1409</v>
      </c>
      <c r="G198" s="40"/>
      <c r="H198" s="40"/>
      <c r="I198" s="143"/>
      <c r="J198" s="40"/>
      <c r="K198" s="40"/>
      <c r="L198" s="44"/>
      <c r="M198" s="230"/>
      <c r="N198" s="80"/>
      <c r="O198" s="80"/>
      <c r="P198" s="80"/>
      <c r="Q198" s="80"/>
      <c r="R198" s="80"/>
      <c r="S198" s="80"/>
      <c r="T198" s="81"/>
      <c r="AT198" s="18" t="s">
        <v>145</v>
      </c>
      <c r="AU198" s="18" t="s">
        <v>81</v>
      </c>
    </row>
    <row r="199" spans="2:51" s="12" customFormat="1" ht="12">
      <c r="B199" s="231"/>
      <c r="C199" s="232"/>
      <c r="D199" s="228" t="s">
        <v>147</v>
      </c>
      <c r="E199" s="233" t="s">
        <v>19</v>
      </c>
      <c r="F199" s="234" t="s">
        <v>1404</v>
      </c>
      <c r="G199" s="232"/>
      <c r="H199" s="233" t="s">
        <v>19</v>
      </c>
      <c r="I199" s="235"/>
      <c r="J199" s="232"/>
      <c r="K199" s="232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147</v>
      </c>
      <c r="AU199" s="240" t="s">
        <v>81</v>
      </c>
      <c r="AV199" s="12" t="s">
        <v>79</v>
      </c>
      <c r="AW199" s="12" t="s">
        <v>34</v>
      </c>
      <c r="AX199" s="12" t="s">
        <v>72</v>
      </c>
      <c r="AY199" s="240" t="s">
        <v>136</v>
      </c>
    </row>
    <row r="200" spans="2:51" s="12" customFormat="1" ht="12">
      <c r="B200" s="231"/>
      <c r="C200" s="232"/>
      <c r="D200" s="228" t="s">
        <v>147</v>
      </c>
      <c r="E200" s="233" t="s">
        <v>19</v>
      </c>
      <c r="F200" s="234" t="s">
        <v>261</v>
      </c>
      <c r="G200" s="232"/>
      <c r="H200" s="233" t="s">
        <v>19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147</v>
      </c>
      <c r="AU200" s="240" t="s">
        <v>81</v>
      </c>
      <c r="AV200" s="12" t="s">
        <v>79</v>
      </c>
      <c r="AW200" s="12" t="s">
        <v>34</v>
      </c>
      <c r="AX200" s="12" t="s">
        <v>72</v>
      </c>
      <c r="AY200" s="240" t="s">
        <v>136</v>
      </c>
    </row>
    <row r="201" spans="2:51" s="13" customFormat="1" ht="12">
      <c r="B201" s="241"/>
      <c r="C201" s="242"/>
      <c r="D201" s="228" t="s">
        <v>147</v>
      </c>
      <c r="E201" s="243" t="s">
        <v>19</v>
      </c>
      <c r="F201" s="244" t="s">
        <v>1410</v>
      </c>
      <c r="G201" s="242"/>
      <c r="H201" s="245">
        <v>10.436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147</v>
      </c>
      <c r="AU201" s="251" t="s">
        <v>81</v>
      </c>
      <c r="AV201" s="13" t="s">
        <v>81</v>
      </c>
      <c r="AW201" s="13" t="s">
        <v>34</v>
      </c>
      <c r="AX201" s="13" t="s">
        <v>72</v>
      </c>
      <c r="AY201" s="251" t="s">
        <v>136</v>
      </c>
    </row>
    <row r="202" spans="2:51" s="14" customFormat="1" ht="12">
      <c r="B202" s="252"/>
      <c r="C202" s="253"/>
      <c r="D202" s="228" t="s">
        <v>147</v>
      </c>
      <c r="E202" s="254" t="s">
        <v>19</v>
      </c>
      <c r="F202" s="255" t="s">
        <v>150</v>
      </c>
      <c r="G202" s="253"/>
      <c r="H202" s="256">
        <v>10.436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AT202" s="262" t="s">
        <v>147</v>
      </c>
      <c r="AU202" s="262" t="s">
        <v>81</v>
      </c>
      <c r="AV202" s="14" t="s">
        <v>143</v>
      </c>
      <c r="AW202" s="14" t="s">
        <v>34</v>
      </c>
      <c r="AX202" s="14" t="s">
        <v>79</v>
      </c>
      <c r="AY202" s="262" t="s">
        <v>136</v>
      </c>
    </row>
    <row r="203" spans="2:65" s="1" customFormat="1" ht="20.4" customHeight="1">
      <c r="B203" s="39"/>
      <c r="C203" s="216" t="s">
        <v>274</v>
      </c>
      <c r="D203" s="216" t="s">
        <v>138</v>
      </c>
      <c r="E203" s="217" t="s">
        <v>288</v>
      </c>
      <c r="F203" s="218" t="s">
        <v>289</v>
      </c>
      <c r="G203" s="219" t="s">
        <v>165</v>
      </c>
      <c r="H203" s="220">
        <v>39.564</v>
      </c>
      <c r="I203" s="221"/>
      <c r="J203" s="222">
        <f>ROUND(I203*H203,2)</f>
        <v>0</v>
      </c>
      <c r="K203" s="218" t="s">
        <v>142</v>
      </c>
      <c r="L203" s="44"/>
      <c r="M203" s="223" t="s">
        <v>19</v>
      </c>
      <c r="N203" s="224" t="s">
        <v>43</v>
      </c>
      <c r="O203" s="80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18" t="s">
        <v>143</v>
      </c>
      <c r="AT203" s="18" t="s">
        <v>138</v>
      </c>
      <c r="AU203" s="18" t="s">
        <v>81</v>
      </c>
      <c r="AY203" s="18" t="s">
        <v>136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8" t="s">
        <v>79</v>
      </c>
      <c r="BK203" s="227">
        <f>ROUND(I203*H203,2)</f>
        <v>0</v>
      </c>
      <c r="BL203" s="18" t="s">
        <v>143</v>
      </c>
      <c r="BM203" s="18" t="s">
        <v>1411</v>
      </c>
    </row>
    <row r="204" spans="2:47" s="1" customFormat="1" ht="12">
      <c r="B204" s="39"/>
      <c r="C204" s="40"/>
      <c r="D204" s="228" t="s">
        <v>145</v>
      </c>
      <c r="E204" s="40"/>
      <c r="F204" s="229" t="s">
        <v>291</v>
      </c>
      <c r="G204" s="40"/>
      <c r="H204" s="40"/>
      <c r="I204" s="143"/>
      <c r="J204" s="40"/>
      <c r="K204" s="40"/>
      <c r="L204" s="44"/>
      <c r="M204" s="230"/>
      <c r="N204" s="80"/>
      <c r="O204" s="80"/>
      <c r="P204" s="80"/>
      <c r="Q204" s="80"/>
      <c r="R204" s="80"/>
      <c r="S204" s="80"/>
      <c r="T204" s="81"/>
      <c r="AT204" s="18" t="s">
        <v>145</v>
      </c>
      <c r="AU204" s="18" t="s">
        <v>81</v>
      </c>
    </row>
    <row r="205" spans="2:51" s="12" customFormat="1" ht="12">
      <c r="B205" s="231"/>
      <c r="C205" s="232"/>
      <c r="D205" s="228" t="s">
        <v>147</v>
      </c>
      <c r="E205" s="233" t="s">
        <v>19</v>
      </c>
      <c r="F205" s="234" t="s">
        <v>292</v>
      </c>
      <c r="G205" s="232"/>
      <c r="H205" s="233" t="s">
        <v>19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147</v>
      </c>
      <c r="AU205" s="240" t="s">
        <v>81</v>
      </c>
      <c r="AV205" s="12" t="s">
        <v>79</v>
      </c>
      <c r="AW205" s="12" t="s">
        <v>34</v>
      </c>
      <c r="AX205" s="12" t="s">
        <v>72</v>
      </c>
      <c r="AY205" s="240" t="s">
        <v>136</v>
      </c>
    </row>
    <row r="206" spans="2:51" s="12" customFormat="1" ht="12">
      <c r="B206" s="231"/>
      <c r="C206" s="232"/>
      <c r="D206" s="228" t="s">
        <v>147</v>
      </c>
      <c r="E206" s="233" t="s">
        <v>19</v>
      </c>
      <c r="F206" s="234" t="s">
        <v>293</v>
      </c>
      <c r="G206" s="232"/>
      <c r="H206" s="233" t="s">
        <v>19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147</v>
      </c>
      <c r="AU206" s="240" t="s">
        <v>81</v>
      </c>
      <c r="AV206" s="12" t="s">
        <v>79</v>
      </c>
      <c r="AW206" s="12" t="s">
        <v>34</v>
      </c>
      <c r="AX206" s="12" t="s">
        <v>72</v>
      </c>
      <c r="AY206" s="240" t="s">
        <v>136</v>
      </c>
    </row>
    <row r="207" spans="2:51" s="13" customFormat="1" ht="12">
      <c r="B207" s="241"/>
      <c r="C207" s="242"/>
      <c r="D207" s="228" t="s">
        <v>147</v>
      </c>
      <c r="E207" s="243" t="s">
        <v>19</v>
      </c>
      <c r="F207" s="244" t="s">
        <v>1412</v>
      </c>
      <c r="G207" s="242"/>
      <c r="H207" s="245">
        <v>20.08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147</v>
      </c>
      <c r="AU207" s="251" t="s">
        <v>81</v>
      </c>
      <c r="AV207" s="13" t="s">
        <v>81</v>
      </c>
      <c r="AW207" s="13" t="s">
        <v>34</v>
      </c>
      <c r="AX207" s="13" t="s">
        <v>72</v>
      </c>
      <c r="AY207" s="251" t="s">
        <v>136</v>
      </c>
    </row>
    <row r="208" spans="2:51" s="12" customFormat="1" ht="12">
      <c r="B208" s="231"/>
      <c r="C208" s="232"/>
      <c r="D208" s="228" t="s">
        <v>147</v>
      </c>
      <c r="E208" s="233" t="s">
        <v>19</v>
      </c>
      <c r="F208" s="234" t="s">
        <v>295</v>
      </c>
      <c r="G208" s="232"/>
      <c r="H208" s="233" t="s">
        <v>19</v>
      </c>
      <c r="I208" s="235"/>
      <c r="J208" s="232"/>
      <c r="K208" s="232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147</v>
      </c>
      <c r="AU208" s="240" t="s">
        <v>81</v>
      </c>
      <c r="AV208" s="12" t="s">
        <v>79</v>
      </c>
      <c r="AW208" s="12" t="s">
        <v>34</v>
      </c>
      <c r="AX208" s="12" t="s">
        <v>72</v>
      </c>
      <c r="AY208" s="240" t="s">
        <v>136</v>
      </c>
    </row>
    <row r="209" spans="2:51" s="13" customFormat="1" ht="12">
      <c r="B209" s="241"/>
      <c r="C209" s="242"/>
      <c r="D209" s="228" t="s">
        <v>147</v>
      </c>
      <c r="E209" s="243" t="s">
        <v>19</v>
      </c>
      <c r="F209" s="244" t="s">
        <v>1413</v>
      </c>
      <c r="G209" s="242"/>
      <c r="H209" s="245">
        <v>33.28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147</v>
      </c>
      <c r="AU209" s="251" t="s">
        <v>81</v>
      </c>
      <c r="AV209" s="13" t="s">
        <v>81</v>
      </c>
      <c r="AW209" s="13" t="s">
        <v>34</v>
      </c>
      <c r="AX209" s="13" t="s">
        <v>72</v>
      </c>
      <c r="AY209" s="251" t="s">
        <v>136</v>
      </c>
    </row>
    <row r="210" spans="2:51" s="12" customFormat="1" ht="12">
      <c r="B210" s="231"/>
      <c r="C210" s="232"/>
      <c r="D210" s="228" t="s">
        <v>147</v>
      </c>
      <c r="E210" s="233" t="s">
        <v>19</v>
      </c>
      <c r="F210" s="234" t="s">
        <v>297</v>
      </c>
      <c r="G210" s="232"/>
      <c r="H210" s="233" t="s">
        <v>19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147</v>
      </c>
      <c r="AU210" s="240" t="s">
        <v>81</v>
      </c>
      <c r="AV210" s="12" t="s">
        <v>79</v>
      </c>
      <c r="AW210" s="12" t="s">
        <v>34</v>
      </c>
      <c r="AX210" s="12" t="s">
        <v>72</v>
      </c>
      <c r="AY210" s="240" t="s">
        <v>136</v>
      </c>
    </row>
    <row r="211" spans="2:51" s="13" customFormat="1" ht="12">
      <c r="B211" s="241"/>
      <c r="C211" s="242"/>
      <c r="D211" s="228" t="s">
        <v>147</v>
      </c>
      <c r="E211" s="243" t="s">
        <v>19</v>
      </c>
      <c r="F211" s="244" t="s">
        <v>1414</v>
      </c>
      <c r="G211" s="242"/>
      <c r="H211" s="245">
        <v>-31.6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147</v>
      </c>
      <c r="AU211" s="251" t="s">
        <v>81</v>
      </c>
      <c r="AV211" s="13" t="s">
        <v>81</v>
      </c>
      <c r="AW211" s="13" t="s">
        <v>34</v>
      </c>
      <c r="AX211" s="13" t="s">
        <v>72</v>
      </c>
      <c r="AY211" s="251" t="s">
        <v>136</v>
      </c>
    </row>
    <row r="212" spans="2:51" s="12" customFormat="1" ht="12">
      <c r="B212" s="231"/>
      <c r="C212" s="232"/>
      <c r="D212" s="228" t="s">
        <v>147</v>
      </c>
      <c r="E212" s="233" t="s">
        <v>19</v>
      </c>
      <c r="F212" s="234" t="s">
        <v>299</v>
      </c>
      <c r="G212" s="232"/>
      <c r="H212" s="233" t="s">
        <v>19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147</v>
      </c>
      <c r="AU212" s="240" t="s">
        <v>81</v>
      </c>
      <c r="AV212" s="12" t="s">
        <v>79</v>
      </c>
      <c r="AW212" s="12" t="s">
        <v>34</v>
      </c>
      <c r="AX212" s="12" t="s">
        <v>72</v>
      </c>
      <c r="AY212" s="240" t="s">
        <v>136</v>
      </c>
    </row>
    <row r="213" spans="2:51" s="13" customFormat="1" ht="12">
      <c r="B213" s="241"/>
      <c r="C213" s="242"/>
      <c r="D213" s="228" t="s">
        <v>147</v>
      </c>
      <c r="E213" s="243" t="s">
        <v>19</v>
      </c>
      <c r="F213" s="244" t="s">
        <v>1415</v>
      </c>
      <c r="G213" s="242"/>
      <c r="H213" s="245">
        <v>3.132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147</v>
      </c>
      <c r="AU213" s="251" t="s">
        <v>81</v>
      </c>
      <c r="AV213" s="13" t="s">
        <v>81</v>
      </c>
      <c r="AW213" s="13" t="s">
        <v>34</v>
      </c>
      <c r="AX213" s="13" t="s">
        <v>72</v>
      </c>
      <c r="AY213" s="251" t="s">
        <v>136</v>
      </c>
    </row>
    <row r="214" spans="2:51" s="13" customFormat="1" ht="12">
      <c r="B214" s="241"/>
      <c r="C214" s="242"/>
      <c r="D214" s="228" t="s">
        <v>147</v>
      </c>
      <c r="E214" s="243" t="s">
        <v>19</v>
      </c>
      <c r="F214" s="244" t="s">
        <v>1416</v>
      </c>
      <c r="G214" s="242"/>
      <c r="H214" s="245">
        <v>4.278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147</v>
      </c>
      <c r="AU214" s="251" t="s">
        <v>81</v>
      </c>
      <c r="AV214" s="13" t="s">
        <v>81</v>
      </c>
      <c r="AW214" s="13" t="s">
        <v>34</v>
      </c>
      <c r="AX214" s="13" t="s">
        <v>72</v>
      </c>
      <c r="AY214" s="251" t="s">
        <v>136</v>
      </c>
    </row>
    <row r="215" spans="2:51" s="12" customFormat="1" ht="12">
      <c r="B215" s="231"/>
      <c r="C215" s="232"/>
      <c r="D215" s="228" t="s">
        <v>147</v>
      </c>
      <c r="E215" s="233" t="s">
        <v>19</v>
      </c>
      <c r="F215" s="234" t="s">
        <v>301</v>
      </c>
      <c r="G215" s="232"/>
      <c r="H215" s="233" t="s">
        <v>19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147</v>
      </c>
      <c r="AU215" s="240" t="s">
        <v>81</v>
      </c>
      <c r="AV215" s="12" t="s">
        <v>79</v>
      </c>
      <c r="AW215" s="12" t="s">
        <v>34</v>
      </c>
      <c r="AX215" s="12" t="s">
        <v>72</v>
      </c>
      <c r="AY215" s="240" t="s">
        <v>136</v>
      </c>
    </row>
    <row r="216" spans="2:51" s="13" customFormat="1" ht="12">
      <c r="B216" s="241"/>
      <c r="C216" s="242"/>
      <c r="D216" s="228" t="s">
        <v>147</v>
      </c>
      <c r="E216" s="243" t="s">
        <v>19</v>
      </c>
      <c r="F216" s="244" t="s">
        <v>1417</v>
      </c>
      <c r="G216" s="242"/>
      <c r="H216" s="245">
        <v>8.61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147</v>
      </c>
      <c r="AU216" s="251" t="s">
        <v>81</v>
      </c>
      <c r="AV216" s="13" t="s">
        <v>81</v>
      </c>
      <c r="AW216" s="13" t="s">
        <v>34</v>
      </c>
      <c r="AX216" s="13" t="s">
        <v>72</v>
      </c>
      <c r="AY216" s="251" t="s">
        <v>136</v>
      </c>
    </row>
    <row r="217" spans="2:51" s="12" customFormat="1" ht="12">
      <c r="B217" s="231"/>
      <c r="C217" s="232"/>
      <c r="D217" s="228" t="s">
        <v>147</v>
      </c>
      <c r="E217" s="233" t="s">
        <v>19</v>
      </c>
      <c r="F217" s="234" t="s">
        <v>1418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147</v>
      </c>
      <c r="AU217" s="240" t="s">
        <v>81</v>
      </c>
      <c r="AV217" s="12" t="s">
        <v>79</v>
      </c>
      <c r="AW217" s="12" t="s">
        <v>34</v>
      </c>
      <c r="AX217" s="12" t="s">
        <v>72</v>
      </c>
      <c r="AY217" s="240" t="s">
        <v>136</v>
      </c>
    </row>
    <row r="218" spans="2:51" s="13" customFormat="1" ht="12">
      <c r="B218" s="241"/>
      <c r="C218" s="242"/>
      <c r="D218" s="228" t="s">
        <v>147</v>
      </c>
      <c r="E218" s="243" t="s">
        <v>19</v>
      </c>
      <c r="F218" s="244" t="s">
        <v>1419</v>
      </c>
      <c r="G218" s="242"/>
      <c r="H218" s="245">
        <v>2.56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147</v>
      </c>
      <c r="AU218" s="251" t="s">
        <v>81</v>
      </c>
      <c r="AV218" s="13" t="s">
        <v>81</v>
      </c>
      <c r="AW218" s="13" t="s">
        <v>34</v>
      </c>
      <c r="AX218" s="13" t="s">
        <v>72</v>
      </c>
      <c r="AY218" s="251" t="s">
        <v>136</v>
      </c>
    </row>
    <row r="219" spans="2:51" s="13" customFormat="1" ht="12">
      <c r="B219" s="241"/>
      <c r="C219" s="242"/>
      <c r="D219" s="228" t="s">
        <v>147</v>
      </c>
      <c r="E219" s="243" t="s">
        <v>19</v>
      </c>
      <c r="F219" s="244" t="s">
        <v>1420</v>
      </c>
      <c r="G219" s="242"/>
      <c r="H219" s="245">
        <v>7.68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147</v>
      </c>
      <c r="AU219" s="251" t="s">
        <v>81</v>
      </c>
      <c r="AV219" s="13" t="s">
        <v>81</v>
      </c>
      <c r="AW219" s="13" t="s">
        <v>34</v>
      </c>
      <c r="AX219" s="13" t="s">
        <v>72</v>
      </c>
      <c r="AY219" s="251" t="s">
        <v>136</v>
      </c>
    </row>
    <row r="220" spans="2:51" s="13" customFormat="1" ht="12">
      <c r="B220" s="241"/>
      <c r="C220" s="242"/>
      <c r="D220" s="228" t="s">
        <v>147</v>
      </c>
      <c r="E220" s="243" t="s">
        <v>19</v>
      </c>
      <c r="F220" s="244" t="s">
        <v>1421</v>
      </c>
      <c r="G220" s="242"/>
      <c r="H220" s="245">
        <v>17.92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147</v>
      </c>
      <c r="AU220" s="251" t="s">
        <v>81</v>
      </c>
      <c r="AV220" s="13" t="s">
        <v>81</v>
      </c>
      <c r="AW220" s="13" t="s">
        <v>34</v>
      </c>
      <c r="AX220" s="13" t="s">
        <v>72</v>
      </c>
      <c r="AY220" s="251" t="s">
        <v>136</v>
      </c>
    </row>
    <row r="221" spans="2:51" s="12" customFormat="1" ht="12">
      <c r="B221" s="231"/>
      <c r="C221" s="232"/>
      <c r="D221" s="228" t="s">
        <v>147</v>
      </c>
      <c r="E221" s="233" t="s">
        <v>19</v>
      </c>
      <c r="F221" s="234" t="s">
        <v>232</v>
      </c>
      <c r="G221" s="232"/>
      <c r="H221" s="233" t="s">
        <v>19</v>
      </c>
      <c r="I221" s="235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147</v>
      </c>
      <c r="AU221" s="240" t="s">
        <v>81</v>
      </c>
      <c r="AV221" s="12" t="s">
        <v>79</v>
      </c>
      <c r="AW221" s="12" t="s">
        <v>34</v>
      </c>
      <c r="AX221" s="12" t="s">
        <v>72</v>
      </c>
      <c r="AY221" s="240" t="s">
        <v>136</v>
      </c>
    </row>
    <row r="222" spans="2:51" s="13" customFormat="1" ht="12">
      <c r="B222" s="241"/>
      <c r="C222" s="242"/>
      <c r="D222" s="228" t="s">
        <v>147</v>
      </c>
      <c r="E222" s="243" t="s">
        <v>19</v>
      </c>
      <c r="F222" s="244" t="s">
        <v>1422</v>
      </c>
      <c r="G222" s="242"/>
      <c r="H222" s="245">
        <v>-26.376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147</v>
      </c>
      <c r="AU222" s="251" t="s">
        <v>81</v>
      </c>
      <c r="AV222" s="13" t="s">
        <v>81</v>
      </c>
      <c r="AW222" s="13" t="s">
        <v>34</v>
      </c>
      <c r="AX222" s="13" t="s">
        <v>72</v>
      </c>
      <c r="AY222" s="251" t="s">
        <v>136</v>
      </c>
    </row>
    <row r="223" spans="2:51" s="14" customFormat="1" ht="12">
      <c r="B223" s="252"/>
      <c r="C223" s="253"/>
      <c r="D223" s="228" t="s">
        <v>147</v>
      </c>
      <c r="E223" s="254" t="s">
        <v>19</v>
      </c>
      <c r="F223" s="255" t="s">
        <v>150</v>
      </c>
      <c r="G223" s="253"/>
      <c r="H223" s="256">
        <v>39.564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AT223" s="262" t="s">
        <v>147</v>
      </c>
      <c r="AU223" s="262" t="s">
        <v>81</v>
      </c>
      <c r="AV223" s="14" t="s">
        <v>143</v>
      </c>
      <c r="AW223" s="14" t="s">
        <v>34</v>
      </c>
      <c r="AX223" s="14" t="s">
        <v>79</v>
      </c>
      <c r="AY223" s="262" t="s">
        <v>136</v>
      </c>
    </row>
    <row r="224" spans="2:65" s="1" customFormat="1" ht="20.4" customHeight="1">
      <c r="B224" s="39"/>
      <c r="C224" s="216" t="s">
        <v>281</v>
      </c>
      <c r="D224" s="216" t="s">
        <v>138</v>
      </c>
      <c r="E224" s="217" t="s">
        <v>305</v>
      </c>
      <c r="F224" s="218" t="s">
        <v>306</v>
      </c>
      <c r="G224" s="219" t="s">
        <v>165</v>
      </c>
      <c r="H224" s="220">
        <v>11.869</v>
      </c>
      <c r="I224" s="221"/>
      <c r="J224" s="222">
        <f>ROUND(I224*H224,2)</f>
        <v>0</v>
      </c>
      <c r="K224" s="218" t="s">
        <v>142</v>
      </c>
      <c r="L224" s="44"/>
      <c r="M224" s="223" t="s">
        <v>19</v>
      </c>
      <c r="N224" s="224" t="s">
        <v>43</v>
      </c>
      <c r="O224" s="80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AR224" s="18" t="s">
        <v>143</v>
      </c>
      <c r="AT224" s="18" t="s">
        <v>138</v>
      </c>
      <c r="AU224" s="18" t="s">
        <v>81</v>
      </c>
      <c r="AY224" s="18" t="s">
        <v>136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8" t="s">
        <v>79</v>
      </c>
      <c r="BK224" s="227">
        <f>ROUND(I224*H224,2)</f>
        <v>0</v>
      </c>
      <c r="BL224" s="18" t="s">
        <v>143</v>
      </c>
      <c r="BM224" s="18" t="s">
        <v>1423</v>
      </c>
    </row>
    <row r="225" spans="2:47" s="1" customFormat="1" ht="12">
      <c r="B225" s="39"/>
      <c r="C225" s="40"/>
      <c r="D225" s="228" t="s">
        <v>145</v>
      </c>
      <c r="E225" s="40"/>
      <c r="F225" s="229" t="s">
        <v>308</v>
      </c>
      <c r="G225" s="40"/>
      <c r="H225" s="40"/>
      <c r="I225" s="143"/>
      <c r="J225" s="40"/>
      <c r="K225" s="40"/>
      <c r="L225" s="44"/>
      <c r="M225" s="230"/>
      <c r="N225" s="80"/>
      <c r="O225" s="80"/>
      <c r="P225" s="80"/>
      <c r="Q225" s="80"/>
      <c r="R225" s="80"/>
      <c r="S225" s="80"/>
      <c r="T225" s="81"/>
      <c r="AT225" s="18" t="s">
        <v>145</v>
      </c>
      <c r="AU225" s="18" t="s">
        <v>81</v>
      </c>
    </row>
    <row r="226" spans="2:51" s="12" customFormat="1" ht="12">
      <c r="B226" s="231"/>
      <c r="C226" s="232"/>
      <c r="D226" s="228" t="s">
        <v>147</v>
      </c>
      <c r="E226" s="233" t="s">
        <v>19</v>
      </c>
      <c r="F226" s="234" t="s">
        <v>309</v>
      </c>
      <c r="G226" s="232"/>
      <c r="H226" s="233" t="s">
        <v>19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147</v>
      </c>
      <c r="AU226" s="240" t="s">
        <v>81</v>
      </c>
      <c r="AV226" s="12" t="s">
        <v>79</v>
      </c>
      <c r="AW226" s="12" t="s">
        <v>34</v>
      </c>
      <c r="AX226" s="12" t="s">
        <v>72</v>
      </c>
      <c r="AY226" s="240" t="s">
        <v>136</v>
      </c>
    </row>
    <row r="227" spans="2:51" s="12" customFormat="1" ht="12">
      <c r="B227" s="231"/>
      <c r="C227" s="232"/>
      <c r="D227" s="228" t="s">
        <v>147</v>
      </c>
      <c r="E227" s="233" t="s">
        <v>19</v>
      </c>
      <c r="F227" s="234" t="s">
        <v>240</v>
      </c>
      <c r="G227" s="232"/>
      <c r="H227" s="233" t="s">
        <v>19</v>
      </c>
      <c r="I227" s="235"/>
      <c r="J227" s="232"/>
      <c r="K227" s="232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147</v>
      </c>
      <c r="AU227" s="240" t="s">
        <v>81</v>
      </c>
      <c r="AV227" s="12" t="s">
        <v>79</v>
      </c>
      <c r="AW227" s="12" t="s">
        <v>34</v>
      </c>
      <c r="AX227" s="12" t="s">
        <v>72</v>
      </c>
      <c r="AY227" s="240" t="s">
        <v>136</v>
      </c>
    </row>
    <row r="228" spans="2:51" s="13" customFormat="1" ht="12">
      <c r="B228" s="241"/>
      <c r="C228" s="242"/>
      <c r="D228" s="228" t="s">
        <v>147</v>
      </c>
      <c r="E228" s="243" t="s">
        <v>19</v>
      </c>
      <c r="F228" s="244" t="s">
        <v>1424</v>
      </c>
      <c r="G228" s="242"/>
      <c r="H228" s="245">
        <v>11.869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147</v>
      </c>
      <c r="AU228" s="251" t="s">
        <v>81</v>
      </c>
      <c r="AV228" s="13" t="s">
        <v>81</v>
      </c>
      <c r="AW228" s="13" t="s">
        <v>34</v>
      </c>
      <c r="AX228" s="13" t="s">
        <v>72</v>
      </c>
      <c r="AY228" s="251" t="s">
        <v>136</v>
      </c>
    </row>
    <row r="229" spans="2:51" s="14" customFormat="1" ht="12">
      <c r="B229" s="252"/>
      <c r="C229" s="253"/>
      <c r="D229" s="228" t="s">
        <v>147</v>
      </c>
      <c r="E229" s="254" t="s">
        <v>19</v>
      </c>
      <c r="F229" s="255" t="s">
        <v>150</v>
      </c>
      <c r="G229" s="253"/>
      <c r="H229" s="256">
        <v>11.869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147</v>
      </c>
      <c r="AU229" s="262" t="s">
        <v>81</v>
      </c>
      <c r="AV229" s="14" t="s">
        <v>143</v>
      </c>
      <c r="AW229" s="14" t="s">
        <v>34</v>
      </c>
      <c r="AX229" s="14" t="s">
        <v>79</v>
      </c>
      <c r="AY229" s="262" t="s">
        <v>136</v>
      </c>
    </row>
    <row r="230" spans="2:65" s="1" customFormat="1" ht="20.4" customHeight="1">
      <c r="B230" s="39"/>
      <c r="C230" s="216" t="s">
        <v>287</v>
      </c>
      <c r="D230" s="216" t="s">
        <v>138</v>
      </c>
      <c r="E230" s="217" t="s">
        <v>311</v>
      </c>
      <c r="F230" s="218" t="s">
        <v>312</v>
      </c>
      <c r="G230" s="219" t="s">
        <v>165</v>
      </c>
      <c r="H230" s="220">
        <v>26.376</v>
      </c>
      <c r="I230" s="221"/>
      <c r="J230" s="222">
        <f>ROUND(I230*H230,2)</f>
        <v>0</v>
      </c>
      <c r="K230" s="218" t="s">
        <v>142</v>
      </c>
      <c r="L230" s="44"/>
      <c r="M230" s="223" t="s">
        <v>19</v>
      </c>
      <c r="N230" s="224" t="s">
        <v>43</v>
      </c>
      <c r="O230" s="80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AR230" s="18" t="s">
        <v>143</v>
      </c>
      <c r="AT230" s="18" t="s">
        <v>138</v>
      </c>
      <c r="AU230" s="18" t="s">
        <v>81</v>
      </c>
      <c r="AY230" s="18" t="s">
        <v>136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8" t="s">
        <v>79</v>
      </c>
      <c r="BK230" s="227">
        <f>ROUND(I230*H230,2)</f>
        <v>0</v>
      </c>
      <c r="BL230" s="18" t="s">
        <v>143</v>
      </c>
      <c r="BM230" s="18" t="s">
        <v>1425</v>
      </c>
    </row>
    <row r="231" spans="2:47" s="1" customFormat="1" ht="12">
      <c r="B231" s="39"/>
      <c r="C231" s="40"/>
      <c r="D231" s="228" t="s">
        <v>145</v>
      </c>
      <c r="E231" s="40"/>
      <c r="F231" s="229" t="s">
        <v>314</v>
      </c>
      <c r="G231" s="40"/>
      <c r="H231" s="40"/>
      <c r="I231" s="143"/>
      <c r="J231" s="40"/>
      <c r="K231" s="40"/>
      <c r="L231" s="44"/>
      <c r="M231" s="230"/>
      <c r="N231" s="80"/>
      <c r="O231" s="80"/>
      <c r="P231" s="80"/>
      <c r="Q231" s="80"/>
      <c r="R231" s="80"/>
      <c r="S231" s="80"/>
      <c r="T231" s="81"/>
      <c r="AT231" s="18" t="s">
        <v>145</v>
      </c>
      <c r="AU231" s="18" t="s">
        <v>81</v>
      </c>
    </row>
    <row r="232" spans="2:51" s="12" customFormat="1" ht="12">
      <c r="B232" s="231"/>
      <c r="C232" s="232"/>
      <c r="D232" s="228" t="s">
        <v>147</v>
      </c>
      <c r="E232" s="233" t="s">
        <v>19</v>
      </c>
      <c r="F232" s="234" t="s">
        <v>292</v>
      </c>
      <c r="G232" s="232"/>
      <c r="H232" s="233" t="s">
        <v>19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147</v>
      </c>
      <c r="AU232" s="240" t="s">
        <v>81</v>
      </c>
      <c r="AV232" s="12" t="s">
        <v>79</v>
      </c>
      <c r="AW232" s="12" t="s">
        <v>34</v>
      </c>
      <c r="AX232" s="12" t="s">
        <v>72</v>
      </c>
      <c r="AY232" s="240" t="s">
        <v>136</v>
      </c>
    </row>
    <row r="233" spans="2:51" s="12" customFormat="1" ht="12">
      <c r="B233" s="231"/>
      <c r="C233" s="232"/>
      <c r="D233" s="228" t="s">
        <v>147</v>
      </c>
      <c r="E233" s="233" t="s">
        <v>19</v>
      </c>
      <c r="F233" s="234" t="s">
        <v>315</v>
      </c>
      <c r="G233" s="232"/>
      <c r="H233" s="233" t="s">
        <v>19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147</v>
      </c>
      <c r="AU233" s="240" t="s">
        <v>81</v>
      </c>
      <c r="AV233" s="12" t="s">
        <v>79</v>
      </c>
      <c r="AW233" s="12" t="s">
        <v>34</v>
      </c>
      <c r="AX233" s="12" t="s">
        <v>72</v>
      </c>
      <c r="AY233" s="240" t="s">
        <v>136</v>
      </c>
    </row>
    <row r="234" spans="2:51" s="13" customFormat="1" ht="12">
      <c r="B234" s="241"/>
      <c r="C234" s="242"/>
      <c r="D234" s="228" t="s">
        <v>147</v>
      </c>
      <c r="E234" s="243" t="s">
        <v>19</v>
      </c>
      <c r="F234" s="244" t="s">
        <v>1426</v>
      </c>
      <c r="G234" s="242"/>
      <c r="H234" s="245">
        <v>26.376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147</v>
      </c>
      <c r="AU234" s="251" t="s">
        <v>81</v>
      </c>
      <c r="AV234" s="13" t="s">
        <v>81</v>
      </c>
      <c r="AW234" s="13" t="s">
        <v>34</v>
      </c>
      <c r="AX234" s="13" t="s">
        <v>72</v>
      </c>
      <c r="AY234" s="251" t="s">
        <v>136</v>
      </c>
    </row>
    <row r="235" spans="2:51" s="14" customFormat="1" ht="12">
      <c r="B235" s="252"/>
      <c r="C235" s="253"/>
      <c r="D235" s="228" t="s">
        <v>147</v>
      </c>
      <c r="E235" s="254" t="s">
        <v>19</v>
      </c>
      <c r="F235" s="255" t="s">
        <v>150</v>
      </c>
      <c r="G235" s="253"/>
      <c r="H235" s="256">
        <v>26.376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AT235" s="262" t="s">
        <v>147</v>
      </c>
      <c r="AU235" s="262" t="s">
        <v>81</v>
      </c>
      <c r="AV235" s="14" t="s">
        <v>143</v>
      </c>
      <c r="AW235" s="14" t="s">
        <v>34</v>
      </c>
      <c r="AX235" s="14" t="s">
        <v>79</v>
      </c>
      <c r="AY235" s="262" t="s">
        <v>136</v>
      </c>
    </row>
    <row r="236" spans="2:65" s="1" customFormat="1" ht="20.4" customHeight="1">
      <c r="B236" s="39"/>
      <c r="C236" s="216" t="s">
        <v>304</v>
      </c>
      <c r="D236" s="216" t="s">
        <v>138</v>
      </c>
      <c r="E236" s="217" t="s">
        <v>1427</v>
      </c>
      <c r="F236" s="218" t="s">
        <v>1428</v>
      </c>
      <c r="G236" s="219" t="s">
        <v>165</v>
      </c>
      <c r="H236" s="220">
        <v>2.959</v>
      </c>
      <c r="I236" s="221"/>
      <c r="J236" s="222">
        <f>ROUND(I236*H236,2)</f>
        <v>0</v>
      </c>
      <c r="K236" s="218" t="s">
        <v>142</v>
      </c>
      <c r="L236" s="44"/>
      <c r="M236" s="223" t="s">
        <v>19</v>
      </c>
      <c r="N236" s="224" t="s">
        <v>43</v>
      </c>
      <c r="O236" s="80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AR236" s="18" t="s">
        <v>143</v>
      </c>
      <c r="AT236" s="18" t="s">
        <v>138</v>
      </c>
      <c r="AU236" s="18" t="s">
        <v>81</v>
      </c>
      <c r="AY236" s="18" t="s">
        <v>136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8" t="s">
        <v>79</v>
      </c>
      <c r="BK236" s="227">
        <f>ROUND(I236*H236,2)</f>
        <v>0</v>
      </c>
      <c r="BL236" s="18" t="s">
        <v>143</v>
      </c>
      <c r="BM236" s="18" t="s">
        <v>1429</v>
      </c>
    </row>
    <row r="237" spans="2:47" s="1" customFormat="1" ht="12">
      <c r="B237" s="39"/>
      <c r="C237" s="40"/>
      <c r="D237" s="228" t="s">
        <v>145</v>
      </c>
      <c r="E237" s="40"/>
      <c r="F237" s="229" t="s">
        <v>1430</v>
      </c>
      <c r="G237" s="40"/>
      <c r="H237" s="40"/>
      <c r="I237" s="143"/>
      <c r="J237" s="40"/>
      <c r="K237" s="40"/>
      <c r="L237" s="44"/>
      <c r="M237" s="230"/>
      <c r="N237" s="80"/>
      <c r="O237" s="80"/>
      <c r="P237" s="80"/>
      <c r="Q237" s="80"/>
      <c r="R237" s="80"/>
      <c r="S237" s="80"/>
      <c r="T237" s="81"/>
      <c r="AT237" s="18" t="s">
        <v>145</v>
      </c>
      <c r="AU237" s="18" t="s">
        <v>81</v>
      </c>
    </row>
    <row r="238" spans="2:51" s="12" customFormat="1" ht="12">
      <c r="B238" s="231"/>
      <c r="C238" s="232"/>
      <c r="D238" s="228" t="s">
        <v>147</v>
      </c>
      <c r="E238" s="233" t="s">
        <v>19</v>
      </c>
      <c r="F238" s="234" t="s">
        <v>879</v>
      </c>
      <c r="G238" s="232"/>
      <c r="H238" s="233" t="s">
        <v>19</v>
      </c>
      <c r="I238" s="235"/>
      <c r="J238" s="232"/>
      <c r="K238" s="232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147</v>
      </c>
      <c r="AU238" s="240" t="s">
        <v>81</v>
      </c>
      <c r="AV238" s="12" t="s">
        <v>79</v>
      </c>
      <c r="AW238" s="12" t="s">
        <v>34</v>
      </c>
      <c r="AX238" s="12" t="s">
        <v>72</v>
      </c>
      <c r="AY238" s="240" t="s">
        <v>136</v>
      </c>
    </row>
    <row r="239" spans="2:51" s="12" customFormat="1" ht="12">
      <c r="B239" s="231"/>
      <c r="C239" s="232"/>
      <c r="D239" s="228" t="s">
        <v>147</v>
      </c>
      <c r="E239" s="233" t="s">
        <v>19</v>
      </c>
      <c r="F239" s="234" t="s">
        <v>1431</v>
      </c>
      <c r="G239" s="232"/>
      <c r="H239" s="233" t="s">
        <v>19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147</v>
      </c>
      <c r="AU239" s="240" t="s">
        <v>81</v>
      </c>
      <c r="AV239" s="12" t="s">
        <v>79</v>
      </c>
      <c r="AW239" s="12" t="s">
        <v>34</v>
      </c>
      <c r="AX239" s="12" t="s">
        <v>72</v>
      </c>
      <c r="AY239" s="240" t="s">
        <v>136</v>
      </c>
    </row>
    <row r="240" spans="2:51" s="12" customFormat="1" ht="12">
      <c r="B240" s="231"/>
      <c r="C240" s="232"/>
      <c r="D240" s="228" t="s">
        <v>147</v>
      </c>
      <c r="E240" s="233" t="s">
        <v>19</v>
      </c>
      <c r="F240" s="234" t="s">
        <v>1432</v>
      </c>
      <c r="G240" s="232"/>
      <c r="H240" s="233" t="s">
        <v>19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147</v>
      </c>
      <c r="AU240" s="240" t="s">
        <v>81</v>
      </c>
      <c r="AV240" s="12" t="s">
        <v>79</v>
      </c>
      <c r="AW240" s="12" t="s">
        <v>34</v>
      </c>
      <c r="AX240" s="12" t="s">
        <v>72</v>
      </c>
      <c r="AY240" s="240" t="s">
        <v>136</v>
      </c>
    </row>
    <row r="241" spans="2:51" s="13" customFormat="1" ht="12">
      <c r="B241" s="241"/>
      <c r="C241" s="242"/>
      <c r="D241" s="228" t="s">
        <v>147</v>
      </c>
      <c r="E241" s="243" t="s">
        <v>19</v>
      </c>
      <c r="F241" s="244" t="s">
        <v>1433</v>
      </c>
      <c r="G241" s="242"/>
      <c r="H241" s="245">
        <v>2.419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147</v>
      </c>
      <c r="AU241" s="251" t="s">
        <v>81</v>
      </c>
      <c r="AV241" s="13" t="s">
        <v>81</v>
      </c>
      <c r="AW241" s="13" t="s">
        <v>34</v>
      </c>
      <c r="AX241" s="13" t="s">
        <v>72</v>
      </c>
      <c r="AY241" s="251" t="s">
        <v>136</v>
      </c>
    </row>
    <row r="242" spans="2:51" s="12" customFormat="1" ht="12">
      <c r="B242" s="231"/>
      <c r="C242" s="232"/>
      <c r="D242" s="228" t="s">
        <v>147</v>
      </c>
      <c r="E242" s="233" t="s">
        <v>19</v>
      </c>
      <c r="F242" s="234" t="s">
        <v>1434</v>
      </c>
      <c r="G242" s="232"/>
      <c r="H242" s="233" t="s">
        <v>19</v>
      </c>
      <c r="I242" s="235"/>
      <c r="J242" s="232"/>
      <c r="K242" s="232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147</v>
      </c>
      <c r="AU242" s="240" t="s">
        <v>81</v>
      </c>
      <c r="AV242" s="12" t="s">
        <v>79</v>
      </c>
      <c r="AW242" s="12" t="s">
        <v>34</v>
      </c>
      <c r="AX242" s="12" t="s">
        <v>72</v>
      </c>
      <c r="AY242" s="240" t="s">
        <v>136</v>
      </c>
    </row>
    <row r="243" spans="2:51" s="13" customFormat="1" ht="12">
      <c r="B243" s="241"/>
      <c r="C243" s="242"/>
      <c r="D243" s="228" t="s">
        <v>147</v>
      </c>
      <c r="E243" s="243" t="s">
        <v>19</v>
      </c>
      <c r="F243" s="244" t="s">
        <v>1435</v>
      </c>
      <c r="G243" s="242"/>
      <c r="H243" s="245">
        <v>0.54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147</v>
      </c>
      <c r="AU243" s="251" t="s">
        <v>81</v>
      </c>
      <c r="AV243" s="13" t="s">
        <v>81</v>
      </c>
      <c r="AW243" s="13" t="s">
        <v>34</v>
      </c>
      <c r="AX243" s="13" t="s">
        <v>72</v>
      </c>
      <c r="AY243" s="251" t="s">
        <v>136</v>
      </c>
    </row>
    <row r="244" spans="2:51" s="14" customFormat="1" ht="12">
      <c r="B244" s="252"/>
      <c r="C244" s="253"/>
      <c r="D244" s="228" t="s">
        <v>147</v>
      </c>
      <c r="E244" s="254" t="s">
        <v>19</v>
      </c>
      <c r="F244" s="255" t="s">
        <v>150</v>
      </c>
      <c r="G244" s="253"/>
      <c r="H244" s="256">
        <v>2.959</v>
      </c>
      <c r="I244" s="257"/>
      <c r="J244" s="253"/>
      <c r="K244" s="253"/>
      <c r="L244" s="258"/>
      <c r="M244" s="259"/>
      <c r="N244" s="260"/>
      <c r="O244" s="260"/>
      <c r="P244" s="260"/>
      <c r="Q244" s="260"/>
      <c r="R244" s="260"/>
      <c r="S244" s="260"/>
      <c r="T244" s="261"/>
      <c r="AT244" s="262" t="s">
        <v>147</v>
      </c>
      <c r="AU244" s="262" t="s">
        <v>81</v>
      </c>
      <c r="AV244" s="14" t="s">
        <v>143</v>
      </c>
      <c r="AW244" s="14" t="s">
        <v>34</v>
      </c>
      <c r="AX244" s="14" t="s">
        <v>79</v>
      </c>
      <c r="AY244" s="262" t="s">
        <v>136</v>
      </c>
    </row>
    <row r="245" spans="2:65" s="1" customFormat="1" ht="20.4" customHeight="1">
      <c r="B245" s="39"/>
      <c r="C245" s="216" t="s">
        <v>7</v>
      </c>
      <c r="D245" s="216" t="s">
        <v>138</v>
      </c>
      <c r="E245" s="217" t="s">
        <v>1436</v>
      </c>
      <c r="F245" s="218" t="s">
        <v>1437</v>
      </c>
      <c r="G245" s="219" t="s">
        <v>165</v>
      </c>
      <c r="H245" s="220">
        <v>1.973</v>
      </c>
      <c r="I245" s="221"/>
      <c r="J245" s="222">
        <f>ROUND(I245*H245,2)</f>
        <v>0</v>
      </c>
      <c r="K245" s="218" t="s">
        <v>142</v>
      </c>
      <c r="L245" s="44"/>
      <c r="M245" s="223" t="s">
        <v>19</v>
      </c>
      <c r="N245" s="224" t="s">
        <v>43</v>
      </c>
      <c r="O245" s="80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AR245" s="18" t="s">
        <v>143</v>
      </c>
      <c r="AT245" s="18" t="s">
        <v>138</v>
      </c>
      <c r="AU245" s="18" t="s">
        <v>81</v>
      </c>
      <c r="AY245" s="18" t="s">
        <v>136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8" t="s">
        <v>79</v>
      </c>
      <c r="BK245" s="227">
        <f>ROUND(I245*H245,2)</f>
        <v>0</v>
      </c>
      <c r="BL245" s="18" t="s">
        <v>143</v>
      </c>
      <c r="BM245" s="18" t="s">
        <v>1438</v>
      </c>
    </row>
    <row r="246" spans="2:47" s="1" customFormat="1" ht="12">
      <c r="B246" s="39"/>
      <c r="C246" s="40"/>
      <c r="D246" s="228" t="s">
        <v>145</v>
      </c>
      <c r="E246" s="40"/>
      <c r="F246" s="229" t="s">
        <v>1439</v>
      </c>
      <c r="G246" s="40"/>
      <c r="H246" s="40"/>
      <c r="I246" s="143"/>
      <c r="J246" s="40"/>
      <c r="K246" s="40"/>
      <c r="L246" s="44"/>
      <c r="M246" s="230"/>
      <c r="N246" s="80"/>
      <c r="O246" s="80"/>
      <c r="P246" s="80"/>
      <c r="Q246" s="80"/>
      <c r="R246" s="80"/>
      <c r="S246" s="80"/>
      <c r="T246" s="81"/>
      <c r="AT246" s="18" t="s">
        <v>145</v>
      </c>
      <c r="AU246" s="18" t="s">
        <v>81</v>
      </c>
    </row>
    <row r="247" spans="2:51" s="12" customFormat="1" ht="12">
      <c r="B247" s="231"/>
      <c r="C247" s="232"/>
      <c r="D247" s="228" t="s">
        <v>147</v>
      </c>
      <c r="E247" s="233" t="s">
        <v>19</v>
      </c>
      <c r="F247" s="234" t="s">
        <v>879</v>
      </c>
      <c r="G247" s="232"/>
      <c r="H247" s="233" t="s">
        <v>19</v>
      </c>
      <c r="I247" s="235"/>
      <c r="J247" s="232"/>
      <c r="K247" s="232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147</v>
      </c>
      <c r="AU247" s="240" t="s">
        <v>81</v>
      </c>
      <c r="AV247" s="12" t="s">
        <v>79</v>
      </c>
      <c r="AW247" s="12" t="s">
        <v>34</v>
      </c>
      <c r="AX247" s="12" t="s">
        <v>72</v>
      </c>
      <c r="AY247" s="240" t="s">
        <v>136</v>
      </c>
    </row>
    <row r="248" spans="2:51" s="12" customFormat="1" ht="12">
      <c r="B248" s="231"/>
      <c r="C248" s="232"/>
      <c r="D248" s="228" t="s">
        <v>147</v>
      </c>
      <c r="E248" s="233" t="s">
        <v>19</v>
      </c>
      <c r="F248" s="234" t="s">
        <v>261</v>
      </c>
      <c r="G248" s="232"/>
      <c r="H248" s="233" t="s">
        <v>19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147</v>
      </c>
      <c r="AU248" s="240" t="s">
        <v>81</v>
      </c>
      <c r="AV248" s="12" t="s">
        <v>79</v>
      </c>
      <c r="AW248" s="12" t="s">
        <v>34</v>
      </c>
      <c r="AX248" s="12" t="s">
        <v>72</v>
      </c>
      <c r="AY248" s="240" t="s">
        <v>136</v>
      </c>
    </row>
    <row r="249" spans="2:51" s="12" customFormat="1" ht="12">
      <c r="B249" s="231"/>
      <c r="C249" s="232"/>
      <c r="D249" s="228" t="s">
        <v>147</v>
      </c>
      <c r="E249" s="233" t="s">
        <v>19</v>
      </c>
      <c r="F249" s="234" t="s">
        <v>1432</v>
      </c>
      <c r="G249" s="232"/>
      <c r="H249" s="233" t="s">
        <v>19</v>
      </c>
      <c r="I249" s="235"/>
      <c r="J249" s="232"/>
      <c r="K249" s="232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147</v>
      </c>
      <c r="AU249" s="240" t="s">
        <v>81</v>
      </c>
      <c r="AV249" s="12" t="s">
        <v>79</v>
      </c>
      <c r="AW249" s="12" t="s">
        <v>34</v>
      </c>
      <c r="AX249" s="12" t="s">
        <v>72</v>
      </c>
      <c r="AY249" s="240" t="s">
        <v>136</v>
      </c>
    </row>
    <row r="250" spans="2:51" s="13" customFormat="1" ht="12">
      <c r="B250" s="241"/>
      <c r="C250" s="242"/>
      <c r="D250" s="228" t="s">
        <v>147</v>
      </c>
      <c r="E250" s="243" t="s">
        <v>19</v>
      </c>
      <c r="F250" s="244" t="s">
        <v>1440</v>
      </c>
      <c r="G250" s="242"/>
      <c r="H250" s="245">
        <v>1.613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147</v>
      </c>
      <c r="AU250" s="251" t="s">
        <v>81</v>
      </c>
      <c r="AV250" s="13" t="s">
        <v>81</v>
      </c>
      <c r="AW250" s="13" t="s">
        <v>34</v>
      </c>
      <c r="AX250" s="13" t="s">
        <v>72</v>
      </c>
      <c r="AY250" s="251" t="s">
        <v>136</v>
      </c>
    </row>
    <row r="251" spans="2:51" s="12" customFormat="1" ht="12">
      <c r="B251" s="231"/>
      <c r="C251" s="232"/>
      <c r="D251" s="228" t="s">
        <v>147</v>
      </c>
      <c r="E251" s="233" t="s">
        <v>19</v>
      </c>
      <c r="F251" s="234" t="s">
        <v>1441</v>
      </c>
      <c r="G251" s="232"/>
      <c r="H251" s="233" t="s">
        <v>19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147</v>
      </c>
      <c r="AU251" s="240" t="s">
        <v>81</v>
      </c>
      <c r="AV251" s="12" t="s">
        <v>79</v>
      </c>
      <c r="AW251" s="12" t="s">
        <v>34</v>
      </c>
      <c r="AX251" s="12" t="s">
        <v>72</v>
      </c>
      <c r="AY251" s="240" t="s">
        <v>136</v>
      </c>
    </row>
    <row r="252" spans="2:51" s="13" customFormat="1" ht="12">
      <c r="B252" s="241"/>
      <c r="C252" s="242"/>
      <c r="D252" s="228" t="s">
        <v>147</v>
      </c>
      <c r="E252" s="243" t="s">
        <v>19</v>
      </c>
      <c r="F252" s="244" t="s">
        <v>1442</v>
      </c>
      <c r="G252" s="242"/>
      <c r="H252" s="245">
        <v>0.36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147</v>
      </c>
      <c r="AU252" s="251" t="s">
        <v>81</v>
      </c>
      <c r="AV252" s="13" t="s">
        <v>81</v>
      </c>
      <c r="AW252" s="13" t="s">
        <v>34</v>
      </c>
      <c r="AX252" s="13" t="s">
        <v>72</v>
      </c>
      <c r="AY252" s="251" t="s">
        <v>136</v>
      </c>
    </row>
    <row r="253" spans="2:51" s="14" customFormat="1" ht="12">
      <c r="B253" s="252"/>
      <c r="C253" s="253"/>
      <c r="D253" s="228" t="s">
        <v>147</v>
      </c>
      <c r="E253" s="254" t="s">
        <v>19</v>
      </c>
      <c r="F253" s="255" t="s">
        <v>150</v>
      </c>
      <c r="G253" s="253"/>
      <c r="H253" s="256">
        <v>1.973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AT253" s="262" t="s">
        <v>147</v>
      </c>
      <c r="AU253" s="262" t="s">
        <v>81</v>
      </c>
      <c r="AV253" s="14" t="s">
        <v>143</v>
      </c>
      <c r="AW253" s="14" t="s">
        <v>34</v>
      </c>
      <c r="AX253" s="14" t="s">
        <v>79</v>
      </c>
      <c r="AY253" s="262" t="s">
        <v>136</v>
      </c>
    </row>
    <row r="254" spans="2:65" s="1" customFormat="1" ht="20.4" customHeight="1">
      <c r="B254" s="39"/>
      <c r="C254" s="216" t="s">
        <v>317</v>
      </c>
      <c r="D254" s="216" t="s">
        <v>138</v>
      </c>
      <c r="E254" s="217" t="s">
        <v>1443</v>
      </c>
      <c r="F254" s="218" t="s">
        <v>1444</v>
      </c>
      <c r="G254" s="219" t="s">
        <v>141</v>
      </c>
      <c r="H254" s="220">
        <v>12.48</v>
      </c>
      <c r="I254" s="221"/>
      <c r="J254" s="222">
        <f>ROUND(I254*H254,2)</f>
        <v>0</v>
      </c>
      <c r="K254" s="218" t="s">
        <v>142</v>
      </c>
      <c r="L254" s="44"/>
      <c r="M254" s="223" t="s">
        <v>19</v>
      </c>
      <c r="N254" s="224" t="s">
        <v>43</v>
      </c>
      <c r="O254" s="80"/>
      <c r="P254" s="225">
        <f>O254*H254</f>
        <v>0</v>
      </c>
      <c r="Q254" s="225">
        <v>0.0007</v>
      </c>
      <c r="R254" s="225">
        <f>Q254*H254</f>
        <v>0.008736</v>
      </c>
      <c r="S254" s="225">
        <v>0</v>
      </c>
      <c r="T254" s="226">
        <f>S254*H254</f>
        <v>0</v>
      </c>
      <c r="AR254" s="18" t="s">
        <v>143</v>
      </c>
      <c r="AT254" s="18" t="s">
        <v>138</v>
      </c>
      <c r="AU254" s="18" t="s">
        <v>81</v>
      </c>
      <c r="AY254" s="18" t="s">
        <v>136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8" t="s">
        <v>79</v>
      </c>
      <c r="BK254" s="227">
        <f>ROUND(I254*H254,2)</f>
        <v>0</v>
      </c>
      <c r="BL254" s="18" t="s">
        <v>143</v>
      </c>
      <c r="BM254" s="18" t="s">
        <v>1445</v>
      </c>
    </row>
    <row r="255" spans="2:47" s="1" customFormat="1" ht="12">
      <c r="B255" s="39"/>
      <c r="C255" s="40"/>
      <c r="D255" s="228" t="s">
        <v>145</v>
      </c>
      <c r="E255" s="40"/>
      <c r="F255" s="229" t="s">
        <v>1446</v>
      </c>
      <c r="G255" s="40"/>
      <c r="H255" s="40"/>
      <c r="I255" s="143"/>
      <c r="J255" s="40"/>
      <c r="K255" s="40"/>
      <c r="L255" s="44"/>
      <c r="M255" s="230"/>
      <c r="N255" s="80"/>
      <c r="O255" s="80"/>
      <c r="P255" s="80"/>
      <c r="Q255" s="80"/>
      <c r="R255" s="80"/>
      <c r="S255" s="80"/>
      <c r="T255" s="81"/>
      <c r="AT255" s="18" t="s">
        <v>145</v>
      </c>
      <c r="AU255" s="18" t="s">
        <v>81</v>
      </c>
    </row>
    <row r="256" spans="2:51" s="12" customFormat="1" ht="12">
      <c r="B256" s="231"/>
      <c r="C256" s="232"/>
      <c r="D256" s="228" t="s">
        <v>147</v>
      </c>
      <c r="E256" s="233" t="s">
        <v>19</v>
      </c>
      <c r="F256" s="234" t="s">
        <v>879</v>
      </c>
      <c r="G256" s="232"/>
      <c r="H256" s="233" t="s">
        <v>19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147</v>
      </c>
      <c r="AU256" s="240" t="s">
        <v>81</v>
      </c>
      <c r="AV256" s="12" t="s">
        <v>79</v>
      </c>
      <c r="AW256" s="12" t="s">
        <v>34</v>
      </c>
      <c r="AX256" s="12" t="s">
        <v>72</v>
      </c>
      <c r="AY256" s="240" t="s">
        <v>136</v>
      </c>
    </row>
    <row r="257" spans="2:51" s="12" customFormat="1" ht="12">
      <c r="B257" s="231"/>
      <c r="C257" s="232"/>
      <c r="D257" s="228" t="s">
        <v>147</v>
      </c>
      <c r="E257" s="233" t="s">
        <v>19</v>
      </c>
      <c r="F257" s="234" t="s">
        <v>1447</v>
      </c>
      <c r="G257" s="232"/>
      <c r="H257" s="233" t="s">
        <v>19</v>
      </c>
      <c r="I257" s="235"/>
      <c r="J257" s="232"/>
      <c r="K257" s="232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147</v>
      </c>
      <c r="AU257" s="240" t="s">
        <v>81</v>
      </c>
      <c r="AV257" s="12" t="s">
        <v>79</v>
      </c>
      <c r="AW257" s="12" t="s">
        <v>34</v>
      </c>
      <c r="AX257" s="12" t="s">
        <v>72</v>
      </c>
      <c r="AY257" s="240" t="s">
        <v>136</v>
      </c>
    </row>
    <row r="258" spans="2:51" s="13" customFormat="1" ht="12">
      <c r="B258" s="241"/>
      <c r="C258" s="242"/>
      <c r="D258" s="228" t="s">
        <v>147</v>
      </c>
      <c r="E258" s="243" t="s">
        <v>19</v>
      </c>
      <c r="F258" s="244" t="s">
        <v>1448</v>
      </c>
      <c r="G258" s="242"/>
      <c r="H258" s="245">
        <v>12.48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147</v>
      </c>
      <c r="AU258" s="251" t="s">
        <v>81</v>
      </c>
      <c r="AV258" s="13" t="s">
        <v>81</v>
      </c>
      <c r="AW258" s="13" t="s">
        <v>34</v>
      </c>
      <c r="AX258" s="13" t="s">
        <v>72</v>
      </c>
      <c r="AY258" s="251" t="s">
        <v>136</v>
      </c>
    </row>
    <row r="259" spans="2:51" s="14" customFormat="1" ht="12">
      <c r="B259" s="252"/>
      <c r="C259" s="253"/>
      <c r="D259" s="228" t="s">
        <v>147</v>
      </c>
      <c r="E259" s="254" t="s">
        <v>19</v>
      </c>
      <c r="F259" s="255" t="s">
        <v>150</v>
      </c>
      <c r="G259" s="253"/>
      <c r="H259" s="256">
        <v>12.48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147</v>
      </c>
      <c r="AU259" s="262" t="s">
        <v>81</v>
      </c>
      <c r="AV259" s="14" t="s">
        <v>143</v>
      </c>
      <c r="AW259" s="14" t="s">
        <v>34</v>
      </c>
      <c r="AX259" s="14" t="s">
        <v>79</v>
      </c>
      <c r="AY259" s="262" t="s">
        <v>136</v>
      </c>
    </row>
    <row r="260" spans="2:65" s="1" customFormat="1" ht="20.4" customHeight="1">
      <c r="B260" s="39"/>
      <c r="C260" s="216" t="s">
        <v>326</v>
      </c>
      <c r="D260" s="216" t="s">
        <v>138</v>
      </c>
      <c r="E260" s="217" t="s">
        <v>1449</v>
      </c>
      <c r="F260" s="218" t="s">
        <v>1450</v>
      </c>
      <c r="G260" s="219" t="s">
        <v>141</v>
      </c>
      <c r="H260" s="220">
        <v>12.48</v>
      </c>
      <c r="I260" s="221"/>
      <c r="J260" s="222">
        <f>ROUND(I260*H260,2)</f>
        <v>0</v>
      </c>
      <c r="K260" s="218" t="s">
        <v>142</v>
      </c>
      <c r="L260" s="44"/>
      <c r="M260" s="223" t="s">
        <v>19</v>
      </c>
      <c r="N260" s="224" t="s">
        <v>43</v>
      </c>
      <c r="O260" s="80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AR260" s="18" t="s">
        <v>143</v>
      </c>
      <c r="AT260" s="18" t="s">
        <v>138</v>
      </c>
      <c r="AU260" s="18" t="s">
        <v>81</v>
      </c>
      <c r="AY260" s="18" t="s">
        <v>136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8" t="s">
        <v>79</v>
      </c>
      <c r="BK260" s="227">
        <f>ROUND(I260*H260,2)</f>
        <v>0</v>
      </c>
      <c r="BL260" s="18" t="s">
        <v>143</v>
      </c>
      <c r="BM260" s="18" t="s">
        <v>1451</v>
      </c>
    </row>
    <row r="261" spans="2:47" s="1" customFormat="1" ht="12">
      <c r="B261" s="39"/>
      <c r="C261" s="40"/>
      <c r="D261" s="228" t="s">
        <v>145</v>
      </c>
      <c r="E261" s="40"/>
      <c r="F261" s="229" t="s">
        <v>1452</v>
      </c>
      <c r="G261" s="40"/>
      <c r="H261" s="40"/>
      <c r="I261" s="143"/>
      <c r="J261" s="40"/>
      <c r="K261" s="40"/>
      <c r="L261" s="44"/>
      <c r="M261" s="230"/>
      <c r="N261" s="80"/>
      <c r="O261" s="80"/>
      <c r="P261" s="80"/>
      <c r="Q261" s="80"/>
      <c r="R261" s="80"/>
      <c r="S261" s="80"/>
      <c r="T261" s="81"/>
      <c r="AT261" s="18" t="s">
        <v>145</v>
      </c>
      <c r="AU261" s="18" t="s">
        <v>81</v>
      </c>
    </row>
    <row r="262" spans="2:51" s="12" customFormat="1" ht="12">
      <c r="B262" s="231"/>
      <c r="C262" s="232"/>
      <c r="D262" s="228" t="s">
        <v>147</v>
      </c>
      <c r="E262" s="233" t="s">
        <v>19</v>
      </c>
      <c r="F262" s="234" t="s">
        <v>1453</v>
      </c>
      <c r="G262" s="232"/>
      <c r="H262" s="233" t="s">
        <v>19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147</v>
      </c>
      <c r="AU262" s="240" t="s">
        <v>81</v>
      </c>
      <c r="AV262" s="12" t="s">
        <v>79</v>
      </c>
      <c r="AW262" s="12" t="s">
        <v>34</v>
      </c>
      <c r="AX262" s="12" t="s">
        <v>72</v>
      </c>
      <c r="AY262" s="240" t="s">
        <v>136</v>
      </c>
    </row>
    <row r="263" spans="2:51" s="13" customFormat="1" ht="12">
      <c r="B263" s="241"/>
      <c r="C263" s="242"/>
      <c r="D263" s="228" t="s">
        <v>147</v>
      </c>
      <c r="E263" s="243" t="s">
        <v>19</v>
      </c>
      <c r="F263" s="244" t="s">
        <v>1454</v>
      </c>
      <c r="G263" s="242"/>
      <c r="H263" s="245">
        <v>12.48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147</v>
      </c>
      <c r="AU263" s="251" t="s">
        <v>81</v>
      </c>
      <c r="AV263" s="13" t="s">
        <v>81</v>
      </c>
      <c r="AW263" s="13" t="s">
        <v>34</v>
      </c>
      <c r="AX263" s="13" t="s">
        <v>72</v>
      </c>
      <c r="AY263" s="251" t="s">
        <v>136</v>
      </c>
    </row>
    <row r="264" spans="2:51" s="14" customFormat="1" ht="12">
      <c r="B264" s="252"/>
      <c r="C264" s="253"/>
      <c r="D264" s="228" t="s">
        <v>147</v>
      </c>
      <c r="E264" s="254" t="s">
        <v>19</v>
      </c>
      <c r="F264" s="255" t="s">
        <v>150</v>
      </c>
      <c r="G264" s="253"/>
      <c r="H264" s="256">
        <v>12.48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AT264" s="262" t="s">
        <v>147</v>
      </c>
      <c r="AU264" s="262" t="s">
        <v>81</v>
      </c>
      <c r="AV264" s="14" t="s">
        <v>143</v>
      </c>
      <c r="AW264" s="14" t="s">
        <v>34</v>
      </c>
      <c r="AX264" s="14" t="s">
        <v>79</v>
      </c>
      <c r="AY264" s="262" t="s">
        <v>136</v>
      </c>
    </row>
    <row r="265" spans="2:65" s="1" customFormat="1" ht="20.4" customHeight="1">
      <c r="B265" s="39"/>
      <c r="C265" s="216" t="s">
        <v>334</v>
      </c>
      <c r="D265" s="216" t="s">
        <v>138</v>
      </c>
      <c r="E265" s="217" t="s">
        <v>1455</v>
      </c>
      <c r="F265" s="218" t="s">
        <v>1456</v>
      </c>
      <c r="G265" s="219" t="s">
        <v>165</v>
      </c>
      <c r="H265" s="220">
        <v>4.03</v>
      </c>
      <c r="I265" s="221"/>
      <c r="J265" s="222">
        <f>ROUND(I265*H265,2)</f>
        <v>0</v>
      </c>
      <c r="K265" s="218" t="s">
        <v>142</v>
      </c>
      <c r="L265" s="44"/>
      <c r="M265" s="223" t="s">
        <v>19</v>
      </c>
      <c r="N265" s="224" t="s">
        <v>43</v>
      </c>
      <c r="O265" s="80"/>
      <c r="P265" s="225">
        <f>O265*H265</f>
        <v>0</v>
      </c>
      <c r="Q265" s="225">
        <v>0.00046</v>
      </c>
      <c r="R265" s="225">
        <f>Q265*H265</f>
        <v>0.0018538</v>
      </c>
      <c r="S265" s="225">
        <v>0</v>
      </c>
      <c r="T265" s="226">
        <f>S265*H265</f>
        <v>0</v>
      </c>
      <c r="AR265" s="18" t="s">
        <v>143</v>
      </c>
      <c r="AT265" s="18" t="s">
        <v>138</v>
      </c>
      <c r="AU265" s="18" t="s">
        <v>81</v>
      </c>
      <c r="AY265" s="18" t="s">
        <v>136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8" t="s">
        <v>79</v>
      </c>
      <c r="BK265" s="227">
        <f>ROUND(I265*H265,2)</f>
        <v>0</v>
      </c>
      <c r="BL265" s="18" t="s">
        <v>143</v>
      </c>
      <c r="BM265" s="18" t="s">
        <v>1457</v>
      </c>
    </row>
    <row r="266" spans="2:47" s="1" customFormat="1" ht="12">
      <c r="B266" s="39"/>
      <c r="C266" s="40"/>
      <c r="D266" s="228" t="s">
        <v>145</v>
      </c>
      <c r="E266" s="40"/>
      <c r="F266" s="229" t="s">
        <v>1458</v>
      </c>
      <c r="G266" s="40"/>
      <c r="H266" s="40"/>
      <c r="I266" s="143"/>
      <c r="J266" s="40"/>
      <c r="K266" s="40"/>
      <c r="L266" s="44"/>
      <c r="M266" s="230"/>
      <c r="N266" s="80"/>
      <c r="O266" s="80"/>
      <c r="P266" s="80"/>
      <c r="Q266" s="80"/>
      <c r="R266" s="80"/>
      <c r="S266" s="80"/>
      <c r="T266" s="81"/>
      <c r="AT266" s="18" t="s">
        <v>145</v>
      </c>
      <c r="AU266" s="18" t="s">
        <v>81</v>
      </c>
    </row>
    <row r="267" spans="2:51" s="12" customFormat="1" ht="12">
      <c r="B267" s="231"/>
      <c r="C267" s="232"/>
      <c r="D267" s="228" t="s">
        <v>147</v>
      </c>
      <c r="E267" s="233" t="s">
        <v>19</v>
      </c>
      <c r="F267" s="234" t="s">
        <v>879</v>
      </c>
      <c r="G267" s="232"/>
      <c r="H267" s="233" t="s">
        <v>19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147</v>
      </c>
      <c r="AU267" s="240" t="s">
        <v>81</v>
      </c>
      <c r="AV267" s="12" t="s">
        <v>79</v>
      </c>
      <c r="AW267" s="12" t="s">
        <v>34</v>
      </c>
      <c r="AX267" s="12" t="s">
        <v>72</v>
      </c>
      <c r="AY267" s="240" t="s">
        <v>136</v>
      </c>
    </row>
    <row r="268" spans="2:51" s="12" customFormat="1" ht="12">
      <c r="B268" s="231"/>
      <c r="C268" s="232"/>
      <c r="D268" s="228" t="s">
        <v>147</v>
      </c>
      <c r="E268" s="233" t="s">
        <v>19</v>
      </c>
      <c r="F268" s="234" t="s">
        <v>1459</v>
      </c>
      <c r="G268" s="232"/>
      <c r="H268" s="233" t="s">
        <v>19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147</v>
      </c>
      <c r="AU268" s="240" t="s">
        <v>81</v>
      </c>
      <c r="AV268" s="12" t="s">
        <v>79</v>
      </c>
      <c r="AW268" s="12" t="s">
        <v>34</v>
      </c>
      <c r="AX268" s="12" t="s">
        <v>72</v>
      </c>
      <c r="AY268" s="240" t="s">
        <v>136</v>
      </c>
    </row>
    <row r="269" spans="2:51" s="12" customFormat="1" ht="12">
      <c r="B269" s="231"/>
      <c r="C269" s="232"/>
      <c r="D269" s="228" t="s">
        <v>147</v>
      </c>
      <c r="E269" s="233" t="s">
        <v>19</v>
      </c>
      <c r="F269" s="234" t="s">
        <v>1460</v>
      </c>
      <c r="G269" s="232"/>
      <c r="H269" s="233" t="s">
        <v>19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147</v>
      </c>
      <c r="AU269" s="240" t="s">
        <v>81</v>
      </c>
      <c r="AV269" s="12" t="s">
        <v>79</v>
      </c>
      <c r="AW269" s="12" t="s">
        <v>34</v>
      </c>
      <c r="AX269" s="12" t="s">
        <v>72</v>
      </c>
      <c r="AY269" s="240" t="s">
        <v>136</v>
      </c>
    </row>
    <row r="270" spans="2:51" s="13" customFormat="1" ht="12">
      <c r="B270" s="241"/>
      <c r="C270" s="242"/>
      <c r="D270" s="228" t="s">
        <v>147</v>
      </c>
      <c r="E270" s="243" t="s">
        <v>19</v>
      </c>
      <c r="F270" s="244" t="s">
        <v>1461</v>
      </c>
      <c r="G270" s="242"/>
      <c r="H270" s="245">
        <v>4.03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147</v>
      </c>
      <c r="AU270" s="251" t="s">
        <v>81</v>
      </c>
      <c r="AV270" s="13" t="s">
        <v>81</v>
      </c>
      <c r="AW270" s="13" t="s">
        <v>34</v>
      </c>
      <c r="AX270" s="13" t="s">
        <v>72</v>
      </c>
      <c r="AY270" s="251" t="s">
        <v>136</v>
      </c>
    </row>
    <row r="271" spans="2:51" s="14" customFormat="1" ht="12">
      <c r="B271" s="252"/>
      <c r="C271" s="253"/>
      <c r="D271" s="228" t="s">
        <v>147</v>
      </c>
      <c r="E271" s="254" t="s">
        <v>19</v>
      </c>
      <c r="F271" s="255" t="s">
        <v>150</v>
      </c>
      <c r="G271" s="253"/>
      <c r="H271" s="256">
        <v>4.03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147</v>
      </c>
      <c r="AU271" s="262" t="s">
        <v>81</v>
      </c>
      <c r="AV271" s="14" t="s">
        <v>143</v>
      </c>
      <c r="AW271" s="14" t="s">
        <v>34</v>
      </c>
      <c r="AX271" s="14" t="s">
        <v>79</v>
      </c>
      <c r="AY271" s="262" t="s">
        <v>136</v>
      </c>
    </row>
    <row r="272" spans="2:65" s="1" customFormat="1" ht="20.4" customHeight="1">
      <c r="B272" s="39"/>
      <c r="C272" s="216" t="s">
        <v>339</v>
      </c>
      <c r="D272" s="216" t="s">
        <v>138</v>
      </c>
      <c r="E272" s="217" t="s">
        <v>1462</v>
      </c>
      <c r="F272" s="218" t="s">
        <v>1463</v>
      </c>
      <c r="G272" s="219" t="s">
        <v>165</v>
      </c>
      <c r="H272" s="220">
        <v>4.03</v>
      </c>
      <c r="I272" s="221"/>
      <c r="J272" s="222">
        <f>ROUND(I272*H272,2)</f>
        <v>0</v>
      </c>
      <c r="K272" s="218" t="s">
        <v>142</v>
      </c>
      <c r="L272" s="44"/>
      <c r="M272" s="223" t="s">
        <v>19</v>
      </c>
      <c r="N272" s="224" t="s">
        <v>43</v>
      </c>
      <c r="O272" s="80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AR272" s="18" t="s">
        <v>143</v>
      </c>
      <c r="AT272" s="18" t="s">
        <v>138</v>
      </c>
      <c r="AU272" s="18" t="s">
        <v>81</v>
      </c>
      <c r="AY272" s="18" t="s">
        <v>136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18" t="s">
        <v>79</v>
      </c>
      <c r="BK272" s="227">
        <f>ROUND(I272*H272,2)</f>
        <v>0</v>
      </c>
      <c r="BL272" s="18" t="s">
        <v>143</v>
      </c>
      <c r="BM272" s="18" t="s">
        <v>1464</v>
      </c>
    </row>
    <row r="273" spans="2:47" s="1" customFormat="1" ht="12">
      <c r="B273" s="39"/>
      <c r="C273" s="40"/>
      <c r="D273" s="228" t="s">
        <v>145</v>
      </c>
      <c r="E273" s="40"/>
      <c r="F273" s="229" t="s">
        <v>1465</v>
      </c>
      <c r="G273" s="40"/>
      <c r="H273" s="40"/>
      <c r="I273" s="143"/>
      <c r="J273" s="40"/>
      <c r="K273" s="40"/>
      <c r="L273" s="44"/>
      <c r="M273" s="230"/>
      <c r="N273" s="80"/>
      <c r="O273" s="80"/>
      <c r="P273" s="80"/>
      <c r="Q273" s="80"/>
      <c r="R273" s="80"/>
      <c r="S273" s="80"/>
      <c r="T273" s="81"/>
      <c r="AT273" s="18" t="s">
        <v>145</v>
      </c>
      <c r="AU273" s="18" t="s">
        <v>81</v>
      </c>
    </row>
    <row r="274" spans="2:51" s="12" customFormat="1" ht="12">
      <c r="B274" s="231"/>
      <c r="C274" s="232"/>
      <c r="D274" s="228" t="s">
        <v>147</v>
      </c>
      <c r="E274" s="233" t="s">
        <v>19</v>
      </c>
      <c r="F274" s="234" t="s">
        <v>1466</v>
      </c>
      <c r="G274" s="232"/>
      <c r="H274" s="233" t="s">
        <v>19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147</v>
      </c>
      <c r="AU274" s="240" t="s">
        <v>81</v>
      </c>
      <c r="AV274" s="12" t="s">
        <v>79</v>
      </c>
      <c r="AW274" s="12" t="s">
        <v>34</v>
      </c>
      <c r="AX274" s="12" t="s">
        <v>72</v>
      </c>
      <c r="AY274" s="240" t="s">
        <v>136</v>
      </c>
    </row>
    <row r="275" spans="2:51" s="13" customFormat="1" ht="12">
      <c r="B275" s="241"/>
      <c r="C275" s="242"/>
      <c r="D275" s="228" t="s">
        <v>147</v>
      </c>
      <c r="E275" s="243" t="s">
        <v>19</v>
      </c>
      <c r="F275" s="244" t="s">
        <v>1461</v>
      </c>
      <c r="G275" s="242"/>
      <c r="H275" s="245">
        <v>4.03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AT275" s="251" t="s">
        <v>147</v>
      </c>
      <c r="AU275" s="251" t="s">
        <v>81</v>
      </c>
      <c r="AV275" s="13" t="s">
        <v>81</v>
      </c>
      <c r="AW275" s="13" t="s">
        <v>34</v>
      </c>
      <c r="AX275" s="13" t="s">
        <v>72</v>
      </c>
      <c r="AY275" s="251" t="s">
        <v>136</v>
      </c>
    </row>
    <row r="276" spans="2:51" s="14" customFormat="1" ht="12">
      <c r="B276" s="252"/>
      <c r="C276" s="253"/>
      <c r="D276" s="228" t="s">
        <v>147</v>
      </c>
      <c r="E276" s="254" t="s">
        <v>19</v>
      </c>
      <c r="F276" s="255" t="s">
        <v>150</v>
      </c>
      <c r="G276" s="253"/>
      <c r="H276" s="256">
        <v>4.03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AT276" s="262" t="s">
        <v>147</v>
      </c>
      <c r="AU276" s="262" t="s">
        <v>81</v>
      </c>
      <c r="AV276" s="14" t="s">
        <v>143</v>
      </c>
      <c r="AW276" s="14" t="s">
        <v>34</v>
      </c>
      <c r="AX276" s="14" t="s">
        <v>79</v>
      </c>
      <c r="AY276" s="262" t="s">
        <v>136</v>
      </c>
    </row>
    <row r="277" spans="2:65" s="1" customFormat="1" ht="20.4" customHeight="1">
      <c r="B277" s="39"/>
      <c r="C277" s="216" t="s">
        <v>349</v>
      </c>
      <c r="D277" s="216" t="s">
        <v>138</v>
      </c>
      <c r="E277" s="217" t="s">
        <v>1467</v>
      </c>
      <c r="F277" s="218" t="s">
        <v>1468</v>
      </c>
      <c r="G277" s="219" t="s">
        <v>141</v>
      </c>
      <c r="H277" s="220">
        <v>64</v>
      </c>
      <c r="I277" s="221"/>
      <c r="J277" s="222">
        <f>ROUND(I277*H277,2)</f>
        <v>0</v>
      </c>
      <c r="K277" s="218" t="s">
        <v>142</v>
      </c>
      <c r="L277" s="44"/>
      <c r="M277" s="223" t="s">
        <v>19</v>
      </c>
      <c r="N277" s="224" t="s">
        <v>43</v>
      </c>
      <c r="O277" s="80"/>
      <c r="P277" s="225">
        <f>O277*H277</f>
        <v>0</v>
      </c>
      <c r="Q277" s="225">
        <v>0.00064</v>
      </c>
      <c r="R277" s="225">
        <f>Q277*H277</f>
        <v>0.04096</v>
      </c>
      <c r="S277" s="225">
        <v>0</v>
      </c>
      <c r="T277" s="226">
        <f>S277*H277</f>
        <v>0</v>
      </c>
      <c r="AR277" s="18" t="s">
        <v>143</v>
      </c>
      <c r="AT277" s="18" t="s">
        <v>138</v>
      </c>
      <c r="AU277" s="18" t="s">
        <v>81</v>
      </c>
      <c r="AY277" s="18" t="s">
        <v>136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8" t="s">
        <v>79</v>
      </c>
      <c r="BK277" s="227">
        <f>ROUND(I277*H277,2)</f>
        <v>0</v>
      </c>
      <c r="BL277" s="18" t="s">
        <v>143</v>
      </c>
      <c r="BM277" s="18" t="s">
        <v>1469</v>
      </c>
    </row>
    <row r="278" spans="2:47" s="1" customFormat="1" ht="12">
      <c r="B278" s="39"/>
      <c r="C278" s="40"/>
      <c r="D278" s="228" t="s">
        <v>145</v>
      </c>
      <c r="E278" s="40"/>
      <c r="F278" s="229" t="s">
        <v>1470</v>
      </c>
      <c r="G278" s="40"/>
      <c r="H278" s="40"/>
      <c r="I278" s="143"/>
      <c r="J278" s="40"/>
      <c r="K278" s="40"/>
      <c r="L278" s="44"/>
      <c r="M278" s="230"/>
      <c r="N278" s="80"/>
      <c r="O278" s="80"/>
      <c r="P278" s="80"/>
      <c r="Q278" s="80"/>
      <c r="R278" s="80"/>
      <c r="S278" s="80"/>
      <c r="T278" s="81"/>
      <c r="AT278" s="18" t="s">
        <v>145</v>
      </c>
      <c r="AU278" s="18" t="s">
        <v>81</v>
      </c>
    </row>
    <row r="279" spans="2:51" s="12" customFormat="1" ht="12">
      <c r="B279" s="231"/>
      <c r="C279" s="232"/>
      <c r="D279" s="228" t="s">
        <v>147</v>
      </c>
      <c r="E279" s="233" t="s">
        <v>19</v>
      </c>
      <c r="F279" s="234" t="s">
        <v>879</v>
      </c>
      <c r="G279" s="232"/>
      <c r="H279" s="233" t="s">
        <v>19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147</v>
      </c>
      <c r="AU279" s="240" t="s">
        <v>81</v>
      </c>
      <c r="AV279" s="12" t="s">
        <v>79</v>
      </c>
      <c r="AW279" s="12" t="s">
        <v>34</v>
      </c>
      <c r="AX279" s="12" t="s">
        <v>72</v>
      </c>
      <c r="AY279" s="240" t="s">
        <v>136</v>
      </c>
    </row>
    <row r="280" spans="2:51" s="12" customFormat="1" ht="12">
      <c r="B280" s="231"/>
      <c r="C280" s="232"/>
      <c r="D280" s="228" t="s">
        <v>147</v>
      </c>
      <c r="E280" s="233" t="s">
        <v>19</v>
      </c>
      <c r="F280" s="234" t="s">
        <v>1471</v>
      </c>
      <c r="G280" s="232"/>
      <c r="H280" s="233" t="s">
        <v>19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147</v>
      </c>
      <c r="AU280" s="240" t="s">
        <v>81</v>
      </c>
      <c r="AV280" s="12" t="s">
        <v>79</v>
      </c>
      <c r="AW280" s="12" t="s">
        <v>34</v>
      </c>
      <c r="AX280" s="12" t="s">
        <v>72</v>
      </c>
      <c r="AY280" s="240" t="s">
        <v>136</v>
      </c>
    </row>
    <row r="281" spans="2:51" s="13" customFormat="1" ht="12">
      <c r="B281" s="241"/>
      <c r="C281" s="242"/>
      <c r="D281" s="228" t="s">
        <v>147</v>
      </c>
      <c r="E281" s="243" t="s">
        <v>19</v>
      </c>
      <c r="F281" s="244" t="s">
        <v>1472</v>
      </c>
      <c r="G281" s="242"/>
      <c r="H281" s="245">
        <v>9.6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147</v>
      </c>
      <c r="AU281" s="251" t="s">
        <v>81</v>
      </c>
      <c r="AV281" s="13" t="s">
        <v>81</v>
      </c>
      <c r="AW281" s="13" t="s">
        <v>34</v>
      </c>
      <c r="AX281" s="13" t="s">
        <v>72</v>
      </c>
      <c r="AY281" s="251" t="s">
        <v>136</v>
      </c>
    </row>
    <row r="282" spans="2:51" s="13" customFormat="1" ht="12">
      <c r="B282" s="241"/>
      <c r="C282" s="242"/>
      <c r="D282" s="228" t="s">
        <v>147</v>
      </c>
      <c r="E282" s="243" t="s">
        <v>19</v>
      </c>
      <c r="F282" s="244" t="s">
        <v>1473</v>
      </c>
      <c r="G282" s="242"/>
      <c r="H282" s="245">
        <v>44.8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147</v>
      </c>
      <c r="AU282" s="251" t="s">
        <v>81</v>
      </c>
      <c r="AV282" s="13" t="s">
        <v>81</v>
      </c>
      <c r="AW282" s="13" t="s">
        <v>34</v>
      </c>
      <c r="AX282" s="13" t="s">
        <v>72</v>
      </c>
      <c r="AY282" s="251" t="s">
        <v>136</v>
      </c>
    </row>
    <row r="283" spans="2:51" s="13" customFormat="1" ht="12">
      <c r="B283" s="241"/>
      <c r="C283" s="242"/>
      <c r="D283" s="228" t="s">
        <v>147</v>
      </c>
      <c r="E283" s="243" t="s">
        <v>19</v>
      </c>
      <c r="F283" s="244" t="s">
        <v>1474</v>
      </c>
      <c r="G283" s="242"/>
      <c r="H283" s="245">
        <v>9.6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147</v>
      </c>
      <c r="AU283" s="251" t="s">
        <v>81</v>
      </c>
      <c r="AV283" s="13" t="s">
        <v>81</v>
      </c>
      <c r="AW283" s="13" t="s">
        <v>34</v>
      </c>
      <c r="AX283" s="13" t="s">
        <v>72</v>
      </c>
      <c r="AY283" s="251" t="s">
        <v>136</v>
      </c>
    </row>
    <row r="284" spans="2:51" s="14" customFormat="1" ht="12">
      <c r="B284" s="252"/>
      <c r="C284" s="253"/>
      <c r="D284" s="228" t="s">
        <v>147</v>
      </c>
      <c r="E284" s="254" t="s">
        <v>19</v>
      </c>
      <c r="F284" s="255" t="s">
        <v>150</v>
      </c>
      <c r="G284" s="253"/>
      <c r="H284" s="256">
        <v>64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AT284" s="262" t="s">
        <v>147</v>
      </c>
      <c r="AU284" s="262" t="s">
        <v>81</v>
      </c>
      <c r="AV284" s="14" t="s">
        <v>143</v>
      </c>
      <c r="AW284" s="14" t="s">
        <v>34</v>
      </c>
      <c r="AX284" s="14" t="s">
        <v>79</v>
      </c>
      <c r="AY284" s="262" t="s">
        <v>136</v>
      </c>
    </row>
    <row r="285" spans="2:65" s="1" customFormat="1" ht="20.4" customHeight="1">
      <c r="B285" s="39"/>
      <c r="C285" s="216" t="s">
        <v>356</v>
      </c>
      <c r="D285" s="216" t="s">
        <v>138</v>
      </c>
      <c r="E285" s="217" t="s">
        <v>1475</v>
      </c>
      <c r="F285" s="218" t="s">
        <v>1476</v>
      </c>
      <c r="G285" s="219" t="s">
        <v>141</v>
      </c>
      <c r="H285" s="220">
        <v>64</v>
      </c>
      <c r="I285" s="221"/>
      <c r="J285" s="222">
        <f>ROUND(I285*H285,2)</f>
        <v>0</v>
      </c>
      <c r="K285" s="218" t="s">
        <v>142</v>
      </c>
      <c r="L285" s="44"/>
      <c r="M285" s="223" t="s">
        <v>19</v>
      </c>
      <c r="N285" s="224" t="s">
        <v>43</v>
      </c>
      <c r="O285" s="80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18" t="s">
        <v>143</v>
      </c>
      <c r="AT285" s="18" t="s">
        <v>138</v>
      </c>
      <c r="AU285" s="18" t="s">
        <v>81</v>
      </c>
      <c r="AY285" s="18" t="s">
        <v>136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8" t="s">
        <v>79</v>
      </c>
      <c r="BK285" s="227">
        <f>ROUND(I285*H285,2)</f>
        <v>0</v>
      </c>
      <c r="BL285" s="18" t="s">
        <v>143</v>
      </c>
      <c r="BM285" s="18" t="s">
        <v>1477</v>
      </c>
    </row>
    <row r="286" spans="2:47" s="1" customFormat="1" ht="12">
      <c r="B286" s="39"/>
      <c r="C286" s="40"/>
      <c r="D286" s="228" t="s">
        <v>145</v>
      </c>
      <c r="E286" s="40"/>
      <c r="F286" s="229" t="s">
        <v>1478</v>
      </c>
      <c r="G286" s="40"/>
      <c r="H286" s="40"/>
      <c r="I286" s="143"/>
      <c r="J286" s="40"/>
      <c r="K286" s="40"/>
      <c r="L286" s="44"/>
      <c r="M286" s="230"/>
      <c r="N286" s="80"/>
      <c r="O286" s="80"/>
      <c r="P286" s="80"/>
      <c r="Q286" s="80"/>
      <c r="R286" s="80"/>
      <c r="S286" s="80"/>
      <c r="T286" s="81"/>
      <c r="AT286" s="18" t="s">
        <v>145</v>
      </c>
      <c r="AU286" s="18" t="s">
        <v>81</v>
      </c>
    </row>
    <row r="287" spans="2:51" s="12" customFormat="1" ht="12">
      <c r="B287" s="231"/>
      <c r="C287" s="232"/>
      <c r="D287" s="228" t="s">
        <v>147</v>
      </c>
      <c r="E287" s="233" t="s">
        <v>19</v>
      </c>
      <c r="F287" s="234" t="s">
        <v>1479</v>
      </c>
      <c r="G287" s="232"/>
      <c r="H287" s="233" t="s">
        <v>19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147</v>
      </c>
      <c r="AU287" s="240" t="s">
        <v>81</v>
      </c>
      <c r="AV287" s="12" t="s">
        <v>79</v>
      </c>
      <c r="AW287" s="12" t="s">
        <v>34</v>
      </c>
      <c r="AX287" s="12" t="s">
        <v>72</v>
      </c>
      <c r="AY287" s="240" t="s">
        <v>136</v>
      </c>
    </row>
    <row r="288" spans="2:51" s="13" customFormat="1" ht="12">
      <c r="B288" s="241"/>
      <c r="C288" s="242"/>
      <c r="D288" s="228" t="s">
        <v>147</v>
      </c>
      <c r="E288" s="243" t="s">
        <v>19</v>
      </c>
      <c r="F288" s="244" t="s">
        <v>646</v>
      </c>
      <c r="G288" s="242"/>
      <c r="H288" s="245">
        <v>64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147</v>
      </c>
      <c r="AU288" s="251" t="s">
        <v>81</v>
      </c>
      <c r="AV288" s="13" t="s">
        <v>81</v>
      </c>
      <c r="AW288" s="13" t="s">
        <v>34</v>
      </c>
      <c r="AX288" s="13" t="s">
        <v>72</v>
      </c>
      <c r="AY288" s="251" t="s">
        <v>136</v>
      </c>
    </row>
    <row r="289" spans="2:51" s="14" customFormat="1" ht="12">
      <c r="B289" s="252"/>
      <c r="C289" s="253"/>
      <c r="D289" s="228" t="s">
        <v>147</v>
      </c>
      <c r="E289" s="254" t="s">
        <v>19</v>
      </c>
      <c r="F289" s="255" t="s">
        <v>150</v>
      </c>
      <c r="G289" s="253"/>
      <c r="H289" s="256">
        <v>64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AT289" s="262" t="s">
        <v>147</v>
      </c>
      <c r="AU289" s="262" t="s">
        <v>81</v>
      </c>
      <c r="AV289" s="14" t="s">
        <v>143</v>
      </c>
      <c r="AW289" s="14" t="s">
        <v>34</v>
      </c>
      <c r="AX289" s="14" t="s">
        <v>79</v>
      </c>
      <c r="AY289" s="262" t="s">
        <v>136</v>
      </c>
    </row>
    <row r="290" spans="2:65" s="1" customFormat="1" ht="20.4" customHeight="1">
      <c r="B290" s="39"/>
      <c r="C290" s="216" t="s">
        <v>369</v>
      </c>
      <c r="D290" s="216" t="s">
        <v>138</v>
      </c>
      <c r="E290" s="217" t="s">
        <v>318</v>
      </c>
      <c r="F290" s="218" t="s">
        <v>319</v>
      </c>
      <c r="G290" s="219" t="s">
        <v>158</v>
      </c>
      <c r="H290" s="220">
        <v>132.813</v>
      </c>
      <c r="I290" s="221"/>
      <c r="J290" s="222">
        <f>ROUND(I290*H290,2)</f>
        <v>0</v>
      </c>
      <c r="K290" s="218" t="s">
        <v>142</v>
      </c>
      <c r="L290" s="44"/>
      <c r="M290" s="223" t="s">
        <v>19</v>
      </c>
      <c r="N290" s="224" t="s">
        <v>43</v>
      </c>
      <c r="O290" s="80"/>
      <c r="P290" s="225">
        <f>O290*H290</f>
        <v>0</v>
      </c>
      <c r="Q290" s="225">
        <v>0.0002</v>
      </c>
      <c r="R290" s="225">
        <f>Q290*H290</f>
        <v>0.0265626</v>
      </c>
      <c r="S290" s="225">
        <v>0</v>
      </c>
      <c r="T290" s="226">
        <f>S290*H290</f>
        <v>0</v>
      </c>
      <c r="AR290" s="18" t="s">
        <v>143</v>
      </c>
      <c r="AT290" s="18" t="s">
        <v>138</v>
      </c>
      <c r="AU290" s="18" t="s">
        <v>81</v>
      </c>
      <c r="AY290" s="18" t="s">
        <v>136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8" t="s">
        <v>79</v>
      </c>
      <c r="BK290" s="227">
        <f>ROUND(I290*H290,2)</f>
        <v>0</v>
      </c>
      <c r="BL290" s="18" t="s">
        <v>143</v>
      </c>
      <c r="BM290" s="18" t="s">
        <v>1480</v>
      </c>
    </row>
    <row r="291" spans="2:47" s="1" customFormat="1" ht="12">
      <c r="B291" s="39"/>
      <c r="C291" s="40"/>
      <c r="D291" s="228" t="s">
        <v>145</v>
      </c>
      <c r="E291" s="40"/>
      <c r="F291" s="229" t="s">
        <v>321</v>
      </c>
      <c r="G291" s="40"/>
      <c r="H291" s="40"/>
      <c r="I291" s="143"/>
      <c r="J291" s="40"/>
      <c r="K291" s="40"/>
      <c r="L291" s="44"/>
      <c r="M291" s="230"/>
      <c r="N291" s="80"/>
      <c r="O291" s="80"/>
      <c r="P291" s="80"/>
      <c r="Q291" s="80"/>
      <c r="R291" s="80"/>
      <c r="S291" s="80"/>
      <c r="T291" s="81"/>
      <c r="AT291" s="18" t="s">
        <v>145</v>
      </c>
      <c r="AU291" s="18" t="s">
        <v>81</v>
      </c>
    </row>
    <row r="292" spans="2:51" s="12" customFormat="1" ht="12">
      <c r="B292" s="231"/>
      <c r="C292" s="232"/>
      <c r="D292" s="228" t="s">
        <v>147</v>
      </c>
      <c r="E292" s="233" t="s">
        <v>19</v>
      </c>
      <c r="F292" s="234" t="s">
        <v>322</v>
      </c>
      <c r="G292" s="232"/>
      <c r="H292" s="233" t="s">
        <v>19</v>
      </c>
      <c r="I292" s="235"/>
      <c r="J292" s="232"/>
      <c r="K292" s="232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147</v>
      </c>
      <c r="AU292" s="240" t="s">
        <v>81</v>
      </c>
      <c r="AV292" s="12" t="s">
        <v>79</v>
      </c>
      <c r="AW292" s="12" t="s">
        <v>34</v>
      </c>
      <c r="AX292" s="12" t="s">
        <v>72</v>
      </c>
      <c r="AY292" s="240" t="s">
        <v>136</v>
      </c>
    </row>
    <row r="293" spans="2:51" s="12" customFormat="1" ht="12">
      <c r="B293" s="231"/>
      <c r="C293" s="232"/>
      <c r="D293" s="228" t="s">
        <v>147</v>
      </c>
      <c r="E293" s="233" t="s">
        <v>19</v>
      </c>
      <c r="F293" s="234" t="s">
        <v>323</v>
      </c>
      <c r="G293" s="232"/>
      <c r="H293" s="233" t="s">
        <v>19</v>
      </c>
      <c r="I293" s="235"/>
      <c r="J293" s="232"/>
      <c r="K293" s="232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147</v>
      </c>
      <c r="AU293" s="240" t="s">
        <v>81</v>
      </c>
      <c r="AV293" s="12" t="s">
        <v>79</v>
      </c>
      <c r="AW293" s="12" t="s">
        <v>34</v>
      </c>
      <c r="AX293" s="12" t="s">
        <v>72</v>
      </c>
      <c r="AY293" s="240" t="s">
        <v>136</v>
      </c>
    </row>
    <row r="294" spans="2:51" s="13" customFormat="1" ht="12">
      <c r="B294" s="241"/>
      <c r="C294" s="242"/>
      <c r="D294" s="228" t="s">
        <v>147</v>
      </c>
      <c r="E294" s="243" t="s">
        <v>19</v>
      </c>
      <c r="F294" s="244" t="s">
        <v>1481</v>
      </c>
      <c r="G294" s="242"/>
      <c r="H294" s="245">
        <v>132.813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147</v>
      </c>
      <c r="AU294" s="251" t="s">
        <v>81</v>
      </c>
      <c r="AV294" s="13" t="s">
        <v>81</v>
      </c>
      <c r="AW294" s="13" t="s">
        <v>34</v>
      </c>
      <c r="AX294" s="13" t="s">
        <v>72</v>
      </c>
      <c r="AY294" s="251" t="s">
        <v>136</v>
      </c>
    </row>
    <row r="295" spans="2:51" s="14" customFormat="1" ht="12">
      <c r="B295" s="252"/>
      <c r="C295" s="253"/>
      <c r="D295" s="228" t="s">
        <v>147</v>
      </c>
      <c r="E295" s="254" t="s">
        <v>19</v>
      </c>
      <c r="F295" s="255" t="s">
        <v>150</v>
      </c>
      <c r="G295" s="253"/>
      <c r="H295" s="256">
        <v>132.813</v>
      </c>
      <c r="I295" s="257"/>
      <c r="J295" s="253"/>
      <c r="K295" s="253"/>
      <c r="L295" s="258"/>
      <c r="M295" s="259"/>
      <c r="N295" s="260"/>
      <c r="O295" s="260"/>
      <c r="P295" s="260"/>
      <c r="Q295" s="260"/>
      <c r="R295" s="260"/>
      <c r="S295" s="260"/>
      <c r="T295" s="261"/>
      <c r="AT295" s="262" t="s">
        <v>147</v>
      </c>
      <c r="AU295" s="262" t="s">
        <v>81</v>
      </c>
      <c r="AV295" s="14" t="s">
        <v>143</v>
      </c>
      <c r="AW295" s="14" t="s">
        <v>34</v>
      </c>
      <c r="AX295" s="14" t="s">
        <v>79</v>
      </c>
      <c r="AY295" s="262" t="s">
        <v>136</v>
      </c>
    </row>
    <row r="296" spans="2:65" s="1" customFormat="1" ht="20.4" customHeight="1">
      <c r="B296" s="39"/>
      <c r="C296" s="216" t="s">
        <v>376</v>
      </c>
      <c r="D296" s="216" t="s">
        <v>138</v>
      </c>
      <c r="E296" s="217" t="s">
        <v>327</v>
      </c>
      <c r="F296" s="218" t="s">
        <v>328</v>
      </c>
      <c r="G296" s="219" t="s">
        <v>141</v>
      </c>
      <c r="H296" s="220">
        <v>68</v>
      </c>
      <c r="I296" s="221"/>
      <c r="J296" s="222">
        <f>ROUND(I296*H296,2)</f>
        <v>0</v>
      </c>
      <c r="K296" s="218" t="s">
        <v>142</v>
      </c>
      <c r="L296" s="44"/>
      <c r="M296" s="223" t="s">
        <v>19</v>
      </c>
      <c r="N296" s="224" t="s">
        <v>43</v>
      </c>
      <c r="O296" s="80"/>
      <c r="P296" s="225">
        <f>O296*H296</f>
        <v>0</v>
      </c>
      <c r="Q296" s="225">
        <v>0.00015</v>
      </c>
      <c r="R296" s="225">
        <f>Q296*H296</f>
        <v>0.010199999999999999</v>
      </c>
      <c r="S296" s="225">
        <v>0</v>
      </c>
      <c r="T296" s="226">
        <f>S296*H296</f>
        <v>0</v>
      </c>
      <c r="AR296" s="18" t="s">
        <v>143</v>
      </c>
      <c r="AT296" s="18" t="s">
        <v>138</v>
      </c>
      <c r="AU296" s="18" t="s">
        <v>81</v>
      </c>
      <c r="AY296" s="18" t="s">
        <v>136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8" t="s">
        <v>79</v>
      </c>
      <c r="BK296" s="227">
        <f>ROUND(I296*H296,2)</f>
        <v>0</v>
      </c>
      <c r="BL296" s="18" t="s">
        <v>143</v>
      </c>
      <c r="BM296" s="18" t="s">
        <v>1482</v>
      </c>
    </row>
    <row r="297" spans="2:47" s="1" customFormat="1" ht="12">
      <c r="B297" s="39"/>
      <c r="C297" s="40"/>
      <c r="D297" s="228" t="s">
        <v>145</v>
      </c>
      <c r="E297" s="40"/>
      <c r="F297" s="229" t="s">
        <v>330</v>
      </c>
      <c r="G297" s="40"/>
      <c r="H297" s="40"/>
      <c r="I297" s="143"/>
      <c r="J297" s="40"/>
      <c r="K297" s="40"/>
      <c r="L297" s="44"/>
      <c r="M297" s="230"/>
      <c r="N297" s="80"/>
      <c r="O297" s="80"/>
      <c r="P297" s="80"/>
      <c r="Q297" s="80"/>
      <c r="R297" s="80"/>
      <c r="S297" s="80"/>
      <c r="T297" s="81"/>
      <c r="AT297" s="18" t="s">
        <v>145</v>
      </c>
      <c r="AU297" s="18" t="s">
        <v>81</v>
      </c>
    </row>
    <row r="298" spans="2:51" s="12" customFormat="1" ht="12">
      <c r="B298" s="231"/>
      <c r="C298" s="232"/>
      <c r="D298" s="228" t="s">
        <v>147</v>
      </c>
      <c r="E298" s="233" t="s">
        <v>19</v>
      </c>
      <c r="F298" s="234" t="s">
        <v>322</v>
      </c>
      <c r="G298" s="232"/>
      <c r="H298" s="233" t="s">
        <v>19</v>
      </c>
      <c r="I298" s="235"/>
      <c r="J298" s="232"/>
      <c r="K298" s="232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147</v>
      </c>
      <c r="AU298" s="240" t="s">
        <v>81</v>
      </c>
      <c r="AV298" s="12" t="s">
        <v>79</v>
      </c>
      <c r="AW298" s="12" t="s">
        <v>34</v>
      </c>
      <c r="AX298" s="12" t="s">
        <v>72</v>
      </c>
      <c r="AY298" s="240" t="s">
        <v>136</v>
      </c>
    </row>
    <row r="299" spans="2:51" s="12" customFormat="1" ht="12">
      <c r="B299" s="231"/>
      <c r="C299" s="232"/>
      <c r="D299" s="228" t="s">
        <v>147</v>
      </c>
      <c r="E299" s="233" t="s">
        <v>19</v>
      </c>
      <c r="F299" s="234" t="s">
        <v>331</v>
      </c>
      <c r="G299" s="232"/>
      <c r="H299" s="233" t="s">
        <v>19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147</v>
      </c>
      <c r="AU299" s="240" t="s">
        <v>81</v>
      </c>
      <c r="AV299" s="12" t="s">
        <v>79</v>
      </c>
      <c r="AW299" s="12" t="s">
        <v>34</v>
      </c>
      <c r="AX299" s="12" t="s">
        <v>72</v>
      </c>
      <c r="AY299" s="240" t="s">
        <v>136</v>
      </c>
    </row>
    <row r="300" spans="2:51" s="12" customFormat="1" ht="12">
      <c r="B300" s="231"/>
      <c r="C300" s="232"/>
      <c r="D300" s="228" t="s">
        <v>147</v>
      </c>
      <c r="E300" s="233" t="s">
        <v>19</v>
      </c>
      <c r="F300" s="234" t="s">
        <v>1483</v>
      </c>
      <c r="G300" s="232"/>
      <c r="H300" s="233" t="s">
        <v>19</v>
      </c>
      <c r="I300" s="235"/>
      <c r="J300" s="232"/>
      <c r="K300" s="232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147</v>
      </c>
      <c r="AU300" s="240" t="s">
        <v>81</v>
      </c>
      <c r="AV300" s="12" t="s">
        <v>79</v>
      </c>
      <c r="AW300" s="12" t="s">
        <v>34</v>
      </c>
      <c r="AX300" s="12" t="s">
        <v>72</v>
      </c>
      <c r="AY300" s="240" t="s">
        <v>136</v>
      </c>
    </row>
    <row r="301" spans="2:51" s="13" customFormat="1" ht="12">
      <c r="B301" s="241"/>
      <c r="C301" s="242"/>
      <c r="D301" s="228" t="s">
        <v>147</v>
      </c>
      <c r="E301" s="243" t="s">
        <v>19</v>
      </c>
      <c r="F301" s="244" t="s">
        <v>1484</v>
      </c>
      <c r="G301" s="242"/>
      <c r="H301" s="245">
        <v>68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147</v>
      </c>
      <c r="AU301" s="251" t="s">
        <v>81</v>
      </c>
      <c r="AV301" s="13" t="s">
        <v>81</v>
      </c>
      <c r="AW301" s="13" t="s">
        <v>34</v>
      </c>
      <c r="AX301" s="13" t="s">
        <v>72</v>
      </c>
      <c r="AY301" s="251" t="s">
        <v>136</v>
      </c>
    </row>
    <row r="302" spans="2:51" s="14" customFormat="1" ht="12">
      <c r="B302" s="252"/>
      <c r="C302" s="253"/>
      <c r="D302" s="228" t="s">
        <v>147</v>
      </c>
      <c r="E302" s="254" t="s">
        <v>19</v>
      </c>
      <c r="F302" s="255" t="s">
        <v>150</v>
      </c>
      <c r="G302" s="253"/>
      <c r="H302" s="256">
        <v>68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AT302" s="262" t="s">
        <v>147</v>
      </c>
      <c r="AU302" s="262" t="s">
        <v>81</v>
      </c>
      <c r="AV302" s="14" t="s">
        <v>143</v>
      </c>
      <c r="AW302" s="14" t="s">
        <v>34</v>
      </c>
      <c r="AX302" s="14" t="s">
        <v>79</v>
      </c>
      <c r="AY302" s="262" t="s">
        <v>136</v>
      </c>
    </row>
    <row r="303" spans="2:65" s="1" customFormat="1" ht="20.4" customHeight="1">
      <c r="B303" s="39"/>
      <c r="C303" s="216" t="s">
        <v>383</v>
      </c>
      <c r="D303" s="216" t="s">
        <v>138</v>
      </c>
      <c r="E303" s="217" t="s">
        <v>335</v>
      </c>
      <c r="F303" s="218" t="s">
        <v>336</v>
      </c>
      <c r="G303" s="219" t="s">
        <v>141</v>
      </c>
      <c r="H303" s="220">
        <v>68</v>
      </c>
      <c r="I303" s="221"/>
      <c r="J303" s="222">
        <f>ROUND(I303*H303,2)</f>
        <v>0</v>
      </c>
      <c r="K303" s="218" t="s">
        <v>142</v>
      </c>
      <c r="L303" s="44"/>
      <c r="M303" s="223" t="s">
        <v>19</v>
      </c>
      <c r="N303" s="224" t="s">
        <v>43</v>
      </c>
      <c r="O303" s="80"/>
      <c r="P303" s="225">
        <f>O303*H303</f>
        <v>0</v>
      </c>
      <c r="Q303" s="225">
        <v>0</v>
      </c>
      <c r="R303" s="225">
        <f>Q303*H303</f>
        <v>0</v>
      </c>
      <c r="S303" s="225">
        <v>0</v>
      </c>
      <c r="T303" s="226">
        <f>S303*H303</f>
        <v>0</v>
      </c>
      <c r="AR303" s="18" t="s">
        <v>143</v>
      </c>
      <c r="AT303" s="18" t="s">
        <v>138</v>
      </c>
      <c r="AU303" s="18" t="s">
        <v>81</v>
      </c>
      <c r="AY303" s="18" t="s">
        <v>136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8" t="s">
        <v>79</v>
      </c>
      <c r="BK303" s="227">
        <f>ROUND(I303*H303,2)</f>
        <v>0</v>
      </c>
      <c r="BL303" s="18" t="s">
        <v>143</v>
      </c>
      <c r="BM303" s="18" t="s">
        <v>1485</v>
      </c>
    </row>
    <row r="304" spans="2:47" s="1" customFormat="1" ht="12">
      <c r="B304" s="39"/>
      <c r="C304" s="40"/>
      <c r="D304" s="228" t="s">
        <v>145</v>
      </c>
      <c r="E304" s="40"/>
      <c r="F304" s="229" t="s">
        <v>338</v>
      </c>
      <c r="G304" s="40"/>
      <c r="H304" s="40"/>
      <c r="I304" s="143"/>
      <c r="J304" s="40"/>
      <c r="K304" s="40"/>
      <c r="L304" s="44"/>
      <c r="M304" s="230"/>
      <c r="N304" s="80"/>
      <c r="O304" s="80"/>
      <c r="P304" s="80"/>
      <c r="Q304" s="80"/>
      <c r="R304" s="80"/>
      <c r="S304" s="80"/>
      <c r="T304" s="81"/>
      <c r="AT304" s="18" t="s">
        <v>145</v>
      </c>
      <c r="AU304" s="18" t="s">
        <v>81</v>
      </c>
    </row>
    <row r="305" spans="2:51" s="12" customFormat="1" ht="12">
      <c r="B305" s="231"/>
      <c r="C305" s="232"/>
      <c r="D305" s="228" t="s">
        <v>147</v>
      </c>
      <c r="E305" s="233" t="s">
        <v>19</v>
      </c>
      <c r="F305" s="234" t="s">
        <v>322</v>
      </c>
      <c r="G305" s="232"/>
      <c r="H305" s="233" t="s">
        <v>19</v>
      </c>
      <c r="I305" s="235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147</v>
      </c>
      <c r="AU305" s="240" t="s">
        <v>81</v>
      </c>
      <c r="AV305" s="12" t="s">
        <v>79</v>
      </c>
      <c r="AW305" s="12" t="s">
        <v>34</v>
      </c>
      <c r="AX305" s="12" t="s">
        <v>72</v>
      </c>
      <c r="AY305" s="240" t="s">
        <v>136</v>
      </c>
    </row>
    <row r="306" spans="2:51" s="12" customFormat="1" ht="12">
      <c r="B306" s="231"/>
      <c r="C306" s="232"/>
      <c r="D306" s="228" t="s">
        <v>147</v>
      </c>
      <c r="E306" s="233" t="s">
        <v>19</v>
      </c>
      <c r="F306" s="234" t="s">
        <v>331</v>
      </c>
      <c r="G306" s="232"/>
      <c r="H306" s="233" t="s">
        <v>19</v>
      </c>
      <c r="I306" s="235"/>
      <c r="J306" s="232"/>
      <c r="K306" s="232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147</v>
      </c>
      <c r="AU306" s="240" t="s">
        <v>81</v>
      </c>
      <c r="AV306" s="12" t="s">
        <v>79</v>
      </c>
      <c r="AW306" s="12" t="s">
        <v>34</v>
      </c>
      <c r="AX306" s="12" t="s">
        <v>72</v>
      </c>
      <c r="AY306" s="240" t="s">
        <v>136</v>
      </c>
    </row>
    <row r="307" spans="2:51" s="13" customFormat="1" ht="12">
      <c r="B307" s="241"/>
      <c r="C307" s="242"/>
      <c r="D307" s="228" t="s">
        <v>147</v>
      </c>
      <c r="E307" s="243" t="s">
        <v>19</v>
      </c>
      <c r="F307" s="244" t="s">
        <v>1484</v>
      </c>
      <c r="G307" s="242"/>
      <c r="H307" s="245">
        <v>68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147</v>
      </c>
      <c r="AU307" s="251" t="s">
        <v>81</v>
      </c>
      <c r="AV307" s="13" t="s">
        <v>81</v>
      </c>
      <c r="AW307" s="13" t="s">
        <v>34</v>
      </c>
      <c r="AX307" s="13" t="s">
        <v>72</v>
      </c>
      <c r="AY307" s="251" t="s">
        <v>136</v>
      </c>
    </row>
    <row r="308" spans="2:51" s="14" customFormat="1" ht="12">
      <c r="B308" s="252"/>
      <c r="C308" s="253"/>
      <c r="D308" s="228" t="s">
        <v>147</v>
      </c>
      <c r="E308" s="254" t="s">
        <v>19</v>
      </c>
      <c r="F308" s="255" t="s">
        <v>150</v>
      </c>
      <c r="G308" s="253"/>
      <c r="H308" s="256">
        <v>68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147</v>
      </c>
      <c r="AU308" s="262" t="s">
        <v>81</v>
      </c>
      <c r="AV308" s="14" t="s">
        <v>143</v>
      </c>
      <c r="AW308" s="14" t="s">
        <v>34</v>
      </c>
      <c r="AX308" s="14" t="s">
        <v>79</v>
      </c>
      <c r="AY308" s="262" t="s">
        <v>136</v>
      </c>
    </row>
    <row r="309" spans="2:65" s="1" customFormat="1" ht="20.4" customHeight="1">
      <c r="B309" s="39"/>
      <c r="C309" s="263" t="s">
        <v>393</v>
      </c>
      <c r="D309" s="263" t="s">
        <v>340</v>
      </c>
      <c r="E309" s="264" t="s">
        <v>341</v>
      </c>
      <c r="F309" s="265" t="s">
        <v>342</v>
      </c>
      <c r="G309" s="266" t="s">
        <v>343</v>
      </c>
      <c r="H309" s="267">
        <v>0.919</v>
      </c>
      <c r="I309" s="268"/>
      <c r="J309" s="269">
        <f>ROUND(I309*H309,2)</f>
        <v>0</v>
      </c>
      <c r="K309" s="265" t="s">
        <v>142</v>
      </c>
      <c r="L309" s="270"/>
      <c r="M309" s="271" t="s">
        <v>19</v>
      </c>
      <c r="N309" s="272" t="s">
        <v>43</v>
      </c>
      <c r="O309" s="80"/>
      <c r="P309" s="225">
        <f>O309*H309</f>
        <v>0</v>
      </c>
      <c r="Q309" s="225">
        <v>1</v>
      </c>
      <c r="R309" s="225">
        <f>Q309*H309</f>
        <v>0.919</v>
      </c>
      <c r="S309" s="225">
        <v>0</v>
      </c>
      <c r="T309" s="226">
        <f>S309*H309</f>
        <v>0</v>
      </c>
      <c r="AR309" s="18" t="s">
        <v>197</v>
      </c>
      <c r="AT309" s="18" t="s">
        <v>340</v>
      </c>
      <c r="AU309" s="18" t="s">
        <v>81</v>
      </c>
      <c r="AY309" s="18" t="s">
        <v>136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8" t="s">
        <v>79</v>
      </c>
      <c r="BK309" s="227">
        <f>ROUND(I309*H309,2)</f>
        <v>0</v>
      </c>
      <c r="BL309" s="18" t="s">
        <v>143</v>
      </c>
      <c r="BM309" s="18" t="s">
        <v>1486</v>
      </c>
    </row>
    <row r="310" spans="2:47" s="1" customFormat="1" ht="12">
      <c r="B310" s="39"/>
      <c r="C310" s="40"/>
      <c r="D310" s="228" t="s">
        <v>145</v>
      </c>
      <c r="E310" s="40"/>
      <c r="F310" s="229" t="s">
        <v>342</v>
      </c>
      <c r="G310" s="40"/>
      <c r="H310" s="40"/>
      <c r="I310" s="143"/>
      <c r="J310" s="40"/>
      <c r="K310" s="40"/>
      <c r="L310" s="44"/>
      <c r="M310" s="230"/>
      <c r="N310" s="80"/>
      <c r="O310" s="80"/>
      <c r="P310" s="80"/>
      <c r="Q310" s="80"/>
      <c r="R310" s="80"/>
      <c r="S310" s="80"/>
      <c r="T310" s="81"/>
      <c r="AT310" s="18" t="s">
        <v>145</v>
      </c>
      <c r="AU310" s="18" t="s">
        <v>81</v>
      </c>
    </row>
    <row r="311" spans="2:51" s="12" customFormat="1" ht="12">
      <c r="B311" s="231"/>
      <c r="C311" s="232"/>
      <c r="D311" s="228" t="s">
        <v>147</v>
      </c>
      <c r="E311" s="233" t="s">
        <v>19</v>
      </c>
      <c r="F311" s="234" t="s">
        <v>345</v>
      </c>
      <c r="G311" s="232"/>
      <c r="H311" s="233" t="s">
        <v>19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147</v>
      </c>
      <c r="AU311" s="240" t="s">
        <v>81</v>
      </c>
      <c r="AV311" s="12" t="s">
        <v>79</v>
      </c>
      <c r="AW311" s="12" t="s">
        <v>34</v>
      </c>
      <c r="AX311" s="12" t="s">
        <v>72</v>
      </c>
      <c r="AY311" s="240" t="s">
        <v>136</v>
      </c>
    </row>
    <row r="312" spans="2:51" s="12" customFormat="1" ht="12">
      <c r="B312" s="231"/>
      <c r="C312" s="232"/>
      <c r="D312" s="228" t="s">
        <v>147</v>
      </c>
      <c r="E312" s="233" t="s">
        <v>19</v>
      </c>
      <c r="F312" s="234" t="s">
        <v>346</v>
      </c>
      <c r="G312" s="232"/>
      <c r="H312" s="233" t="s">
        <v>19</v>
      </c>
      <c r="I312" s="235"/>
      <c r="J312" s="232"/>
      <c r="K312" s="232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147</v>
      </c>
      <c r="AU312" s="240" t="s">
        <v>81</v>
      </c>
      <c r="AV312" s="12" t="s">
        <v>79</v>
      </c>
      <c r="AW312" s="12" t="s">
        <v>34</v>
      </c>
      <c r="AX312" s="12" t="s">
        <v>72</v>
      </c>
      <c r="AY312" s="240" t="s">
        <v>136</v>
      </c>
    </row>
    <row r="313" spans="2:51" s="13" customFormat="1" ht="12">
      <c r="B313" s="241"/>
      <c r="C313" s="242"/>
      <c r="D313" s="228" t="s">
        <v>147</v>
      </c>
      <c r="E313" s="243" t="s">
        <v>19</v>
      </c>
      <c r="F313" s="244" t="s">
        <v>1487</v>
      </c>
      <c r="G313" s="242"/>
      <c r="H313" s="245">
        <v>0.919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147</v>
      </c>
      <c r="AU313" s="251" t="s">
        <v>81</v>
      </c>
      <c r="AV313" s="13" t="s">
        <v>81</v>
      </c>
      <c r="AW313" s="13" t="s">
        <v>34</v>
      </c>
      <c r="AX313" s="13" t="s">
        <v>72</v>
      </c>
      <c r="AY313" s="251" t="s">
        <v>136</v>
      </c>
    </row>
    <row r="314" spans="2:51" s="14" customFormat="1" ht="12">
      <c r="B314" s="252"/>
      <c r="C314" s="253"/>
      <c r="D314" s="228" t="s">
        <v>147</v>
      </c>
      <c r="E314" s="254" t="s">
        <v>19</v>
      </c>
      <c r="F314" s="255" t="s">
        <v>150</v>
      </c>
      <c r="G314" s="253"/>
      <c r="H314" s="256">
        <v>0.919</v>
      </c>
      <c r="I314" s="257"/>
      <c r="J314" s="253"/>
      <c r="K314" s="253"/>
      <c r="L314" s="258"/>
      <c r="M314" s="259"/>
      <c r="N314" s="260"/>
      <c r="O314" s="260"/>
      <c r="P314" s="260"/>
      <c r="Q314" s="260"/>
      <c r="R314" s="260"/>
      <c r="S314" s="260"/>
      <c r="T314" s="261"/>
      <c r="AT314" s="262" t="s">
        <v>147</v>
      </c>
      <c r="AU314" s="262" t="s">
        <v>81</v>
      </c>
      <c r="AV314" s="14" t="s">
        <v>143</v>
      </c>
      <c r="AW314" s="14" t="s">
        <v>34</v>
      </c>
      <c r="AX314" s="14" t="s">
        <v>79</v>
      </c>
      <c r="AY314" s="262" t="s">
        <v>136</v>
      </c>
    </row>
    <row r="315" spans="2:65" s="1" customFormat="1" ht="20.4" customHeight="1">
      <c r="B315" s="39"/>
      <c r="C315" s="216" t="s">
        <v>400</v>
      </c>
      <c r="D315" s="216" t="s">
        <v>138</v>
      </c>
      <c r="E315" s="217" t="s">
        <v>350</v>
      </c>
      <c r="F315" s="218" t="s">
        <v>351</v>
      </c>
      <c r="G315" s="219" t="s">
        <v>141</v>
      </c>
      <c r="H315" s="220">
        <v>68</v>
      </c>
      <c r="I315" s="221"/>
      <c r="J315" s="222">
        <f>ROUND(I315*H315,2)</f>
        <v>0</v>
      </c>
      <c r="K315" s="218" t="s">
        <v>142</v>
      </c>
      <c r="L315" s="44"/>
      <c r="M315" s="223" t="s">
        <v>19</v>
      </c>
      <c r="N315" s="224" t="s">
        <v>43</v>
      </c>
      <c r="O315" s="80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AR315" s="18" t="s">
        <v>143</v>
      </c>
      <c r="AT315" s="18" t="s">
        <v>138</v>
      </c>
      <c r="AU315" s="18" t="s">
        <v>81</v>
      </c>
      <c r="AY315" s="18" t="s">
        <v>136</v>
      </c>
      <c r="BE315" s="227">
        <f>IF(N315="základní",J315,0)</f>
        <v>0</v>
      </c>
      <c r="BF315" s="227">
        <f>IF(N315="snížená",J315,0)</f>
        <v>0</v>
      </c>
      <c r="BG315" s="227">
        <f>IF(N315="zákl. přenesená",J315,0)</f>
        <v>0</v>
      </c>
      <c r="BH315" s="227">
        <f>IF(N315="sníž. přenesená",J315,0)</f>
        <v>0</v>
      </c>
      <c r="BI315" s="227">
        <f>IF(N315="nulová",J315,0)</f>
        <v>0</v>
      </c>
      <c r="BJ315" s="18" t="s">
        <v>79</v>
      </c>
      <c r="BK315" s="227">
        <f>ROUND(I315*H315,2)</f>
        <v>0</v>
      </c>
      <c r="BL315" s="18" t="s">
        <v>143</v>
      </c>
      <c r="BM315" s="18" t="s">
        <v>1488</v>
      </c>
    </row>
    <row r="316" spans="2:47" s="1" customFormat="1" ht="12">
      <c r="B316" s="39"/>
      <c r="C316" s="40"/>
      <c r="D316" s="228" t="s">
        <v>145</v>
      </c>
      <c r="E316" s="40"/>
      <c r="F316" s="229" t="s">
        <v>353</v>
      </c>
      <c r="G316" s="40"/>
      <c r="H316" s="40"/>
      <c r="I316" s="143"/>
      <c r="J316" s="40"/>
      <c r="K316" s="40"/>
      <c r="L316" s="44"/>
      <c r="M316" s="230"/>
      <c r="N316" s="80"/>
      <c r="O316" s="80"/>
      <c r="P316" s="80"/>
      <c r="Q316" s="80"/>
      <c r="R316" s="80"/>
      <c r="S316" s="80"/>
      <c r="T316" s="81"/>
      <c r="AT316" s="18" t="s">
        <v>145</v>
      </c>
      <c r="AU316" s="18" t="s">
        <v>81</v>
      </c>
    </row>
    <row r="317" spans="2:51" s="12" customFormat="1" ht="12">
      <c r="B317" s="231"/>
      <c r="C317" s="232"/>
      <c r="D317" s="228" t="s">
        <v>147</v>
      </c>
      <c r="E317" s="233" t="s">
        <v>19</v>
      </c>
      <c r="F317" s="234" t="s">
        <v>354</v>
      </c>
      <c r="G317" s="232"/>
      <c r="H317" s="233" t="s">
        <v>19</v>
      </c>
      <c r="I317" s="235"/>
      <c r="J317" s="232"/>
      <c r="K317" s="232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147</v>
      </c>
      <c r="AU317" s="240" t="s">
        <v>81</v>
      </c>
      <c r="AV317" s="12" t="s">
        <v>79</v>
      </c>
      <c r="AW317" s="12" t="s">
        <v>34</v>
      </c>
      <c r="AX317" s="12" t="s">
        <v>72</v>
      </c>
      <c r="AY317" s="240" t="s">
        <v>136</v>
      </c>
    </row>
    <row r="318" spans="2:51" s="13" customFormat="1" ht="12">
      <c r="B318" s="241"/>
      <c r="C318" s="242"/>
      <c r="D318" s="228" t="s">
        <v>147</v>
      </c>
      <c r="E318" s="243" t="s">
        <v>19</v>
      </c>
      <c r="F318" s="244" t="s">
        <v>665</v>
      </c>
      <c r="G318" s="242"/>
      <c r="H318" s="245">
        <v>68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147</v>
      </c>
      <c r="AU318" s="251" t="s">
        <v>81</v>
      </c>
      <c r="AV318" s="13" t="s">
        <v>81</v>
      </c>
      <c r="AW318" s="13" t="s">
        <v>34</v>
      </c>
      <c r="AX318" s="13" t="s">
        <v>72</v>
      </c>
      <c r="AY318" s="251" t="s">
        <v>136</v>
      </c>
    </row>
    <row r="319" spans="2:51" s="14" customFormat="1" ht="12">
      <c r="B319" s="252"/>
      <c r="C319" s="253"/>
      <c r="D319" s="228" t="s">
        <v>147</v>
      </c>
      <c r="E319" s="254" t="s">
        <v>19</v>
      </c>
      <c r="F319" s="255" t="s">
        <v>150</v>
      </c>
      <c r="G319" s="253"/>
      <c r="H319" s="256">
        <v>68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AT319" s="262" t="s">
        <v>147</v>
      </c>
      <c r="AU319" s="262" t="s">
        <v>81</v>
      </c>
      <c r="AV319" s="14" t="s">
        <v>143</v>
      </c>
      <c r="AW319" s="14" t="s">
        <v>34</v>
      </c>
      <c r="AX319" s="14" t="s">
        <v>79</v>
      </c>
      <c r="AY319" s="262" t="s">
        <v>136</v>
      </c>
    </row>
    <row r="320" spans="2:65" s="1" customFormat="1" ht="20.4" customHeight="1">
      <c r="B320" s="39"/>
      <c r="C320" s="216" t="s">
        <v>406</v>
      </c>
      <c r="D320" s="216" t="s">
        <v>138</v>
      </c>
      <c r="E320" s="217" t="s">
        <v>357</v>
      </c>
      <c r="F320" s="218" t="s">
        <v>358</v>
      </c>
      <c r="G320" s="219" t="s">
        <v>343</v>
      </c>
      <c r="H320" s="220">
        <v>3.119</v>
      </c>
      <c r="I320" s="221"/>
      <c r="J320" s="222">
        <f>ROUND(I320*H320,2)</f>
        <v>0</v>
      </c>
      <c r="K320" s="218" t="s">
        <v>142</v>
      </c>
      <c r="L320" s="44"/>
      <c r="M320" s="223" t="s">
        <v>19</v>
      </c>
      <c r="N320" s="224" t="s">
        <v>43</v>
      </c>
      <c r="O320" s="80"/>
      <c r="P320" s="225">
        <f>O320*H320</f>
        <v>0</v>
      </c>
      <c r="Q320" s="225">
        <v>0.00577</v>
      </c>
      <c r="R320" s="225">
        <f>Q320*H320</f>
        <v>0.01799663</v>
      </c>
      <c r="S320" s="225">
        <v>0</v>
      </c>
      <c r="T320" s="226">
        <f>S320*H320</f>
        <v>0</v>
      </c>
      <c r="AR320" s="18" t="s">
        <v>143</v>
      </c>
      <c r="AT320" s="18" t="s">
        <v>138</v>
      </c>
      <c r="AU320" s="18" t="s">
        <v>81</v>
      </c>
      <c r="AY320" s="18" t="s">
        <v>136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8" t="s">
        <v>79</v>
      </c>
      <c r="BK320" s="227">
        <f>ROUND(I320*H320,2)</f>
        <v>0</v>
      </c>
      <c r="BL320" s="18" t="s">
        <v>143</v>
      </c>
      <c r="BM320" s="18" t="s">
        <v>1489</v>
      </c>
    </row>
    <row r="321" spans="2:47" s="1" customFormat="1" ht="12">
      <c r="B321" s="39"/>
      <c r="C321" s="40"/>
      <c r="D321" s="228" t="s">
        <v>145</v>
      </c>
      <c r="E321" s="40"/>
      <c r="F321" s="229" t="s">
        <v>360</v>
      </c>
      <c r="G321" s="40"/>
      <c r="H321" s="40"/>
      <c r="I321" s="143"/>
      <c r="J321" s="40"/>
      <c r="K321" s="40"/>
      <c r="L321" s="44"/>
      <c r="M321" s="230"/>
      <c r="N321" s="80"/>
      <c r="O321" s="80"/>
      <c r="P321" s="80"/>
      <c r="Q321" s="80"/>
      <c r="R321" s="80"/>
      <c r="S321" s="80"/>
      <c r="T321" s="81"/>
      <c r="AT321" s="18" t="s">
        <v>145</v>
      </c>
      <c r="AU321" s="18" t="s">
        <v>81</v>
      </c>
    </row>
    <row r="322" spans="2:51" s="12" customFormat="1" ht="12">
      <c r="B322" s="231"/>
      <c r="C322" s="232"/>
      <c r="D322" s="228" t="s">
        <v>147</v>
      </c>
      <c r="E322" s="233" t="s">
        <v>19</v>
      </c>
      <c r="F322" s="234" t="s">
        <v>361</v>
      </c>
      <c r="G322" s="232"/>
      <c r="H322" s="233" t="s">
        <v>19</v>
      </c>
      <c r="I322" s="235"/>
      <c r="J322" s="232"/>
      <c r="K322" s="232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147</v>
      </c>
      <c r="AU322" s="240" t="s">
        <v>81</v>
      </c>
      <c r="AV322" s="12" t="s">
        <v>79</v>
      </c>
      <c r="AW322" s="12" t="s">
        <v>34</v>
      </c>
      <c r="AX322" s="12" t="s">
        <v>72</v>
      </c>
      <c r="AY322" s="240" t="s">
        <v>136</v>
      </c>
    </row>
    <row r="323" spans="2:51" s="12" customFormat="1" ht="12">
      <c r="B323" s="231"/>
      <c r="C323" s="232"/>
      <c r="D323" s="228" t="s">
        <v>147</v>
      </c>
      <c r="E323" s="233" t="s">
        <v>19</v>
      </c>
      <c r="F323" s="234" t="s">
        <v>362</v>
      </c>
      <c r="G323" s="232"/>
      <c r="H323" s="233" t="s">
        <v>19</v>
      </c>
      <c r="I323" s="235"/>
      <c r="J323" s="232"/>
      <c r="K323" s="232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147</v>
      </c>
      <c r="AU323" s="240" t="s">
        <v>81</v>
      </c>
      <c r="AV323" s="12" t="s">
        <v>79</v>
      </c>
      <c r="AW323" s="12" t="s">
        <v>34</v>
      </c>
      <c r="AX323" s="12" t="s">
        <v>72</v>
      </c>
      <c r="AY323" s="240" t="s">
        <v>136</v>
      </c>
    </row>
    <row r="324" spans="2:51" s="12" customFormat="1" ht="12">
      <c r="B324" s="231"/>
      <c r="C324" s="232"/>
      <c r="D324" s="228" t="s">
        <v>147</v>
      </c>
      <c r="E324" s="233" t="s">
        <v>19</v>
      </c>
      <c r="F324" s="234" t="s">
        <v>363</v>
      </c>
      <c r="G324" s="232"/>
      <c r="H324" s="233" t="s">
        <v>19</v>
      </c>
      <c r="I324" s="235"/>
      <c r="J324" s="232"/>
      <c r="K324" s="232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147</v>
      </c>
      <c r="AU324" s="240" t="s">
        <v>81</v>
      </c>
      <c r="AV324" s="12" t="s">
        <v>79</v>
      </c>
      <c r="AW324" s="12" t="s">
        <v>34</v>
      </c>
      <c r="AX324" s="12" t="s">
        <v>72</v>
      </c>
      <c r="AY324" s="240" t="s">
        <v>136</v>
      </c>
    </row>
    <row r="325" spans="2:51" s="13" customFormat="1" ht="12">
      <c r="B325" s="241"/>
      <c r="C325" s="242"/>
      <c r="D325" s="228" t="s">
        <v>147</v>
      </c>
      <c r="E325" s="243" t="s">
        <v>19</v>
      </c>
      <c r="F325" s="244" t="s">
        <v>1490</v>
      </c>
      <c r="G325" s="242"/>
      <c r="H325" s="245">
        <v>2.305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147</v>
      </c>
      <c r="AU325" s="251" t="s">
        <v>81</v>
      </c>
      <c r="AV325" s="13" t="s">
        <v>81</v>
      </c>
      <c r="AW325" s="13" t="s">
        <v>34</v>
      </c>
      <c r="AX325" s="13" t="s">
        <v>72</v>
      </c>
      <c r="AY325" s="251" t="s">
        <v>136</v>
      </c>
    </row>
    <row r="326" spans="2:51" s="12" customFormat="1" ht="12">
      <c r="B326" s="231"/>
      <c r="C326" s="232"/>
      <c r="D326" s="228" t="s">
        <v>147</v>
      </c>
      <c r="E326" s="233" t="s">
        <v>19</v>
      </c>
      <c r="F326" s="234" t="s">
        <v>366</v>
      </c>
      <c r="G326" s="232"/>
      <c r="H326" s="233" t="s">
        <v>19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147</v>
      </c>
      <c r="AU326" s="240" t="s">
        <v>81</v>
      </c>
      <c r="AV326" s="12" t="s">
        <v>79</v>
      </c>
      <c r="AW326" s="12" t="s">
        <v>34</v>
      </c>
      <c r="AX326" s="12" t="s">
        <v>72</v>
      </c>
      <c r="AY326" s="240" t="s">
        <v>136</v>
      </c>
    </row>
    <row r="327" spans="2:51" s="13" customFormat="1" ht="12">
      <c r="B327" s="241"/>
      <c r="C327" s="242"/>
      <c r="D327" s="228" t="s">
        <v>147</v>
      </c>
      <c r="E327" s="243" t="s">
        <v>19</v>
      </c>
      <c r="F327" s="244" t="s">
        <v>1491</v>
      </c>
      <c r="G327" s="242"/>
      <c r="H327" s="245">
        <v>0.814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147</v>
      </c>
      <c r="AU327" s="251" t="s">
        <v>81</v>
      </c>
      <c r="AV327" s="13" t="s">
        <v>81</v>
      </c>
      <c r="AW327" s="13" t="s">
        <v>34</v>
      </c>
      <c r="AX327" s="13" t="s">
        <v>72</v>
      </c>
      <c r="AY327" s="251" t="s">
        <v>136</v>
      </c>
    </row>
    <row r="328" spans="2:51" s="14" customFormat="1" ht="12">
      <c r="B328" s="252"/>
      <c r="C328" s="253"/>
      <c r="D328" s="228" t="s">
        <v>147</v>
      </c>
      <c r="E328" s="254" t="s">
        <v>19</v>
      </c>
      <c r="F328" s="255" t="s">
        <v>150</v>
      </c>
      <c r="G328" s="253"/>
      <c r="H328" s="256">
        <v>3.119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147</v>
      </c>
      <c r="AU328" s="262" t="s">
        <v>81</v>
      </c>
      <c r="AV328" s="14" t="s">
        <v>143</v>
      </c>
      <c r="AW328" s="14" t="s">
        <v>34</v>
      </c>
      <c r="AX328" s="14" t="s">
        <v>79</v>
      </c>
      <c r="AY328" s="262" t="s">
        <v>136</v>
      </c>
    </row>
    <row r="329" spans="2:65" s="1" customFormat="1" ht="20.4" customHeight="1">
      <c r="B329" s="39"/>
      <c r="C329" s="263" t="s">
        <v>413</v>
      </c>
      <c r="D329" s="263" t="s">
        <v>340</v>
      </c>
      <c r="E329" s="264" t="s">
        <v>370</v>
      </c>
      <c r="F329" s="265" t="s">
        <v>371</v>
      </c>
      <c r="G329" s="266" t="s">
        <v>343</v>
      </c>
      <c r="H329" s="267">
        <v>1.56</v>
      </c>
      <c r="I329" s="268"/>
      <c r="J329" s="269">
        <f>ROUND(I329*H329,2)</f>
        <v>0</v>
      </c>
      <c r="K329" s="265" t="s">
        <v>142</v>
      </c>
      <c r="L329" s="270"/>
      <c r="M329" s="271" t="s">
        <v>19</v>
      </c>
      <c r="N329" s="272" t="s">
        <v>43</v>
      </c>
      <c r="O329" s="80"/>
      <c r="P329" s="225">
        <f>O329*H329</f>
        <v>0</v>
      </c>
      <c r="Q329" s="225">
        <v>1</v>
      </c>
      <c r="R329" s="225">
        <f>Q329*H329</f>
        <v>1.56</v>
      </c>
      <c r="S329" s="225">
        <v>0</v>
      </c>
      <c r="T329" s="226">
        <f>S329*H329</f>
        <v>0</v>
      </c>
      <c r="AR329" s="18" t="s">
        <v>197</v>
      </c>
      <c r="AT329" s="18" t="s">
        <v>340</v>
      </c>
      <c r="AU329" s="18" t="s">
        <v>81</v>
      </c>
      <c r="AY329" s="18" t="s">
        <v>136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8" t="s">
        <v>79</v>
      </c>
      <c r="BK329" s="227">
        <f>ROUND(I329*H329,2)</f>
        <v>0</v>
      </c>
      <c r="BL329" s="18" t="s">
        <v>143</v>
      </c>
      <c r="BM329" s="18" t="s">
        <v>1492</v>
      </c>
    </row>
    <row r="330" spans="2:47" s="1" customFormat="1" ht="12">
      <c r="B330" s="39"/>
      <c r="C330" s="40"/>
      <c r="D330" s="228" t="s">
        <v>145</v>
      </c>
      <c r="E330" s="40"/>
      <c r="F330" s="229" t="s">
        <v>371</v>
      </c>
      <c r="G330" s="40"/>
      <c r="H330" s="40"/>
      <c r="I330" s="143"/>
      <c r="J330" s="40"/>
      <c r="K330" s="40"/>
      <c r="L330" s="44"/>
      <c r="M330" s="230"/>
      <c r="N330" s="80"/>
      <c r="O330" s="80"/>
      <c r="P330" s="80"/>
      <c r="Q330" s="80"/>
      <c r="R330" s="80"/>
      <c r="S330" s="80"/>
      <c r="T330" s="81"/>
      <c r="AT330" s="18" t="s">
        <v>145</v>
      </c>
      <c r="AU330" s="18" t="s">
        <v>81</v>
      </c>
    </row>
    <row r="331" spans="2:51" s="12" customFormat="1" ht="12">
      <c r="B331" s="231"/>
      <c r="C331" s="232"/>
      <c r="D331" s="228" t="s">
        <v>147</v>
      </c>
      <c r="E331" s="233" t="s">
        <v>19</v>
      </c>
      <c r="F331" s="234" t="s">
        <v>373</v>
      </c>
      <c r="G331" s="232"/>
      <c r="H331" s="233" t="s">
        <v>19</v>
      </c>
      <c r="I331" s="235"/>
      <c r="J331" s="232"/>
      <c r="K331" s="232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147</v>
      </c>
      <c r="AU331" s="240" t="s">
        <v>81</v>
      </c>
      <c r="AV331" s="12" t="s">
        <v>79</v>
      </c>
      <c r="AW331" s="12" t="s">
        <v>34</v>
      </c>
      <c r="AX331" s="12" t="s">
        <v>72</v>
      </c>
      <c r="AY331" s="240" t="s">
        <v>136</v>
      </c>
    </row>
    <row r="332" spans="2:51" s="12" customFormat="1" ht="12">
      <c r="B332" s="231"/>
      <c r="C332" s="232"/>
      <c r="D332" s="228" t="s">
        <v>147</v>
      </c>
      <c r="E332" s="233" t="s">
        <v>19</v>
      </c>
      <c r="F332" s="234" t="s">
        <v>374</v>
      </c>
      <c r="G332" s="232"/>
      <c r="H332" s="233" t="s">
        <v>19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147</v>
      </c>
      <c r="AU332" s="240" t="s">
        <v>81</v>
      </c>
      <c r="AV332" s="12" t="s">
        <v>79</v>
      </c>
      <c r="AW332" s="12" t="s">
        <v>34</v>
      </c>
      <c r="AX332" s="12" t="s">
        <v>72</v>
      </c>
      <c r="AY332" s="240" t="s">
        <v>136</v>
      </c>
    </row>
    <row r="333" spans="2:51" s="13" customFormat="1" ht="12">
      <c r="B333" s="241"/>
      <c r="C333" s="242"/>
      <c r="D333" s="228" t="s">
        <v>147</v>
      </c>
      <c r="E333" s="243" t="s">
        <v>19</v>
      </c>
      <c r="F333" s="244" t="s">
        <v>1493</v>
      </c>
      <c r="G333" s="242"/>
      <c r="H333" s="245">
        <v>1.56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147</v>
      </c>
      <c r="AU333" s="251" t="s">
        <v>81</v>
      </c>
      <c r="AV333" s="13" t="s">
        <v>81</v>
      </c>
      <c r="AW333" s="13" t="s">
        <v>34</v>
      </c>
      <c r="AX333" s="13" t="s">
        <v>72</v>
      </c>
      <c r="AY333" s="251" t="s">
        <v>136</v>
      </c>
    </row>
    <row r="334" spans="2:51" s="14" customFormat="1" ht="12">
      <c r="B334" s="252"/>
      <c r="C334" s="253"/>
      <c r="D334" s="228" t="s">
        <v>147</v>
      </c>
      <c r="E334" s="254" t="s">
        <v>19</v>
      </c>
      <c r="F334" s="255" t="s">
        <v>150</v>
      </c>
      <c r="G334" s="253"/>
      <c r="H334" s="256">
        <v>1.56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AT334" s="262" t="s">
        <v>147</v>
      </c>
      <c r="AU334" s="262" t="s">
        <v>81</v>
      </c>
      <c r="AV334" s="14" t="s">
        <v>143</v>
      </c>
      <c r="AW334" s="14" t="s">
        <v>34</v>
      </c>
      <c r="AX334" s="14" t="s">
        <v>79</v>
      </c>
      <c r="AY334" s="262" t="s">
        <v>136</v>
      </c>
    </row>
    <row r="335" spans="2:65" s="1" customFormat="1" ht="20.4" customHeight="1">
      <c r="B335" s="39"/>
      <c r="C335" s="216" t="s">
        <v>421</v>
      </c>
      <c r="D335" s="216" t="s">
        <v>138</v>
      </c>
      <c r="E335" s="217" t="s">
        <v>377</v>
      </c>
      <c r="F335" s="218" t="s">
        <v>378</v>
      </c>
      <c r="G335" s="219" t="s">
        <v>343</v>
      </c>
      <c r="H335" s="220">
        <v>3.119</v>
      </c>
      <c r="I335" s="221"/>
      <c r="J335" s="222">
        <f>ROUND(I335*H335,2)</f>
        <v>0</v>
      </c>
      <c r="K335" s="218" t="s">
        <v>142</v>
      </c>
      <c r="L335" s="44"/>
      <c r="M335" s="223" t="s">
        <v>19</v>
      </c>
      <c r="N335" s="224" t="s">
        <v>43</v>
      </c>
      <c r="O335" s="80"/>
      <c r="P335" s="225">
        <f>O335*H335</f>
        <v>0</v>
      </c>
      <c r="Q335" s="225">
        <v>0.00072</v>
      </c>
      <c r="R335" s="225">
        <f>Q335*H335</f>
        <v>0.0022456800000000003</v>
      </c>
      <c r="S335" s="225">
        <v>0</v>
      </c>
      <c r="T335" s="226">
        <f>S335*H335</f>
        <v>0</v>
      </c>
      <c r="AR335" s="18" t="s">
        <v>143</v>
      </c>
      <c r="AT335" s="18" t="s">
        <v>138</v>
      </c>
      <c r="AU335" s="18" t="s">
        <v>81</v>
      </c>
      <c r="AY335" s="18" t="s">
        <v>136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8" t="s">
        <v>79</v>
      </c>
      <c r="BK335" s="227">
        <f>ROUND(I335*H335,2)</f>
        <v>0</v>
      </c>
      <c r="BL335" s="18" t="s">
        <v>143</v>
      </c>
      <c r="BM335" s="18" t="s">
        <v>1494</v>
      </c>
    </row>
    <row r="336" spans="2:47" s="1" customFormat="1" ht="12">
      <c r="B336" s="39"/>
      <c r="C336" s="40"/>
      <c r="D336" s="228" t="s">
        <v>145</v>
      </c>
      <c r="E336" s="40"/>
      <c r="F336" s="229" t="s">
        <v>380</v>
      </c>
      <c r="G336" s="40"/>
      <c r="H336" s="40"/>
      <c r="I336" s="143"/>
      <c r="J336" s="40"/>
      <c r="K336" s="40"/>
      <c r="L336" s="44"/>
      <c r="M336" s="230"/>
      <c r="N336" s="80"/>
      <c r="O336" s="80"/>
      <c r="P336" s="80"/>
      <c r="Q336" s="80"/>
      <c r="R336" s="80"/>
      <c r="S336" s="80"/>
      <c r="T336" s="81"/>
      <c r="AT336" s="18" t="s">
        <v>145</v>
      </c>
      <c r="AU336" s="18" t="s">
        <v>81</v>
      </c>
    </row>
    <row r="337" spans="2:51" s="12" customFormat="1" ht="12">
      <c r="B337" s="231"/>
      <c r="C337" s="232"/>
      <c r="D337" s="228" t="s">
        <v>147</v>
      </c>
      <c r="E337" s="233" t="s">
        <v>19</v>
      </c>
      <c r="F337" s="234" t="s">
        <v>381</v>
      </c>
      <c r="G337" s="232"/>
      <c r="H337" s="233" t="s">
        <v>19</v>
      </c>
      <c r="I337" s="235"/>
      <c r="J337" s="232"/>
      <c r="K337" s="232"/>
      <c r="L337" s="236"/>
      <c r="M337" s="237"/>
      <c r="N337" s="238"/>
      <c r="O337" s="238"/>
      <c r="P337" s="238"/>
      <c r="Q337" s="238"/>
      <c r="R337" s="238"/>
      <c r="S337" s="238"/>
      <c r="T337" s="239"/>
      <c r="AT337" s="240" t="s">
        <v>147</v>
      </c>
      <c r="AU337" s="240" t="s">
        <v>81</v>
      </c>
      <c r="AV337" s="12" t="s">
        <v>79</v>
      </c>
      <c r="AW337" s="12" t="s">
        <v>34</v>
      </c>
      <c r="AX337" s="12" t="s">
        <v>72</v>
      </c>
      <c r="AY337" s="240" t="s">
        <v>136</v>
      </c>
    </row>
    <row r="338" spans="2:51" s="13" customFormat="1" ht="12">
      <c r="B338" s="241"/>
      <c r="C338" s="242"/>
      <c r="D338" s="228" t="s">
        <v>147</v>
      </c>
      <c r="E338" s="243" t="s">
        <v>19</v>
      </c>
      <c r="F338" s="244" t="s">
        <v>1495</v>
      </c>
      <c r="G338" s="242"/>
      <c r="H338" s="245">
        <v>3.119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147</v>
      </c>
      <c r="AU338" s="251" t="s">
        <v>81</v>
      </c>
      <c r="AV338" s="13" t="s">
        <v>81</v>
      </c>
      <c r="AW338" s="13" t="s">
        <v>34</v>
      </c>
      <c r="AX338" s="13" t="s">
        <v>72</v>
      </c>
      <c r="AY338" s="251" t="s">
        <v>136</v>
      </c>
    </row>
    <row r="339" spans="2:51" s="14" customFormat="1" ht="12">
      <c r="B339" s="252"/>
      <c r="C339" s="253"/>
      <c r="D339" s="228" t="s">
        <v>147</v>
      </c>
      <c r="E339" s="254" t="s">
        <v>19</v>
      </c>
      <c r="F339" s="255" t="s">
        <v>150</v>
      </c>
      <c r="G339" s="253"/>
      <c r="H339" s="256">
        <v>3.119</v>
      </c>
      <c r="I339" s="257"/>
      <c r="J339" s="253"/>
      <c r="K339" s="253"/>
      <c r="L339" s="258"/>
      <c r="M339" s="259"/>
      <c r="N339" s="260"/>
      <c r="O339" s="260"/>
      <c r="P339" s="260"/>
      <c r="Q339" s="260"/>
      <c r="R339" s="260"/>
      <c r="S339" s="260"/>
      <c r="T339" s="261"/>
      <c r="AT339" s="262" t="s">
        <v>147</v>
      </c>
      <c r="AU339" s="262" t="s">
        <v>81</v>
      </c>
      <c r="AV339" s="14" t="s">
        <v>143</v>
      </c>
      <c r="AW339" s="14" t="s">
        <v>34</v>
      </c>
      <c r="AX339" s="14" t="s">
        <v>79</v>
      </c>
      <c r="AY339" s="262" t="s">
        <v>136</v>
      </c>
    </row>
    <row r="340" spans="2:65" s="1" customFormat="1" ht="20.4" customHeight="1">
      <c r="B340" s="39"/>
      <c r="C340" s="216" t="s">
        <v>428</v>
      </c>
      <c r="D340" s="216" t="s">
        <v>138</v>
      </c>
      <c r="E340" s="217" t="s">
        <v>384</v>
      </c>
      <c r="F340" s="218" t="s">
        <v>385</v>
      </c>
      <c r="G340" s="219" t="s">
        <v>141</v>
      </c>
      <c r="H340" s="220">
        <v>30.5</v>
      </c>
      <c r="I340" s="221"/>
      <c r="J340" s="222">
        <f>ROUND(I340*H340,2)</f>
        <v>0</v>
      </c>
      <c r="K340" s="218" t="s">
        <v>142</v>
      </c>
      <c r="L340" s="44"/>
      <c r="M340" s="223" t="s">
        <v>19</v>
      </c>
      <c r="N340" s="224" t="s">
        <v>43</v>
      </c>
      <c r="O340" s="80"/>
      <c r="P340" s="225">
        <f>O340*H340</f>
        <v>0</v>
      </c>
      <c r="Q340" s="225">
        <v>0.00011</v>
      </c>
      <c r="R340" s="225">
        <f>Q340*H340</f>
        <v>0.003355</v>
      </c>
      <c r="S340" s="225">
        <v>0</v>
      </c>
      <c r="T340" s="226">
        <f>S340*H340</f>
        <v>0</v>
      </c>
      <c r="AR340" s="18" t="s">
        <v>143</v>
      </c>
      <c r="AT340" s="18" t="s">
        <v>138</v>
      </c>
      <c r="AU340" s="18" t="s">
        <v>81</v>
      </c>
      <c r="AY340" s="18" t="s">
        <v>136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8" t="s">
        <v>79</v>
      </c>
      <c r="BK340" s="227">
        <f>ROUND(I340*H340,2)</f>
        <v>0</v>
      </c>
      <c r="BL340" s="18" t="s">
        <v>143</v>
      </c>
      <c r="BM340" s="18" t="s">
        <v>1496</v>
      </c>
    </row>
    <row r="341" spans="2:47" s="1" customFormat="1" ht="12">
      <c r="B341" s="39"/>
      <c r="C341" s="40"/>
      <c r="D341" s="228" t="s">
        <v>145</v>
      </c>
      <c r="E341" s="40"/>
      <c r="F341" s="229" t="s">
        <v>387</v>
      </c>
      <c r="G341" s="40"/>
      <c r="H341" s="40"/>
      <c r="I341" s="143"/>
      <c r="J341" s="40"/>
      <c r="K341" s="40"/>
      <c r="L341" s="44"/>
      <c r="M341" s="230"/>
      <c r="N341" s="80"/>
      <c r="O341" s="80"/>
      <c r="P341" s="80"/>
      <c r="Q341" s="80"/>
      <c r="R341" s="80"/>
      <c r="S341" s="80"/>
      <c r="T341" s="81"/>
      <c r="AT341" s="18" t="s">
        <v>145</v>
      </c>
      <c r="AU341" s="18" t="s">
        <v>81</v>
      </c>
    </row>
    <row r="342" spans="2:51" s="12" customFormat="1" ht="12">
      <c r="B342" s="231"/>
      <c r="C342" s="232"/>
      <c r="D342" s="228" t="s">
        <v>147</v>
      </c>
      <c r="E342" s="233" t="s">
        <v>19</v>
      </c>
      <c r="F342" s="234" t="s">
        <v>388</v>
      </c>
      <c r="G342" s="232"/>
      <c r="H342" s="233" t="s">
        <v>19</v>
      </c>
      <c r="I342" s="235"/>
      <c r="J342" s="232"/>
      <c r="K342" s="232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147</v>
      </c>
      <c r="AU342" s="240" t="s">
        <v>81</v>
      </c>
      <c r="AV342" s="12" t="s">
        <v>79</v>
      </c>
      <c r="AW342" s="12" t="s">
        <v>34</v>
      </c>
      <c r="AX342" s="12" t="s">
        <v>72</v>
      </c>
      <c r="AY342" s="240" t="s">
        <v>136</v>
      </c>
    </row>
    <row r="343" spans="2:51" s="12" customFormat="1" ht="12">
      <c r="B343" s="231"/>
      <c r="C343" s="232"/>
      <c r="D343" s="228" t="s">
        <v>147</v>
      </c>
      <c r="E343" s="233" t="s">
        <v>19</v>
      </c>
      <c r="F343" s="234" t="s">
        <v>389</v>
      </c>
      <c r="G343" s="232"/>
      <c r="H343" s="233" t="s">
        <v>19</v>
      </c>
      <c r="I343" s="235"/>
      <c r="J343" s="232"/>
      <c r="K343" s="232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147</v>
      </c>
      <c r="AU343" s="240" t="s">
        <v>81</v>
      </c>
      <c r="AV343" s="12" t="s">
        <v>79</v>
      </c>
      <c r="AW343" s="12" t="s">
        <v>34</v>
      </c>
      <c r="AX343" s="12" t="s">
        <v>72</v>
      </c>
      <c r="AY343" s="240" t="s">
        <v>136</v>
      </c>
    </row>
    <row r="344" spans="2:51" s="13" customFormat="1" ht="12">
      <c r="B344" s="241"/>
      <c r="C344" s="242"/>
      <c r="D344" s="228" t="s">
        <v>147</v>
      </c>
      <c r="E344" s="243" t="s">
        <v>19</v>
      </c>
      <c r="F344" s="244" t="s">
        <v>1497</v>
      </c>
      <c r="G344" s="242"/>
      <c r="H344" s="245">
        <v>3.5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AT344" s="251" t="s">
        <v>147</v>
      </c>
      <c r="AU344" s="251" t="s">
        <v>81</v>
      </c>
      <c r="AV344" s="13" t="s">
        <v>81</v>
      </c>
      <c r="AW344" s="13" t="s">
        <v>34</v>
      </c>
      <c r="AX344" s="13" t="s">
        <v>72</v>
      </c>
      <c r="AY344" s="251" t="s">
        <v>136</v>
      </c>
    </row>
    <row r="345" spans="2:51" s="13" customFormat="1" ht="12">
      <c r="B345" s="241"/>
      <c r="C345" s="242"/>
      <c r="D345" s="228" t="s">
        <v>147</v>
      </c>
      <c r="E345" s="243" t="s">
        <v>19</v>
      </c>
      <c r="F345" s="244" t="s">
        <v>1498</v>
      </c>
      <c r="G345" s="242"/>
      <c r="H345" s="245">
        <v>9.5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147</v>
      </c>
      <c r="AU345" s="251" t="s">
        <v>81</v>
      </c>
      <c r="AV345" s="13" t="s">
        <v>81</v>
      </c>
      <c r="AW345" s="13" t="s">
        <v>34</v>
      </c>
      <c r="AX345" s="13" t="s">
        <v>72</v>
      </c>
      <c r="AY345" s="251" t="s">
        <v>136</v>
      </c>
    </row>
    <row r="346" spans="2:51" s="13" customFormat="1" ht="12">
      <c r="B346" s="241"/>
      <c r="C346" s="242"/>
      <c r="D346" s="228" t="s">
        <v>147</v>
      </c>
      <c r="E346" s="243" t="s">
        <v>19</v>
      </c>
      <c r="F346" s="244" t="s">
        <v>1499</v>
      </c>
      <c r="G346" s="242"/>
      <c r="H346" s="245">
        <v>11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147</v>
      </c>
      <c r="AU346" s="251" t="s">
        <v>81</v>
      </c>
      <c r="AV346" s="13" t="s">
        <v>81</v>
      </c>
      <c r="AW346" s="13" t="s">
        <v>34</v>
      </c>
      <c r="AX346" s="13" t="s">
        <v>72</v>
      </c>
      <c r="AY346" s="251" t="s">
        <v>136</v>
      </c>
    </row>
    <row r="347" spans="2:51" s="13" customFormat="1" ht="12">
      <c r="B347" s="241"/>
      <c r="C347" s="242"/>
      <c r="D347" s="228" t="s">
        <v>147</v>
      </c>
      <c r="E347" s="243" t="s">
        <v>19</v>
      </c>
      <c r="F347" s="244" t="s">
        <v>1500</v>
      </c>
      <c r="G347" s="242"/>
      <c r="H347" s="245">
        <v>6.5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147</v>
      </c>
      <c r="AU347" s="251" t="s">
        <v>81</v>
      </c>
      <c r="AV347" s="13" t="s">
        <v>81</v>
      </c>
      <c r="AW347" s="13" t="s">
        <v>34</v>
      </c>
      <c r="AX347" s="13" t="s">
        <v>72</v>
      </c>
      <c r="AY347" s="251" t="s">
        <v>136</v>
      </c>
    </row>
    <row r="348" spans="2:51" s="14" customFormat="1" ht="12">
      <c r="B348" s="252"/>
      <c r="C348" s="253"/>
      <c r="D348" s="228" t="s">
        <v>147</v>
      </c>
      <c r="E348" s="254" t="s">
        <v>19</v>
      </c>
      <c r="F348" s="255" t="s">
        <v>150</v>
      </c>
      <c r="G348" s="253"/>
      <c r="H348" s="256">
        <v>30.5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147</v>
      </c>
      <c r="AU348" s="262" t="s">
        <v>81</v>
      </c>
      <c r="AV348" s="14" t="s">
        <v>143</v>
      </c>
      <c r="AW348" s="14" t="s">
        <v>34</v>
      </c>
      <c r="AX348" s="14" t="s">
        <v>79</v>
      </c>
      <c r="AY348" s="262" t="s">
        <v>136</v>
      </c>
    </row>
    <row r="349" spans="2:65" s="1" customFormat="1" ht="20.4" customHeight="1">
      <c r="B349" s="39"/>
      <c r="C349" s="263" t="s">
        <v>437</v>
      </c>
      <c r="D349" s="263" t="s">
        <v>340</v>
      </c>
      <c r="E349" s="264" t="s">
        <v>394</v>
      </c>
      <c r="F349" s="265" t="s">
        <v>395</v>
      </c>
      <c r="G349" s="266" t="s">
        <v>165</v>
      </c>
      <c r="H349" s="267">
        <v>0.61</v>
      </c>
      <c r="I349" s="268"/>
      <c r="J349" s="269">
        <f>ROUND(I349*H349,2)</f>
        <v>0</v>
      </c>
      <c r="K349" s="265" t="s">
        <v>142</v>
      </c>
      <c r="L349" s="270"/>
      <c r="M349" s="271" t="s">
        <v>19</v>
      </c>
      <c r="N349" s="272" t="s">
        <v>43</v>
      </c>
      <c r="O349" s="80"/>
      <c r="P349" s="225">
        <f>O349*H349</f>
        <v>0</v>
      </c>
      <c r="Q349" s="225">
        <v>0.55</v>
      </c>
      <c r="R349" s="225">
        <f>Q349*H349</f>
        <v>0.3355</v>
      </c>
      <c r="S349" s="225">
        <v>0</v>
      </c>
      <c r="T349" s="226">
        <f>S349*H349</f>
        <v>0</v>
      </c>
      <c r="AR349" s="18" t="s">
        <v>197</v>
      </c>
      <c r="AT349" s="18" t="s">
        <v>340</v>
      </c>
      <c r="AU349" s="18" t="s">
        <v>81</v>
      </c>
      <c r="AY349" s="18" t="s">
        <v>136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8" t="s">
        <v>79</v>
      </c>
      <c r="BK349" s="227">
        <f>ROUND(I349*H349,2)</f>
        <v>0</v>
      </c>
      <c r="BL349" s="18" t="s">
        <v>143</v>
      </c>
      <c r="BM349" s="18" t="s">
        <v>1501</v>
      </c>
    </row>
    <row r="350" spans="2:47" s="1" customFormat="1" ht="12">
      <c r="B350" s="39"/>
      <c r="C350" s="40"/>
      <c r="D350" s="228" t="s">
        <v>145</v>
      </c>
      <c r="E350" s="40"/>
      <c r="F350" s="229" t="s">
        <v>395</v>
      </c>
      <c r="G350" s="40"/>
      <c r="H350" s="40"/>
      <c r="I350" s="143"/>
      <c r="J350" s="40"/>
      <c r="K350" s="40"/>
      <c r="L350" s="44"/>
      <c r="M350" s="230"/>
      <c r="N350" s="80"/>
      <c r="O350" s="80"/>
      <c r="P350" s="80"/>
      <c r="Q350" s="80"/>
      <c r="R350" s="80"/>
      <c r="S350" s="80"/>
      <c r="T350" s="81"/>
      <c r="AT350" s="18" t="s">
        <v>145</v>
      </c>
      <c r="AU350" s="18" t="s">
        <v>81</v>
      </c>
    </row>
    <row r="351" spans="2:51" s="12" customFormat="1" ht="12">
      <c r="B351" s="231"/>
      <c r="C351" s="232"/>
      <c r="D351" s="228" t="s">
        <v>147</v>
      </c>
      <c r="E351" s="233" t="s">
        <v>19</v>
      </c>
      <c r="F351" s="234" t="s">
        <v>397</v>
      </c>
      <c r="G351" s="232"/>
      <c r="H351" s="233" t="s">
        <v>19</v>
      </c>
      <c r="I351" s="235"/>
      <c r="J351" s="232"/>
      <c r="K351" s="232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147</v>
      </c>
      <c r="AU351" s="240" t="s">
        <v>81</v>
      </c>
      <c r="AV351" s="12" t="s">
        <v>79</v>
      </c>
      <c r="AW351" s="12" t="s">
        <v>34</v>
      </c>
      <c r="AX351" s="12" t="s">
        <v>72</v>
      </c>
      <c r="AY351" s="240" t="s">
        <v>136</v>
      </c>
    </row>
    <row r="352" spans="2:51" s="12" customFormat="1" ht="12">
      <c r="B352" s="231"/>
      <c r="C352" s="232"/>
      <c r="D352" s="228" t="s">
        <v>147</v>
      </c>
      <c r="E352" s="233" t="s">
        <v>19</v>
      </c>
      <c r="F352" s="234" t="s">
        <v>398</v>
      </c>
      <c r="G352" s="232"/>
      <c r="H352" s="233" t="s">
        <v>19</v>
      </c>
      <c r="I352" s="235"/>
      <c r="J352" s="232"/>
      <c r="K352" s="232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147</v>
      </c>
      <c r="AU352" s="240" t="s">
        <v>81</v>
      </c>
      <c r="AV352" s="12" t="s">
        <v>79</v>
      </c>
      <c r="AW352" s="12" t="s">
        <v>34</v>
      </c>
      <c r="AX352" s="12" t="s">
        <v>72</v>
      </c>
      <c r="AY352" s="240" t="s">
        <v>136</v>
      </c>
    </row>
    <row r="353" spans="2:51" s="13" customFormat="1" ht="12">
      <c r="B353" s="241"/>
      <c r="C353" s="242"/>
      <c r="D353" s="228" t="s">
        <v>147</v>
      </c>
      <c r="E353" s="243" t="s">
        <v>19</v>
      </c>
      <c r="F353" s="244" t="s">
        <v>1502</v>
      </c>
      <c r="G353" s="242"/>
      <c r="H353" s="245">
        <v>0.61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147</v>
      </c>
      <c r="AU353" s="251" t="s">
        <v>81</v>
      </c>
      <c r="AV353" s="13" t="s">
        <v>81</v>
      </c>
      <c r="AW353" s="13" t="s">
        <v>34</v>
      </c>
      <c r="AX353" s="13" t="s">
        <v>72</v>
      </c>
      <c r="AY353" s="251" t="s">
        <v>136</v>
      </c>
    </row>
    <row r="354" spans="2:51" s="14" customFormat="1" ht="12">
      <c r="B354" s="252"/>
      <c r="C354" s="253"/>
      <c r="D354" s="228" t="s">
        <v>147</v>
      </c>
      <c r="E354" s="254" t="s">
        <v>19</v>
      </c>
      <c r="F354" s="255" t="s">
        <v>150</v>
      </c>
      <c r="G354" s="253"/>
      <c r="H354" s="256">
        <v>0.61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AT354" s="262" t="s">
        <v>147</v>
      </c>
      <c r="AU354" s="262" t="s">
        <v>81</v>
      </c>
      <c r="AV354" s="14" t="s">
        <v>143</v>
      </c>
      <c r="AW354" s="14" t="s">
        <v>34</v>
      </c>
      <c r="AX354" s="14" t="s">
        <v>79</v>
      </c>
      <c r="AY354" s="262" t="s">
        <v>136</v>
      </c>
    </row>
    <row r="355" spans="2:65" s="1" customFormat="1" ht="20.4" customHeight="1">
      <c r="B355" s="39"/>
      <c r="C355" s="263" t="s">
        <v>443</v>
      </c>
      <c r="D355" s="263" t="s">
        <v>340</v>
      </c>
      <c r="E355" s="264" t="s">
        <v>401</v>
      </c>
      <c r="F355" s="265" t="s">
        <v>402</v>
      </c>
      <c r="G355" s="266" t="s">
        <v>165</v>
      </c>
      <c r="H355" s="267">
        <v>0.21</v>
      </c>
      <c r="I355" s="268"/>
      <c r="J355" s="269">
        <f>ROUND(I355*H355,2)</f>
        <v>0</v>
      </c>
      <c r="K355" s="265" t="s">
        <v>142</v>
      </c>
      <c r="L355" s="270"/>
      <c r="M355" s="271" t="s">
        <v>19</v>
      </c>
      <c r="N355" s="272" t="s">
        <v>43</v>
      </c>
      <c r="O355" s="80"/>
      <c r="P355" s="225">
        <f>O355*H355</f>
        <v>0</v>
      </c>
      <c r="Q355" s="225">
        <v>0.55</v>
      </c>
      <c r="R355" s="225">
        <f>Q355*H355</f>
        <v>0.1155</v>
      </c>
      <c r="S355" s="225">
        <v>0</v>
      </c>
      <c r="T355" s="226">
        <f>S355*H355</f>
        <v>0</v>
      </c>
      <c r="AR355" s="18" t="s">
        <v>197</v>
      </c>
      <c r="AT355" s="18" t="s">
        <v>340</v>
      </c>
      <c r="AU355" s="18" t="s">
        <v>81</v>
      </c>
      <c r="AY355" s="18" t="s">
        <v>136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8" t="s">
        <v>79</v>
      </c>
      <c r="BK355" s="227">
        <f>ROUND(I355*H355,2)</f>
        <v>0</v>
      </c>
      <c r="BL355" s="18" t="s">
        <v>143</v>
      </c>
      <c r="BM355" s="18" t="s">
        <v>1503</v>
      </c>
    </row>
    <row r="356" spans="2:47" s="1" customFormat="1" ht="12">
      <c r="B356" s="39"/>
      <c r="C356" s="40"/>
      <c r="D356" s="228" t="s">
        <v>145</v>
      </c>
      <c r="E356" s="40"/>
      <c r="F356" s="229" t="s">
        <v>402</v>
      </c>
      <c r="G356" s="40"/>
      <c r="H356" s="40"/>
      <c r="I356" s="143"/>
      <c r="J356" s="40"/>
      <c r="K356" s="40"/>
      <c r="L356" s="44"/>
      <c r="M356" s="230"/>
      <c r="N356" s="80"/>
      <c r="O356" s="80"/>
      <c r="P356" s="80"/>
      <c r="Q356" s="80"/>
      <c r="R356" s="80"/>
      <c r="S356" s="80"/>
      <c r="T356" s="81"/>
      <c r="AT356" s="18" t="s">
        <v>145</v>
      </c>
      <c r="AU356" s="18" t="s">
        <v>81</v>
      </c>
    </row>
    <row r="357" spans="2:51" s="12" customFormat="1" ht="12">
      <c r="B357" s="231"/>
      <c r="C357" s="232"/>
      <c r="D357" s="228" t="s">
        <v>147</v>
      </c>
      <c r="E357" s="233" t="s">
        <v>19</v>
      </c>
      <c r="F357" s="234" t="s">
        <v>397</v>
      </c>
      <c r="G357" s="232"/>
      <c r="H357" s="233" t="s">
        <v>19</v>
      </c>
      <c r="I357" s="235"/>
      <c r="J357" s="232"/>
      <c r="K357" s="232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147</v>
      </c>
      <c r="AU357" s="240" t="s">
        <v>81</v>
      </c>
      <c r="AV357" s="12" t="s">
        <v>79</v>
      </c>
      <c r="AW357" s="12" t="s">
        <v>34</v>
      </c>
      <c r="AX357" s="12" t="s">
        <v>72</v>
      </c>
      <c r="AY357" s="240" t="s">
        <v>136</v>
      </c>
    </row>
    <row r="358" spans="2:51" s="12" customFormat="1" ht="12">
      <c r="B358" s="231"/>
      <c r="C358" s="232"/>
      <c r="D358" s="228" t="s">
        <v>147</v>
      </c>
      <c r="E358" s="233" t="s">
        <v>19</v>
      </c>
      <c r="F358" s="234" t="s">
        <v>404</v>
      </c>
      <c r="G358" s="232"/>
      <c r="H358" s="233" t="s">
        <v>19</v>
      </c>
      <c r="I358" s="235"/>
      <c r="J358" s="232"/>
      <c r="K358" s="232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147</v>
      </c>
      <c r="AU358" s="240" t="s">
        <v>81</v>
      </c>
      <c r="AV358" s="12" t="s">
        <v>79</v>
      </c>
      <c r="AW358" s="12" t="s">
        <v>34</v>
      </c>
      <c r="AX358" s="12" t="s">
        <v>72</v>
      </c>
      <c r="AY358" s="240" t="s">
        <v>136</v>
      </c>
    </row>
    <row r="359" spans="2:51" s="12" customFormat="1" ht="12">
      <c r="B359" s="231"/>
      <c r="C359" s="232"/>
      <c r="D359" s="228" t="s">
        <v>147</v>
      </c>
      <c r="E359" s="233" t="s">
        <v>19</v>
      </c>
      <c r="F359" s="234" t="s">
        <v>398</v>
      </c>
      <c r="G359" s="232"/>
      <c r="H359" s="233" t="s">
        <v>19</v>
      </c>
      <c r="I359" s="235"/>
      <c r="J359" s="232"/>
      <c r="K359" s="232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147</v>
      </c>
      <c r="AU359" s="240" t="s">
        <v>81</v>
      </c>
      <c r="AV359" s="12" t="s">
        <v>79</v>
      </c>
      <c r="AW359" s="12" t="s">
        <v>34</v>
      </c>
      <c r="AX359" s="12" t="s">
        <v>72</v>
      </c>
      <c r="AY359" s="240" t="s">
        <v>136</v>
      </c>
    </row>
    <row r="360" spans="2:51" s="13" customFormat="1" ht="12">
      <c r="B360" s="241"/>
      <c r="C360" s="242"/>
      <c r="D360" s="228" t="s">
        <v>147</v>
      </c>
      <c r="E360" s="243" t="s">
        <v>19</v>
      </c>
      <c r="F360" s="244" t="s">
        <v>1504</v>
      </c>
      <c r="G360" s="242"/>
      <c r="H360" s="245">
        <v>0.21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147</v>
      </c>
      <c r="AU360" s="251" t="s">
        <v>81</v>
      </c>
      <c r="AV360" s="13" t="s">
        <v>81</v>
      </c>
      <c r="AW360" s="13" t="s">
        <v>34</v>
      </c>
      <c r="AX360" s="13" t="s">
        <v>72</v>
      </c>
      <c r="AY360" s="251" t="s">
        <v>136</v>
      </c>
    </row>
    <row r="361" spans="2:51" s="14" customFormat="1" ht="12">
      <c r="B361" s="252"/>
      <c r="C361" s="253"/>
      <c r="D361" s="228" t="s">
        <v>147</v>
      </c>
      <c r="E361" s="254" t="s">
        <v>19</v>
      </c>
      <c r="F361" s="255" t="s">
        <v>150</v>
      </c>
      <c r="G361" s="253"/>
      <c r="H361" s="256">
        <v>0.21</v>
      </c>
      <c r="I361" s="257"/>
      <c r="J361" s="253"/>
      <c r="K361" s="253"/>
      <c r="L361" s="258"/>
      <c r="M361" s="259"/>
      <c r="N361" s="260"/>
      <c r="O361" s="260"/>
      <c r="P361" s="260"/>
      <c r="Q361" s="260"/>
      <c r="R361" s="260"/>
      <c r="S361" s="260"/>
      <c r="T361" s="261"/>
      <c r="AT361" s="262" t="s">
        <v>147</v>
      </c>
      <c r="AU361" s="262" t="s">
        <v>81</v>
      </c>
      <c r="AV361" s="14" t="s">
        <v>143</v>
      </c>
      <c r="AW361" s="14" t="s">
        <v>34</v>
      </c>
      <c r="AX361" s="14" t="s">
        <v>79</v>
      </c>
      <c r="AY361" s="262" t="s">
        <v>136</v>
      </c>
    </row>
    <row r="362" spans="2:65" s="1" customFormat="1" ht="20.4" customHeight="1">
      <c r="B362" s="39"/>
      <c r="C362" s="216" t="s">
        <v>451</v>
      </c>
      <c r="D362" s="216" t="s">
        <v>138</v>
      </c>
      <c r="E362" s="217" t="s">
        <v>407</v>
      </c>
      <c r="F362" s="218" t="s">
        <v>408</v>
      </c>
      <c r="G362" s="219" t="s">
        <v>141</v>
      </c>
      <c r="H362" s="220">
        <v>30.5</v>
      </c>
      <c r="I362" s="221"/>
      <c r="J362" s="222">
        <f>ROUND(I362*H362,2)</f>
        <v>0</v>
      </c>
      <c r="K362" s="218" t="s">
        <v>142</v>
      </c>
      <c r="L362" s="44"/>
      <c r="M362" s="223" t="s">
        <v>19</v>
      </c>
      <c r="N362" s="224" t="s">
        <v>43</v>
      </c>
      <c r="O362" s="80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AR362" s="18" t="s">
        <v>143</v>
      </c>
      <c r="AT362" s="18" t="s">
        <v>138</v>
      </c>
      <c r="AU362" s="18" t="s">
        <v>81</v>
      </c>
      <c r="AY362" s="18" t="s">
        <v>136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8" t="s">
        <v>79</v>
      </c>
      <c r="BK362" s="227">
        <f>ROUND(I362*H362,2)</f>
        <v>0</v>
      </c>
      <c r="BL362" s="18" t="s">
        <v>143</v>
      </c>
      <c r="BM362" s="18" t="s">
        <v>1505</v>
      </c>
    </row>
    <row r="363" spans="2:47" s="1" customFormat="1" ht="12">
      <c r="B363" s="39"/>
      <c r="C363" s="40"/>
      <c r="D363" s="228" t="s">
        <v>145</v>
      </c>
      <c r="E363" s="40"/>
      <c r="F363" s="229" t="s">
        <v>410</v>
      </c>
      <c r="G363" s="40"/>
      <c r="H363" s="40"/>
      <c r="I363" s="143"/>
      <c r="J363" s="40"/>
      <c r="K363" s="40"/>
      <c r="L363" s="44"/>
      <c r="M363" s="230"/>
      <c r="N363" s="80"/>
      <c r="O363" s="80"/>
      <c r="P363" s="80"/>
      <c r="Q363" s="80"/>
      <c r="R363" s="80"/>
      <c r="S363" s="80"/>
      <c r="T363" s="81"/>
      <c r="AT363" s="18" t="s">
        <v>145</v>
      </c>
      <c r="AU363" s="18" t="s">
        <v>81</v>
      </c>
    </row>
    <row r="364" spans="2:51" s="12" customFormat="1" ht="12">
      <c r="B364" s="231"/>
      <c r="C364" s="232"/>
      <c r="D364" s="228" t="s">
        <v>147</v>
      </c>
      <c r="E364" s="233" t="s">
        <v>19</v>
      </c>
      <c r="F364" s="234" t="s">
        <v>411</v>
      </c>
      <c r="G364" s="232"/>
      <c r="H364" s="233" t="s">
        <v>19</v>
      </c>
      <c r="I364" s="235"/>
      <c r="J364" s="232"/>
      <c r="K364" s="232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147</v>
      </c>
      <c r="AU364" s="240" t="s">
        <v>81</v>
      </c>
      <c r="AV364" s="12" t="s">
        <v>79</v>
      </c>
      <c r="AW364" s="12" t="s">
        <v>34</v>
      </c>
      <c r="AX364" s="12" t="s">
        <v>72</v>
      </c>
      <c r="AY364" s="240" t="s">
        <v>136</v>
      </c>
    </row>
    <row r="365" spans="2:51" s="13" customFormat="1" ht="12">
      <c r="B365" s="241"/>
      <c r="C365" s="242"/>
      <c r="D365" s="228" t="s">
        <v>147</v>
      </c>
      <c r="E365" s="243" t="s">
        <v>19</v>
      </c>
      <c r="F365" s="244" t="s">
        <v>1506</v>
      </c>
      <c r="G365" s="242"/>
      <c r="H365" s="245">
        <v>30.5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147</v>
      </c>
      <c r="AU365" s="251" t="s">
        <v>81</v>
      </c>
      <c r="AV365" s="13" t="s">
        <v>81</v>
      </c>
      <c r="AW365" s="13" t="s">
        <v>34</v>
      </c>
      <c r="AX365" s="13" t="s">
        <v>72</v>
      </c>
      <c r="AY365" s="251" t="s">
        <v>136</v>
      </c>
    </row>
    <row r="366" spans="2:51" s="14" customFormat="1" ht="12">
      <c r="B366" s="252"/>
      <c r="C366" s="253"/>
      <c r="D366" s="228" t="s">
        <v>147</v>
      </c>
      <c r="E366" s="254" t="s">
        <v>19</v>
      </c>
      <c r="F366" s="255" t="s">
        <v>1507</v>
      </c>
      <c r="G366" s="253"/>
      <c r="H366" s="256">
        <v>30.5</v>
      </c>
      <c r="I366" s="257"/>
      <c r="J366" s="253"/>
      <c r="K366" s="253"/>
      <c r="L366" s="258"/>
      <c r="M366" s="259"/>
      <c r="N366" s="260"/>
      <c r="O366" s="260"/>
      <c r="P366" s="260"/>
      <c r="Q366" s="260"/>
      <c r="R366" s="260"/>
      <c r="S366" s="260"/>
      <c r="T366" s="261"/>
      <c r="AT366" s="262" t="s">
        <v>147</v>
      </c>
      <c r="AU366" s="262" t="s">
        <v>81</v>
      </c>
      <c r="AV366" s="14" t="s">
        <v>143</v>
      </c>
      <c r="AW366" s="14" t="s">
        <v>34</v>
      </c>
      <c r="AX366" s="14" t="s">
        <v>79</v>
      </c>
      <c r="AY366" s="262" t="s">
        <v>136</v>
      </c>
    </row>
    <row r="367" spans="2:65" s="1" customFormat="1" ht="20.4" customHeight="1">
      <c r="B367" s="39"/>
      <c r="C367" s="216" t="s">
        <v>463</v>
      </c>
      <c r="D367" s="216" t="s">
        <v>138</v>
      </c>
      <c r="E367" s="217" t="s">
        <v>414</v>
      </c>
      <c r="F367" s="218" t="s">
        <v>415</v>
      </c>
      <c r="G367" s="219" t="s">
        <v>165</v>
      </c>
      <c r="H367" s="220">
        <v>15.25</v>
      </c>
      <c r="I367" s="221"/>
      <c r="J367" s="222">
        <f>ROUND(I367*H367,2)</f>
        <v>0</v>
      </c>
      <c r="K367" s="218" t="s">
        <v>142</v>
      </c>
      <c r="L367" s="44"/>
      <c r="M367" s="223" t="s">
        <v>19</v>
      </c>
      <c r="N367" s="224" t="s">
        <v>43</v>
      </c>
      <c r="O367" s="80"/>
      <c r="P367" s="225">
        <f>O367*H367</f>
        <v>0</v>
      </c>
      <c r="Q367" s="225">
        <v>0</v>
      </c>
      <c r="R367" s="225">
        <f>Q367*H367</f>
        <v>0</v>
      </c>
      <c r="S367" s="225">
        <v>0</v>
      </c>
      <c r="T367" s="226">
        <f>S367*H367</f>
        <v>0</v>
      </c>
      <c r="AR367" s="18" t="s">
        <v>143</v>
      </c>
      <c r="AT367" s="18" t="s">
        <v>138</v>
      </c>
      <c r="AU367" s="18" t="s">
        <v>81</v>
      </c>
      <c r="AY367" s="18" t="s">
        <v>136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8" t="s">
        <v>79</v>
      </c>
      <c r="BK367" s="227">
        <f>ROUND(I367*H367,2)</f>
        <v>0</v>
      </c>
      <c r="BL367" s="18" t="s">
        <v>143</v>
      </c>
      <c r="BM367" s="18" t="s">
        <v>1508</v>
      </c>
    </row>
    <row r="368" spans="2:47" s="1" customFormat="1" ht="12">
      <c r="B368" s="39"/>
      <c r="C368" s="40"/>
      <c r="D368" s="228" t="s">
        <v>145</v>
      </c>
      <c r="E368" s="40"/>
      <c r="F368" s="229" t="s">
        <v>417</v>
      </c>
      <c r="G368" s="40"/>
      <c r="H368" s="40"/>
      <c r="I368" s="143"/>
      <c r="J368" s="40"/>
      <c r="K368" s="40"/>
      <c r="L368" s="44"/>
      <c r="M368" s="230"/>
      <c r="N368" s="80"/>
      <c r="O368" s="80"/>
      <c r="P368" s="80"/>
      <c r="Q368" s="80"/>
      <c r="R368" s="80"/>
      <c r="S368" s="80"/>
      <c r="T368" s="81"/>
      <c r="AT368" s="18" t="s">
        <v>145</v>
      </c>
      <c r="AU368" s="18" t="s">
        <v>81</v>
      </c>
    </row>
    <row r="369" spans="2:51" s="12" customFormat="1" ht="12">
      <c r="B369" s="231"/>
      <c r="C369" s="232"/>
      <c r="D369" s="228" t="s">
        <v>147</v>
      </c>
      <c r="E369" s="233" t="s">
        <v>19</v>
      </c>
      <c r="F369" s="234" t="s">
        <v>388</v>
      </c>
      <c r="G369" s="232"/>
      <c r="H369" s="233" t="s">
        <v>19</v>
      </c>
      <c r="I369" s="235"/>
      <c r="J369" s="232"/>
      <c r="K369" s="232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147</v>
      </c>
      <c r="AU369" s="240" t="s">
        <v>81</v>
      </c>
      <c r="AV369" s="12" t="s">
        <v>79</v>
      </c>
      <c r="AW369" s="12" t="s">
        <v>34</v>
      </c>
      <c r="AX369" s="12" t="s">
        <v>72</v>
      </c>
      <c r="AY369" s="240" t="s">
        <v>136</v>
      </c>
    </row>
    <row r="370" spans="2:51" s="12" customFormat="1" ht="12">
      <c r="B370" s="231"/>
      <c r="C370" s="232"/>
      <c r="D370" s="228" t="s">
        <v>147</v>
      </c>
      <c r="E370" s="233" t="s">
        <v>19</v>
      </c>
      <c r="F370" s="234" t="s">
        <v>389</v>
      </c>
      <c r="G370" s="232"/>
      <c r="H370" s="233" t="s">
        <v>19</v>
      </c>
      <c r="I370" s="235"/>
      <c r="J370" s="232"/>
      <c r="K370" s="232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147</v>
      </c>
      <c r="AU370" s="240" t="s">
        <v>81</v>
      </c>
      <c r="AV370" s="12" t="s">
        <v>79</v>
      </c>
      <c r="AW370" s="12" t="s">
        <v>34</v>
      </c>
      <c r="AX370" s="12" t="s">
        <v>72</v>
      </c>
      <c r="AY370" s="240" t="s">
        <v>136</v>
      </c>
    </row>
    <row r="371" spans="2:51" s="13" customFormat="1" ht="12">
      <c r="B371" s="241"/>
      <c r="C371" s="242"/>
      <c r="D371" s="228" t="s">
        <v>147</v>
      </c>
      <c r="E371" s="243" t="s">
        <v>19</v>
      </c>
      <c r="F371" s="244" t="s">
        <v>1509</v>
      </c>
      <c r="G371" s="242"/>
      <c r="H371" s="245">
        <v>4.75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147</v>
      </c>
      <c r="AU371" s="251" t="s">
        <v>81</v>
      </c>
      <c r="AV371" s="13" t="s">
        <v>81</v>
      </c>
      <c r="AW371" s="13" t="s">
        <v>34</v>
      </c>
      <c r="AX371" s="13" t="s">
        <v>72</v>
      </c>
      <c r="AY371" s="251" t="s">
        <v>136</v>
      </c>
    </row>
    <row r="372" spans="2:51" s="13" customFormat="1" ht="12">
      <c r="B372" s="241"/>
      <c r="C372" s="242"/>
      <c r="D372" s="228" t="s">
        <v>147</v>
      </c>
      <c r="E372" s="243" t="s">
        <v>19</v>
      </c>
      <c r="F372" s="244" t="s">
        <v>1510</v>
      </c>
      <c r="G372" s="242"/>
      <c r="H372" s="245">
        <v>1.75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147</v>
      </c>
      <c r="AU372" s="251" t="s">
        <v>81</v>
      </c>
      <c r="AV372" s="13" t="s">
        <v>81</v>
      </c>
      <c r="AW372" s="13" t="s">
        <v>34</v>
      </c>
      <c r="AX372" s="13" t="s">
        <v>72</v>
      </c>
      <c r="AY372" s="251" t="s">
        <v>136</v>
      </c>
    </row>
    <row r="373" spans="2:51" s="13" customFormat="1" ht="12">
      <c r="B373" s="241"/>
      <c r="C373" s="242"/>
      <c r="D373" s="228" t="s">
        <v>147</v>
      </c>
      <c r="E373" s="243" t="s">
        <v>19</v>
      </c>
      <c r="F373" s="244" t="s">
        <v>1511</v>
      </c>
      <c r="G373" s="242"/>
      <c r="H373" s="245">
        <v>5.5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AT373" s="251" t="s">
        <v>147</v>
      </c>
      <c r="AU373" s="251" t="s">
        <v>81</v>
      </c>
      <c r="AV373" s="13" t="s">
        <v>81</v>
      </c>
      <c r="AW373" s="13" t="s">
        <v>34</v>
      </c>
      <c r="AX373" s="13" t="s">
        <v>72</v>
      </c>
      <c r="AY373" s="251" t="s">
        <v>136</v>
      </c>
    </row>
    <row r="374" spans="2:51" s="13" customFormat="1" ht="12">
      <c r="B374" s="241"/>
      <c r="C374" s="242"/>
      <c r="D374" s="228" t="s">
        <v>147</v>
      </c>
      <c r="E374" s="243" t="s">
        <v>19</v>
      </c>
      <c r="F374" s="244" t="s">
        <v>1512</v>
      </c>
      <c r="G374" s="242"/>
      <c r="H374" s="245">
        <v>3.25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147</v>
      </c>
      <c r="AU374" s="251" t="s">
        <v>81</v>
      </c>
      <c r="AV374" s="13" t="s">
        <v>81</v>
      </c>
      <c r="AW374" s="13" t="s">
        <v>34</v>
      </c>
      <c r="AX374" s="13" t="s">
        <v>72</v>
      </c>
      <c r="AY374" s="251" t="s">
        <v>136</v>
      </c>
    </row>
    <row r="375" spans="2:51" s="14" customFormat="1" ht="12">
      <c r="B375" s="252"/>
      <c r="C375" s="253"/>
      <c r="D375" s="228" t="s">
        <v>147</v>
      </c>
      <c r="E375" s="254" t="s">
        <v>19</v>
      </c>
      <c r="F375" s="255" t="s">
        <v>150</v>
      </c>
      <c r="G375" s="253"/>
      <c r="H375" s="256">
        <v>15.25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AT375" s="262" t="s">
        <v>147</v>
      </c>
      <c r="AU375" s="262" t="s">
        <v>81</v>
      </c>
      <c r="AV375" s="14" t="s">
        <v>143</v>
      </c>
      <c r="AW375" s="14" t="s">
        <v>34</v>
      </c>
      <c r="AX375" s="14" t="s">
        <v>79</v>
      </c>
      <c r="AY375" s="262" t="s">
        <v>136</v>
      </c>
    </row>
    <row r="376" spans="2:65" s="1" customFormat="1" ht="20.4" customHeight="1">
      <c r="B376" s="39"/>
      <c r="C376" s="216" t="s">
        <v>412</v>
      </c>
      <c r="D376" s="216" t="s">
        <v>138</v>
      </c>
      <c r="E376" s="217" t="s">
        <v>422</v>
      </c>
      <c r="F376" s="218" t="s">
        <v>423</v>
      </c>
      <c r="G376" s="219" t="s">
        <v>165</v>
      </c>
      <c r="H376" s="220">
        <v>15.25</v>
      </c>
      <c r="I376" s="221"/>
      <c r="J376" s="222">
        <f>ROUND(I376*H376,2)</f>
        <v>0</v>
      </c>
      <c r="K376" s="218" t="s">
        <v>142</v>
      </c>
      <c r="L376" s="44"/>
      <c r="M376" s="223" t="s">
        <v>19</v>
      </c>
      <c r="N376" s="224" t="s">
        <v>43</v>
      </c>
      <c r="O376" s="80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AR376" s="18" t="s">
        <v>143</v>
      </c>
      <c r="AT376" s="18" t="s">
        <v>138</v>
      </c>
      <c r="AU376" s="18" t="s">
        <v>81</v>
      </c>
      <c r="AY376" s="18" t="s">
        <v>136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8" t="s">
        <v>79</v>
      </c>
      <c r="BK376" s="227">
        <f>ROUND(I376*H376,2)</f>
        <v>0</v>
      </c>
      <c r="BL376" s="18" t="s">
        <v>143</v>
      </c>
      <c r="BM376" s="18" t="s">
        <v>1513</v>
      </c>
    </row>
    <row r="377" spans="2:47" s="1" customFormat="1" ht="12">
      <c r="B377" s="39"/>
      <c r="C377" s="40"/>
      <c r="D377" s="228" t="s">
        <v>145</v>
      </c>
      <c r="E377" s="40"/>
      <c r="F377" s="229" t="s">
        <v>425</v>
      </c>
      <c r="G377" s="40"/>
      <c r="H377" s="40"/>
      <c r="I377" s="143"/>
      <c r="J377" s="40"/>
      <c r="K377" s="40"/>
      <c r="L377" s="44"/>
      <c r="M377" s="230"/>
      <c r="N377" s="80"/>
      <c r="O377" s="80"/>
      <c r="P377" s="80"/>
      <c r="Q377" s="80"/>
      <c r="R377" s="80"/>
      <c r="S377" s="80"/>
      <c r="T377" s="81"/>
      <c r="AT377" s="18" t="s">
        <v>145</v>
      </c>
      <c r="AU377" s="18" t="s">
        <v>81</v>
      </c>
    </row>
    <row r="378" spans="2:51" s="12" customFormat="1" ht="12">
      <c r="B378" s="231"/>
      <c r="C378" s="232"/>
      <c r="D378" s="228" t="s">
        <v>147</v>
      </c>
      <c r="E378" s="233" t="s">
        <v>19</v>
      </c>
      <c r="F378" s="234" t="s">
        <v>426</v>
      </c>
      <c r="G378" s="232"/>
      <c r="H378" s="233" t="s">
        <v>19</v>
      </c>
      <c r="I378" s="235"/>
      <c r="J378" s="232"/>
      <c r="K378" s="232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147</v>
      </c>
      <c r="AU378" s="240" t="s">
        <v>81</v>
      </c>
      <c r="AV378" s="12" t="s">
        <v>79</v>
      </c>
      <c r="AW378" s="12" t="s">
        <v>34</v>
      </c>
      <c r="AX378" s="12" t="s">
        <v>72</v>
      </c>
      <c r="AY378" s="240" t="s">
        <v>136</v>
      </c>
    </row>
    <row r="379" spans="2:51" s="13" customFormat="1" ht="12">
      <c r="B379" s="241"/>
      <c r="C379" s="242"/>
      <c r="D379" s="228" t="s">
        <v>147</v>
      </c>
      <c r="E379" s="243" t="s">
        <v>19</v>
      </c>
      <c r="F379" s="244" t="s">
        <v>1514</v>
      </c>
      <c r="G379" s="242"/>
      <c r="H379" s="245">
        <v>15.25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AT379" s="251" t="s">
        <v>147</v>
      </c>
      <c r="AU379" s="251" t="s">
        <v>81</v>
      </c>
      <c r="AV379" s="13" t="s">
        <v>81</v>
      </c>
      <c r="AW379" s="13" t="s">
        <v>34</v>
      </c>
      <c r="AX379" s="13" t="s">
        <v>72</v>
      </c>
      <c r="AY379" s="251" t="s">
        <v>136</v>
      </c>
    </row>
    <row r="380" spans="2:51" s="14" customFormat="1" ht="12">
      <c r="B380" s="252"/>
      <c r="C380" s="253"/>
      <c r="D380" s="228" t="s">
        <v>147</v>
      </c>
      <c r="E380" s="254" t="s">
        <v>19</v>
      </c>
      <c r="F380" s="255" t="s">
        <v>150</v>
      </c>
      <c r="G380" s="253"/>
      <c r="H380" s="256">
        <v>15.25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AT380" s="262" t="s">
        <v>147</v>
      </c>
      <c r="AU380" s="262" t="s">
        <v>81</v>
      </c>
      <c r="AV380" s="14" t="s">
        <v>143</v>
      </c>
      <c r="AW380" s="14" t="s">
        <v>34</v>
      </c>
      <c r="AX380" s="14" t="s">
        <v>79</v>
      </c>
      <c r="AY380" s="262" t="s">
        <v>136</v>
      </c>
    </row>
    <row r="381" spans="2:65" s="1" customFormat="1" ht="20.4" customHeight="1">
      <c r="B381" s="39"/>
      <c r="C381" s="216" t="s">
        <v>485</v>
      </c>
      <c r="D381" s="216" t="s">
        <v>138</v>
      </c>
      <c r="E381" s="217" t="s">
        <v>429</v>
      </c>
      <c r="F381" s="218" t="s">
        <v>430</v>
      </c>
      <c r="G381" s="219" t="s">
        <v>165</v>
      </c>
      <c r="H381" s="220">
        <v>92.03</v>
      </c>
      <c r="I381" s="221"/>
      <c r="J381" s="222">
        <f>ROUND(I381*H381,2)</f>
        <v>0</v>
      </c>
      <c r="K381" s="218" t="s">
        <v>142</v>
      </c>
      <c r="L381" s="44"/>
      <c r="M381" s="223" t="s">
        <v>19</v>
      </c>
      <c r="N381" s="224" t="s">
        <v>43</v>
      </c>
      <c r="O381" s="80"/>
      <c r="P381" s="225">
        <f>O381*H381</f>
        <v>0</v>
      </c>
      <c r="Q381" s="225">
        <v>0</v>
      </c>
      <c r="R381" s="225">
        <f>Q381*H381</f>
        <v>0</v>
      </c>
      <c r="S381" s="225">
        <v>0</v>
      </c>
      <c r="T381" s="226">
        <f>S381*H381</f>
        <v>0</v>
      </c>
      <c r="AR381" s="18" t="s">
        <v>143</v>
      </c>
      <c r="AT381" s="18" t="s">
        <v>138</v>
      </c>
      <c r="AU381" s="18" t="s">
        <v>81</v>
      </c>
      <c r="AY381" s="18" t="s">
        <v>136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8" t="s">
        <v>79</v>
      </c>
      <c r="BK381" s="227">
        <f>ROUND(I381*H381,2)</f>
        <v>0</v>
      </c>
      <c r="BL381" s="18" t="s">
        <v>143</v>
      </c>
      <c r="BM381" s="18" t="s">
        <v>1515</v>
      </c>
    </row>
    <row r="382" spans="2:47" s="1" customFormat="1" ht="12">
      <c r="B382" s="39"/>
      <c r="C382" s="40"/>
      <c r="D382" s="228" t="s">
        <v>145</v>
      </c>
      <c r="E382" s="40"/>
      <c r="F382" s="229" t="s">
        <v>432</v>
      </c>
      <c r="G382" s="40"/>
      <c r="H382" s="40"/>
      <c r="I382" s="143"/>
      <c r="J382" s="40"/>
      <c r="K382" s="40"/>
      <c r="L382" s="44"/>
      <c r="M382" s="230"/>
      <c r="N382" s="80"/>
      <c r="O382" s="80"/>
      <c r="P382" s="80"/>
      <c r="Q382" s="80"/>
      <c r="R382" s="80"/>
      <c r="S382" s="80"/>
      <c r="T382" s="81"/>
      <c r="AT382" s="18" t="s">
        <v>145</v>
      </c>
      <c r="AU382" s="18" t="s">
        <v>81</v>
      </c>
    </row>
    <row r="383" spans="2:51" s="12" customFormat="1" ht="12">
      <c r="B383" s="231"/>
      <c r="C383" s="232"/>
      <c r="D383" s="228" t="s">
        <v>147</v>
      </c>
      <c r="E383" s="233" t="s">
        <v>19</v>
      </c>
      <c r="F383" s="234" t="s">
        <v>292</v>
      </c>
      <c r="G383" s="232"/>
      <c r="H383" s="233" t="s">
        <v>19</v>
      </c>
      <c r="I383" s="235"/>
      <c r="J383" s="232"/>
      <c r="K383" s="232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147</v>
      </c>
      <c r="AU383" s="240" t="s">
        <v>81</v>
      </c>
      <c r="AV383" s="12" t="s">
        <v>79</v>
      </c>
      <c r="AW383" s="12" t="s">
        <v>34</v>
      </c>
      <c r="AX383" s="12" t="s">
        <v>72</v>
      </c>
      <c r="AY383" s="240" t="s">
        <v>136</v>
      </c>
    </row>
    <row r="384" spans="2:51" s="12" customFormat="1" ht="12">
      <c r="B384" s="231"/>
      <c r="C384" s="232"/>
      <c r="D384" s="228" t="s">
        <v>147</v>
      </c>
      <c r="E384" s="233" t="s">
        <v>19</v>
      </c>
      <c r="F384" s="234" t="s">
        <v>1516</v>
      </c>
      <c r="G384" s="232"/>
      <c r="H384" s="233" t="s">
        <v>19</v>
      </c>
      <c r="I384" s="235"/>
      <c r="J384" s="232"/>
      <c r="K384" s="232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147</v>
      </c>
      <c r="AU384" s="240" t="s">
        <v>81</v>
      </c>
      <c r="AV384" s="12" t="s">
        <v>79</v>
      </c>
      <c r="AW384" s="12" t="s">
        <v>34</v>
      </c>
      <c r="AX384" s="12" t="s">
        <v>72</v>
      </c>
      <c r="AY384" s="240" t="s">
        <v>136</v>
      </c>
    </row>
    <row r="385" spans="2:51" s="13" customFormat="1" ht="12">
      <c r="B385" s="241"/>
      <c r="C385" s="242"/>
      <c r="D385" s="228" t="s">
        <v>147</v>
      </c>
      <c r="E385" s="243" t="s">
        <v>19</v>
      </c>
      <c r="F385" s="244" t="s">
        <v>1517</v>
      </c>
      <c r="G385" s="242"/>
      <c r="H385" s="245">
        <v>26.09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147</v>
      </c>
      <c r="AU385" s="251" t="s">
        <v>81</v>
      </c>
      <c r="AV385" s="13" t="s">
        <v>81</v>
      </c>
      <c r="AW385" s="13" t="s">
        <v>34</v>
      </c>
      <c r="AX385" s="13" t="s">
        <v>72</v>
      </c>
      <c r="AY385" s="251" t="s">
        <v>136</v>
      </c>
    </row>
    <row r="386" spans="2:51" s="12" customFormat="1" ht="12">
      <c r="B386" s="231"/>
      <c r="C386" s="232"/>
      <c r="D386" s="228" t="s">
        <v>147</v>
      </c>
      <c r="E386" s="233" t="s">
        <v>19</v>
      </c>
      <c r="F386" s="234" t="s">
        <v>1518</v>
      </c>
      <c r="G386" s="232"/>
      <c r="H386" s="233" t="s">
        <v>19</v>
      </c>
      <c r="I386" s="235"/>
      <c r="J386" s="232"/>
      <c r="K386" s="232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147</v>
      </c>
      <c r="AU386" s="240" t="s">
        <v>81</v>
      </c>
      <c r="AV386" s="12" t="s">
        <v>79</v>
      </c>
      <c r="AW386" s="12" t="s">
        <v>34</v>
      </c>
      <c r="AX386" s="12" t="s">
        <v>72</v>
      </c>
      <c r="AY386" s="240" t="s">
        <v>136</v>
      </c>
    </row>
    <row r="387" spans="2:51" s="13" customFormat="1" ht="12">
      <c r="B387" s="241"/>
      <c r="C387" s="242"/>
      <c r="D387" s="228" t="s">
        <v>147</v>
      </c>
      <c r="E387" s="243" t="s">
        <v>19</v>
      </c>
      <c r="F387" s="244" t="s">
        <v>1519</v>
      </c>
      <c r="G387" s="242"/>
      <c r="H387" s="245">
        <v>65.94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AT387" s="251" t="s">
        <v>147</v>
      </c>
      <c r="AU387" s="251" t="s">
        <v>81</v>
      </c>
      <c r="AV387" s="13" t="s">
        <v>81</v>
      </c>
      <c r="AW387" s="13" t="s">
        <v>34</v>
      </c>
      <c r="AX387" s="13" t="s">
        <v>72</v>
      </c>
      <c r="AY387" s="251" t="s">
        <v>136</v>
      </c>
    </row>
    <row r="388" spans="2:51" s="14" customFormat="1" ht="12">
      <c r="B388" s="252"/>
      <c r="C388" s="253"/>
      <c r="D388" s="228" t="s">
        <v>147</v>
      </c>
      <c r="E388" s="254" t="s">
        <v>19</v>
      </c>
      <c r="F388" s="255" t="s">
        <v>150</v>
      </c>
      <c r="G388" s="253"/>
      <c r="H388" s="256">
        <v>92.03</v>
      </c>
      <c r="I388" s="257"/>
      <c r="J388" s="253"/>
      <c r="K388" s="253"/>
      <c r="L388" s="258"/>
      <c r="M388" s="259"/>
      <c r="N388" s="260"/>
      <c r="O388" s="260"/>
      <c r="P388" s="260"/>
      <c r="Q388" s="260"/>
      <c r="R388" s="260"/>
      <c r="S388" s="260"/>
      <c r="T388" s="261"/>
      <c r="AT388" s="262" t="s">
        <v>147</v>
      </c>
      <c r="AU388" s="262" t="s">
        <v>81</v>
      </c>
      <c r="AV388" s="14" t="s">
        <v>143</v>
      </c>
      <c r="AW388" s="14" t="s">
        <v>34</v>
      </c>
      <c r="AX388" s="14" t="s">
        <v>79</v>
      </c>
      <c r="AY388" s="262" t="s">
        <v>136</v>
      </c>
    </row>
    <row r="389" spans="2:65" s="1" customFormat="1" ht="20.4" customHeight="1">
      <c r="B389" s="39"/>
      <c r="C389" s="216" t="s">
        <v>492</v>
      </c>
      <c r="D389" s="216" t="s">
        <v>138</v>
      </c>
      <c r="E389" s="217" t="s">
        <v>438</v>
      </c>
      <c r="F389" s="218" t="s">
        <v>439</v>
      </c>
      <c r="G389" s="219" t="s">
        <v>165</v>
      </c>
      <c r="H389" s="220">
        <v>31.6</v>
      </c>
      <c r="I389" s="221"/>
      <c r="J389" s="222">
        <f>ROUND(I389*H389,2)</f>
        <v>0</v>
      </c>
      <c r="K389" s="218" t="s">
        <v>142</v>
      </c>
      <c r="L389" s="44"/>
      <c r="M389" s="223" t="s">
        <v>19</v>
      </c>
      <c r="N389" s="224" t="s">
        <v>43</v>
      </c>
      <c r="O389" s="80"/>
      <c r="P389" s="225">
        <f>O389*H389</f>
        <v>0</v>
      </c>
      <c r="Q389" s="225">
        <v>0</v>
      </c>
      <c r="R389" s="225">
        <f>Q389*H389</f>
        <v>0</v>
      </c>
      <c r="S389" s="225">
        <v>0</v>
      </c>
      <c r="T389" s="226">
        <f>S389*H389</f>
        <v>0</v>
      </c>
      <c r="AR389" s="18" t="s">
        <v>143</v>
      </c>
      <c r="AT389" s="18" t="s">
        <v>138</v>
      </c>
      <c r="AU389" s="18" t="s">
        <v>81</v>
      </c>
      <c r="AY389" s="18" t="s">
        <v>136</v>
      </c>
      <c r="BE389" s="227">
        <f>IF(N389="základní",J389,0)</f>
        <v>0</v>
      </c>
      <c r="BF389" s="227">
        <f>IF(N389="snížená",J389,0)</f>
        <v>0</v>
      </c>
      <c r="BG389" s="227">
        <f>IF(N389="zákl. přenesená",J389,0)</f>
        <v>0</v>
      </c>
      <c r="BH389" s="227">
        <f>IF(N389="sníž. přenesená",J389,0)</f>
        <v>0</v>
      </c>
      <c r="BI389" s="227">
        <f>IF(N389="nulová",J389,0)</f>
        <v>0</v>
      </c>
      <c r="BJ389" s="18" t="s">
        <v>79</v>
      </c>
      <c r="BK389" s="227">
        <f>ROUND(I389*H389,2)</f>
        <v>0</v>
      </c>
      <c r="BL389" s="18" t="s">
        <v>143</v>
      </c>
      <c r="BM389" s="18" t="s">
        <v>1520</v>
      </c>
    </row>
    <row r="390" spans="2:47" s="1" customFormat="1" ht="12">
      <c r="B390" s="39"/>
      <c r="C390" s="40"/>
      <c r="D390" s="228" t="s">
        <v>145</v>
      </c>
      <c r="E390" s="40"/>
      <c r="F390" s="229" t="s">
        <v>441</v>
      </c>
      <c r="G390" s="40"/>
      <c r="H390" s="40"/>
      <c r="I390" s="143"/>
      <c r="J390" s="40"/>
      <c r="K390" s="40"/>
      <c r="L390" s="44"/>
      <c r="M390" s="230"/>
      <c r="N390" s="80"/>
      <c r="O390" s="80"/>
      <c r="P390" s="80"/>
      <c r="Q390" s="80"/>
      <c r="R390" s="80"/>
      <c r="S390" s="80"/>
      <c r="T390" s="81"/>
      <c r="AT390" s="18" t="s">
        <v>145</v>
      </c>
      <c r="AU390" s="18" t="s">
        <v>81</v>
      </c>
    </row>
    <row r="391" spans="2:51" s="12" customFormat="1" ht="12">
      <c r="B391" s="231"/>
      <c r="C391" s="232"/>
      <c r="D391" s="228" t="s">
        <v>147</v>
      </c>
      <c r="E391" s="233" t="s">
        <v>19</v>
      </c>
      <c r="F391" s="234" t="s">
        <v>292</v>
      </c>
      <c r="G391" s="232"/>
      <c r="H391" s="233" t="s">
        <v>19</v>
      </c>
      <c r="I391" s="235"/>
      <c r="J391" s="232"/>
      <c r="K391" s="232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147</v>
      </c>
      <c r="AU391" s="240" t="s">
        <v>81</v>
      </c>
      <c r="AV391" s="12" t="s">
        <v>79</v>
      </c>
      <c r="AW391" s="12" t="s">
        <v>34</v>
      </c>
      <c r="AX391" s="12" t="s">
        <v>72</v>
      </c>
      <c r="AY391" s="240" t="s">
        <v>136</v>
      </c>
    </row>
    <row r="392" spans="2:51" s="12" customFormat="1" ht="12">
      <c r="B392" s="231"/>
      <c r="C392" s="232"/>
      <c r="D392" s="228" t="s">
        <v>147</v>
      </c>
      <c r="E392" s="233" t="s">
        <v>19</v>
      </c>
      <c r="F392" s="234" t="s">
        <v>442</v>
      </c>
      <c r="G392" s="232"/>
      <c r="H392" s="233" t="s">
        <v>19</v>
      </c>
      <c r="I392" s="235"/>
      <c r="J392" s="232"/>
      <c r="K392" s="232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147</v>
      </c>
      <c r="AU392" s="240" t="s">
        <v>81</v>
      </c>
      <c r="AV392" s="12" t="s">
        <v>79</v>
      </c>
      <c r="AW392" s="12" t="s">
        <v>34</v>
      </c>
      <c r="AX392" s="12" t="s">
        <v>72</v>
      </c>
      <c r="AY392" s="240" t="s">
        <v>136</v>
      </c>
    </row>
    <row r="393" spans="2:51" s="13" customFormat="1" ht="12">
      <c r="B393" s="241"/>
      <c r="C393" s="242"/>
      <c r="D393" s="228" t="s">
        <v>147</v>
      </c>
      <c r="E393" s="243" t="s">
        <v>19</v>
      </c>
      <c r="F393" s="244" t="s">
        <v>1377</v>
      </c>
      <c r="G393" s="242"/>
      <c r="H393" s="245">
        <v>31.6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AT393" s="251" t="s">
        <v>147</v>
      </c>
      <c r="AU393" s="251" t="s">
        <v>81</v>
      </c>
      <c r="AV393" s="13" t="s">
        <v>81</v>
      </c>
      <c r="AW393" s="13" t="s">
        <v>34</v>
      </c>
      <c r="AX393" s="13" t="s">
        <v>72</v>
      </c>
      <c r="AY393" s="251" t="s">
        <v>136</v>
      </c>
    </row>
    <row r="394" spans="2:51" s="14" customFormat="1" ht="12">
      <c r="B394" s="252"/>
      <c r="C394" s="253"/>
      <c r="D394" s="228" t="s">
        <v>147</v>
      </c>
      <c r="E394" s="254" t="s">
        <v>19</v>
      </c>
      <c r="F394" s="255" t="s">
        <v>150</v>
      </c>
      <c r="G394" s="253"/>
      <c r="H394" s="256">
        <v>31.6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AT394" s="262" t="s">
        <v>147</v>
      </c>
      <c r="AU394" s="262" t="s">
        <v>81</v>
      </c>
      <c r="AV394" s="14" t="s">
        <v>143</v>
      </c>
      <c r="AW394" s="14" t="s">
        <v>34</v>
      </c>
      <c r="AX394" s="14" t="s">
        <v>79</v>
      </c>
      <c r="AY394" s="262" t="s">
        <v>136</v>
      </c>
    </row>
    <row r="395" spans="2:65" s="1" customFormat="1" ht="20.4" customHeight="1">
      <c r="B395" s="39"/>
      <c r="C395" s="216" t="s">
        <v>497</v>
      </c>
      <c r="D395" s="216" t="s">
        <v>138</v>
      </c>
      <c r="E395" s="217" t="s">
        <v>444</v>
      </c>
      <c r="F395" s="218" t="s">
        <v>445</v>
      </c>
      <c r="G395" s="219" t="s">
        <v>165</v>
      </c>
      <c r="H395" s="220">
        <v>63.2</v>
      </c>
      <c r="I395" s="221"/>
      <c r="J395" s="222">
        <f>ROUND(I395*H395,2)</f>
        <v>0</v>
      </c>
      <c r="K395" s="218" t="s">
        <v>142</v>
      </c>
      <c r="L395" s="44"/>
      <c r="M395" s="223" t="s">
        <v>19</v>
      </c>
      <c r="N395" s="224" t="s">
        <v>43</v>
      </c>
      <c r="O395" s="80"/>
      <c r="P395" s="225">
        <f>O395*H395</f>
        <v>0</v>
      </c>
      <c r="Q395" s="225">
        <v>0</v>
      </c>
      <c r="R395" s="225">
        <f>Q395*H395</f>
        <v>0</v>
      </c>
      <c r="S395" s="225">
        <v>0</v>
      </c>
      <c r="T395" s="226">
        <f>S395*H395</f>
        <v>0</v>
      </c>
      <c r="AR395" s="18" t="s">
        <v>143</v>
      </c>
      <c r="AT395" s="18" t="s">
        <v>138</v>
      </c>
      <c r="AU395" s="18" t="s">
        <v>81</v>
      </c>
      <c r="AY395" s="18" t="s">
        <v>136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8" t="s">
        <v>79</v>
      </c>
      <c r="BK395" s="227">
        <f>ROUND(I395*H395,2)</f>
        <v>0</v>
      </c>
      <c r="BL395" s="18" t="s">
        <v>143</v>
      </c>
      <c r="BM395" s="18" t="s">
        <v>1521</v>
      </c>
    </row>
    <row r="396" spans="2:47" s="1" customFormat="1" ht="12">
      <c r="B396" s="39"/>
      <c r="C396" s="40"/>
      <c r="D396" s="228" t="s">
        <v>145</v>
      </c>
      <c r="E396" s="40"/>
      <c r="F396" s="229" t="s">
        <v>447</v>
      </c>
      <c r="G396" s="40"/>
      <c r="H396" s="40"/>
      <c r="I396" s="143"/>
      <c r="J396" s="40"/>
      <c r="K396" s="40"/>
      <c r="L396" s="44"/>
      <c r="M396" s="230"/>
      <c r="N396" s="80"/>
      <c r="O396" s="80"/>
      <c r="P396" s="80"/>
      <c r="Q396" s="80"/>
      <c r="R396" s="80"/>
      <c r="S396" s="80"/>
      <c r="T396" s="81"/>
      <c r="AT396" s="18" t="s">
        <v>145</v>
      </c>
      <c r="AU396" s="18" t="s">
        <v>81</v>
      </c>
    </row>
    <row r="397" spans="2:51" s="12" customFormat="1" ht="12">
      <c r="B397" s="231"/>
      <c r="C397" s="232"/>
      <c r="D397" s="228" t="s">
        <v>147</v>
      </c>
      <c r="E397" s="233" t="s">
        <v>19</v>
      </c>
      <c r="F397" s="234" t="s">
        <v>195</v>
      </c>
      <c r="G397" s="232"/>
      <c r="H397" s="233" t="s">
        <v>19</v>
      </c>
      <c r="I397" s="235"/>
      <c r="J397" s="232"/>
      <c r="K397" s="232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147</v>
      </c>
      <c r="AU397" s="240" t="s">
        <v>81</v>
      </c>
      <c r="AV397" s="12" t="s">
        <v>79</v>
      </c>
      <c r="AW397" s="12" t="s">
        <v>34</v>
      </c>
      <c r="AX397" s="12" t="s">
        <v>72</v>
      </c>
      <c r="AY397" s="240" t="s">
        <v>136</v>
      </c>
    </row>
    <row r="398" spans="2:51" s="12" customFormat="1" ht="12">
      <c r="B398" s="231"/>
      <c r="C398" s="232"/>
      <c r="D398" s="228" t="s">
        <v>147</v>
      </c>
      <c r="E398" s="233" t="s">
        <v>19</v>
      </c>
      <c r="F398" s="234" t="s">
        <v>448</v>
      </c>
      <c r="G398" s="232"/>
      <c r="H398" s="233" t="s">
        <v>19</v>
      </c>
      <c r="I398" s="235"/>
      <c r="J398" s="232"/>
      <c r="K398" s="232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147</v>
      </c>
      <c r="AU398" s="240" t="s">
        <v>81</v>
      </c>
      <c r="AV398" s="12" t="s">
        <v>79</v>
      </c>
      <c r="AW398" s="12" t="s">
        <v>34</v>
      </c>
      <c r="AX398" s="12" t="s">
        <v>72</v>
      </c>
      <c r="AY398" s="240" t="s">
        <v>136</v>
      </c>
    </row>
    <row r="399" spans="2:51" s="13" customFormat="1" ht="12">
      <c r="B399" s="241"/>
      <c r="C399" s="242"/>
      <c r="D399" s="228" t="s">
        <v>147</v>
      </c>
      <c r="E399" s="243" t="s">
        <v>19</v>
      </c>
      <c r="F399" s="244" t="s">
        <v>1522</v>
      </c>
      <c r="G399" s="242"/>
      <c r="H399" s="245">
        <v>31.6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147</v>
      </c>
      <c r="AU399" s="251" t="s">
        <v>81</v>
      </c>
      <c r="AV399" s="13" t="s">
        <v>81</v>
      </c>
      <c r="AW399" s="13" t="s">
        <v>34</v>
      </c>
      <c r="AX399" s="13" t="s">
        <v>72</v>
      </c>
      <c r="AY399" s="251" t="s">
        <v>136</v>
      </c>
    </row>
    <row r="400" spans="2:51" s="12" customFormat="1" ht="12">
      <c r="B400" s="231"/>
      <c r="C400" s="232"/>
      <c r="D400" s="228" t="s">
        <v>147</v>
      </c>
      <c r="E400" s="233" t="s">
        <v>19</v>
      </c>
      <c r="F400" s="234" t="s">
        <v>450</v>
      </c>
      <c r="G400" s="232"/>
      <c r="H400" s="233" t="s">
        <v>19</v>
      </c>
      <c r="I400" s="235"/>
      <c r="J400" s="232"/>
      <c r="K400" s="232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147</v>
      </c>
      <c r="AU400" s="240" t="s">
        <v>81</v>
      </c>
      <c r="AV400" s="12" t="s">
        <v>79</v>
      </c>
      <c r="AW400" s="12" t="s">
        <v>34</v>
      </c>
      <c r="AX400" s="12" t="s">
        <v>72</v>
      </c>
      <c r="AY400" s="240" t="s">
        <v>136</v>
      </c>
    </row>
    <row r="401" spans="2:51" s="13" customFormat="1" ht="12">
      <c r="B401" s="241"/>
      <c r="C401" s="242"/>
      <c r="D401" s="228" t="s">
        <v>147</v>
      </c>
      <c r="E401" s="243" t="s">
        <v>19</v>
      </c>
      <c r="F401" s="244" t="s">
        <v>1523</v>
      </c>
      <c r="G401" s="242"/>
      <c r="H401" s="245">
        <v>31.6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147</v>
      </c>
      <c r="AU401" s="251" t="s">
        <v>81</v>
      </c>
      <c r="AV401" s="13" t="s">
        <v>81</v>
      </c>
      <c r="AW401" s="13" t="s">
        <v>34</v>
      </c>
      <c r="AX401" s="13" t="s">
        <v>72</v>
      </c>
      <c r="AY401" s="251" t="s">
        <v>136</v>
      </c>
    </row>
    <row r="402" spans="2:51" s="14" customFormat="1" ht="12">
      <c r="B402" s="252"/>
      <c r="C402" s="253"/>
      <c r="D402" s="228" t="s">
        <v>147</v>
      </c>
      <c r="E402" s="254" t="s">
        <v>19</v>
      </c>
      <c r="F402" s="255" t="s">
        <v>150</v>
      </c>
      <c r="G402" s="253"/>
      <c r="H402" s="256">
        <v>63.2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AT402" s="262" t="s">
        <v>147</v>
      </c>
      <c r="AU402" s="262" t="s">
        <v>81</v>
      </c>
      <c r="AV402" s="14" t="s">
        <v>143</v>
      </c>
      <c r="AW402" s="14" t="s">
        <v>34</v>
      </c>
      <c r="AX402" s="14" t="s">
        <v>79</v>
      </c>
      <c r="AY402" s="262" t="s">
        <v>136</v>
      </c>
    </row>
    <row r="403" spans="2:65" s="1" customFormat="1" ht="20.4" customHeight="1">
      <c r="B403" s="39"/>
      <c r="C403" s="216" t="s">
        <v>506</v>
      </c>
      <c r="D403" s="216" t="s">
        <v>138</v>
      </c>
      <c r="E403" s="217" t="s">
        <v>452</v>
      </c>
      <c r="F403" s="218" t="s">
        <v>453</v>
      </c>
      <c r="G403" s="219" t="s">
        <v>165</v>
      </c>
      <c r="H403" s="220">
        <v>108.79</v>
      </c>
      <c r="I403" s="221"/>
      <c r="J403" s="222">
        <f>ROUND(I403*H403,2)</f>
        <v>0</v>
      </c>
      <c r="K403" s="218" t="s">
        <v>142</v>
      </c>
      <c r="L403" s="44"/>
      <c r="M403" s="223" t="s">
        <v>19</v>
      </c>
      <c r="N403" s="224" t="s">
        <v>43</v>
      </c>
      <c r="O403" s="80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AR403" s="18" t="s">
        <v>143</v>
      </c>
      <c r="AT403" s="18" t="s">
        <v>138</v>
      </c>
      <c r="AU403" s="18" t="s">
        <v>81</v>
      </c>
      <c r="AY403" s="18" t="s">
        <v>136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8" t="s">
        <v>79</v>
      </c>
      <c r="BK403" s="227">
        <f>ROUND(I403*H403,2)</f>
        <v>0</v>
      </c>
      <c r="BL403" s="18" t="s">
        <v>143</v>
      </c>
      <c r="BM403" s="18" t="s">
        <v>1524</v>
      </c>
    </row>
    <row r="404" spans="2:47" s="1" customFormat="1" ht="12">
      <c r="B404" s="39"/>
      <c r="C404" s="40"/>
      <c r="D404" s="228" t="s">
        <v>145</v>
      </c>
      <c r="E404" s="40"/>
      <c r="F404" s="229" t="s">
        <v>455</v>
      </c>
      <c r="G404" s="40"/>
      <c r="H404" s="40"/>
      <c r="I404" s="143"/>
      <c r="J404" s="40"/>
      <c r="K404" s="40"/>
      <c r="L404" s="44"/>
      <c r="M404" s="230"/>
      <c r="N404" s="80"/>
      <c r="O404" s="80"/>
      <c r="P404" s="80"/>
      <c r="Q404" s="80"/>
      <c r="R404" s="80"/>
      <c r="S404" s="80"/>
      <c r="T404" s="81"/>
      <c r="AT404" s="18" t="s">
        <v>145</v>
      </c>
      <c r="AU404" s="18" t="s">
        <v>81</v>
      </c>
    </row>
    <row r="405" spans="2:51" s="12" customFormat="1" ht="12">
      <c r="B405" s="231"/>
      <c r="C405" s="232"/>
      <c r="D405" s="228" t="s">
        <v>147</v>
      </c>
      <c r="E405" s="233" t="s">
        <v>19</v>
      </c>
      <c r="F405" s="234" t="s">
        <v>456</v>
      </c>
      <c r="G405" s="232"/>
      <c r="H405" s="233" t="s">
        <v>19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147</v>
      </c>
      <c r="AU405" s="240" t="s">
        <v>81</v>
      </c>
      <c r="AV405" s="12" t="s">
        <v>79</v>
      </c>
      <c r="AW405" s="12" t="s">
        <v>34</v>
      </c>
      <c r="AX405" s="12" t="s">
        <v>72</v>
      </c>
      <c r="AY405" s="240" t="s">
        <v>136</v>
      </c>
    </row>
    <row r="406" spans="2:51" s="12" customFormat="1" ht="12">
      <c r="B406" s="231"/>
      <c r="C406" s="232"/>
      <c r="D406" s="228" t="s">
        <v>147</v>
      </c>
      <c r="E406" s="233" t="s">
        <v>19</v>
      </c>
      <c r="F406" s="234" t="s">
        <v>457</v>
      </c>
      <c r="G406" s="232"/>
      <c r="H406" s="233" t="s">
        <v>19</v>
      </c>
      <c r="I406" s="235"/>
      <c r="J406" s="232"/>
      <c r="K406" s="232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147</v>
      </c>
      <c r="AU406" s="240" t="s">
        <v>81</v>
      </c>
      <c r="AV406" s="12" t="s">
        <v>79</v>
      </c>
      <c r="AW406" s="12" t="s">
        <v>34</v>
      </c>
      <c r="AX406" s="12" t="s">
        <v>72</v>
      </c>
      <c r="AY406" s="240" t="s">
        <v>136</v>
      </c>
    </row>
    <row r="407" spans="2:51" s="12" customFormat="1" ht="12">
      <c r="B407" s="231"/>
      <c r="C407" s="232"/>
      <c r="D407" s="228" t="s">
        <v>147</v>
      </c>
      <c r="E407" s="233" t="s">
        <v>19</v>
      </c>
      <c r="F407" s="234" t="s">
        <v>458</v>
      </c>
      <c r="G407" s="232"/>
      <c r="H407" s="233" t="s">
        <v>19</v>
      </c>
      <c r="I407" s="235"/>
      <c r="J407" s="232"/>
      <c r="K407" s="232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147</v>
      </c>
      <c r="AU407" s="240" t="s">
        <v>81</v>
      </c>
      <c r="AV407" s="12" t="s">
        <v>79</v>
      </c>
      <c r="AW407" s="12" t="s">
        <v>34</v>
      </c>
      <c r="AX407" s="12" t="s">
        <v>72</v>
      </c>
      <c r="AY407" s="240" t="s">
        <v>136</v>
      </c>
    </row>
    <row r="408" spans="2:51" s="13" customFormat="1" ht="12">
      <c r="B408" s="241"/>
      <c r="C408" s="242"/>
      <c r="D408" s="228" t="s">
        <v>147</v>
      </c>
      <c r="E408" s="243" t="s">
        <v>19</v>
      </c>
      <c r="F408" s="244" t="s">
        <v>1525</v>
      </c>
      <c r="G408" s="242"/>
      <c r="H408" s="245">
        <v>46.77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AT408" s="251" t="s">
        <v>147</v>
      </c>
      <c r="AU408" s="251" t="s">
        <v>81</v>
      </c>
      <c r="AV408" s="13" t="s">
        <v>81</v>
      </c>
      <c r="AW408" s="13" t="s">
        <v>34</v>
      </c>
      <c r="AX408" s="13" t="s">
        <v>72</v>
      </c>
      <c r="AY408" s="251" t="s">
        <v>136</v>
      </c>
    </row>
    <row r="409" spans="2:51" s="12" customFormat="1" ht="12">
      <c r="B409" s="231"/>
      <c r="C409" s="232"/>
      <c r="D409" s="228" t="s">
        <v>147</v>
      </c>
      <c r="E409" s="233" t="s">
        <v>19</v>
      </c>
      <c r="F409" s="234" t="s">
        <v>460</v>
      </c>
      <c r="G409" s="232"/>
      <c r="H409" s="233" t="s">
        <v>19</v>
      </c>
      <c r="I409" s="235"/>
      <c r="J409" s="232"/>
      <c r="K409" s="232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147</v>
      </c>
      <c r="AU409" s="240" t="s">
        <v>81</v>
      </c>
      <c r="AV409" s="12" t="s">
        <v>79</v>
      </c>
      <c r="AW409" s="12" t="s">
        <v>34</v>
      </c>
      <c r="AX409" s="12" t="s">
        <v>72</v>
      </c>
      <c r="AY409" s="240" t="s">
        <v>136</v>
      </c>
    </row>
    <row r="410" spans="2:51" s="13" customFormat="1" ht="12">
      <c r="B410" s="241"/>
      <c r="C410" s="242"/>
      <c r="D410" s="228" t="s">
        <v>147</v>
      </c>
      <c r="E410" s="243" t="s">
        <v>19</v>
      </c>
      <c r="F410" s="244" t="s">
        <v>1525</v>
      </c>
      <c r="G410" s="242"/>
      <c r="H410" s="245">
        <v>46.77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147</v>
      </c>
      <c r="AU410" s="251" t="s">
        <v>81</v>
      </c>
      <c r="AV410" s="13" t="s">
        <v>81</v>
      </c>
      <c r="AW410" s="13" t="s">
        <v>34</v>
      </c>
      <c r="AX410" s="13" t="s">
        <v>72</v>
      </c>
      <c r="AY410" s="251" t="s">
        <v>136</v>
      </c>
    </row>
    <row r="411" spans="2:51" s="12" customFormat="1" ht="12">
      <c r="B411" s="231"/>
      <c r="C411" s="232"/>
      <c r="D411" s="228" t="s">
        <v>147</v>
      </c>
      <c r="E411" s="233" t="s">
        <v>19</v>
      </c>
      <c r="F411" s="234" t="s">
        <v>462</v>
      </c>
      <c r="G411" s="232"/>
      <c r="H411" s="233" t="s">
        <v>19</v>
      </c>
      <c r="I411" s="235"/>
      <c r="J411" s="232"/>
      <c r="K411" s="232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147</v>
      </c>
      <c r="AU411" s="240" t="s">
        <v>81</v>
      </c>
      <c r="AV411" s="12" t="s">
        <v>79</v>
      </c>
      <c r="AW411" s="12" t="s">
        <v>34</v>
      </c>
      <c r="AX411" s="12" t="s">
        <v>72</v>
      </c>
      <c r="AY411" s="240" t="s">
        <v>136</v>
      </c>
    </row>
    <row r="412" spans="2:51" s="13" customFormat="1" ht="12">
      <c r="B412" s="241"/>
      <c r="C412" s="242"/>
      <c r="D412" s="228" t="s">
        <v>147</v>
      </c>
      <c r="E412" s="243" t="s">
        <v>19</v>
      </c>
      <c r="F412" s="244" t="s">
        <v>1514</v>
      </c>
      <c r="G412" s="242"/>
      <c r="H412" s="245">
        <v>15.25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AT412" s="251" t="s">
        <v>147</v>
      </c>
      <c r="AU412" s="251" t="s">
        <v>81</v>
      </c>
      <c r="AV412" s="13" t="s">
        <v>81</v>
      </c>
      <c r="AW412" s="13" t="s">
        <v>34</v>
      </c>
      <c r="AX412" s="13" t="s">
        <v>72</v>
      </c>
      <c r="AY412" s="251" t="s">
        <v>136</v>
      </c>
    </row>
    <row r="413" spans="2:51" s="14" customFormat="1" ht="12">
      <c r="B413" s="252"/>
      <c r="C413" s="253"/>
      <c r="D413" s="228" t="s">
        <v>147</v>
      </c>
      <c r="E413" s="254" t="s">
        <v>19</v>
      </c>
      <c r="F413" s="255" t="s">
        <v>150</v>
      </c>
      <c r="G413" s="253"/>
      <c r="H413" s="256">
        <v>108.79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AT413" s="262" t="s">
        <v>147</v>
      </c>
      <c r="AU413" s="262" t="s">
        <v>81</v>
      </c>
      <c r="AV413" s="14" t="s">
        <v>143</v>
      </c>
      <c r="AW413" s="14" t="s">
        <v>34</v>
      </c>
      <c r="AX413" s="14" t="s">
        <v>79</v>
      </c>
      <c r="AY413" s="262" t="s">
        <v>136</v>
      </c>
    </row>
    <row r="414" spans="2:65" s="1" customFormat="1" ht="20.4" customHeight="1">
      <c r="B414" s="39"/>
      <c r="C414" s="216" t="s">
        <v>514</v>
      </c>
      <c r="D414" s="216" t="s">
        <v>138</v>
      </c>
      <c r="E414" s="217" t="s">
        <v>464</v>
      </c>
      <c r="F414" s="218" t="s">
        <v>465</v>
      </c>
      <c r="G414" s="219" t="s">
        <v>165</v>
      </c>
      <c r="H414" s="220">
        <v>137.266</v>
      </c>
      <c r="I414" s="221"/>
      <c r="J414" s="222">
        <f>ROUND(I414*H414,2)</f>
        <v>0</v>
      </c>
      <c r="K414" s="218" t="s">
        <v>142</v>
      </c>
      <c r="L414" s="44"/>
      <c r="M414" s="223" t="s">
        <v>19</v>
      </c>
      <c r="N414" s="224" t="s">
        <v>43</v>
      </c>
      <c r="O414" s="80"/>
      <c r="P414" s="225">
        <f>O414*H414</f>
        <v>0</v>
      </c>
      <c r="Q414" s="225">
        <v>0</v>
      </c>
      <c r="R414" s="225">
        <f>Q414*H414</f>
        <v>0</v>
      </c>
      <c r="S414" s="225">
        <v>0</v>
      </c>
      <c r="T414" s="226">
        <f>S414*H414</f>
        <v>0</v>
      </c>
      <c r="AR414" s="18" t="s">
        <v>143</v>
      </c>
      <c r="AT414" s="18" t="s">
        <v>138</v>
      </c>
      <c r="AU414" s="18" t="s">
        <v>81</v>
      </c>
      <c r="AY414" s="18" t="s">
        <v>136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8" t="s">
        <v>79</v>
      </c>
      <c r="BK414" s="227">
        <f>ROUND(I414*H414,2)</f>
        <v>0</v>
      </c>
      <c r="BL414" s="18" t="s">
        <v>143</v>
      </c>
      <c r="BM414" s="18" t="s">
        <v>1526</v>
      </c>
    </row>
    <row r="415" spans="2:47" s="1" customFormat="1" ht="12">
      <c r="B415" s="39"/>
      <c r="C415" s="40"/>
      <c r="D415" s="228" t="s">
        <v>145</v>
      </c>
      <c r="E415" s="40"/>
      <c r="F415" s="229" t="s">
        <v>467</v>
      </c>
      <c r="G415" s="40"/>
      <c r="H415" s="40"/>
      <c r="I415" s="143"/>
      <c r="J415" s="40"/>
      <c r="K415" s="40"/>
      <c r="L415" s="44"/>
      <c r="M415" s="230"/>
      <c r="N415" s="80"/>
      <c r="O415" s="80"/>
      <c r="P415" s="80"/>
      <c r="Q415" s="80"/>
      <c r="R415" s="80"/>
      <c r="S415" s="80"/>
      <c r="T415" s="81"/>
      <c r="AT415" s="18" t="s">
        <v>145</v>
      </c>
      <c r="AU415" s="18" t="s">
        <v>81</v>
      </c>
    </row>
    <row r="416" spans="2:51" s="12" customFormat="1" ht="12">
      <c r="B416" s="231"/>
      <c r="C416" s="232"/>
      <c r="D416" s="228" t="s">
        <v>147</v>
      </c>
      <c r="E416" s="233" t="s">
        <v>19</v>
      </c>
      <c r="F416" s="234" t="s">
        <v>468</v>
      </c>
      <c r="G416" s="232"/>
      <c r="H416" s="233" t="s">
        <v>19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147</v>
      </c>
      <c r="AU416" s="240" t="s">
        <v>81</v>
      </c>
      <c r="AV416" s="12" t="s">
        <v>79</v>
      </c>
      <c r="AW416" s="12" t="s">
        <v>34</v>
      </c>
      <c r="AX416" s="12" t="s">
        <v>72</v>
      </c>
      <c r="AY416" s="240" t="s">
        <v>136</v>
      </c>
    </row>
    <row r="417" spans="2:51" s="12" customFormat="1" ht="12">
      <c r="B417" s="231"/>
      <c r="C417" s="232"/>
      <c r="D417" s="228" t="s">
        <v>147</v>
      </c>
      <c r="E417" s="233" t="s">
        <v>19</v>
      </c>
      <c r="F417" s="234" t="s">
        <v>469</v>
      </c>
      <c r="G417" s="232"/>
      <c r="H417" s="233" t="s">
        <v>19</v>
      </c>
      <c r="I417" s="235"/>
      <c r="J417" s="232"/>
      <c r="K417" s="232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147</v>
      </c>
      <c r="AU417" s="240" t="s">
        <v>81</v>
      </c>
      <c r="AV417" s="12" t="s">
        <v>79</v>
      </c>
      <c r="AW417" s="12" t="s">
        <v>34</v>
      </c>
      <c r="AX417" s="12" t="s">
        <v>72</v>
      </c>
      <c r="AY417" s="240" t="s">
        <v>136</v>
      </c>
    </row>
    <row r="418" spans="2:51" s="12" customFormat="1" ht="12">
      <c r="B418" s="231"/>
      <c r="C418" s="232"/>
      <c r="D418" s="228" t="s">
        <v>147</v>
      </c>
      <c r="E418" s="233" t="s">
        <v>19</v>
      </c>
      <c r="F418" s="234" t="s">
        <v>470</v>
      </c>
      <c r="G418" s="232"/>
      <c r="H418" s="233" t="s">
        <v>19</v>
      </c>
      <c r="I418" s="235"/>
      <c r="J418" s="232"/>
      <c r="K418" s="232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147</v>
      </c>
      <c r="AU418" s="240" t="s">
        <v>81</v>
      </c>
      <c r="AV418" s="12" t="s">
        <v>79</v>
      </c>
      <c r="AW418" s="12" t="s">
        <v>34</v>
      </c>
      <c r="AX418" s="12" t="s">
        <v>72</v>
      </c>
      <c r="AY418" s="240" t="s">
        <v>136</v>
      </c>
    </row>
    <row r="419" spans="2:51" s="13" customFormat="1" ht="12">
      <c r="B419" s="241"/>
      <c r="C419" s="242"/>
      <c r="D419" s="228" t="s">
        <v>147</v>
      </c>
      <c r="E419" s="243" t="s">
        <v>19</v>
      </c>
      <c r="F419" s="244" t="s">
        <v>1527</v>
      </c>
      <c r="G419" s="242"/>
      <c r="H419" s="245">
        <v>137.266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AT419" s="251" t="s">
        <v>147</v>
      </c>
      <c r="AU419" s="251" t="s">
        <v>81</v>
      </c>
      <c r="AV419" s="13" t="s">
        <v>81</v>
      </c>
      <c r="AW419" s="13" t="s">
        <v>34</v>
      </c>
      <c r="AX419" s="13" t="s">
        <v>72</v>
      </c>
      <c r="AY419" s="251" t="s">
        <v>136</v>
      </c>
    </row>
    <row r="420" spans="2:51" s="14" customFormat="1" ht="12">
      <c r="B420" s="252"/>
      <c r="C420" s="253"/>
      <c r="D420" s="228" t="s">
        <v>147</v>
      </c>
      <c r="E420" s="254" t="s">
        <v>19</v>
      </c>
      <c r="F420" s="255" t="s">
        <v>150</v>
      </c>
      <c r="G420" s="253"/>
      <c r="H420" s="256">
        <v>137.266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AT420" s="262" t="s">
        <v>147</v>
      </c>
      <c r="AU420" s="262" t="s">
        <v>81</v>
      </c>
      <c r="AV420" s="14" t="s">
        <v>143</v>
      </c>
      <c r="AW420" s="14" t="s">
        <v>34</v>
      </c>
      <c r="AX420" s="14" t="s">
        <v>79</v>
      </c>
      <c r="AY420" s="262" t="s">
        <v>136</v>
      </c>
    </row>
    <row r="421" spans="2:65" s="1" customFormat="1" ht="20.4" customHeight="1">
      <c r="B421" s="39"/>
      <c r="C421" s="216" t="s">
        <v>355</v>
      </c>
      <c r="D421" s="216" t="s">
        <v>138</v>
      </c>
      <c r="E421" s="217" t="s">
        <v>472</v>
      </c>
      <c r="F421" s="218" t="s">
        <v>473</v>
      </c>
      <c r="G421" s="219" t="s">
        <v>165</v>
      </c>
      <c r="H421" s="220">
        <v>137.266</v>
      </c>
      <c r="I421" s="221"/>
      <c r="J421" s="222">
        <f>ROUND(I421*H421,2)</f>
        <v>0</v>
      </c>
      <c r="K421" s="218" t="s">
        <v>142</v>
      </c>
      <c r="L421" s="44"/>
      <c r="M421" s="223" t="s">
        <v>19</v>
      </c>
      <c r="N421" s="224" t="s">
        <v>43</v>
      </c>
      <c r="O421" s="80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AR421" s="18" t="s">
        <v>143</v>
      </c>
      <c r="AT421" s="18" t="s">
        <v>138</v>
      </c>
      <c r="AU421" s="18" t="s">
        <v>81</v>
      </c>
      <c r="AY421" s="18" t="s">
        <v>136</v>
      </c>
      <c r="BE421" s="227">
        <f>IF(N421="základní",J421,0)</f>
        <v>0</v>
      </c>
      <c r="BF421" s="227">
        <f>IF(N421="snížená",J421,0)</f>
        <v>0</v>
      </c>
      <c r="BG421" s="227">
        <f>IF(N421="zákl. přenesená",J421,0)</f>
        <v>0</v>
      </c>
      <c r="BH421" s="227">
        <f>IF(N421="sníž. přenesená",J421,0)</f>
        <v>0</v>
      </c>
      <c r="BI421" s="227">
        <f>IF(N421="nulová",J421,0)</f>
        <v>0</v>
      </c>
      <c r="BJ421" s="18" t="s">
        <v>79</v>
      </c>
      <c r="BK421" s="227">
        <f>ROUND(I421*H421,2)</f>
        <v>0</v>
      </c>
      <c r="BL421" s="18" t="s">
        <v>143</v>
      </c>
      <c r="BM421" s="18" t="s">
        <v>1528</v>
      </c>
    </row>
    <row r="422" spans="2:47" s="1" customFormat="1" ht="12">
      <c r="B422" s="39"/>
      <c r="C422" s="40"/>
      <c r="D422" s="228" t="s">
        <v>145</v>
      </c>
      <c r="E422" s="40"/>
      <c r="F422" s="229" t="s">
        <v>475</v>
      </c>
      <c r="G422" s="40"/>
      <c r="H422" s="40"/>
      <c r="I422" s="143"/>
      <c r="J422" s="40"/>
      <c r="K422" s="40"/>
      <c r="L422" s="44"/>
      <c r="M422" s="230"/>
      <c r="N422" s="80"/>
      <c r="O422" s="80"/>
      <c r="P422" s="80"/>
      <c r="Q422" s="80"/>
      <c r="R422" s="80"/>
      <c r="S422" s="80"/>
      <c r="T422" s="81"/>
      <c r="AT422" s="18" t="s">
        <v>145</v>
      </c>
      <c r="AU422" s="18" t="s">
        <v>81</v>
      </c>
    </row>
    <row r="423" spans="2:51" s="12" customFormat="1" ht="12">
      <c r="B423" s="231"/>
      <c r="C423" s="232"/>
      <c r="D423" s="228" t="s">
        <v>147</v>
      </c>
      <c r="E423" s="233" t="s">
        <v>19</v>
      </c>
      <c r="F423" s="234" t="s">
        <v>456</v>
      </c>
      <c r="G423" s="232"/>
      <c r="H423" s="233" t="s">
        <v>19</v>
      </c>
      <c r="I423" s="235"/>
      <c r="J423" s="232"/>
      <c r="K423" s="232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147</v>
      </c>
      <c r="AU423" s="240" t="s">
        <v>81</v>
      </c>
      <c r="AV423" s="12" t="s">
        <v>79</v>
      </c>
      <c r="AW423" s="12" t="s">
        <v>34</v>
      </c>
      <c r="AX423" s="12" t="s">
        <v>72</v>
      </c>
      <c r="AY423" s="240" t="s">
        <v>136</v>
      </c>
    </row>
    <row r="424" spans="2:51" s="12" customFormat="1" ht="12">
      <c r="B424" s="231"/>
      <c r="C424" s="232"/>
      <c r="D424" s="228" t="s">
        <v>147</v>
      </c>
      <c r="E424" s="233" t="s">
        <v>19</v>
      </c>
      <c r="F424" s="234" t="s">
        <v>476</v>
      </c>
      <c r="G424" s="232"/>
      <c r="H424" s="233" t="s">
        <v>19</v>
      </c>
      <c r="I424" s="235"/>
      <c r="J424" s="232"/>
      <c r="K424" s="232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147</v>
      </c>
      <c r="AU424" s="240" t="s">
        <v>81</v>
      </c>
      <c r="AV424" s="12" t="s">
        <v>79</v>
      </c>
      <c r="AW424" s="12" t="s">
        <v>34</v>
      </c>
      <c r="AX424" s="12" t="s">
        <v>72</v>
      </c>
      <c r="AY424" s="240" t="s">
        <v>136</v>
      </c>
    </row>
    <row r="425" spans="2:51" s="12" customFormat="1" ht="12">
      <c r="B425" s="231"/>
      <c r="C425" s="232"/>
      <c r="D425" s="228" t="s">
        <v>147</v>
      </c>
      <c r="E425" s="233" t="s">
        <v>19</v>
      </c>
      <c r="F425" s="234" t="s">
        <v>477</v>
      </c>
      <c r="G425" s="232"/>
      <c r="H425" s="233" t="s">
        <v>19</v>
      </c>
      <c r="I425" s="235"/>
      <c r="J425" s="232"/>
      <c r="K425" s="232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147</v>
      </c>
      <c r="AU425" s="240" t="s">
        <v>81</v>
      </c>
      <c r="AV425" s="12" t="s">
        <v>79</v>
      </c>
      <c r="AW425" s="12" t="s">
        <v>34</v>
      </c>
      <c r="AX425" s="12" t="s">
        <v>72</v>
      </c>
      <c r="AY425" s="240" t="s">
        <v>136</v>
      </c>
    </row>
    <row r="426" spans="2:51" s="13" customFormat="1" ht="12">
      <c r="B426" s="241"/>
      <c r="C426" s="242"/>
      <c r="D426" s="228" t="s">
        <v>147</v>
      </c>
      <c r="E426" s="243" t="s">
        <v>19</v>
      </c>
      <c r="F426" s="244" t="s">
        <v>1529</v>
      </c>
      <c r="G426" s="242"/>
      <c r="H426" s="245">
        <v>321.302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AT426" s="251" t="s">
        <v>147</v>
      </c>
      <c r="AU426" s="251" t="s">
        <v>81</v>
      </c>
      <c r="AV426" s="13" t="s">
        <v>81</v>
      </c>
      <c r="AW426" s="13" t="s">
        <v>34</v>
      </c>
      <c r="AX426" s="13" t="s">
        <v>72</v>
      </c>
      <c r="AY426" s="251" t="s">
        <v>136</v>
      </c>
    </row>
    <row r="427" spans="2:51" s="12" customFormat="1" ht="12">
      <c r="B427" s="231"/>
      <c r="C427" s="232"/>
      <c r="D427" s="228" t="s">
        <v>147</v>
      </c>
      <c r="E427" s="233" t="s">
        <v>19</v>
      </c>
      <c r="F427" s="234" t="s">
        <v>479</v>
      </c>
      <c r="G427" s="232"/>
      <c r="H427" s="233" t="s">
        <v>19</v>
      </c>
      <c r="I427" s="235"/>
      <c r="J427" s="232"/>
      <c r="K427" s="232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147</v>
      </c>
      <c r="AU427" s="240" t="s">
        <v>81</v>
      </c>
      <c r="AV427" s="12" t="s">
        <v>79</v>
      </c>
      <c r="AW427" s="12" t="s">
        <v>34</v>
      </c>
      <c r="AX427" s="12" t="s">
        <v>72</v>
      </c>
      <c r="AY427" s="240" t="s">
        <v>136</v>
      </c>
    </row>
    <row r="428" spans="2:51" s="13" customFormat="1" ht="12">
      <c r="B428" s="241"/>
      <c r="C428" s="242"/>
      <c r="D428" s="228" t="s">
        <v>147</v>
      </c>
      <c r="E428" s="243" t="s">
        <v>19</v>
      </c>
      <c r="F428" s="244" t="s">
        <v>1530</v>
      </c>
      <c r="G428" s="242"/>
      <c r="H428" s="245">
        <v>-46.77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AT428" s="251" t="s">
        <v>147</v>
      </c>
      <c r="AU428" s="251" t="s">
        <v>81</v>
      </c>
      <c r="AV428" s="13" t="s">
        <v>81</v>
      </c>
      <c r="AW428" s="13" t="s">
        <v>34</v>
      </c>
      <c r="AX428" s="13" t="s">
        <v>72</v>
      </c>
      <c r="AY428" s="251" t="s">
        <v>136</v>
      </c>
    </row>
    <row r="429" spans="2:51" s="12" customFormat="1" ht="12">
      <c r="B429" s="231"/>
      <c r="C429" s="232"/>
      <c r="D429" s="228" t="s">
        <v>147</v>
      </c>
      <c r="E429" s="233" t="s">
        <v>19</v>
      </c>
      <c r="F429" s="234" t="s">
        <v>1531</v>
      </c>
      <c r="G429" s="232"/>
      <c r="H429" s="233" t="s">
        <v>19</v>
      </c>
      <c r="I429" s="235"/>
      <c r="J429" s="232"/>
      <c r="K429" s="232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147</v>
      </c>
      <c r="AU429" s="240" t="s">
        <v>81</v>
      </c>
      <c r="AV429" s="12" t="s">
        <v>79</v>
      </c>
      <c r="AW429" s="12" t="s">
        <v>34</v>
      </c>
      <c r="AX429" s="12" t="s">
        <v>72</v>
      </c>
      <c r="AY429" s="240" t="s">
        <v>136</v>
      </c>
    </row>
    <row r="430" spans="2:51" s="13" customFormat="1" ht="12">
      <c r="B430" s="241"/>
      <c r="C430" s="242"/>
      <c r="D430" s="228" t="s">
        <v>147</v>
      </c>
      <c r="E430" s="243" t="s">
        <v>19</v>
      </c>
      <c r="F430" s="244" t="s">
        <v>1532</v>
      </c>
      <c r="G430" s="242"/>
      <c r="H430" s="245">
        <v>-137.266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147</v>
      </c>
      <c r="AU430" s="251" t="s">
        <v>81</v>
      </c>
      <c r="AV430" s="13" t="s">
        <v>81</v>
      </c>
      <c r="AW430" s="13" t="s">
        <v>34</v>
      </c>
      <c r="AX430" s="13" t="s">
        <v>72</v>
      </c>
      <c r="AY430" s="251" t="s">
        <v>136</v>
      </c>
    </row>
    <row r="431" spans="2:51" s="14" customFormat="1" ht="12">
      <c r="B431" s="252"/>
      <c r="C431" s="253"/>
      <c r="D431" s="228" t="s">
        <v>147</v>
      </c>
      <c r="E431" s="254" t="s">
        <v>19</v>
      </c>
      <c r="F431" s="255" t="s">
        <v>150</v>
      </c>
      <c r="G431" s="253"/>
      <c r="H431" s="256">
        <v>137.266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AT431" s="262" t="s">
        <v>147</v>
      </c>
      <c r="AU431" s="262" t="s">
        <v>81</v>
      </c>
      <c r="AV431" s="14" t="s">
        <v>143</v>
      </c>
      <c r="AW431" s="14" t="s">
        <v>34</v>
      </c>
      <c r="AX431" s="14" t="s">
        <v>79</v>
      </c>
      <c r="AY431" s="262" t="s">
        <v>136</v>
      </c>
    </row>
    <row r="432" spans="2:65" s="1" customFormat="1" ht="20.4" customHeight="1">
      <c r="B432" s="39"/>
      <c r="C432" s="216" t="s">
        <v>527</v>
      </c>
      <c r="D432" s="216" t="s">
        <v>138</v>
      </c>
      <c r="E432" s="217" t="s">
        <v>486</v>
      </c>
      <c r="F432" s="218" t="s">
        <v>487</v>
      </c>
      <c r="G432" s="219" t="s">
        <v>165</v>
      </c>
      <c r="H432" s="220">
        <v>1372.66</v>
      </c>
      <c r="I432" s="221"/>
      <c r="J432" s="222">
        <f>ROUND(I432*H432,2)</f>
        <v>0</v>
      </c>
      <c r="K432" s="218" t="s">
        <v>142</v>
      </c>
      <c r="L432" s="44"/>
      <c r="M432" s="223" t="s">
        <v>19</v>
      </c>
      <c r="N432" s="224" t="s">
        <v>43</v>
      </c>
      <c r="O432" s="80"/>
      <c r="P432" s="225">
        <f>O432*H432</f>
        <v>0</v>
      </c>
      <c r="Q432" s="225">
        <v>0</v>
      </c>
      <c r="R432" s="225">
        <f>Q432*H432</f>
        <v>0</v>
      </c>
      <c r="S432" s="225">
        <v>0</v>
      </c>
      <c r="T432" s="226">
        <f>S432*H432</f>
        <v>0</v>
      </c>
      <c r="AR432" s="18" t="s">
        <v>143</v>
      </c>
      <c r="AT432" s="18" t="s">
        <v>138</v>
      </c>
      <c r="AU432" s="18" t="s">
        <v>81</v>
      </c>
      <c r="AY432" s="18" t="s">
        <v>136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8" t="s">
        <v>79</v>
      </c>
      <c r="BK432" s="227">
        <f>ROUND(I432*H432,2)</f>
        <v>0</v>
      </c>
      <c r="BL432" s="18" t="s">
        <v>143</v>
      </c>
      <c r="BM432" s="18" t="s">
        <v>1533</v>
      </c>
    </row>
    <row r="433" spans="2:47" s="1" customFormat="1" ht="12">
      <c r="B433" s="39"/>
      <c r="C433" s="40"/>
      <c r="D433" s="228" t="s">
        <v>145</v>
      </c>
      <c r="E433" s="40"/>
      <c r="F433" s="229" t="s">
        <v>489</v>
      </c>
      <c r="G433" s="40"/>
      <c r="H433" s="40"/>
      <c r="I433" s="143"/>
      <c r="J433" s="40"/>
      <c r="K433" s="40"/>
      <c r="L433" s="44"/>
      <c r="M433" s="230"/>
      <c r="N433" s="80"/>
      <c r="O433" s="80"/>
      <c r="P433" s="80"/>
      <c r="Q433" s="80"/>
      <c r="R433" s="80"/>
      <c r="S433" s="80"/>
      <c r="T433" s="81"/>
      <c r="AT433" s="18" t="s">
        <v>145</v>
      </c>
      <c r="AU433" s="18" t="s">
        <v>81</v>
      </c>
    </row>
    <row r="434" spans="2:51" s="12" customFormat="1" ht="12">
      <c r="B434" s="231"/>
      <c r="C434" s="232"/>
      <c r="D434" s="228" t="s">
        <v>147</v>
      </c>
      <c r="E434" s="233" t="s">
        <v>19</v>
      </c>
      <c r="F434" s="234" t="s">
        <v>456</v>
      </c>
      <c r="G434" s="232"/>
      <c r="H434" s="233" t="s">
        <v>19</v>
      </c>
      <c r="I434" s="235"/>
      <c r="J434" s="232"/>
      <c r="K434" s="232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147</v>
      </c>
      <c r="AU434" s="240" t="s">
        <v>81</v>
      </c>
      <c r="AV434" s="12" t="s">
        <v>79</v>
      </c>
      <c r="AW434" s="12" t="s">
        <v>34</v>
      </c>
      <c r="AX434" s="12" t="s">
        <v>72</v>
      </c>
      <c r="AY434" s="240" t="s">
        <v>136</v>
      </c>
    </row>
    <row r="435" spans="2:51" s="12" customFormat="1" ht="12">
      <c r="B435" s="231"/>
      <c r="C435" s="232"/>
      <c r="D435" s="228" t="s">
        <v>147</v>
      </c>
      <c r="E435" s="233" t="s">
        <v>19</v>
      </c>
      <c r="F435" s="234" t="s">
        <v>490</v>
      </c>
      <c r="G435" s="232"/>
      <c r="H435" s="233" t="s">
        <v>19</v>
      </c>
      <c r="I435" s="235"/>
      <c r="J435" s="232"/>
      <c r="K435" s="232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147</v>
      </c>
      <c r="AU435" s="240" t="s">
        <v>81</v>
      </c>
      <c r="AV435" s="12" t="s">
        <v>79</v>
      </c>
      <c r="AW435" s="12" t="s">
        <v>34</v>
      </c>
      <c r="AX435" s="12" t="s">
        <v>72</v>
      </c>
      <c r="AY435" s="240" t="s">
        <v>136</v>
      </c>
    </row>
    <row r="436" spans="2:51" s="12" customFormat="1" ht="12">
      <c r="B436" s="231"/>
      <c r="C436" s="232"/>
      <c r="D436" s="228" t="s">
        <v>147</v>
      </c>
      <c r="E436" s="233" t="s">
        <v>19</v>
      </c>
      <c r="F436" s="234" t="s">
        <v>477</v>
      </c>
      <c r="G436" s="232"/>
      <c r="H436" s="233" t="s">
        <v>19</v>
      </c>
      <c r="I436" s="235"/>
      <c r="J436" s="232"/>
      <c r="K436" s="232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147</v>
      </c>
      <c r="AU436" s="240" t="s">
        <v>81</v>
      </c>
      <c r="AV436" s="12" t="s">
        <v>79</v>
      </c>
      <c r="AW436" s="12" t="s">
        <v>34</v>
      </c>
      <c r="AX436" s="12" t="s">
        <v>72</v>
      </c>
      <c r="AY436" s="240" t="s">
        <v>136</v>
      </c>
    </row>
    <row r="437" spans="2:51" s="13" customFormat="1" ht="12">
      <c r="B437" s="241"/>
      <c r="C437" s="242"/>
      <c r="D437" s="228" t="s">
        <v>147</v>
      </c>
      <c r="E437" s="243" t="s">
        <v>19</v>
      </c>
      <c r="F437" s="244" t="s">
        <v>1534</v>
      </c>
      <c r="G437" s="242"/>
      <c r="H437" s="245">
        <v>1372.66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AT437" s="251" t="s">
        <v>147</v>
      </c>
      <c r="AU437" s="251" t="s">
        <v>81</v>
      </c>
      <c r="AV437" s="13" t="s">
        <v>81</v>
      </c>
      <c r="AW437" s="13" t="s">
        <v>34</v>
      </c>
      <c r="AX437" s="13" t="s">
        <v>72</v>
      </c>
      <c r="AY437" s="251" t="s">
        <v>136</v>
      </c>
    </row>
    <row r="438" spans="2:51" s="14" customFormat="1" ht="12">
      <c r="B438" s="252"/>
      <c r="C438" s="253"/>
      <c r="D438" s="228" t="s">
        <v>147</v>
      </c>
      <c r="E438" s="254" t="s">
        <v>19</v>
      </c>
      <c r="F438" s="255" t="s">
        <v>150</v>
      </c>
      <c r="G438" s="253"/>
      <c r="H438" s="256">
        <v>1372.66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AT438" s="262" t="s">
        <v>147</v>
      </c>
      <c r="AU438" s="262" t="s">
        <v>81</v>
      </c>
      <c r="AV438" s="14" t="s">
        <v>143</v>
      </c>
      <c r="AW438" s="14" t="s">
        <v>34</v>
      </c>
      <c r="AX438" s="14" t="s">
        <v>79</v>
      </c>
      <c r="AY438" s="262" t="s">
        <v>136</v>
      </c>
    </row>
    <row r="439" spans="2:65" s="1" customFormat="1" ht="20.4" customHeight="1">
      <c r="B439" s="39"/>
      <c r="C439" s="216" t="s">
        <v>536</v>
      </c>
      <c r="D439" s="216" t="s">
        <v>138</v>
      </c>
      <c r="E439" s="217" t="s">
        <v>493</v>
      </c>
      <c r="F439" s="218" t="s">
        <v>494</v>
      </c>
      <c r="G439" s="219" t="s">
        <v>165</v>
      </c>
      <c r="H439" s="220">
        <v>46.77</v>
      </c>
      <c r="I439" s="221"/>
      <c r="J439" s="222">
        <f>ROUND(I439*H439,2)</f>
        <v>0</v>
      </c>
      <c r="K439" s="218" t="s">
        <v>142</v>
      </c>
      <c r="L439" s="44"/>
      <c r="M439" s="223" t="s">
        <v>19</v>
      </c>
      <c r="N439" s="224" t="s">
        <v>43</v>
      </c>
      <c r="O439" s="80"/>
      <c r="P439" s="225">
        <f>O439*H439</f>
        <v>0</v>
      </c>
      <c r="Q439" s="225">
        <v>0</v>
      </c>
      <c r="R439" s="225">
        <f>Q439*H439</f>
        <v>0</v>
      </c>
      <c r="S439" s="225">
        <v>0</v>
      </c>
      <c r="T439" s="226">
        <f>S439*H439</f>
        <v>0</v>
      </c>
      <c r="AR439" s="18" t="s">
        <v>143</v>
      </c>
      <c r="AT439" s="18" t="s">
        <v>138</v>
      </c>
      <c r="AU439" s="18" t="s">
        <v>81</v>
      </c>
      <c r="AY439" s="18" t="s">
        <v>136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8" t="s">
        <v>79</v>
      </c>
      <c r="BK439" s="227">
        <f>ROUND(I439*H439,2)</f>
        <v>0</v>
      </c>
      <c r="BL439" s="18" t="s">
        <v>143</v>
      </c>
      <c r="BM439" s="18" t="s">
        <v>1535</v>
      </c>
    </row>
    <row r="440" spans="2:47" s="1" customFormat="1" ht="12">
      <c r="B440" s="39"/>
      <c r="C440" s="40"/>
      <c r="D440" s="228" t="s">
        <v>145</v>
      </c>
      <c r="E440" s="40"/>
      <c r="F440" s="229" t="s">
        <v>494</v>
      </c>
      <c r="G440" s="40"/>
      <c r="H440" s="40"/>
      <c r="I440" s="143"/>
      <c r="J440" s="40"/>
      <c r="K440" s="40"/>
      <c r="L440" s="44"/>
      <c r="M440" s="230"/>
      <c r="N440" s="80"/>
      <c r="O440" s="80"/>
      <c r="P440" s="80"/>
      <c r="Q440" s="80"/>
      <c r="R440" s="80"/>
      <c r="S440" s="80"/>
      <c r="T440" s="81"/>
      <c r="AT440" s="18" t="s">
        <v>145</v>
      </c>
      <c r="AU440" s="18" t="s">
        <v>81</v>
      </c>
    </row>
    <row r="441" spans="2:51" s="12" customFormat="1" ht="12">
      <c r="B441" s="231"/>
      <c r="C441" s="232"/>
      <c r="D441" s="228" t="s">
        <v>147</v>
      </c>
      <c r="E441" s="233" t="s">
        <v>19</v>
      </c>
      <c r="F441" s="234" t="s">
        <v>292</v>
      </c>
      <c r="G441" s="232"/>
      <c r="H441" s="233" t="s">
        <v>19</v>
      </c>
      <c r="I441" s="235"/>
      <c r="J441" s="232"/>
      <c r="K441" s="232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147</v>
      </c>
      <c r="AU441" s="240" t="s">
        <v>81</v>
      </c>
      <c r="AV441" s="12" t="s">
        <v>79</v>
      </c>
      <c r="AW441" s="12" t="s">
        <v>34</v>
      </c>
      <c r="AX441" s="12" t="s">
        <v>72</v>
      </c>
      <c r="AY441" s="240" t="s">
        <v>136</v>
      </c>
    </row>
    <row r="442" spans="2:51" s="12" customFormat="1" ht="12">
      <c r="B442" s="231"/>
      <c r="C442" s="232"/>
      <c r="D442" s="228" t="s">
        <v>147</v>
      </c>
      <c r="E442" s="233" t="s">
        <v>19</v>
      </c>
      <c r="F442" s="234" t="s">
        <v>496</v>
      </c>
      <c r="G442" s="232"/>
      <c r="H442" s="233" t="s">
        <v>19</v>
      </c>
      <c r="I442" s="235"/>
      <c r="J442" s="232"/>
      <c r="K442" s="232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147</v>
      </c>
      <c r="AU442" s="240" t="s">
        <v>81</v>
      </c>
      <c r="AV442" s="12" t="s">
        <v>79</v>
      </c>
      <c r="AW442" s="12" t="s">
        <v>34</v>
      </c>
      <c r="AX442" s="12" t="s">
        <v>72</v>
      </c>
      <c r="AY442" s="240" t="s">
        <v>136</v>
      </c>
    </row>
    <row r="443" spans="2:51" s="13" customFormat="1" ht="12">
      <c r="B443" s="241"/>
      <c r="C443" s="242"/>
      <c r="D443" s="228" t="s">
        <v>147</v>
      </c>
      <c r="E443" s="243" t="s">
        <v>19</v>
      </c>
      <c r="F443" s="244" t="s">
        <v>1525</v>
      </c>
      <c r="G443" s="242"/>
      <c r="H443" s="245">
        <v>46.77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AT443" s="251" t="s">
        <v>147</v>
      </c>
      <c r="AU443" s="251" t="s">
        <v>81</v>
      </c>
      <c r="AV443" s="13" t="s">
        <v>81</v>
      </c>
      <c r="AW443" s="13" t="s">
        <v>34</v>
      </c>
      <c r="AX443" s="13" t="s">
        <v>72</v>
      </c>
      <c r="AY443" s="251" t="s">
        <v>136</v>
      </c>
    </row>
    <row r="444" spans="2:51" s="14" customFormat="1" ht="12">
      <c r="B444" s="252"/>
      <c r="C444" s="253"/>
      <c r="D444" s="228" t="s">
        <v>147</v>
      </c>
      <c r="E444" s="254" t="s">
        <v>19</v>
      </c>
      <c r="F444" s="255" t="s">
        <v>150</v>
      </c>
      <c r="G444" s="253"/>
      <c r="H444" s="256">
        <v>46.77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AT444" s="262" t="s">
        <v>147</v>
      </c>
      <c r="AU444" s="262" t="s">
        <v>81</v>
      </c>
      <c r="AV444" s="14" t="s">
        <v>143</v>
      </c>
      <c r="AW444" s="14" t="s">
        <v>34</v>
      </c>
      <c r="AX444" s="14" t="s">
        <v>79</v>
      </c>
      <c r="AY444" s="262" t="s">
        <v>136</v>
      </c>
    </row>
    <row r="445" spans="2:65" s="1" customFormat="1" ht="20.4" customHeight="1">
      <c r="B445" s="39"/>
      <c r="C445" s="216" t="s">
        <v>544</v>
      </c>
      <c r="D445" s="216" t="s">
        <v>138</v>
      </c>
      <c r="E445" s="217" t="s">
        <v>498</v>
      </c>
      <c r="F445" s="218" t="s">
        <v>499</v>
      </c>
      <c r="G445" s="219" t="s">
        <v>165</v>
      </c>
      <c r="H445" s="220">
        <v>336.552</v>
      </c>
      <c r="I445" s="221"/>
      <c r="J445" s="222">
        <f>ROUND(I445*H445,2)</f>
        <v>0</v>
      </c>
      <c r="K445" s="218" t="s">
        <v>142</v>
      </c>
      <c r="L445" s="44"/>
      <c r="M445" s="223" t="s">
        <v>19</v>
      </c>
      <c r="N445" s="224" t="s">
        <v>43</v>
      </c>
      <c r="O445" s="80"/>
      <c r="P445" s="225">
        <f>O445*H445</f>
        <v>0</v>
      </c>
      <c r="Q445" s="225">
        <v>0</v>
      </c>
      <c r="R445" s="225">
        <f>Q445*H445</f>
        <v>0</v>
      </c>
      <c r="S445" s="225">
        <v>0</v>
      </c>
      <c r="T445" s="226">
        <f>S445*H445</f>
        <v>0</v>
      </c>
      <c r="AR445" s="18" t="s">
        <v>143</v>
      </c>
      <c r="AT445" s="18" t="s">
        <v>138</v>
      </c>
      <c r="AU445" s="18" t="s">
        <v>81</v>
      </c>
      <c r="AY445" s="18" t="s">
        <v>136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8" t="s">
        <v>79</v>
      </c>
      <c r="BK445" s="227">
        <f>ROUND(I445*H445,2)</f>
        <v>0</v>
      </c>
      <c r="BL445" s="18" t="s">
        <v>143</v>
      </c>
      <c r="BM445" s="18" t="s">
        <v>1536</v>
      </c>
    </row>
    <row r="446" spans="2:47" s="1" customFormat="1" ht="12">
      <c r="B446" s="39"/>
      <c r="C446" s="40"/>
      <c r="D446" s="228" t="s">
        <v>145</v>
      </c>
      <c r="E446" s="40"/>
      <c r="F446" s="229" t="s">
        <v>501</v>
      </c>
      <c r="G446" s="40"/>
      <c r="H446" s="40"/>
      <c r="I446" s="143"/>
      <c r="J446" s="40"/>
      <c r="K446" s="40"/>
      <c r="L446" s="44"/>
      <c r="M446" s="230"/>
      <c r="N446" s="80"/>
      <c r="O446" s="80"/>
      <c r="P446" s="80"/>
      <c r="Q446" s="80"/>
      <c r="R446" s="80"/>
      <c r="S446" s="80"/>
      <c r="T446" s="81"/>
      <c r="AT446" s="18" t="s">
        <v>145</v>
      </c>
      <c r="AU446" s="18" t="s">
        <v>81</v>
      </c>
    </row>
    <row r="447" spans="2:51" s="12" customFormat="1" ht="12">
      <c r="B447" s="231"/>
      <c r="C447" s="232"/>
      <c r="D447" s="228" t="s">
        <v>147</v>
      </c>
      <c r="E447" s="233" t="s">
        <v>19</v>
      </c>
      <c r="F447" s="234" t="s">
        <v>292</v>
      </c>
      <c r="G447" s="232"/>
      <c r="H447" s="233" t="s">
        <v>19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147</v>
      </c>
      <c r="AU447" s="240" t="s">
        <v>81</v>
      </c>
      <c r="AV447" s="12" t="s">
        <v>79</v>
      </c>
      <c r="AW447" s="12" t="s">
        <v>34</v>
      </c>
      <c r="AX447" s="12" t="s">
        <v>72</v>
      </c>
      <c r="AY447" s="240" t="s">
        <v>136</v>
      </c>
    </row>
    <row r="448" spans="2:51" s="12" customFormat="1" ht="12">
      <c r="B448" s="231"/>
      <c r="C448" s="232"/>
      <c r="D448" s="228" t="s">
        <v>147</v>
      </c>
      <c r="E448" s="233" t="s">
        <v>19</v>
      </c>
      <c r="F448" s="234" t="s">
        <v>502</v>
      </c>
      <c r="G448" s="232"/>
      <c r="H448" s="233" t="s">
        <v>19</v>
      </c>
      <c r="I448" s="235"/>
      <c r="J448" s="232"/>
      <c r="K448" s="232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147</v>
      </c>
      <c r="AU448" s="240" t="s">
        <v>81</v>
      </c>
      <c r="AV448" s="12" t="s">
        <v>79</v>
      </c>
      <c r="AW448" s="12" t="s">
        <v>34</v>
      </c>
      <c r="AX448" s="12" t="s">
        <v>72</v>
      </c>
      <c r="AY448" s="240" t="s">
        <v>136</v>
      </c>
    </row>
    <row r="449" spans="2:51" s="13" customFormat="1" ht="12">
      <c r="B449" s="241"/>
      <c r="C449" s="242"/>
      <c r="D449" s="228" t="s">
        <v>147</v>
      </c>
      <c r="E449" s="243" t="s">
        <v>19</v>
      </c>
      <c r="F449" s="244" t="s">
        <v>1525</v>
      </c>
      <c r="G449" s="242"/>
      <c r="H449" s="245">
        <v>46.77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147</v>
      </c>
      <c r="AU449" s="251" t="s">
        <v>81</v>
      </c>
      <c r="AV449" s="13" t="s">
        <v>81</v>
      </c>
      <c r="AW449" s="13" t="s">
        <v>34</v>
      </c>
      <c r="AX449" s="13" t="s">
        <v>72</v>
      </c>
      <c r="AY449" s="251" t="s">
        <v>136</v>
      </c>
    </row>
    <row r="450" spans="2:51" s="12" customFormat="1" ht="12">
      <c r="B450" s="231"/>
      <c r="C450" s="232"/>
      <c r="D450" s="228" t="s">
        <v>147</v>
      </c>
      <c r="E450" s="233" t="s">
        <v>19</v>
      </c>
      <c r="F450" s="234" t="s">
        <v>503</v>
      </c>
      <c r="G450" s="232"/>
      <c r="H450" s="233" t="s">
        <v>19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147</v>
      </c>
      <c r="AU450" s="240" t="s">
        <v>81</v>
      </c>
      <c r="AV450" s="12" t="s">
        <v>79</v>
      </c>
      <c r="AW450" s="12" t="s">
        <v>34</v>
      </c>
      <c r="AX450" s="12" t="s">
        <v>72</v>
      </c>
      <c r="AY450" s="240" t="s">
        <v>136</v>
      </c>
    </row>
    <row r="451" spans="2:51" s="13" customFormat="1" ht="12">
      <c r="B451" s="241"/>
      <c r="C451" s="242"/>
      <c r="D451" s="228" t="s">
        <v>147</v>
      </c>
      <c r="E451" s="243" t="s">
        <v>19</v>
      </c>
      <c r="F451" s="244" t="s">
        <v>1537</v>
      </c>
      <c r="G451" s="242"/>
      <c r="H451" s="245">
        <v>274.532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147</v>
      </c>
      <c r="AU451" s="251" t="s">
        <v>81</v>
      </c>
      <c r="AV451" s="13" t="s">
        <v>81</v>
      </c>
      <c r="AW451" s="13" t="s">
        <v>34</v>
      </c>
      <c r="AX451" s="13" t="s">
        <v>72</v>
      </c>
      <c r="AY451" s="251" t="s">
        <v>136</v>
      </c>
    </row>
    <row r="452" spans="2:51" s="12" customFormat="1" ht="12">
      <c r="B452" s="231"/>
      <c r="C452" s="232"/>
      <c r="D452" s="228" t="s">
        <v>147</v>
      </c>
      <c r="E452" s="233" t="s">
        <v>19</v>
      </c>
      <c r="F452" s="234" t="s">
        <v>505</v>
      </c>
      <c r="G452" s="232"/>
      <c r="H452" s="233" t="s">
        <v>19</v>
      </c>
      <c r="I452" s="235"/>
      <c r="J452" s="232"/>
      <c r="K452" s="232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147</v>
      </c>
      <c r="AU452" s="240" t="s">
        <v>81</v>
      </c>
      <c r="AV452" s="12" t="s">
        <v>79</v>
      </c>
      <c r="AW452" s="12" t="s">
        <v>34</v>
      </c>
      <c r="AX452" s="12" t="s">
        <v>72</v>
      </c>
      <c r="AY452" s="240" t="s">
        <v>136</v>
      </c>
    </row>
    <row r="453" spans="2:51" s="13" customFormat="1" ht="12">
      <c r="B453" s="241"/>
      <c r="C453" s="242"/>
      <c r="D453" s="228" t="s">
        <v>147</v>
      </c>
      <c r="E453" s="243" t="s">
        <v>19</v>
      </c>
      <c r="F453" s="244" t="s">
        <v>1514</v>
      </c>
      <c r="G453" s="242"/>
      <c r="H453" s="245">
        <v>15.25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AT453" s="251" t="s">
        <v>147</v>
      </c>
      <c r="AU453" s="251" t="s">
        <v>81</v>
      </c>
      <c r="AV453" s="13" t="s">
        <v>81</v>
      </c>
      <c r="AW453" s="13" t="s">
        <v>34</v>
      </c>
      <c r="AX453" s="13" t="s">
        <v>72</v>
      </c>
      <c r="AY453" s="251" t="s">
        <v>136</v>
      </c>
    </row>
    <row r="454" spans="2:51" s="14" customFormat="1" ht="12">
      <c r="B454" s="252"/>
      <c r="C454" s="253"/>
      <c r="D454" s="228" t="s">
        <v>147</v>
      </c>
      <c r="E454" s="254" t="s">
        <v>19</v>
      </c>
      <c r="F454" s="255" t="s">
        <v>150</v>
      </c>
      <c r="G454" s="253"/>
      <c r="H454" s="256">
        <v>336.552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AT454" s="262" t="s">
        <v>147</v>
      </c>
      <c r="AU454" s="262" t="s">
        <v>81</v>
      </c>
      <c r="AV454" s="14" t="s">
        <v>143</v>
      </c>
      <c r="AW454" s="14" t="s">
        <v>34</v>
      </c>
      <c r="AX454" s="14" t="s">
        <v>79</v>
      </c>
      <c r="AY454" s="262" t="s">
        <v>136</v>
      </c>
    </row>
    <row r="455" spans="2:65" s="1" customFormat="1" ht="20.4" customHeight="1">
      <c r="B455" s="39"/>
      <c r="C455" s="216" t="s">
        <v>551</v>
      </c>
      <c r="D455" s="216" t="s">
        <v>138</v>
      </c>
      <c r="E455" s="217" t="s">
        <v>507</v>
      </c>
      <c r="F455" s="218" t="s">
        <v>508</v>
      </c>
      <c r="G455" s="219" t="s">
        <v>165</v>
      </c>
      <c r="H455" s="220">
        <v>31.6</v>
      </c>
      <c r="I455" s="221"/>
      <c r="J455" s="222">
        <f>ROUND(I455*H455,2)</f>
        <v>0</v>
      </c>
      <c r="K455" s="218" t="s">
        <v>142</v>
      </c>
      <c r="L455" s="44"/>
      <c r="M455" s="223" t="s">
        <v>19</v>
      </c>
      <c r="N455" s="224" t="s">
        <v>43</v>
      </c>
      <c r="O455" s="80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AR455" s="18" t="s">
        <v>143</v>
      </c>
      <c r="AT455" s="18" t="s">
        <v>138</v>
      </c>
      <c r="AU455" s="18" t="s">
        <v>81</v>
      </c>
      <c r="AY455" s="18" t="s">
        <v>136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8" t="s">
        <v>79</v>
      </c>
      <c r="BK455" s="227">
        <f>ROUND(I455*H455,2)</f>
        <v>0</v>
      </c>
      <c r="BL455" s="18" t="s">
        <v>143</v>
      </c>
      <c r="BM455" s="18" t="s">
        <v>1538</v>
      </c>
    </row>
    <row r="456" spans="2:47" s="1" customFormat="1" ht="12">
      <c r="B456" s="39"/>
      <c r="C456" s="40"/>
      <c r="D456" s="228" t="s">
        <v>145</v>
      </c>
      <c r="E456" s="40"/>
      <c r="F456" s="229" t="s">
        <v>510</v>
      </c>
      <c r="G456" s="40"/>
      <c r="H456" s="40"/>
      <c r="I456" s="143"/>
      <c r="J456" s="40"/>
      <c r="K456" s="40"/>
      <c r="L456" s="44"/>
      <c r="M456" s="230"/>
      <c r="N456" s="80"/>
      <c r="O456" s="80"/>
      <c r="P456" s="80"/>
      <c r="Q456" s="80"/>
      <c r="R456" s="80"/>
      <c r="S456" s="80"/>
      <c r="T456" s="81"/>
      <c r="AT456" s="18" t="s">
        <v>145</v>
      </c>
      <c r="AU456" s="18" t="s">
        <v>81</v>
      </c>
    </row>
    <row r="457" spans="2:51" s="12" customFormat="1" ht="12">
      <c r="B457" s="231"/>
      <c r="C457" s="232"/>
      <c r="D457" s="228" t="s">
        <v>147</v>
      </c>
      <c r="E457" s="233" t="s">
        <v>19</v>
      </c>
      <c r="F457" s="234" t="s">
        <v>511</v>
      </c>
      <c r="G457" s="232"/>
      <c r="H457" s="233" t="s">
        <v>19</v>
      </c>
      <c r="I457" s="235"/>
      <c r="J457" s="232"/>
      <c r="K457" s="232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147</v>
      </c>
      <c r="AU457" s="240" t="s">
        <v>81</v>
      </c>
      <c r="AV457" s="12" t="s">
        <v>79</v>
      </c>
      <c r="AW457" s="12" t="s">
        <v>34</v>
      </c>
      <c r="AX457" s="12" t="s">
        <v>72</v>
      </c>
      <c r="AY457" s="240" t="s">
        <v>136</v>
      </c>
    </row>
    <row r="458" spans="2:51" s="12" customFormat="1" ht="12">
      <c r="B458" s="231"/>
      <c r="C458" s="232"/>
      <c r="D458" s="228" t="s">
        <v>147</v>
      </c>
      <c r="E458" s="233" t="s">
        <v>19</v>
      </c>
      <c r="F458" s="234" t="s">
        <v>512</v>
      </c>
      <c r="G458" s="232"/>
      <c r="H458" s="233" t="s">
        <v>19</v>
      </c>
      <c r="I458" s="235"/>
      <c r="J458" s="232"/>
      <c r="K458" s="232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147</v>
      </c>
      <c r="AU458" s="240" t="s">
        <v>81</v>
      </c>
      <c r="AV458" s="12" t="s">
        <v>79</v>
      </c>
      <c r="AW458" s="12" t="s">
        <v>34</v>
      </c>
      <c r="AX458" s="12" t="s">
        <v>72</v>
      </c>
      <c r="AY458" s="240" t="s">
        <v>136</v>
      </c>
    </row>
    <row r="459" spans="2:51" s="13" customFormat="1" ht="12">
      <c r="B459" s="241"/>
      <c r="C459" s="242"/>
      <c r="D459" s="228" t="s">
        <v>147</v>
      </c>
      <c r="E459" s="243" t="s">
        <v>19</v>
      </c>
      <c r="F459" s="244" t="s">
        <v>1539</v>
      </c>
      <c r="G459" s="242"/>
      <c r="H459" s="245">
        <v>31.6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AT459" s="251" t="s">
        <v>147</v>
      </c>
      <c r="AU459" s="251" t="s">
        <v>81</v>
      </c>
      <c r="AV459" s="13" t="s">
        <v>81</v>
      </c>
      <c r="AW459" s="13" t="s">
        <v>34</v>
      </c>
      <c r="AX459" s="13" t="s">
        <v>72</v>
      </c>
      <c r="AY459" s="251" t="s">
        <v>136</v>
      </c>
    </row>
    <row r="460" spans="2:51" s="14" customFormat="1" ht="12">
      <c r="B460" s="252"/>
      <c r="C460" s="253"/>
      <c r="D460" s="228" t="s">
        <v>147</v>
      </c>
      <c r="E460" s="254" t="s">
        <v>19</v>
      </c>
      <c r="F460" s="255" t="s">
        <v>150</v>
      </c>
      <c r="G460" s="253"/>
      <c r="H460" s="256">
        <v>31.6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AT460" s="262" t="s">
        <v>147</v>
      </c>
      <c r="AU460" s="262" t="s">
        <v>81</v>
      </c>
      <c r="AV460" s="14" t="s">
        <v>143</v>
      </c>
      <c r="AW460" s="14" t="s">
        <v>34</v>
      </c>
      <c r="AX460" s="14" t="s">
        <v>79</v>
      </c>
      <c r="AY460" s="262" t="s">
        <v>136</v>
      </c>
    </row>
    <row r="461" spans="2:65" s="1" customFormat="1" ht="20.4" customHeight="1">
      <c r="B461" s="39"/>
      <c r="C461" s="216" t="s">
        <v>559</v>
      </c>
      <c r="D461" s="216" t="s">
        <v>138</v>
      </c>
      <c r="E461" s="217" t="s">
        <v>521</v>
      </c>
      <c r="F461" s="218" t="s">
        <v>522</v>
      </c>
      <c r="G461" s="219" t="s">
        <v>165</v>
      </c>
      <c r="H461" s="220">
        <v>33</v>
      </c>
      <c r="I461" s="221"/>
      <c r="J461" s="222">
        <f>ROUND(I461*H461,2)</f>
        <v>0</v>
      </c>
      <c r="K461" s="218" t="s">
        <v>142</v>
      </c>
      <c r="L461" s="44"/>
      <c r="M461" s="223" t="s">
        <v>19</v>
      </c>
      <c r="N461" s="224" t="s">
        <v>43</v>
      </c>
      <c r="O461" s="80"/>
      <c r="P461" s="225">
        <f>O461*H461</f>
        <v>0</v>
      </c>
      <c r="Q461" s="225">
        <v>0</v>
      </c>
      <c r="R461" s="225">
        <f>Q461*H461</f>
        <v>0</v>
      </c>
      <c r="S461" s="225">
        <v>0</v>
      </c>
      <c r="T461" s="226">
        <f>S461*H461</f>
        <v>0</v>
      </c>
      <c r="AR461" s="18" t="s">
        <v>143</v>
      </c>
      <c r="AT461" s="18" t="s">
        <v>138</v>
      </c>
      <c r="AU461" s="18" t="s">
        <v>81</v>
      </c>
      <c r="AY461" s="18" t="s">
        <v>136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8" t="s">
        <v>79</v>
      </c>
      <c r="BK461" s="227">
        <f>ROUND(I461*H461,2)</f>
        <v>0</v>
      </c>
      <c r="BL461" s="18" t="s">
        <v>143</v>
      </c>
      <c r="BM461" s="18" t="s">
        <v>1540</v>
      </c>
    </row>
    <row r="462" spans="2:47" s="1" customFormat="1" ht="12">
      <c r="B462" s="39"/>
      <c r="C462" s="40"/>
      <c r="D462" s="228" t="s">
        <v>145</v>
      </c>
      <c r="E462" s="40"/>
      <c r="F462" s="229" t="s">
        <v>524</v>
      </c>
      <c r="G462" s="40"/>
      <c r="H462" s="40"/>
      <c r="I462" s="143"/>
      <c r="J462" s="40"/>
      <c r="K462" s="40"/>
      <c r="L462" s="44"/>
      <c r="M462" s="230"/>
      <c r="N462" s="80"/>
      <c r="O462" s="80"/>
      <c r="P462" s="80"/>
      <c r="Q462" s="80"/>
      <c r="R462" s="80"/>
      <c r="S462" s="80"/>
      <c r="T462" s="81"/>
      <c r="AT462" s="18" t="s">
        <v>145</v>
      </c>
      <c r="AU462" s="18" t="s">
        <v>81</v>
      </c>
    </row>
    <row r="463" spans="2:51" s="12" customFormat="1" ht="12">
      <c r="B463" s="231"/>
      <c r="C463" s="232"/>
      <c r="D463" s="228" t="s">
        <v>147</v>
      </c>
      <c r="E463" s="233" t="s">
        <v>19</v>
      </c>
      <c r="F463" s="234" t="s">
        <v>525</v>
      </c>
      <c r="G463" s="232"/>
      <c r="H463" s="233" t="s">
        <v>19</v>
      </c>
      <c r="I463" s="235"/>
      <c r="J463" s="232"/>
      <c r="K463" s="232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147</v>
      </c>
      <c r="AU463" s="240" t="s">
        <v>81</v>
      </c>
      <c r="AV463" s="12" t="s">
        <v>79</v>
      </c>
      <c r="AW463" s="12" t="s">
        <v>34</v>
      </c>
      <c r="AX463" s="12" t="s">
        <v>72</v>
      </c>
      <c r="AY463" s="240" t="s">
        <v>136</v>
      </c>
    </row>
    <row r="464" spans="2:51" s="12" customFormat="1" ht="12">
      <c r="B464" s="231"/>
      <c r="C464" s="232"/>
      <c r="D464" s="228" t="s">
        <v>147</v>
      </c>
      <c r="E464" s="233" t="s">
        <v>19</v>
      </c>
      <c r="F464" s="234" t="s">
        <v>526</v>
      </c>
      <c r="G464" s="232"/>
      <c r="H464" s="233" t="s">
        <v>19</v>
      </c>
      <c r="I464" s="235"/>
      <c r="J464" s="232"/>
      <c r="K464" s="232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147</v>
      </c>
      <c r="AU464" s="240" t="s">
        <v>81</v>
      </c>
      <c r="AV464" s="12" t="s">
        <v>79</v>
      </c>
      <c r="AW464" s="12" t="s">
        <v>34</v>
      </c>
      <c r="AX464" s="12" t="s">
        <v>72</v>
      </c>
      <c r="AY464" s="240" t="s">
        <v>136</v>
      </c>
    </row>
    <row r="465" spans="2:51" s="13" customFormat="1" ht="12">
      <c r="B465" s="241"/>
      <c r="C465" s="242"/>
      <c r="D465" s="228" t="s">
        <v>147</v>
      </c>
      <c r="E465" s="243" t="s">
        <v>19</v>
      </c>
      <c r="F465" s="244" t="s">
        <v>1368</v>
      </c>
      <c r="G465" s="242"/>
      <c r="H465" s="245">
        <v>1.4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AT465" s="251" t="s">
        <v>147</v>
      </c>
      <c r="AU465" s="251" t="s">
        <v>81</v>
      </c>
      <c r="AV465" s="13" t="s">
        <v>81</v>
      </c>
      <c r="AW465" s="13" t="s">
        <v>34</v>
      </c>
      <c r="AX465" s="13" t="s">
        <v>72</v>
      </c>
      <c r="AY465" s="251" t="s">
        <v>136</v>
      </c>
    </row>
    <row r="466" spans="2:51" s="13" customFormat="1" ht="12">
      <c r="B466" s="241"/>
      <c r="C466" s="242"/>
      <c r="D466" s="228" t="s">
        <v>147</v>
      </c>
      <c r="E466" s="243" t="s">
        <v>19</v>
      </c>
      <c r="F466" s="244" t="s">
        <v>1369</v>
      </c>
      <c r="G466" s="242"/>
      <c r="H466" s="245">
        <v>31.6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AT466" s="251" t="s">
        <v>147</v>
      </c>
      <c r="AU466" s="251" t="s">
        <v>81</v>
      </c>
      <c r="AV466" s="13" t="s">
        <v>81</v>
      </c>
      <c r="AW466" s="13" t="s">
        <v>34</v>
      </c>
      <c r="AX466" s="13" t="s">
        <v>72</v>
      </c>
      <c r="AY466" s="251" t="s">
        <v>136</v>
      </c>
    </row>
    <row r="467" spans="2:51" s="14" customFormat="1" ht="12">
      <c r="B467" s="252"/>
      <c r="C467" s="253"/>
      <c r="D467" s="228" t="s">
        <v>147</v>
      </c>
      <c r="E467" s="254" t="s">
        <v>19</v>
      </c>
      <c r="F467" s="255" t="s">
        <v>150</v>
      </c>
      <c r="G467" s="253"/>
      <c r="H467" s="256">
        <v>33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AT467" s="262" t="s">
        <v>147</v>
      </c>
      <c r="AU467" s="262" t="s">
        <v>81</v>
      </c>
      <c r="AV467" s="14" t="s">
        <v>143</v>
      </c>
      <c r="AW467" s="14" t="s">
        <v>34</v>
      </c>
      <c r="AX467" s="14" t="s">
        <v>79</v>
      </c>
      <c r="AY467" s="262" t="s">
        <v>136</v>
      </c>
    </row>
    <row r="468" spans="2:65" s="1" customFormat="1" ht="20.4" customHeight="1">
      <c r="B468" s="39"/>
      <c r="C468" s="216" t="s">
        <v>568</v>
      </c>
      <c r="D468" s="216" t="s">
        <v>138</v>
      </c>
      <c r="E468" s="217" t="s">
        <v>528</v>
      </c>
      <c r="F468" s="218" t="s">
        <v>529</v>
      </c>
      <c r="G468" s="219" t="s">
        <v>165</v>
      </c>
      <c r="H468" s="220">
        <v>137.266</v>
      </c>
      <c r="I468" s="221"/>
      <c r="J468" s="222">
        <f>ROUND(I468*H468,2)</f>
        <v>0</v>
      </c>
      <c r="K468" s="218" t="s">
        <v>142</v>
      </c>
      <c r="L468" s="44"/>
      <c r="M468" s="223" t="s">
        <v>19</v>
      </c>
      <c r="N468" s="224" t="s">
        <v>43</v>
      </c>
      <c r="O468" s="80"/>
      <c r="P468" s="225">
        <f>O468*H468</f>
        <v>0</v>
      </c>
      <c r="Q468" s="225">
        <v>0</v>
      </c>
      <c r="R468" s="225">
        <f>Q468*H468</f>
        <v>0</v>
      </c>
      <c r="S468" s="225">
        <v>0</v>
      </c>
      <c r="T468" s="226">
        <f>S468*H468</f>
        <v>0</v>
      </c>
      <c r="AR468" s="18" t="s">
        <v>143</v>
      </c>
      <c r="AT468" s="18" t="s">
        <v>138</v>
      </c>
      <c r="AU468" s="18" t="s">
        <v>81</v>
      </c>
      <c r="AY468" s="18" t="s">
        <v>136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8" t="s">
        <v>79</v>
      </c>
      <c r="BK468" s="227">
        <f>ROUND(I468*H468,2)</f>
        <v>0</v>
      </c>
      <c r="BL468" s="18" t="s">
        <v>143</v>
      </c>
      <c r="BM468" s="18" t="s">
        <v>1541</v>
      </c>
    </row>
    <row r="469" spans="2:47" s="1" customFormat="1" ht="12">
      <c r="B469" s="39"/>
      <c r="C469" s="40"/>
      <c r="D469" s="228" t="s">
        <v>145</v>
      </c>
      <c r="E469" s="40"/>
      <c r="F469" s="229" t="s">
        <v>531</v>
      </c>
      <c r="G469" s="40"/>
      <c r="H469" s="40"/>
      <c r="I469" s="143"/>
      <c r="J469" s="40"/>
      <c r="K469" s="40"/>
      <c r="L469" s="44"/>
      <c r="M469" s="230"/>
      <c r="N469" s="80"/>
      <c r="O469" s="80"/>
      <c r="P469" s="80"/>
      <c r="Q469" s="80"/>
      <c r="R469" s="80"/>
      <c r="S469" s="80"/>
      <c r="T469" s="81"/>
      <c r="AT469" s="18" t="s">
        <v>145</v>
      </c>
      <c r="AU469" s="18" t="s">
        <v>81</v>
      </c>
    </row>
    <row r="470" spans="2:51" s="12" customFormat="1" ht="12">
      <c r="B470" s="231"/>
      <c r="C470" s="232"/>
      <c r="D470" s="228" t="s">
        <v>147</v>
      </c>
      <c r="E470" s="233" t="s">
        <v>19</v>
      </c>
      <c r="F470" s="234" t="s">
        <v>468</v>
      </c>
      <c r="G470" s="232"/>
      <c r="H470" s="233" t="s">
        <v>19</v>
      </c>
      <c r="I470" s="235"/>
      <c r="J470" s="232"/>
      <c r="K470" s="232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147</v>
      </c>
      <c r="AU470" s="240" t="s">
        <v>81</v>
      </c>
      <c r="AV470" s="12" t="s">
        <v>79</v>
      </c>
      <c r="AW470" s="12" t="s">
        <v>34</v>
      </c>
      <c r="AX470" s="12" t="s">
        <v>72</v>
      </c>
      <c r="AY470" s="240" t="s">
        <v>136</v>
      </c>
    </row>
    <row r="471" spans="2:51" s="12" customFormat="1" ht="12">
      <c r="B471" s="231"/>
      <c r="C471" s="232"/>
      <c r="D471" s="228" t="s">
        <v>147</v>
      </c>
      <c r="E471" s="233" t="s">
        <v>19</v>
      </c>
      <c r="F471" s="234" t="s">
        <v>1542</v>
      </c>
      <c r="G471" s="232"/>
      <c r="H471" s="233" t="s">
        <v>19</v>
      </c>
      <c r="I471" s="235"/>
      <c r="J471" s="232"/>
      <c r="K471" s="232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147</v>
      </c>
      <c r="AU471" s="240" t="s">
        <v>81</v>
      </c>
      <c r="AV471" s="12" t="s">
        <v>79</v>
      </c>
      <c r="AW471" s="12" t="s">
        <v>34</v>
      </c>
      <c r="AX471" s="12" t="s">
        <v>72</v>
      </c>
      <c r="AY471" s="240" t="s">
        <v>136</v>
      </c>
    </row>
    <row r="472" spans="2:51" s="13" customFormat="1" ht="12">
      <c r="B472" s="241"/>
      <c r="C472" s="242"/>
      <c r="D472" s="228" t="s">
        <v>147</v>
      </c>
      <c r="E472" s="243" t="s">
        <v>19</v>
      </c>
      <c r="F472" s="244" t="s">
        <v>1543</v>
      </c>
      <c r="G472" s="242"/>
      <c r="H472" s="245">
        <v>137.266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AT472" s="251" t="s">
        <v>147</v>
      </c>
      <c r="AU472" s="251" t="s">
        <v>81</v>
      </c>
      <c r="AV472" s="13" t="s">
        <v>81</v>
      </c>
      <c r="AW472" s="13" t="s">
        <v>34</v>
      </c>
      <c r="AX472" s="13" t="s">
        <v>72</v>
      </c>
      <c r="AY472" s="251" t="s">
        <v>136</v>
      </c>
    </row>
    <row r="473" spans="2:51" s="14" customFormat="1" ht="12">
      <c r="B473" s="252"/>
      <c r="C473" s="253"/>
      <c r="D473" s="228" t="s">
        <v>147</v>
      </c>
      <c r="E473" s="254" t="s">
        <v>19</v>
      </c>
      <c r="F473" s="255" t="s">
        <v>150</v>
      </c>
      <c r="G473" s="253"/>
      <c r="H473" s="256">
        <v>137.266</v>
      </c>
      <c r="I473" s="257"/>
      <c r="J473" s="253"/>
      <c r="K473" s="253"/>
      <c r="L473" s="258"/>
      <c r="M473" s="259"/>
      <c r="N473" s="260"/>
      <c r="O473" s="260"/>
      <c r="P473" s="260"/>
      <c r="Q473" s="260"/>
      <c r="R473" s="260"/>
      <c r="S473" s="260"/>
      <c r="T473" s="261"/>
      <c r="AT473" s="262" t="s">
        <v>147</v>
      </c>
      <c r="AU473" s="262" t="s">
        <v>81</v>
      </c>
      <c r="AV473" s="14" t="s">
        <v>143</v>
      </c>
      <c r="AW473" s="14" t="s">
        <v>34</v>
      </c>
      <c r="AX473" s="14" t="s">
        <v>79</v>
      </c>
      <c r="AY473" s="262" t="s">
        <v>136</v>
      </c>
    </row>
    <row r="474" spans="2:65" s="1" customFormat="1" ht="14.4" customHeight="1">
      <c r="B474" s="39"/>
      <c r="C474" s="216" t="s">
        <v>576</v>
      </c>
      <c r="D474" s="216" t="s">
        <v>138</v>
      </c>
      <c r="E474" s="217" t="s">
        <v>537</v>
      </c>
      <c r="F474" s="218" t="s">
        <v>538</v>
      </c>
      <c r="G474" s="219" t="s">
        <v>165</v>
      </c>
      <c r="H474" s="220">
        <v>11.055</v>
      </c>
      <c r="I474" s="221"/>
      <c r="J474" s="222">
        <f>ROUND(I474*H474,2)</f>
        <v>0</v>
      </c>
      <c r="K474" s="218" t="s">
        <v>19</v>
      </c>
      <c r="L474" s="44"/>
      <c r="M474" s="223" t="s">
        <v>19</v>
      </c>
      <c r="N474" s="224" t="s">
        <v>43</v>
      </c>
      <c r="O474" s="80"/>
      <c r="P474" s="225">
        <f>O474*H474</f>
        <v>0</v>
      </c>
      <c r="Q474" s="225">
        <v>0</v>
      </c>
      <c r="R474" s="225">
        <f>Q474*H474</f>
        <v>0</v>
      </c>
      <c r="S474" s="225">
        <v>0</v>
      </c>
      <c r="T474" s="226">
        <f>S474*H474</f>
        <v>0</v>
      </c>
      <c r="AR474" s="18" t="s">
        <v>143</v>
      </c>
      <c r="AT474" s="18" t="s">
        <v>138</v>
      </c>
      <c r="AU474" s="18" t="s">
        <v>81</v>
      </c>
      <c r="AY474" s="18" t="s">
        <v>136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8" t="s">
        <v>79</v>
      </c>
      <c r="BK474" s="227">
        <f>ROUND(I474*H474,2)</f>
        <v>0</v>
      </c>
      <c r="BL474" s="18" t="s">
        <v>143</v>
      </c>
      <c r="BM474" s="18" t="s">
        <v>1544</v>
      </c>
    </row>
    <row r="475" spans="2:47" s="1" customFormat="1" ht="12">
      <c r="B475" s="39"/>
      <c r="C475" s="40"/>
      <c r="D475" s="228" t="s">
        <v>145</v>
      </c>
      <c r="E475" s="40"/>
      <c r="F475" s="229" t="s">
        <v>538</v>
      </c>
      <c r="G475" s="40"/>
      <c r="H475" s="40"/>
      <c r="I475" s="143"/>
      <c r="J475" s="40"/>
      <c r="K475" s="40"/>
      <c r="L475" s="44"/>
      <c r="M475" s="230"/>
      <c r="N475" s="80"/>
      <c r="O475" s="80"/>
      <c r="P475" s="80"/>
      <c r="Q475" s="80"/>
      <c r="R475" s="80"/>
      <c r="S475" s="80"/>
      <c r="T475" s="81"/>
      <c r="AT475" s="18" t="s">
        <v>145</v>
      </c>
      <c r="AU475" s="18" t="s">
        <v>81</v>
      </c>
    </row>
    <row r="476" spans="2:47" s="1" customFormat="1" ht="12">
      <c r="B476" s="39"/>
      <c r="C476" s="40"/>
      <c r="D476" s="228" t="s">
        <v>540</v>
      </c>
      <c r="E476" s="40"/>
      <c r="F476" s="273" t="s">
        <v>541</v>
      </c>
      <c r="G476" s="40"/>
      <c r="H476" s="40"/>
      <c r="I476" s="143"/>
      <c r="J476" s="40"/>
      <c r="K476" s="40"/>
      <c r="L476" s="44"/>
      <c r="M476" s="230"/>
      <c r="N476" s="80"/>
      <c r="O476" s="80"/>
      <c r="P476" s="80"/>
      <c r="Q476" s="80"/>
      <c r="R476" s="80"/>
      <c r="S476" s="80"/>
      <c r="T476" s="81"/>
      <c r="AT476" s="18" t="s">
        <v>540</v>
      </c>
      <c r="AU476" s="18" t="s">
        <v>81</v>
      </c>
    </row>
    <row r="477" spans="2:51" s="12" customFormat="1" ht="12">
      <c r="B477" s="231"/>
      <c r="C477" s="232"/>
      <c r="D477" s="228" t="s">
        <v>147</v>
      </c>
      <c r="E477" s="233" t="s">
        <v>19</v>
      </c>
      <c r="F477" s="234" t="s">
        <v>542</v>
      </c>
      <c r="G477" s="232"/>
      <c r="H477" s="233" t="s">
        <v>19</v>
      </c>
      <c r="I477" s="235"/>
      <c r="J477" s="232"/>
      <c r="K477" s="232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147</v>
      </c>
      <c r="AU477" s="240" t="s">
        <v>81</v>
      </c>
      <c r="AV477" s="12" t="s">
        <v>79</v>
      </c>
      <c r="AW477" s="12" t="s">
        <v>34</v>
      </c>
      <c r="AX477" s="12" t="s">
        <v>72</v>
      </c>
      <c r="AY477" s="240" t="s">
        <v>136</v>
      </c>
    </row>
    <row r="478" spans="2:51" s="13" customFormat="1" ht="12">
      <c r="B478" s="241"/>
      <c r="C478" s="242"/>
      <c r="D478" s="228" t="s">
        <v>147</v>
      </c>
      <c r="E478" s="243" t="s">
        <v>19</v>
      </c>
      <c r="F478" s="244" t="s">
        <v>1545</v>
      </c>
      <c r="G478" s="242"/>
      <c r="H478" s="245">
        <v>11.055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AT478" s="251" t="s">
        <v>147</v>
      </c>
      <c r="AU478" s="251" t="s">
        <v>81</v>
      </c>
      <c r="AV478" s="13" t="s">
        <v>81</v>
      </c>
      <c r="AW478" s="13" t="s">
        <v>34</v>
      </c>
      <c r="AX478" s="13" t="s">
        <v>72</v>
      </c>
      <c r="AY478" s="251" t="s">
        <v>136</v>
      </c>
    </row>
    <row r="479" spans="2:51" s="14" customFormat="1" ht="12">
      <c r="B479" s="252"/>
      <c r="C479" s="253"/>
      <c r="D479" s="228" t="s">
        <v>147</v>
      </c>
      <c r="E479" s="254" t="s">
        <v>19</v>
      </c>
      <c r="F479" s="255" t="s">
        <v>150</v>
      </c>
      <c r="G479" s="253"/>
      <c r="H479" s="256">
        <v>11.055</v>
      </c>
      <c r="I479" s="257"/>
      <c r="J479" s="253"/>
      <c r="K479" s="253"/>
      <c r="L479" s="258"/>
      <c r="M479" s="259"/>
      <c r="N479" s="260"/>
      <c r="O479" s="260"/>
      <c r="P479" s="260"/>
      <c r="Q479" s="260"/>
      <c r="R479" s="260"/>
      <c r="S479" s="260"/>
      <c r="T479" s="261"/>
      <c r="AT479" s="262" t="s">
        <v>147</v>
      </c>
      <c r="AU479" s="262" t="s">
        <v>81</v>
      </c>
      <c r="AV479" s="14" t="s">
        <v>143</v>
      </c>
      <c r="AW479" s="14" t="s">
        <v>34</v>
      </c>
      <c r="AX479" s="14" t="s">
        <v>79</v>
      </c>
      <c r="AY479" s="262" t="s">
        <v>136</v>
      </c>
    </row>
    <row r="480" spans="2:65" s="1" customFormat="1" ht="20.4" customHeight="1">
      <c r="B480" s="39"/>
      <c r="C480" s="216" t="s">
        <v>581</v>
      </c>
      <c r="D480" s="216" t="s">
        <v>138</v>
      </c>
      <c r="E480" s="217" t="s">
        <v>545</v>
      </c>
      <c r="F480" s="218" t="s">
        <v>546</v>
      </c>
      <c r="G480" s="219" t="s">
        <v>165</v>
      </c>
      <c r="H480" s="220">
        <v>95.02</v>
      </c>
      <c r="I480" s="221"/>
      <c r="J480" s="222">
        <f>ROUND(I480*H480,2)</f>
        <v>0</v>
      </c>
      <c r="K480" s="218" t="s">
        <v>142</v>
      </c>
      <c r="L480" s="44"/>
      <c r="M480" s="223" t="s">
        <v>19</v>
      </c>
      <c r="N480" s="224" t="s">
        <v>43</v>
      </c>
      <c r="O480" s="80"/>
      <c r="P480" s="225">
        <f>O480*H480</f>
        <v>0</v>
      </c>
      <c r="Q480" s="225">
        <v>0</v>
      </c>
      <c r="R480" s="225">
        <f>Q480*H480</f>
        <v>0</v>
      </c>
      <c r="S480" s="225">
        <v>0</v>
      </c>
      <c r="T480" s="226">
        <f>S480*H480</f>
        <v>0</v>
      </c>
      <c r="AR480" s="18" t="s">
        <v>143</v>
      </c>
      <c r="AT480" s="18" t="s">
        <v>138</v>
      </c>
      <c r="AU480" s="18" t="s">
        <v>81</v>
      </c>
      <c r="AY480" s="18" t="s">
        <v>136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8" t="s">
        <v>79</v>
      </c>
      <c r="BK480" s="227">
        <f>ROUND(I480*H480,2)</f>
        <v>0</v>
      </c>
      <c r="BL480" s="18" t="s">
        <v>143</v>
      </c>
      <c r="BM480" s="18" t="s">
        <v>1546</v>
      </c>
    </row>
    <row r="481" spans="2:47" s="1" customFormat="1" ht="12">
      <c r="B481" s="39"/>
      <c r="C481" s="40"/>
      <c r="D481" s="228" t="s">
        <v>145</v>
      </c>
      <c r="E481" s="40"/>
      <c r="F481" s="229" t="s">
        <v>546</v>
      </c>
      <c r="G481" s="40"/>
      <c r="H481" s="40"/>
      <c r="I481" s="143"/>
      <c r="J481" s="40"/>
      <c r="K481" s="40"/>
      <c r="L481" s="44"/>
      <c r="M481" s="230"/>
      <c r="N481" s="80"/>
      <c r="O481" s="80"/>
      <c r="P481" s="80"/>
      <c r="Q481" s="80"/>
      <c r="R481" s="80"/>
      <c r="S481" s="80"/>
      <c r="T481" s="81"/>
      <c r="AT481" s="18" t="s">
        <v>145</v>
      </c>
      <c r="AU481" s="18" t="s">
        <v>81</v>
      </c>
    </row>
    <row r="482" spans="2:51" s="12" customFormat="1" ht="12">
      <c r="B482" s="231"/>
      <c r="C482" s="232"/>
      <c r="D482" s="228" t="s">
        <v>147</v>
      </c>
      <c r="E482" s="233" t="s">
        <v>19</v>
      </c>
      <c r="F482" s="234" t="s">
        <v>511</v>
      </c>
      <c r="G482" s="232"/>
      <c r="H482" s="233" t="s">
        <v>19</v>
      </c>
      <c r="I482" s="235"/>
      <c r="J482" s="232"/>
      <c r="K482" s="232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147</v>
      </c>
      <c r="AU482" s="240" t="s">
        <v>81</v>
      </c>
      <c r="AV482" s="12" t="s">
        <v>79</v>
      </c>
      <c r="AW482" s="12" t="s">
        <v>34</v>
      </c>
      <c r="AX482" s="12" t="s">
        <v>72</v>
      </c>
      <c r="AY482" s="240" t="s">
        <v>136</v>
      </c>
    </row>
    <row r="483" spans="2:51" s="12" customFormat="1" ht="12">
      <c r="B483" s="231"/>
      <c r="C483" s="232"/>
      <c r="D483" s="228" t="s">
        <v>147</v>
      </c>
      <c r="E483" s="233" t="s">
        <v>19</v>
      </c>
      <c r="F483" s="234" t="s">
        <v>457</v>
      </c>
      <c r="G483" s="232"/>
      <c r="H483" s="233" t="s">
        <v>19</v>
      </c>
      <c r="I483" s="235"/>
      <c r="J483" s="232"/>
      <c r="K483" s="232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147</v>
      </c>
      <c r="AU483" s="240" t="s">
        <v>81</v>
      </c>
      <c r="AV483" s="12" t="s">
        <v>79</v>
      </c>
      <c r="AW483" s="12" t="s">
        <v>34</v>
      </c>
      <c r="AX483" s="12" t="s">
        <v>72</v>
      </c>
      <c r="AY483" s="240" t="s">
        <v>136</v>
      </c>
    </row>
    <row r="484" spans="2:51" s="12" customFormat="1" ht="12">
      <c r="B484" s="231"/>
      <c r="C484" s="232"/>
      <c r="D484" s="228" t="s">
        <v>147</v>
      </c>
      <c r="E484" s="233" t="s">
        <v>19</v>
      </c>
      <c r="F484" s="234" t="s">
        <v>548</v>
      </c>
      <c r="G484" s="232"/>
      <c r="H484" s="233" t="s">
        <v>19</v>
      </c>
      <c r="I484" s="235"/>
      <c r="J484" s="232"/>
      <c r="K484" s="232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147</v>
      </c>
      <c r="AU484" s="240" t="s">
        <v>81</v>
      </c>
      <c r="AV484" s="12" t="s">
        <v>79</v>
      </c>
      <c r="AW484" s="12" t="s">
        <v>34</v>
      </c>
      <c r="AX484" s="12" t="s">
        <v>72</v>
      </c>
      <c r="AY484" s="240" t="s">
        <v>136</v>
      </c>
    </row>
    <row r="485" spans="2:51" s="13" customFormat="1" ht="12">
      <c r="B485" s="241"/>
      <c r="C485" s="242"/>
      <c r="D485" s="228" t="s">
        <v>147</v>
      </c>
      <c r="E485" s="243" t="s">
        <v>19</v>
      </c>
      <c r="F485" s="244" t="s">
        <v>1547</v>
      </c>
      <c r="G485" s="242"/>
      <c r="H485" s="245">
        <v>33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AT485" s="251" t="s">
        <v>147</v>
      </c>
      <c r="AU485" s="251" t="s">
        <v>81</v>
      </c>
      <c r="AV485" s="13" t="s">
        <v>81</v>
      </c>
      <c r="AW485" s="13" t="s">
        <v>34</v>
      </c>
      <c r="AX485" s="13" t="s">
        <v>72</v>
      </c>
      <c r="AY485" s="251" t="s">
        <v>136</v>
      </c>
    </row>
    <row r="486" spans="2:51" s="12" customFormat="1" ht="12">
      <c r="B486" s="231"/>
      <c r="C486" s="232"/>
      <c r="D486" s="228" t="s">
        <v>147</v>
      </c>
      <c r="E486" s="233" t="s">
        <v>19</v>
      </c>
      <c r="F486" s="234" t="s">
        <v>549</v>
      </c>
      <c r="G486" s="232"/>
      <c r="H486" s="233" t="s">
        <v>19</v>
      </c>
      <c r="I486" s="235"/>
      <c r="J486" s="232"/>
      <c r="K486" s="232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147</v>
      </c>
      <c r="AU486" s="240" t="s">
        <v>81</v>
      </c>
      <c r="AV486" s="12" t="s">
        <v>79</v>
      </c>
      <c r="AW486" s="12" t="s">
        <v>34</v>
      </c>
      <c r="AX486" s="12" t="s">
        <v>72</v>
      </c>
      <c r="AY486" s="240" t="s">
        <v>136</v>
      </c>
    </row>
    <row r="487" spans="2:51" s="13" customFormat="1" ht="12">
      <c r="B487" s="241"/>
      <c r="C487" s="242"/>
      <c r="D487" s="228" t="s">
        <v>147</v>
      </c>
      <c r="E487" s="243" t="s">
        <v>19</v>
      </c>
      <c r="F487" s="244" t="s">
        <v>1525</v>
      </c>
      <c r="G487" s="242"/>
      <c r="H487" s="245">
        <v>46.77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AT487" s="251" t="s">
        <v>147</v>
      </c>
      <c r="AU487" s="251" t="s">
        <v>81</v>
      </c>
      <c r="AV487" s="13" t="s">
        <v>81</v>
      </c>
      <c r="AW487" s="13" t="s">
        <v>34</v>
      </c>
      <c r="AX487" s="13" t="s">
        <v>72</v>
      </c>
      <c r="AY487" s="251" t="s">
        <v>136</v>
      </c>
    </row>
    <row r="488" spans="2:51" s="12" customFormat="1" ht="12">
      <c r="B488" s="231"/>
      <c r="C488" s="232"/>
      <c r="D488" s="228" t="s">
        <v>147</v>
      </c>
      <c r="E488" s="233" t="s">
        <v>19</v>
      </c>
      <c r="F488" s="234" t="s">
        <v>550</v>
      </c>
      <c r="G488" s="232"/>
      <c r="H488" s="233" t="s">
        <v>19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147</v>
      </c>
      <c r="AU488" s="240" t="s">
        <v>81</v>
      </c>
      <c r="AV488" s="12" t="s">
        <v>79</v>
      </c>
      <c r="AW488" s="12" t="s">
        <v>34</v>
      </c>
      <c r="AX488" s="12" t="s">
        <v>72</v>
      </c>
      <c r="AY488" s="240" t="s">
        <v>136</v>
      </c>
    </row>
    <row r="489" spans="2:51" s="13" customFormat="1" ht="12">
      <c r="B489" s="241"/>
      <c r="C489" s="242"/>
      <c r="D489" s="228" t="s">
        <v>147</v>
      </c>
      <c r="E489" s="243" t="s">
        <v>19</v>
      </c>
      <c r="F489" s="244" t="s">
        <v>1514</v>
      </c>
      <c r="G489" s="242"/>
      <c r="H489" s="245">
        <v>15.25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AT489" s="251" t="s">
        <v>147</v>
      </c>
      <c r="AU489" s="251" t="s">
        <v>81</v>
      </c>
      <c r="AV489" s="13" t="s">
        <v>81</v>
      </c>
      <c r="AW489" s="13" t="s">
        <v>34</v>
      </c>
      <c r="AX489" s="13" t="s">
        <v>72</v>
      </c>
      <c r="AY489" s="251" t="s">
        <v>136</v>
      </c>
    </row>
    <row r="490" spans="2:51" s="14" customFormat="1" ht="12">
      <c r="B490" s="252"/>
      <c r="C490" s="253"/>
      <c r="D490" s="228" t="s">
        <v>147</v>
      </c>
      <c r="E490" s="254" t="s">
        <v>19</v>
      </c>
      <c r="F490" s="255" t="s">
        <v>150</v>
      </c>
      <c r="G490" s="253"/>
      <c r="H490" s="256">
        <v>95.02</v>
      </c>
      <c r="I490" s="257"/>
      <c r="J490" s="253"/>
      <c r="K490" s="253"/>
      <c r="L490" s="258"/>
      <c r="M490" s="259"/>
      <c r="N490" s="260"/>
      <c r="O490" s="260"/>
      <c r="P490" s="260"/>
      <c r="Q490" s="260"/>
      <c r="R490" s="260"/>
      <c r="S490" s="260"/>
      <c r="T490" s="261"/>
      <c r="AT490" s="262" t="s">
        <v>147</v>
      </c>
      <c r="AU490" s="262" t="s">
        <v>81</v>
      </c>
      <c r="AV490" s="14" t="s">
        <v>143</v>
      </c>
      <c r="AW490" s="14" t="s">
        <v>34</v>
      </c>
      <c r="AX490" s="14" t="s">
        <v>79</v>
      </c>
      <c r="AY490" s="262" t="s">
        <v>136</v>
      </c>
    </row>
    <row r="491" spans="2:65" s="1" customFormat="1" ht="20.4" customHeight="1">
      <c r="B491" s="39"/>
      <c r="C491" s="216" t="s">
        <v>588</v>
      </c>
      <c r="D491" s="216" t="s">
        <v>138</v>
      </c>
      <c r="E491" s="217" t="s">
        <v>552</v>
      </c>
      <c r="F491" s="218" t="s">
        <v>553</v>
      </c>
      <c r="G491" s="219" t="s">
        <v>343</v>
      </c>
      <c r="H491" s="220">
        <v>247.079</v>
      </c>
      <c r="I491" s="221"/>
      <c r="J491" s="222">
        <f>ROUND(I491*H491,2)</f>
        <v>0</v>
      </c>
      <c r="K491" s="218" t="s">
        <v>142</v>
      </c>
      <c r="L491" s="44"/>
      <c r="M491" s="223" t="s">
        <v>19</v>
      </c>
      <c r="N491" s="224" t="s">
        <v>43</v>
      </c>
      <c r="O491" s="80"/>
      <c r="P491" s="225">
        <f>O491*H491</f>
        <v>0</v>
      </c>
      <c r="Q491" s="225">
        <v>0</v>
      </c>
      <c r="R491" s="225">
        <f>Q491*H491</f>
        <v>0</v>
      </c>
      <c r="S491" s="225">
        <v>0</v>
      </c>
      <c r="T491" s="226">
        <f>S491*H491</f>
        <v>0</v>
      </c>
      <c r="AR491" s="18" t="s">
        <v>143</v>
      </c>
      <c r="AT491" s="18" t="s">
        <v>138</v>
      </c>
      <c r="AU491" s="18" t="s">
        <v>81</v>
      </c>
      <c r="AY491" s="18" t="s">
        <v>136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8" t="s">
        <v>79</v>
      </c>
      <c r="BK491" s="227">
        <f>ROUND(I491*H491,2)</f>
        <v>0</v>
      </c>
      <c r="BL491" s="18" t="s">
        <v>143</v>
      </c>
      <c r="BM491" s="18" t="s">
        <v>1548</v>
      </c>
    </row>
    <row r="492" spans="2:47" s="1" customFormat="1" ht="12">
      <c r="B492" s="39"/>
      <c r="C492" s="40"/>
      <c r="D492" s="228" t="s">
        <v>145</v>
      </c>
      <c r="E492" s="40"/>
      <c r="F492" s="229" t="s">
        <v>555</v>
      </c>
      <c r="G492" s="40"/>
      <c r="H492" s="40"/>
      <c r="I492" s="143"/>
      <c r="J492" s="40"/>
      <c r="K492" s="40"/>
      <c r="L492" s="44"/>
      <c r="M492" s="230"/>
      <c r="N492" s="80"/>
      <c r="O492" s="80"/>
      <c r="P492" s="80"/>
      <c r="Q492" s="80"/>
      <c r="R492" s="80"/>
      <c r="S492" s="80"/>
      <c r="T492" s="81"/>
      <c r="AT492" s="18" t="s">
        <v>145</v>
      </c>
      <c r="AU492" s="18" t="s">
        <v>81</v>
      </c>
    </row>
    <row r="493" spans="2:51" s="12" customFormat="1" ht="12">
      <c r="B493" s="231"/>
      <c r="C493" s="232"/>
      <c r="D493" s="228" t="s">
        <v>147</v>
      </c>
      <c r="E493" s="233" t="s">
        <v>19</v>
      </c>
      <c r="F493" s="234" t="s">
        <v>556</v>
      </c>
      <c r="G493" s="232"/>
      <c r="H493" s="233" t="s">
        <v>19</v>
      </c>
      <c r="I493" s="235"/>
      <c r="J493" s="232"/>
      <c r="K493" s="232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147</v>
      </c>
      <c r="AU493" s="240" t="s">
        <v>81</v>
      </c>
      <c r="AV493" s="12" t="s">
        <v>79</v>
      </c>
      <c r="AW493" s="12" t="s">
        <v>34</v>
      </c>
      <c r="AX493" s="12" t="s">
        <v>72</v>
      </c>
      <c r="AY493" s="240" t="s">
        <v>136</v>
      </c>
    </row>
    <row r="494" spans="2:51" s="12" customFormat="1" ht="12">
      <c r="B494" s="231"/>
      <c r="C494" s="232"/>
      <c r="D494" s="228" t="s">
        <v>147</v>
      </c>
      <c r="E494" s="233" t="s">
        <v>19</v>
      </c>
      <c r="F494" s="234" t="s">
        <v>557</v>
      </c>
      <c r="G494" s="232"/>
      <c r="H494" s="233" t="s">
        <v>19</v>
      </c>
      <c r="I494" s="235"/>
      <c r="J494" s="232"/>
      <c r="K494" s="232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147</v>
      </c>
      <c r="AU494" s="240" t="s">
        <v>81</v>
      </c>
      <c r="AV494" s="12" t="s">
        <v>79</v>
      </c>
      <c r="AW494" s="12" t="s">
        <v>34</v>
      </c>
      <c r="AX494" s="12" t="s">
        <v>72</v>
      </c>
      <c r="AY494" s="240" t="s">
        <v>136</v>
      </c>
    </row>
    <row r="495" spans="2:51" s="13" customFormat="1" ht="12">
      <c r="B495" s="241"/>
      <c r="C495" s="242"/>
      <c r="D495" s="228" t="s">
        <v>147</v>
      </c>
      <c r="E495" s="243" t="s">
        <v>19</v>
      </c>
      <c r="F495" s="244" t="s">
        <v>1549</v>
      </c>
      <c r="G495" s="242"/>
      <c r="H495" s="245">
        <v>247.079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AT495" s="251" t="s">
        <v>147</v>
      </c>
      <c r="AU495" s="251" t="s">
        <v>81</v>
      </c>
      <c r="AV495" s="13" t="s">
        <v>81</v>
      </c>
      <c r="AW495" s="13" t="s">
        <v>34</v>
      </c>
      <c r="AX495" s="13" t="s">
        <v>72</v>
      </c>
      <c r="AY495" s="251" t="s">
        <v>136</v>
      </c>
    </row>
    <row r="496" spans="2:51" s="14" customFormat="1" ht="12">
      <c r="B496" s="252"/>
      <c r="C496" s="253"/>
      <c r="D496" s="228" t="s">
        <v>147</v>
      </c>
      <c r="E496" s="254" t="s">
        <v>19</v>
      </c>
      <c r="F496" s="255" t="s">
        <v>150</v>
      </c>
      <c r="G496" s="253"/>
      <c r="H496" s="256">
        <v>247.079</v>
      </c>
      <c r="I496" s="257"/>
      <c r="J496" s="253"/>
      <c r="K496" s="253"/>
      <c r="L496" s="258"/>
      <c r="M496" s="259"/>
      <c r="N496" s="260"/>
      <c r="O496" s="260"/>
      <c r="P496" s="260"/>
      <c r="Q496" s="260"/>
      <c r="R496" s="260"/>
      <c r="S496" s="260"/>
      <c r="T496" s="261"/>
      <c r="AT496" s="262" t="s">
        <v>147</v>
      </c>
      <c r="AU496" s="262" t="s">
        <v>81</v>
      </c>
      <c r="AV496" s="14" t="s">
        <v>143</v>
      </c>
      <c r="AW496" s="14" t="s">
        <v>34</v>
      </c>
      <c r="AX496" s="14" t="s">
        <v>79</v>
      </c>
      <c r="AY496" s="262" t="s">
        <v>136</v>
      </c>
    </row>
    <row r="497" spans="2:65" s="1" customFormat="1" ht="20.4" customHeight="1">
      <c r="B497" s="39"/>
      <c r="C497" s="216" t="s">
        <v>595</v>
      </c>
      <c r="D497" s="216" t="s">
        <v>138</v>
      </c>
      <c r="E497" s="217" t="s">
        <v>560</v>
      </c>
      <c r="F497" s="218" t="s">
        <v>561</v>
      </c>
      <c r="G497" s="219" t="s">
        <v>165</v>
      </c>
      <c r="H497" s="220">
        <v>47.67</v>
      </c>
      <c r="I497" s="221"/>
      <c r="J497" s="222">
        <f>ROUND(I497*H497,2)</f>
        <v>0</v>
      </c>
      <c r="K497" s="218" t="s">
        <v>142</v>
      </c>
      <c r="L497" s="44"/>
      <c r="M497" s="223" t="s">
        <v>19</v>
      </c>
      <c r="N497" s="224" t="s">
        <v>43</v>
      </c>
      <c r="O497" s="80"/>
      <c r="P497" s="225">
        <f>O497*H497</f>
        <v>0</v>
      </c>
      <c r="Q497" s="225">
        <v>0</v>
      </c>
      <c r="R497" s="225">
        <f>Q497*H497</f>
        <v>0</v>
      </c>
      <c r="S497" s="225">
        <v>0</v>
      </c>
      <c r="T497" s="226">
        <f>S497*H497</f>
        <v>0</v>
      </c>
      <c r="AR497" s="18" t="s">
        <v>143</v>
      </c>
      <c r="AT497" s="18" t="s">
        <v>138</v>
      </c>
      <c r="AU497" s="18" t="s">
        <v>81</v>
      </c>
      <c r="AY497" s="18" t="s">
        <v>136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8" t="s">
        <v>79</v>
      </c>
      <c r="BK497" s="227">
        <f>ROUND(I497*H497,2)</f>
        <v>0</v>
      </c>
      <c r="BL497" s="18" t="s">
        <v>143</v>
      </c>
      <c r="BM497" s="18" t="s">
        <v>1550</v>
      </c>
    </row>
    <row r="498" spans="2:47" s="1" customFormat="1" ht="12">
      <c r="B498" s="39"/>
      <c r="C498" s="40"/>
      <c r="D498" s="228" t="s">
        <v>145</v>
      </c>
      <c r="E498" s="40"/>
      <c r="F498" s="229" t="s">
        <v>563</v>
      </c>
      <c r="G498" s="40"/>
      <c r="H498" s="40"/>
      <c r="I498" s="143"/>
      <c r="J498" s="40"/>
      <c r="K498" s="40"/>
      <c r="L498" s="44"/>
      <c r="M498" s="230"/>
      <c r="N498" s="80"/>
      <c r="O498" s="80"/>
      <c r="P498" s="80"/>
      <c r="Q498" s="80"/>
      <c r="R498" s="80"/>
      <c r="S498" s="80"/>
      <c r="T498" s="81"/>
      <c r="AT498" s="18" t="s">
        <v>145</v>
      </c>
      <c r="AU498" s="18" t="s">
        <v>81</v>
      </c>
    </row>
    <row r="499" spans="2:51" s="12" customFormat="1" ht="12">
      <c r="B499" s="231"/>
      <c r="C499" s="232"/>
      <c r="D499" s="228" t="s">
        <v>147</v>
      </c>
      <c r="E499" s="233" t="s">
        <v>19</v>
      </c>
      <c r="F499" s="234" t="s">
        <v>292</v>
      </c>
      <c r="G499" s="232"/>
      <c r="H499" s="233" t="s">
        <v>19</v>
      </c>
      <c r="I499" s="235"/>
      <c r="J499" s="232"/>
      <c r="K499" s="232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147</v>
      </c>
      <c r="AU499" s="240" t="s">
        <v>81</v>
      </c>
      <c r="AV499" s="12" t="s">
        <v>79</v>
      </c>
      <c r="AW499" s="12" t="s">
        <v>34</v>
      </c>
      <c r="AX499" s="12" t="s">
        <v>72</v>
      </c>
      <c r="AY499" s="240" t="s">
        <v>136</v>
      </c>
    </row>
    <row r="500" spans="2:51" s="12" customFormat="1" ht="12">
      <c r="B500" s="231"/>
      <c r="C500" s="232"/>
      <c r="D500" s="228" t="s">
        <v>147</v>
      </c>
      <c r="E500" s="233" t="s">
        <v>19</v>
      </c>
      <c r="F500" s="234" t="s">
        <v>564</v>
      </c>
      <c r="G500" s="232"/>
      <c r="H500" s="233" t="s">
        <v>19</v>
      </c>
      <c r="I500" s="235"/>
      <c r="J500" s="232"/>
      <c r="K500" s="232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147</v>
      </c>
      <c r="AU500" s="240" t="s">
        <v>81</v>
      </c>
      <c r="AV500" s="12" t="s">
        <v>79</v>
      </c>
      <c r="AW500" s="12" t="s">
        <v>34</v>
      </c>
      <c r="AX500" s="12" t="s">
        <v>72</v>
      </c>
      <c r="AY500" s="240" t="s">
        <v>136</v>
      </c>
    </row>
    <row r="501" spans="2:51" s="13" customFormat="1" ht="12">
      <c r="B501" s="241"/>
      <c r="C501" s="242"/>
      <c r="D501" s="228" t="s">
        <v>147</v>
      </c>
      <c r="E501" s="243" t="s">
        <v>19</v>
      </c>
      <c r="F501" s="244" t="s">
        <v>1401</v>
      </c>
      <c r="G501" s="242"/>
      <c r="H501" s="245">
        <v>6.44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AT501" s="251" t="s">
        <v>147</v>
      </c>
      <c r="AU501" s="251" t="s">
        <v>81</v>
      </c>
      <c r="AV501" s="13" t="s">
        <v>81</v>
      </c>
      <c r="AW501" s="13" t="s">
        <v>34</v>
      </c>
      <c r="AX501" s="13" t="s">
        <v>72</v>
      </c>
      <c r="AY501" s="251" t="s">
        <v>136</v>
      </c>
    </row>
    <row r="502" spans="2:51" s="12" customFormat="1" ht="12">
      <c r="B502" s="231"/>
      <c r="C502" s="232"/>
      <c r="D502" s="228" t="s">
        <v>147</v>
      </c>
      <c r="E502" s="233" t="s">
        <v>19</v>
      </c>
      <c r="F502" s="234" t="s">
        <v>565</v>
      </c>
      <c r="G502" s="232"/>
      <c r="H502" s="233" t="s">
        <v>19</v>
      </c>
      <c r="I502" s="235"/>
      <c r="J502" s="232"/>
      <c r="K502" s="232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147</v>
      </c>
      <c r="AU502" s="240" t="s">
        <v>81</v>
      </c>
      <c r="AV502" s="12" t="s">
        <v>79</v>
      </c>
      <c r="AW502" s="12" t="s">
        <v>34</v>
      </c>
      <c r="AX502" s="12" t="s">
        <v>72</v>
      </c>
      <c r="AY502" s="240" t="s">
        <v>136</v>
      </c>
    </row>
    <row r="503" spans="2:51" s="13" customFormat="1" ht="12">
      <c r="B503" s="241"/>
      <c r="C503" s="242"/>
      <c r="D503" s="228" t="s">
        <v>147</v>
      </c>
      <c r="E503" s="243" t="s">
        <v>19</v>
      </c>
      <c r="F503" s="244" t="s">
        <v>1551</v>
      </c>
      <c r="G503" s="242"/>
      <c r="H503" s="245">
        <v>1.44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AT503" s="251" t="s">
        <v>147</v>
      </c>
      <c r="AU503" s="251" t="s">
        <v>81</v>
      </c>
      <c r="AV503" s="13" t="s">
        <v>81</v>
      </c>
      <c r="AW503" s="13" t="s">
        <v>34</v>
      </c>
      <c r="AX503" s="13" t="s">
        <v>72</v>
      </c>
      <c r="AY503" s="251" t="s">
        <v>136</v>
      </c>
    </row>
    <row r="504" spans="2:51" s="13" customFormat="1" ht="12">
      <c r="B504" s="241"/>
      <c r="C504" s="242"/>
      <c r="D504" s="228" t="s">
        <v>147</v>
      </c>
      <c r="E504" s="243" t="s">
        <v>19</v>
      </c>
      <c r="F504" s="244" t="s">
        <v>1552</v>
      </c>
      <c r="G504" s="242"/>
      <c r="H504" s="245">
        <v>10.58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AT504" s="251" t="s">
        <v>147</v>
      </c>
      <c r="AU504" s="251" t="s">
        <v>81</v>
      </c>
      <c r="AV504" s="13" t="s">
        <v>81</v>
      </c>
      <c r="AW504" s="13" t="s">
        <v>34</v>
      </c>
      <c r="AX504" s="13" t="s">
        <v>72</v>
      </c>
      <c r="AY504" s="251" t="s">
        <v>136</v>
      </c>
    </row>
    <row r="505" spans="2:51" s="12" customFormat="1" ht="12">
      <c r="B505" s="231"/>
      <c r="C505" s="232"/>
      <c r="D505" s="228" t="s">
        <v>147</v>
      </c>
      <c r="E505" s="233" t="s">
        <v>19</v>
      </c>
      <c r="F505" s="234" t="s">
        <v>1553</v>
      </c>
      <c r="G505" s="232"/>
      <c r="H505" s="233" t="s">
        <v>19</v>
      </c>
      <c r="I505" s="235"/>
      <c r="J505" s="232"/>
      <c r="K505" s="232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147</v>
      </c>
      <c r="AU505" s="240" t="s">
        <v>81</v>
      </c>
      <c r="AV505" s="12" t="s">
        <v>79</v>
      </c>
      <c r="AW505" s="12" t="s">
        <v>34</v>
      </c>
      <c r="AX505" s="12" t="s">
        <v>72</v>
      </c>
      <c r="AY505" s="240" t="s">
        <v>136</v>
      </c>
    </row>
    <row r="506" spans="2:51" s="13" customFormat="1" ht="12">
      <c r="B506" s="241"/>
      <c r="C506" s="242"/>
      <c r="D506" s="228" t="s">
        <v>147</v>
      </c>
      <c r="E506" s="243" t="s">
        <v>19</v>
      </c>
      <c r="F506" s="244" t="s">
        <v>1554</v>
      </c>
      <c r="G506" s="242"/>
      <c r="H506" s="245">
        <v>32.19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AT506" s="251" t="s">
        <v>147</v>
      </c>
      <c r="AU506" s="251" t="s">
        <v>81</v>
      </c>
      <c r="AV506" s="13" t="s">
        <v>81</v>
      </c>
      <c r="AW506" s="13" t="s">
        <v>34</v>
      </c>
      <c r="AX506" s="13" t="s">
        <v>72</v>
      </c>
      <c r="AY506" s="251" t="s">
        <v>136</v>
      </c>
    </row>
    <row r="507" spans="2:51" s="13" customFormat="1" ht="12">
      <c r="B507" s="241"/>
      <c r="C507" s="242"/>
      <c r="D507" s="228" t="s">
        <v>147</v>
      </c>
      <c r="E507" s="243" t="s">
        <v>19</v>
      </c>
      <c r="F507" s="244" t="s">
        <v>1555</v>
      </c>
      <c r="G507" s="242"/>
      <c r="H507" s="245">
        <v>-3.88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AT507" s="251" t="s">
        <v>147</v>
      </c>
      <c r="AU507" s="251" t="s">
        <v>81</v>
      </c>
      <c r="AV507" s="13" t="s">
        <v>81</v>
      </c>
      <c r="AW507" s="13" t="s">
        <v>34</v>
      </c>
      <c r="AX507" s="13" t="s">
        <v>72</v>
      </c>
      <c r="AY507" s="251" t="s">
        <v>136</v>
      </c>
    </row>
    <row r="508" spans="2:51" s="15" customFormat="1" ht="12">
      <c r="B508" s="280"/>
      <c r="C508" s="281"/>
      <c r="D508" s="228" t="s">
        <v>147</v>
      </c>
      <c r="E508" s="282" t="s">
        <v>19</v>
      </c>
      <c r="F508" s="283" t="s">
        <v>1556</v>
      </c>
      <c r="G508" s="281"/>
      <c r="H508" s="284">
        <v>46.77</v>
      </c>
      <c r="I508" s="285"/>
      <c r="J508" s="281"/>
      <c r="K508" s="281"/>
      <c r="L508" s="286"/>
      <c r="M508" s="287"/>
      <c r="N508" s="288"/>
      <c r="O508" s="288"/>
      <c r="P508" s="288"/>
      <c r="Q508" s="288"/>
      <c r="R508" s="288"/>
      <c r="S508" s="288"/>
      <c r="T508" s="289"/>
      <c r="AT508" s="290" t="s">
        <v>147</v>
      </c>
      <c r="AU508" s="290" t="s">
        <v>81</v>
      </c>
      <c r="AV508" s="15" t="s">
        <v>155</v>
      </c>
      <c r="AW508" s="15" t="s">
        <v>34</v>
      </c>
      <c r="AX508" s="15" t="s">
        <v>72</v>
      </c>
      <c r="AY508" s="290" t="s">
        <v>136</v>
      </c>
    </row>
    <row r="509" spans="2:51" s="12" customFormat="1" ht="12">
      <c r="B509" s="231"/>
      <c r="C509" s="232"/>
      <c r="D509" s="228" t="s">
        <v>147</v>
      </c>
      <c r="E509" s="233" t="s">
        <v>19</v>
      </c>
      <c r="F509" s="234" t="s">
        <v>1557</v>
      </c>
      <c r="G509" s="232"/>
      <c r="H509" s="233" t="s">
        <v>19</v>
      </c>
      <c r="I509" s="235"/>
      <c r="J509" s="232"/>
      <c r="K509" s="232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147</v>
      </c>
      <c r="AU509" s="240" t="s">
        <v>81</v>
      </c>
      <c r="AV509" s="12" t="s">
        <v>79</v>
      </c>
      <c r="AW509" s="12" t="s">
        <v>34</v>
      </c>
      <c r="AX509" s="12" t="s">
        <v>72</v>
      </c>
      <c r="AY509" s="240" t="s">
        <v>136</v>
      </c>
    </row>
    <row r="510" spans="2:51" s="13" customFormat="1" ht="12">
      <c r="B510" s="241"/>
      <c r="C510" s="242"/>
      <c r="D510" s="228" t="s">
        <v>147</v>
      </c>
      <c r="E510" s="243" t="s">
        <v>19</v>
      </c>
      <c r="F510" s="244" t="s">
        <v>1558</v>
      </c>
      <c r="G510" s="242"/>
      <c r="H510" s="245">
        <v>0.9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AT510" s="251" t="s">
        <v>147</v>
      </c>
      <c r="AU510" s="251" t="s">
        <v>81</v>
      </c>
      <c r="AV510" s="13" t="s">
        <v>81</v>
      </c>
      <c r="AW510" s="13" t="s">
        <v>34</v>
      </c>
      <c r="AX510" s="13" t="s">
        <v>72</v>
      </c>
      <c r="AY510" s="251" t="s">
        <v>136</v>
      </c>
    </row>
    <row r="511" spans="2:51" s="14" customFormat="1" ht="12">
      <c r="B511" s="252"/>
      <c r="C511" s="253"/>
      <c r="D511" s="228" t="s">
        <v>147</v>
      </c>
      <c r="E511" s="254" t="s">
        <v>19</v>
      </c>
      <c r="F511" s="255" t="s">
        <v>150</v>
      </c>
      <c r="G511" s="253"/>
      <c r="H511" s="256">
        <v>47.67</v>
      </c>
      <c r="I511" s="257"/>
      <c r="J511" s="253"/>
      <c r="K511" s="253"/>
      <c r="L511" s="258"/>
      <c r="M511" s="259"/>
      <c r="N511" s="260"/>
      <c r="O511" s="260"/>
      <c r="P511" s="260"/>
      <c r="Q511" s="260"/>
      <c r="R511" s="260"/>
      <c r="S511" s="260"/>
      <c r="T511" s="261"/>
      <c r="AT511" s="262" t="s">
        <v>147</v>
      </c>
      <c r="AU511" s="262" t="s">
        <v>81</v>
      </c>
      <c r="AV511" s="14" t="s">
        <v>143</v>
      </c>
      <c r="AW511" s="14" t="s">
        <v>34</v>
      </c>
      <c r="AX511" s="14" t="s">
        <v>79</v>
      </c>
      <c r="AY511" s="262" t="s">
        <v>136</v>
      </c>
    </row>
    <row r="512" spans="2:65" s="1" customFormat="1" ht="20.4" customHeight="1">
      <c r="B512" s="39"/>
      <c r="C512" s="216" t="s">
        <v>601</v>
      </c>
      <c r="D512" s="216" t="s">
        <v>138</v>
      </c>
      <c r="E512" s="217" t="s">
        <v>1559</v>
      </c>
      <c r="F512" s="218" t="s">
        <v>1560</v>
      </c>
      <c r="G512" s="219" t="s">
        <v>165</v>
      </c>
      <c r="H512" s="220">
        <v>2.84</v>
      </c>
      <c r="I512" s="221"/>
      <c r="J512" s="222">
        <f>ROUND(I512*H512,2)</f>
        <v>0</v>
      </c>
      <c r="K512" s="218" t="s">
        <v>142</v>
      </c>
      <c r="L512" s="44"/>
      <c r="M512" s="223" t="s">
        <v>19</v>
      </c>
      <c r="N512" s="224" t="s">
        <v>43</v>
      </c>
      <c r="O512" s="80"/>
      <c r="P512" s="225">
        <f>O512*H512</f>
        <v>0</v>
      </c>
      <c r="Q512" s="225">
        <v>0</v>
      </c>
      <c r="R512" s="225">
        <f>Q512*H512</f>
        <v>0</v>
      </c>
      <c r="S512" s="225">
        <v>0</v>
      </c>
      <c r="T512" s="226">
        <f>S512*H512</f>
        <v>0</v>
      </c>
      <c r="AR512" s="18" t="s">
        <v>143</v>
      </c>
      <c r="AT512" s="18" t="s">
        <v>138</v>
      </c>
      <c r="AU512" s="18" t="s">
        <v>81</v>
      </c>
      <c r="AY512" s="18" t="s">
        <v>136</v>
      </c>
      <c r="BE512" s="227">
        <f>IF(N512="základní",J512,0)</f>
        <v>0</v>
      </c>
      <c r="BF512" s="227">
        <f>IF(N512="snížená",J512,0)</f>
        <v>0</v>
      </c>
      <c r="BG512" s="227">
        <f>IF(N512="zákl. přenesená",J512,0)</f>
        <v>0</v>
      </c>
      <c r="BH512" s="227">
        <f>IF(N512="sníž. přenesená",J512,0)</f>
        <v>0</v>
      </c>
      <c r="BI512" s="227">
        <f>IF(N512="nulová",J512,0)</f>
        <v>0</v>
      </c>
      <c r="BJ512" s="18" t="s">
        <v>79</v>
      </c>
      <c r="BK512" s="227">
        <f>ROUND(I512*H512,2)</f>
        <v>0</v>
      </c>
      <c r="BL512" s="18" t="s">
        <v>143</v>
      </c>
      <c r="BM512" s="18" t="s">
        <v>1561</v>
      </c>
    </row>
    <row r="513" spans="2:47" s="1" customFormat="1" ht="12">
      <c r="B513" s="39"/>
      <c r="C513" s="40"/>
      <c r="D513" s="228" t="s">
        <v>145</v>
      </c>
      <c r="E513" s="40"/>
      <c r="F513" s="229" t="s">
        <v>1562</v>
      </c>
      <c r="G513" s="40"/>
      <c r="H513" s="40"/>
      <c r="I513" s="143"/>
      <c r="J513" s="40"/>
      <c r="K513" s="40"/>
      <c r="L513" s="44"/>
      <c r="M513" s="230"/>
      <c r="N513" s="80"/>
      <c r="O513" s="80"/>
      <c r="P513" s="80"/>
      <c r="Q513" s="80"/>
      <c r="R513" s="80"/>
      <c r="S513" s="80"/>
      <c r="T513" s="81"/>
      <c r="AT513" s="18" t="s">
        <v>145</v>
      </c>
      <c r="AU513" s="18" t="s">
        <v>81</v>
      </c>
    </row>
    <row r="514" spans="2:51" s="12" customFormat="1" ht="12">
      <c r="B514" s="231"/>
      <c r="C514" s="232"/>
      <c r="D514" s="228" t="s">
        <v>147</v>
      </c>
      <c r="E514" s="233" t="s">
        <v>19</v>
      </c>
      <c r="F514" s="234" t="s">
        <v>148</v>
      </c>
      <c r="G514" s="232"/>
      <c r="H514" s="233" t="s">
        <v>19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AT514" s="240" t="s">
        <v>147</v>
      </c>
      <c r="AU514" s="240" t="s">
        <v>81</v>
      </c>
      <c r="AV514" s="12" t="s">
        <v>79</v>
      </c>
      <c r="AW514" s="12" t="s">
        <v>34</v>
      </c>
      <c r="AX514" s="12" t="s">
        <v>72</v>
      </c>
      <c r="AY514" s="240" t="s">
        <v>136</v>
      </c>
    </row>
    <row r="515" spans="2:51" s="12" customFormat="1" ht="12">
      <c r="B515" s="231"/>
      <c r="C515" s="232"/>
      <c r="D515" s="228" t="s">
        <v>147</v>
      </c>
      <c r="E515" s="233" t="s">
        <v>19</v>
      </c>
      <c r="F515" s="234" t="s">
        <v>1563</v>
      </c>
      <c r="G515" s="232"/>
      <c r="H515" s="233" t="s">
        <v>19</v>
      </c>
      <c r="I515" s="235"/>
      <c r="J515" s="232"/>
      <c r="K515" s="232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147</v>
      </c>
      <c r="AU515" s="240" t="s">
        <v>81</v>
      </c>
      <c r="AV515" s="12" t="s">
        <v>79</v>
      </c>
      <c r="AW515" s="12" t="s">
        <v>34</v>
      </c>
      <c r="AX515" s="12" t="s">
        <v>72</v>
      </c>
      <c r="AY515" s="240" t="s">
        <v>136</v>
      </c>
    </row>
    <row r="516" spans="2:51" s="13" customFormat="1" ht="12">
      <c r="B516" s="241"/>
      <c r="C516" s="242"/>
      <c r="D516" s="228" t="s">
        <v>147</v>
      </c>
      <c r="E516" s="243" t="s">
        <v>19</v>
      </c>
      <c r="F516" s="244" t="s">
        <v>1564</v>
      </c>
      <c r="G516" s="242"/>
      <c r="H516" s="245">
        <v>1.104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AT516" s="251" t="s">
        <v>147</v>
      </c>
      <c r="AU516" s="251" t="s">
        <v>81</v>
      </c>
      <c r="AV516" s="13" t="s">
        <v>81</v>
      </c>
      <c r="AW516" s="13" t="s">
        <v>34</v>
      </c>
      <c r="AX516" s="13" t="s">
        <v>72</v>
      </c>
      <c r="AY516" s="251" t="s">
        <v>136</v>
      </c>
    </row>
    <row r="517" spans="2:51" s="13" customFormat="1" ht="12">
      <c r="B517" s="241"/>
      <c r="C517" s="242"/>
      <c r="D517" s="228" t="s">
        <v>147</v>
      </c>
      <c r="E517" s="243" t="s">
        <v>19</v>
      </c>
      <c r="F517" s="244" t="s">
        <v>1565</v>
      </c>
      <c r="G517" s="242"/>
      <c r="H517" s="245">
        <v>1.736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AT517" s="251" t="s">
        <v>147</v>
      </c>
      <c r="AU517" s="251" t="s">
        <v>81</v>
      </c>
      <c r="AV517" s="13" t="s">
        <v>81</v>
      </c>
      <c r="AW517" s="13" t="s">
        <v>34</v>
      </c>
      <c r="AX517" s="13" t="s">
        <v>72</v>
      </c>
      <c r="AY517" s="251" t="s">
        <v>136</v>
      </c>
    </row>
    <row r="518" spans="2:51" s="14" customFormat="1" ht="12">
      <c r="B518" s="252"/>
      <c r="C518" s="253"/>
      <c r="D518" s="228" t="s">
        <v>147</v>
      </c>
      <c r="E518" s="254" t="s">
        <v>19</v>
      </c>
      <c r="F518" s="255" t="s">
        <v>150</v>
      </c>
      <c r="G518" s="253"/>
      <c r="H518" s="256">
        <v>2.84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AT518" s="262" t="s">
        <v>147</v>
      </c>
      <c r="AU518" s="262" t="s">
        <v>81</v>
      </c>
      <c r="AV518" s="14" t="s">
        <v>143</v>
      </c>
      <c r="AW518" s="14" t="s">
        <v>34</v>
      </c>
      <c r="AX518" s="14" t="s">
        <v>79</v>
      </c>
      <c r="AY518" s="262" t="s">
        <v>136</v>
      </c>
    </row>
    <row r="519" spans="2:65" s="1" customFormat="1" ht="20.4" customHeight="1">
      <c r="B519" s="39"/>
      <c r="C519" s="263" t="s">
        <v>612</v>
      </c>
      <c r="D519" s="263" t="s">
        <v>340</v>
      </c>
      <c r="E519" s="264" t="s">
        <v>1566</v>
      </c>
      <c r="F519" s="265" t="s">
        <v>1567</v>
      </c>
      <c r="G519" s="266" t="s">
        <v>343</v>
      </c>
      <c r="H519" s="267">
        <v>2</v>
      </c>
      <c r="I519" s="268"/>
      <c r="J519" s="269">
        <f>ROUND(I519*H519,2)</f>
        <v>0</v>
      </c>
      <c r="K519" s="265" t="s">
        <v>142</v>
      </c>
      <c r="L519" s="270"/>
      <c r="M519" s="271" t="s">
        <v>19</v>
      </c>
      <c r="N519" s="272" t="s">
        <v>43</v>
      </c>
      <c r="O519" s="80"/>
      <c r="P519" s="225">
        <f>O519*H519</f>
        <v>0</v>
      </c>
      <c r="Q519" s="225">
        <v>1</v>
      </c>
      <c r="R519" s="225">
        <f>Q519*H519</f>
        <v>2</v>
      </c>
      <c r="S519" s="225">
        <v>0</v>
      </c>
      <c r="T519" s="226">
        <f>S519*H519</f>
        <v>0</v>
      </c>
      <c r="AR519" s="18" t="s">
        <v>197</v>
      </c>
      <c r="AT519" s="18" t="s">
        <v>340</v>
      </c>
      <c r="AU519" s="18" t="s">
        <v>81</v>
      </c>
      <c r="AY519" s="18" t="s">
        <v>136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18" t="s">
        <v>79</v>
      </c>
      <c r="BK519" s="227">
        <f>ROUND(I519*H519,2)</f>
        <v>0</v>
      </c>
      <c r="BL519" s="18" t="s">
        <v>143</v>
      </c>
      <c r="BM519" s="18" t="s">
        <v>1568</v>
      </c>
    </row>
    <row r="520" spans="2:47" s="1" customFormat="1" ht="12">
      <c r="B520" s="39"/>
      <c r="C520" s="40"/>
      <c r="D520" s="228" t="s">
        <v>145</v>
      </c>
      <c r="E520" s="40"/>
      <c r="F520" s="229" t="s">
        <v>1567</v>
      </c>
      <c r="G520" s="40"/>
      <c r="H520" s="40"/>
      <c r="I520" s="143"/>
      <c r="J520" s="40"/>
      <c r="K520" s="40"/>
      <c r="L520" s="44"/>
      <c r="M520" s="230"/>
      <c r="N520" s="80"/>
      <c r="O520" s="80"/>
      <c r="P520" s="80"/>
      <c r="Q520" s="80"/>
      <c r="R520" s="80"/>
      <c r="S520" s="80"/>
      <c r="T520" s="81"/>
      <c r="AT520" s="18" t="s">
        <v>145</v>
      </c>
      <c r="AU520" s="18" t="s">
        <v>81</v>
      </c>
    </row>
    <row r="521" spans="2:51" s="12" customFormat="1" ht="12">
      <c r="B521" s="231"/>
      <c r="C521" s="232"/>
      <c r="D521" s="228" t="s">
        <v>147</v>
      </c>
      <c r="E521" s="233" t="s">
        <v>19</v>
      </c>
      <c r="F521" s="234" t="s">
        <v>1569</v>
      </c>
      <c r="G521" s="232"/>
      <c r="H521" s="233" t="s">
        <v>19</v>
      </c>
      <c r="I521" s="235"/>
      <c r="J521" s="232"/>
      <c r="K521" s="232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147</v>
      </c>
      <c r="AU521" s="240" t="s">
        <v>81</v>
      </c>
      <c r="AV521" s="12" t="s">
        <v>79</v>
      </c>
      <c r="AW521" s="12" t="s">
        <v>34</v>
      </c>
      <c r="AX521" s="12" t="s">
        <v>72</v>
      </c>
      <c r="AY521" s="240" t="s">
        <v>136</v>
      </c>
    </row>
    <row r="522" spans="2:51" s="13" customFormat="1" ht="12">
      <c r="B522" s="241"/>
      <c r="C522" s="242"/>
      <c r="D522" s="228" t="s">
        <v>147</v>
      </c>
      <c r="E522" s="243" t="s">
        <v>19</v>
      </c>
      <c r="F522" s="244" t="s">
        <v>1570</v>
      </c>
      <c r="G522" s="242"/>
      <c r="H522" s="245">
        <v>2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147</v>
      </c>
      <c r="AU522" s="251" t="s">
        <v>81</v>
      </c>
      <c r="AV522" s="13" t="s">
        <v>81</v>
      </c>
      <c r="AW522" s="13" t="s">
        <v>34</v>
      </c>
      <c r="AX522" s="13" t="s">
        <v>72</v>
      </c>
      <c r="AY522" s="251" t="s">
        <v>136</v>
      </c>
    </row>
    <row r="523" spans="2:51" s="14" customFormat="1" ht="12">
      <c r="B523" s="252"/>
      <c r="C523" s="253"/>
      <c r="D523" s="228" t="s">
        <v>147</v>
      </c>
      <c r="E523" s="254" t="s">
        <v>19</v>
      </c>
      <c r="F523" s="255" t="s">
        <v>150</v>
      </c>
      <c r="G523" s="253"/>
      <c r="H523" s="256">
        <v>2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AT523" s="262" t="s">
        <v>147</v>
      </c>
      <c r="AU523" s="262" t="s">
        <v>81</v>
      </c>
      <c r="AV523" s="14" t="s">
        <v>143</v>
      </c>
      <c r="AW523" s="14" t="s">
        <v>34</v>
      </c>
      <c r="AX523" s="14" t="s">
        <v>79</v>
      </c>
      <c r="AY523" s="262" t="s">
        <v>136</v>
      </c>
    </row>
    <row r="524" spans="2:65" s="1" customFormat="1" ht="20.4" customHeight="1">
      <c r="B524" s="39"/>
      <c r="C524" s="216" t="s">
        <v>622</v>
      </c>
      <c r="D524" s="216" t="s">
        <v>138</v>
      </c>
      <c r="E524" s="217" t="s">
        <v>569</v>
      </c>
      <c r="F524" s="218" t="s">
        <v>570</v>
      </c>
      <c r="G524" s="219" t="s">
        <v>141</v>
      </c>
      <c r="H524" s="220">
        <v>39.28</v>
      </c>
      <c r="I524" s="221"/>
      <c r="J524" s="222">
        <f>ROUND(I524*H524,2)</f>
        <v>0</v>
      </c>
      <c r="K524" s="218" t="s">
        <v>142</v>
      </c>
      <c r="L524" s="44"/>
      <c r="M524" s="223" t="s">
        <v>19</v>
      </c>
      <c r="N524" s="224" t="s">
        <v>43</v>
      </c>
      <c r="O524" s="80"/>
      <c r="P524" s="225">
        <f>O524*H524</f>
        <v>0</v>
      </c>
      <c r="Q524" s="225">
        <v>0</v>
      </c>
      <c r="R524" s="225">
        <f>Q524*H524</f>
        <v>0</v>
      </c>
      <c r="S524" s="225">
        <v>0</v>
      </c>
      <c r="T524" s="226">
        <f>S524*H524</f>
        <v>0</v>
      </c>
      <c r="AR524" s="18" t="s">
        <v>143</v>
      </c>
      <c r="AT524" s="18" t="s">
        <v>138</v>
      </c>
      <c r="AU524" s="18" t="s">
        <v>81</v>
      </c>
      <c r="AY524" s="18" t="s">
        <v>136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8" t="s">
        <v>79</v>
      </c>
      <c r="BK524" s="227">
        <f>ROUND(I524*H524,2)</f>
        <v>0</v>
      </c>
      <c r="BL524" s="18" t="s">
        <v>143</v>
      </c>
      <c r="BM524" s="18" t="s">
        <v>1571</v>
      </c>
    </row>
    <row r="525" spans="2:47" s="1" customFormat="1" ht="12">
      <c r="B525" s="39"/>
      <c r="C525" s="40"/>
      <c r="D525" s="228" t="s">
        <v>145</v>
      </c>
      <c r="E525" s="40"/>
      <c r="F525" s="229" t="s">
        <v>572</v>
      </c>
      <c r="G525" s="40"/>
      <c r="H525" s="40"/>
      <c r="I525" s="143"/>
      <c r="J525" s="40"/>
      <c r="K525" s="40"/>
      <c r="L525" s="44"/>
      <c r="M525" s="230"/>
      <c r="N525" s="80"/>
      <c r="O525" s="80"/>
      <c r="P525" s="80"/>
      <c r="Q525" s="80"/>
      <c r="R525" s="80"/>
      <c r="S525" s="80"/>
      <c r="T525" s="81"/>
      <c r="AT525" s="18" t="s">
        <v>145</v>
      </c>
      <c r="AU525" s="18" t="s">
        <v>81</v>
      </c>
    </row>
    <row r="526" spans="2:51" s="12" customFormat="1" ht="12">
      <c r="B526" s="231"/>
      <c r="C526" s="232"/>
      <c r="D526" s="228" t="s">
        <v>147</v>
      </c>
      <c r="E526" s="233" t="s">
        <v>19</v>
      </c>
      <c r="F526" s="234" t="s">
        <v>573</v>
      </c>
      <c r="G526" s="232"/>
      <c r="H526" s="233" t="s">
        <v>19</v>
      </c>
      <c r="I526" s="235"/>
      <c r="J526" s="232"/>
      <c r="K526" s="232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147</v>
      </c>
      <c r="AU526" s="240" t="s">
        <v>81</v>
      </c>
      <c r="AV526" s="12" t="s">
        <v>79</v>
      </c>
      <c r="AW526" s="12" t="s">
        <v>34</v>
      </c>
      <c r="AX526" s="12" t="s">
        <v>72</v>
      </c>
      <c r="AY526" s="240" t="s">
        <v>136</v>
      </c>
    </row>
    <row r="527" spans="2:51" s="12" customFormat="1" ht="12">
      <c r="B527" s="231"/>
      <c r="C527" s="232"/>
      <c r="D527" s="228" t="s">
        <v>147</v>
      </c>
      <c r="E527" s="233" t="s">
        <v>19</v>
      </c>
      <c r="F527" s="234" t="s">
        <v>574</v>
      </c>
      <c r="G527" s="232"/>
      <c r="H527" s="233" t="s">
        <v>19</v>
      </c>
      <c r="I527" s="235"/>
      <c r="J527" s="232"/>
      <c r="K527" s="232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147</v>
      </c>
      <c r="AU527" s="240" t="s">
        <v>81</v>
      </c>
      <c r="AV527" s="12" t="s">
        <v>79</v>
      </c>
      <c r="AW527" s="12" t="s">
        <v>34</v>
      </c>
      <c r="AX527" s="12" t="s">
        <v>72</v>
      </c>
      <c r="AY527" s="240" t="s">
        <v>136</v>
      </c>
    </row>
    <row r="528" spans="2:51" s="13" customFormat="1" ht="12">
      <c r="B528" s="241"/>
      <c r="C528" s="242"/>
      <c r="D528" s="228" t="s">
        <v>147</v>
      </c>
      <c r="E528" s="243" t="s">
        <v>19</v>
      </c>
      <c r="F528" s="244" t="s">
        <v>1572</v>
      </c>
      <c r="G528" s="242"/>
      <c r="H528" s="245">
        <v>39.28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AT528" s="251" t="s">
        <v>147</v>
      </c>
      <c r="AU528" s="251" t="s">
        <v>81</v>
      </c>
      <c r="AV528" s="13" t="s">
        <v>81</v>
      </c>
      <c r="AW528" s="13" t="s">
        <v>34</v>
      </c>
      <c r="AX528" s="13" t="s">
        <v>72</v>
      </c>
      <c r="AY528" s="251" t="s">
        <v>136</v>
      </c>
    </row>
    <row r="529" spans="2:51" s="14" customFormat="1" ht="12">
      <c r="B529" s="252"/>
      <c r="C529" s="253"/>
      <c r="D529" s="228" t="s">
        <v>147</v>
      </c>
      <c r="E529" s="254" t="s">
        <v>19</v>
      </c>
      <c r="F529" s="255" t="s">
        <v>150</v>
      </c>
      <c r="G529" s="253"/>
      <c r="H529" s="256">
        <v>39.28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AT529" s="262" t="s">
        <v>147</v>
      </c>
      <c r="AU529" s="262" t="s">
        <v>81</v>
      </c>
      <c r="AV529" s="14" t="s">
        <v>143</v>
      </c>
      <c r="AW529" s="14" t="s">
        <v>34</v>
      </c>
      <c r="AX529" s="14" t="s">
        <v>79</v>
      </c>
      <c r="AY529" s="262" t="s">
        <v>136</v>
      </c>
    </row>
    <row r="530" spans="2:65" s="1" customFormat="1" ht="20.4" customHeight="1">
      <c r="B530" s="39"/>
      <c r="C530" s="216" t="s">
        <v>628</v>
      </c>
      <c r="D530" s="216" t="s">
        <v>138</v>
      </c>
      <c r="E530" s="217" t="s">
        <v>577</v>
      </c>
      <c r="F530" s="218" t="s">
        <v>578</v>
      </c>
      <c r="G530" s="219" t="s">
        <v>141</v>
      </c>
      <c r="H530" s="220">
        <v>39.28</v>
      </c>
      <c r="I530" s="221"/>
      <c r="J530" s="222">
        <f>ROUND(I530*H530,2)</f>
        <v>0</v>
      </c>
      <c r="K530" s="218" t="s">
        <v>142</v>
      </c>
      <c r="L530" s="44"/>
      <c r="M530" s="223" t="s">
        <v>19</v>
      </c>
      <c r="N530" s="224" t="s">
        <v>43</v>
      </c>
      <c r="O530" s="80"/>
      <c r="P530" s="225">
        <f>O530*H530</f>
        <v>0</v>
      </c>
      <c r="Q530" s="225">
        <v>0</v>
      </c>
      <c r="R530" s="225">
        <f>Q530*H530</f>
        <v>0</v>
      </c>
      <c r="S530" s="225">
        <v>0</v>
      </c>
      <c r="T530" s="226">
        <f>S530*H530</f>
        <v>0</v>
      </c>
      <c r="AR530" s="18" t="s">
        <v>143</v>
      </c>
      <c r="AT530" s="18" t="s">
        <v>138</v>
      </c>
      <c r="AU530" s="18" t="s">
        <v>81</v>
      </c>
      <c r="AY530" s="18" t="s">
        <v>136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18" t="s">
        <v>79</v>
      </c>
      <c r="BK530" s="227">
        <f>ROUND(I530*H530,2)</f>
        <v>0</v>
      </c>
      <c r="BL530" s="18" t="s">
        <v>143</v>
      </c>
      <c r="BM530" s="18" t="s">
        <v>1573</v>
      </c>
    </row>
    <row r="531" spans="2:47" s="1" customFormat="1" ht="12">
      <c r="B531" s="39"/>
      <c r="C531" s="40"/>
      <c r="D531" s="228" t="s">
        <v>145</v>
      </c>
      <c r="E531" s="40"/>
      <c r="F531" s="229" t="s">
        <v>580</v>
      </c>
      <c r="G531" s="40"/>
      <c r="H531" s="40"/>
      <c r="I531" s="143"/>
      <c r="J531" s="40"/>
      <c r="K531" s="40"/>
      <c r="L531" s="44"/>
      <c r="M531" s="230"/>
      <c r="N531" s="80"/>
      <c r="O531" s="80"/>
      <c r="P531" s="80"/>
      <c r="Q531" s="80"/>
      <c r="R531" s="80"/>
      <c r="S531" s="80"/>
      <c r="T531" s="81"/>
      <c r="AT531" s="18" t="s">
        <v>145</v>
      </c>
      <c r="AU531" s="18" t="s">
        <v>81</v>
      </c>
    </row>
    <row r="532" spans="2:51" s="12" customFormat="1" ht="12">
      <c r="B532" s="231"/>
      <c r="C532" s="232"/>
      <c r="D532" s="228" t="s">
        <v>147</v>
      </c>
      <c r="E532" s="233" t="s">
        <v>19</v>
      </c>
      <c r="F532" s="234" t="s">
        <v>573</v>
      </c>
      <c r="G532" s="232"/>
      <c r="H532" s="233" t="s">
        <v>19</v>
      </c>
      <c r="I532" s="235"/>
      <c r="J532" s="232"/>
      <c r="K532" s="232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147</v>
      </c>
      <c r="AU532" s="240" t="s">
        <v>81</v>
      </c>
      <c r="AV532" s="12" t="s">
        <v>79</v>
      </c>
      <c r="AW532" s="12" t="s">
        <v>34</v>
      </c>
      <c r="AX532" s="12" t="s">
        <v>72</v>
      </c>
      <c r="AY532" s="240" t="s">
        <v>136</v>
      </c>
    </row>
    <row r="533" spans="2:51" s="12" customFormat="1" ht="12">
      <c r="B533" s="231"/>
      <c r="C533" s="232"/>
      <c r="D533" s="228" t="s">
        <v>147</v>
      </c>
      <c r="E533" s="233" t="s">
        <v>19</v>
      </c>
      <c r="F533" s="234" t="s">
        <v>574</v>
      </c>
      <c r="G533" s="232"/>
      <c r="H533" s="233" t="s">
        <v>19</v>
      </c>
      <c r="I533" s="235"/>
      <c r="J533" s="232"/>
      <c r="K533" s="232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147</v>
      </c>
      <c r="AU533" s="240" t="s">
        <v>81</v>
      </c>
      <c r="AV533" s="12" t="s">
        <v>79</v>
      </c>
      <c r="AW533" s="12" t="s">
        <v>34</v>
      </c>
      <c r="AX533" s="12" t="s">
        <v>72</v>
      </c>
      <c r="AY533" s="240" t="s">
        <v>136</v>
      </c>
    </row>
    <row r="534" spans="2:51" s="13" customFormat="1" ht="12">
      <c r="B534" s="241"/>
      <c r="C534" s="242"/>
      <c r="D534" s="228" t="s">
        <v>147</v>
      </c>
      <c r="E534" s="243" t="s">
        <v>19</v>
      </c>
      <c r="F534" s="244" t="s">
        <v>1572</v>
      </c>
      <c r="G534" s="242"/>
      <c r="H534" s="245">
        <v>39.28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AT534" s="251" t="s">
        <v>147</v>
      </c>
      <c r="AU534" s="251" t="s">
        <v>81</v>
      </c>
      <c r="AV534" s="13" t="s">
        <v>81</v>
      </c>
      <c r="AW534" s="13" t="s">
        <v>34</v>
      </c>
      <c r="AX534" s="13" t="s">
        <v>72</v>
      </c>
      <c r="AY534" s="251" t="s">
        <v>136</v>
      </c>
    </row>
    <row r="535" spans="2:51" s="14" customFormat="1" ht="12">
      <c r="B535" s="252"/>
      <c r="C535" s="253"/>
      <c r="D535" s="228" t="s">
        <v>147</v>
      </c>
      <c r="E535" s="254" t="s">
        <v>19</v>
      </c>
      <c r="F535" s="255" t="s">
        <v>150</v>
      </c>
      <c r="G535" s="253"/>
      <c r="H535" s="256">
        <v>39.28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AT535" s="262" t="s">
        <v>147</v>
      </c>
      <c r="AU535" s="262" t="s">
        <v>81</v>
      </c>
      <c r="AV535" s="14" t="s">
        <v>143</v>
      </c>
      <c r="AW535" s="14" t="s">
        <v>34</v>
      </c>
      <c r="AX535" s="14" t="s">
        <v>79</v>
      </c>
      <c r="AY535" s="262" t="s">
        <v>136</v>
      </c>
    </row>
    <row r="536" spans="2:65" s="1" customFormat="1" ht="20.4" customHeight="1">
      <c r="B536" s="39"/>
      <c r="C536" s="263" t="s">
        <v>635</v>
      </c>
      <c r="D536" s="263" t="s">
        <v>340</v>
      </c>
      <c r="E536" s="264" t="s">
        <v>582</v>
      </c>
      <c r="F536" s="265" t="s">
        <v>583</v>
      </c>
      <c r="G536" s="266" t="s">
        <v>584</v>
      </c>
      <c r="H536" s="267">
        <v>1.214</v>
      </c>
      <c r="I536" s="268"/>
      <c r="J536" s="269">
        <f>ROUND(I536*H536,2)</f>
        <v>0</v>
      </c>
      <c r="K536" s="265" t="s">
        <v>142</v>
      </c>
      <c r="L536" s="270"/>
      <c r="M536" s="271" t="s">
        <v>19</v>
      </c>
      <c r="N536" s="272" t="s">
        <v>43</v>
      </c>
      <c r="O536" s="80"/>
      <c r="P536" s="225">
        <f>O536*H536</f>
        <v>0</v>
      </c>
      <c r="Q536" s="225">
        <v>0.001</v>
      </c>
      <c r="R536" s="225">
        <f>Q536*H536</f>
        <v>0.001214</v>
      </c>
      <c r="S536" s="225">
        <v>0</v>
      </c>
      <c r="T536" s="226">
        <f>S536*H536</f>
        <v>0</v>
      </c>
      <c r="AR536" s="18" t="s">
        <v>197</v>
      </c>
      <c r="AT536" s="18" t="s">
        <v>340</v>
      </c>
      <c r="AU536" s="18" t="s">
        <v>81</v>
      </c>
      <c r="AY536" s="18" t="s">
        <v>136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8" t="s">
        <v>79</v>
      </c>
      <c r="BK536" s="227">
        <f>ROUND(I536*H536,2)</f>
        <v>0</v>
      </c>
      <c r="BL536" s="18" t="s">
        <v>143</v>
      </c>
      <c r="BM536" s="18" t="s">
        <v>1574</v>
      </c>
    </row>
    <row r="537" spans="2:47" s="1" customFormat="1" ht="12">
      <c r="B537" s="39"/>
      <c r="C537" s="40"/>
      <c r="D537" s="228" t="s">
        <v>145</v>
      </c>
      <c r="E537" s="40"/>
      <c r="F537" s="229" t="s">
        <v>583</v>
      </c>
      <c r="G537" s="40"/>
      <c r="H537" s="40"/>
      <c r="I537" s="143"/>
      <c r="J537" s="40"/>
      <c r="K537" s="40"/>
      <c r="L537" s="44"/>
      <c r="M537" s="230"/>
      <c r="N537" s="80"/>
      <c r="O537" s="80"/>
      <c r="P537" s="80"/>
      <c r="Q537" s="80"/>
      <c r="R537" s="80"/>
      <c r="S537" s="80"/>
      <c r="T537" s="81"/>
      <c r="AT537" s="18" t="s">
        <v>145</v>
      </c>
      <c r="AU537" s="18" t="s">
        <v>81</v>
      </c>
    </row>
    <row r="538" spans="2:51" s="12" customFormat="1" ht="12">
      <c r="B538" s="231"/>
      <c r="C538" s="232"/>
      <c r="D538" s="228" t="s">
        <v>147</v>
      </c>
      <c r="E538" s="233" t="s">
        <v>19</v>
      </c>
      <c r="F538" s="234" t="s">
        <v>586</v>
      </c>
      <c r="G538" s="232"/>
      <c r="H538" s="233" t="s">
        <v>19</v>
      </c>
      <c r="I538" s="235"/>
      <c r="J538" s="232"/>
      <c r="K538" s="232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147</v>
      </c>
      <c r="AU538" s="240" t="s">
        <v>81</v>
      </c>
      <c r="AV538" s="12" t="s">
        <v>79</v>
      </c>
      <c r="AW538" s="12" t="s">
        <v>34</v>
      </c>
      <c r="AX538" s="12" t="s">
        <v>72</v>
      </c>
      <c r="AY538" s="240" t="s">
        <v>136</v>
      </c>
    </row>
    <row r="539" spans="2:51" s="13" customFormat="1" ht="12">
      <c r="B539" s="241"/>
      <c r="C539" s="242"/>
      <c r="D539" s="228" t="s">
        <v>147</v>
      </c>
      <c r="E539" s="243" t="s">
        <v>19</v>
      </c>
      <c r="F539" s="244" t="s">
        <v>1575</v>
      </c>
      <c r="G539" s="242"/>
      <c r="H539" s="245">
        <v>1.214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147</v>
      </c>
      <c r="AU539" s="251" t="s">
        <v>81</v>
      </c>
      <c r="AV539" s="13" t="s">
        <v>81</v>
      </c>
      <c r="AW539" s="13" t="s">
        <v>34</v>
      </c>
      <c r="AX539" s="13" t="s">
        <v>72</v>
      </c>
      <c r="AY539" s="251" t="s">
        <v>136</v>
      </c>
    </row>
    <row r="540" spans="2:51" s="14" customFormat="1" ht="12">
      <c r="B540" s="252"/>
      <c r="C540" s="253"/>
      <c r="D540" s="228" t="s">
        <v>147</v>
      </c>
      <c r="E540" s="254" t="s">
        <v>19</v>
      </c>
      <c r="F540" s="255" t="s">
        <v>150</v>
      </c>
      <c r="G540" s="253"/>
      <c r="H540" s="256">
        <v>1.214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AT540" s="262" t="s">
        <v>147</v>
      </c>
      <c r="AU540" s="262" t="s">
        <v>81</v>
      </c>
      <c r="AV540" s="14" t="s">
        <v>143</v>
      </c>
      <c r="AW540" s="14" t="s">
        <v>34</v>
      </c>
      <c r="AX540" s="14" t="s">
        <v>79</v>
      </c>
      <c r="AY540" s="262" t="s">
        <v>136</v>
      </c>
    </row>
    <row r="541" spans="2:65" s="1" customFormat="1" ht="20.4" customHeight="1">
      <c r="B541" s="39"/>
      <c r="C541" s="216" t="s">
        <v>641</v>
      </c>
      <c r="D541" s="216" t="s">
        <v>138</v>
      </c>
      <c r="E541" s="217" t="s">
        <v>1576</v>
      </c>
      <c r="F541" s="218" t="s">
        <v>1577</v>
      </c>
      <c r="G541" s="219" t="s">
        <v>141</v>
      </c>
      <c r="H541" s="220">
        <v>71.27</v>
      </c>
      <c r="I541" s="221"/>
      <c r="J541" s="222">
        <f>ROUND(I541*H541,2)</f>
        <v>0</v>
      </c>
      <c r="K541" s="218" t="s">
        <v>142</v>
      </c>
      <c r="L541" s="44"/>
      <c r="M541" s="223" t="s">
        <v>19</v>
      </c>
      <c r="N541" s="224" t="s">
        <v>43</v>
      </c>
      <c r="O541" s="80"/>
      <c r="P541" s="225">
        <f>O541*H541</f>
        <v>0</v>
      </c>
      <c r="Q541" s="225">
        <v>0</v>
      </c>
      <c r="R541" s="225">
        <f>Q541*H541</f>
        <v>0</v>
      </c>
      <c r="S541" s="225">
        <v>0</v>
      </c>
      <c r="T541" s="226">
        <f>S541*H541</f>
        <v>0</v>
      </c>
      <c r="AR541" s="18" t="s">
        <v>143</v>
      </c>
      <c r="AT541" s="18" t="s">
        <v>138</v>
      </c>
      <c r="AU541" s="18" t="s">
        <v>81</v>
      </c>
      <c r="AY541" s="18" t="s">
        <v>136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8" t="s">
        <v>79</v>
      </c>
      <c r="BK541" s="227">
        <f>ROUND(I541*H541,2)</f>
        <v>0</v>
      </c>
      <c r="BL541" s="18" t="s">
        <v>143</v>
      </c>
      <c r="BM541" s="18" t="s">
        <v>1578</v>
      </c>
    </row>
    <row r="542" spans="2:47" s="1" customFormat="1" ht="12">
      <c r="B542" s="39"/>
      <c r="C542" s="40"/>
      <c r="D542" s="228" t="s">
        <v>145</v>
      </c>
      <c r="E542" s="40"/>
      <c r="F542" s="229" t="s">
        <v>1579</v>
      </c>
      <c r="G542" s="40"/>
      <c r="H542" s="40"/>
      <c r="I542" s="143"/>
      <c r="J542" s="40"/>
      <c r="K542" s="40"/>
      <c r="L542" s="44"/>
      <c r="M542" s="230"/>
      <c r="N542" s="80"/>
      <c r="O542" s="80"/>
      <c r="P542" s="80"/>
      <c r="Q542" s="80"/>
      <c r="R542" s="80"/>
      <c r="S542" s="80"/>
      <c r="T542" s="81"/>
      <c r="AT542" s="18" t="s">
        <v>145</v>
      </c>
      <c r="AU542" s="18" t="s">
        <v>81</v>
      </c>
    </row>
    <row r="543" spans="2:51" s="12" customFormat="1" ht="12">
      <c r="B543" s="231"/>
      <c r="C543" s="232"/>
      <c r="D543" s="228" t="s">
        <v>147</v>
      </c>
      <c r="E543" s="233" t="s">
        <v>19</v>
      </c>
      <c r="F543" s="234" t="s">
        <v>593</v>
      </c>
      <c r="G543" s="232"/>
      <c r="H543" s="233" t="s">
        <v>19</v>
      </c>
      <c r="I543" s="235"/>
      <c r="J543" s="232"/>
      <c r="K543" s="232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147</v>
      </c>
      <c r="AU543" s="240" t="s">
        <v>81</v>
      </c>
      <c r="AV543" s="12" t="s">
        <v>79</v>
      </c>
      <c r="AW543" s="12" t="s">
        <v>34</v>
      </c>
      <c r="AX543" s="12" t="s">
        <v>72</v>
      </c>
      <c r="AY543" s="240" t="s">
        <v>136</v>
      </c>
    </row>
    <row r="544" spans="2:51" s="13" customFormat="1" ht="12">
      <c r="B544" s="241"/>
      <c r="C544" s="242"/>
      <c r="D544" s="228" t="s">
        <v>147</v>
      </c>
      <c r="E544" s="243" t="s">
        <v>19</v>
      </c>
      <c r="F544" s="244" t="s">
        <v>1580</v>
      </c>
      <c r="G544" s="242"/>
      <c r="H544" s="245">
        <v>71.27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AT544" s="251" t="s">
        <v>147</v>
      </c>
      <c r="AU544" s="251" t="s">
        <v>81</v>
      </c>
      <c r="AV544" s="13" t="s">
        <v>81</v>
      </c>
      <c r="AW544" s="13" t="s">
        <v>34</v>
      </c>
      <c r="AX544" s="13" t="s">
        <v>72</v>
      </c>
      <c r="AY544" s="251" t="s">
        <v>136</v>
      </c>
    </row>
    <row r="545" spans="2:51" s="14" customFormat="1" ht="12">
      <c r="B545" s="252"/>
      <c r="C545" s="253"/>
      <c r="D545" s="228" t="s">
        <v>147</v>
      </c>
      <c r="E545" s="254" t="s">
        <v>19</v>
      </c>
      <c r="F545" s="255" t="s">
        <v>150</v>
      </c>
      <c r="G545" s="253"/>
      <c r="H545" s="256">
        <v>71.27</v>
      </c>
      <c r="I545" s="257"/>
      <c r="J545" s="253"/>
      <c r="K545" s="253"/>
      <c r="L545" s="258"/>
      <c r="M545" s="259"/>
      <c r="N545" s="260"/>
      <c r="O545" s="260"/>
      <c r="P545" s="260"/>
      <c r="Q545" s="260"/>
      <c r="R545" s="260"/>
      <c r="S545" s="260"/>
      <c r="T545" s="261"/>
      <c r="AT545" s="262" t="s">
        <v>147</v>
      </c>
      <c r="AU545" s="262" t="s">
        <v>81</v>
      </c>
      <c r="AV545" s="14" t="s">
        <v>143</v>
      </c>
      <c r="AW545" s="14" t="s">
        <v>34</v>
      </c>
      <c r="AX545" s="14" t="s">
        <v>79</v>
      </c>
      <c r="AY545" s="262" t="s">
        <v>136</v>
      </c>
    </row>
    <row r="546" spans="2:65" s="1" customFormat="1" ht="20.4" customHeight="1">
      <c r="B546" s="39"/>
      <c r="C546" s="263" t="s">
        <v>646</v>
      </c>
      <c r="D546" s="263" t="s">
        <v>340</v>
      </c>
      <c r="E546" s="264" t="s">
        <v>596</v>
      </c>
      <c r="F546" s="265" t="s">
        <v>597</v>
      </c>
      <c r="G546" s="266" t="s">
        <v>584</v>
      </c>
      <c r="H546" s="267">
        <v>2.202</v>
      </c>
      <c r="I546" s="268"/>
      <c r="J546" s="269">
        <f>ROUND(I546*H546,2)</f>
        <v>0</v>
      </c>
      <c r="K546" s="265" t="s">
        <v>142</v>
      </c>
      <c r="L546" s="270"/>
      <c r="M546" s="271" t="s">
        <v>19</v>
      </c>
      <c r="N546" s="272" t="s">
        <v>43</v>
      </c>
      <c r="O546" s="80"/>
      <c r="P546" s="225">
        <f>O546*H546</f>
        <v>0</v>
      </c>
      <c r="Q546" s="225">
        <v>0.001</v>
      </c>
      <c r="R546" s="225">
        <f>Q546*H546</f>
        <v>0.002202</v>
      </c>
      <c r="S546" s="225">
        <v>0</v>
      </c>
      <c r="T546" s="226">
        <f>S546*H546</f>
        <v>0</v>
      </c>
      <c r="AR546" s="18" t="s">
        <v>197</v>
      </c>
      <c r="AT546" s="18" t="s">
        <v>340</v>
      </c>
      <c r="AU546" s="18" t="s">
        <v>81</v>
      </c>
      <c r="AY546" s="18" t="s">
        <v>136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8" t="s">
        <v>79</v>
      </c>
      <c r="BK546" s="227">
        <f>ROUND(I546*H546,2)</f>
        <v>0</v>
      </c>
      <c r="BL546" s="18" t="s">
        <v>143</v>
      </c>
      <c r="BM546" s="18" t="s">
        <v>1581</v>
      </c>
    </row>
    <row r="547" spans="2:47" s="1" customFormat="1" ht="12">
      <c r="B547" s="39"/>
      <c r="C547" s="40"/>
      <c r="D547" s="228" t="s">
        <v>145</v>
      </c>
      <c r="E547" s="40"/>
      <c r="F547" s="229" t="s">
        <v>597</v>
      </c>
      <c r="G547" s="40"/>
      <c r="H547" s="40"/>
      <c r="I547" s="143"/>
      <c r="J547" s="40"/>
      <c r="K547" s="40"/>
      <c r="L547" s="44"/>
      <c r="M547" s="230"/>
      <c r="N547" s="80"/>
      <c r="O547" s="80"/>
      <c r="P547" s="80"/>
      <c r="Q547" s="80"/>
      <c r="R547" s="80"/>
      <c r="S547" s="80"/>
      <c r="T547" s="81"/>
      <c r="AT547" s="18" t="s">
        <v>145</v>
      </c>
      <c r="AU547" s="18" t="s">
        <v>81</v>
      </c>
    </row>
    <row r="548" spans="2:51" s="12" customFormat="1" ht="12">
      <c r="B548" s="231"/>
      <c r="C548" s="232"/>
      <c r="D548" s="228" t="s">
        <v>147</v>
      </c>
      <c r="E548" s="233" t="s">
        <v>19</v>
      </c>
      <c r="F548" s="234" t="s">
        <v>1582</v>
      </c>
      <c r="G548" s="232"/>
      <c r="H548" s="233" t="s">
        <v>19</v>
      </c>
      <c r="I548" s="235"/>
      <c r="J548" s="232"/>
      <c r="K548" s="232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147</v>
      </c>
      <c r="AU548" s="240" t="s">
        <v>81</v>
      </c>
      <c r="AV548" s="12" t="s">
        <v>79</v>
      </c>
      <c r="AW548" s="12" t="s">
        <v>34</v>
      </c>
      <c r="AX548" s="12" t="s">
        <v>72</v>
      </c>
      <c r="AY548" s="240" t="s">
        <v>136</v>
      </c>
    </row>
    <row r="549" spans="2:51" s="13" customFormat="1" ht="12">
      <c r="B549" s="241"/>
      <c r="C549" s="242"/>
      <c r="D549" s="228" t="s">
        <v>147</v>
      </c>
      <c r="E549" s="243" t="s">
        <v>19</v>
      </c>
      <c r="F549" s="244" t="s">
        <v>1583</v>
      </c>
      <c r="G549" s="242"/>
      <c r="H549" s="245">
        <v>2.202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147</v>
      </c>
      <c r="AU549" s="251" t="s">
        <v>81</v>
      </c>
      <c r="AV549" s="13" t="s">
        <v>81</v>
      </c>
      <c r="AW549" s="13" t="s">
        <v>34</v>
      </c>
      <c r="AX549" s="13" t="s">
        <v>72</v>
      </c>
      <c r="AY549" s="251" t="s">
        <v>136</v>
      </c>
    </row>
    <row r="550" spans="2:51" s="14" customFormat="1" ht="12">
      <c r="B550" s="252"/>
      <c r="C550" s="253"/>
      <c r="D550" s="228" t="s">
        <v>147</v>
      </c>
      <c r="E550" s="254" t="s">
        <v>19</v>
      </c>
      <c r="F550" s="255" t="s">
        <v>150</v>
      </c>
      <c r="G550" s="253"/>
      <c r="H550" s="256">
        <v>2.202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AT550" s="262" t="s">
        <v>147</v>
      </c>
      <c r="AU550" s="262" t="s">
        <v>81</v>
      </c>
      <c r="AV550" s="14" t="s">
        <v>143</v>
      </c>
      <c r="AW550" s="14" t="s">
        <v>34</v>
      </c>
      <c r="AX550" s="14" t="s">
        <v>79</v>
      </c>
      <c r="AY550" s="262" t="s">
        <v>136</v>
      </c>
    </row>
    <row r="551" spans="2:65" s="1" customFormat="1" ht="20.4" customHeight="1">
      <c r="B551" s="39"/>
      <c r="C551" s="216" t="s">
        <v>652</v>
      </c>
      <c r="D551" s="216" t="s">
        <v>138</v>
      </c>
      <c r="E551" s="217" t="s">
        <v>602</v>
      </c>
      <c r="F551" s="218" t="s">
        <v>603</v>
      </c>
      <c r="G551" s="219" t="s">
        <v>141</v>
      </c>
      <c r="H551" s="220">
        <v>88.5</v>
      </c>
      <c r="I551" s="221"/>
      <c r="J551" s="222">
        <f>ROUND(I551*H551,2)</f>
        <v>0</v>
      </c>
      <c r="K551" s="218" t="s">
        <v>142</v>
      </c>
      <c r="L551" s="44"/>
      <c r="M551" s="223" t="s">
        <v>19</v>
      </c>
      <c r="N551" s="224" t="s">
        <v>43</v>
      </c>
      <c r="O551" s="80"/>
      <c r="P551" s="225">
        <f>O551*H551</f>
        <v>0</v>
      </c>
      <c r="Q551" s="225">
        <v>0</v>
      </c>
      <c r="R551" s="225">
        <f>Q551*H551</f>
        <v>0</v>
      </c>
      <c r="S551" s="225">
        <v>0</v>
      </c>
      <c r="T551" s="226">
        <f>S551*H551</f>
        <v>0</v>
      </c>
      <c r="AR551" s="18" t="s">
        <v>143</v>
      </c>
      <c r="AT551" s="18" t="s">
        <v>138</v>
      </c>
      <c r="AU551" s="18" t="s">
        <v>81</v>
      </c>
      <c r="AY551" s="18" t="s">
        <v>136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8" t="s">
        <v>79</v>
      </c>
      <c r="BK551" s="227">
        <f>ROUND(I551*H551,2)</f>
        <v>0</v>
      </c>
      <c r="BL551" s="18" t="s">
        <v>143</v>
      </c>
      <c r="BM551" s="18" t="s">
        <v>1584</v>
      </c>
    </row>
    <row r="552" spans="2:47" s="1" customFormat="1" ht="12">
      <c r="B552" s="39"/>
      <c r="C552" s="40"/>
      <c r="D552" s="228" t="s">
        <v>145</v>
      </c>
      <c r="E552" s="40"/>
      <c r="F552" s="229" t="s">
        <v>605</v>
      </c>
      <c r="G552" s="40"/>
      <c r="H552" s="40"/>
      <c r="I552" s="143"/>
      <c r="J552" s="40"/>
      <c r="K552" s="40"/>
      <c r="L552" s="44"/>
      <c r="M552" s="230"/>
      <c r="N552" s="80"/>
      <c r="O552" s="80"/>
      <c r="P552" s="80"/>
      <c r="Q552" s="80"/>
      <c r="R552" s="80"/>
      <c r="S552" s="80"/>
      <c r="T552" s="81"/>
      <c r="AT552" s="18" t="s">
        <v>145</v>
      </c>
      <c r="AU552" s="18" t="s">
        <v>81</v>
      </c>
    </row>
    <row r="553" spans="2:51" s="12" customFormat="1" ht="12">
      <c r="B553" s="231"/>
      <c r="C553" s="232"/>
      <c r="D553" s="228" t="s">
        <v>147</v>
      </c>
      <c r="E553" s="233" t="s">
        <v>19</v>
      </c>
      <c r="F553" s="234" t="s">
        <v>606</v>
      </c>
      <c r="G553" s="232"/>
      <c r="H553" s="233" t="s">
        <v>19</v>
      </c>
      <c r="I553" s="235"/>
      <c r="J553" s="232"/>
      <c r="K553" s="232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147</v>
      </c>
      <c r="AU553" s="240" t="s">
        <v>81</v>
      </c>
      <c r="AV553" s="12" t="s">
        <v>79</v>
      </c>
      <c r="AW553" s="12" t="s">
        <v>34</v>
      </c>
      <c r="AX553" s="12" t="s">
        <v>72</v>
      </c>
      <c r="AY553" s="240" t="s">
        <v>136</v>
      </c>
    </row>
    <row r="554" spans="2:51" s="12" customFormat="1" ht="12">
      <c r="B554" s="231"/>
      <c r="C554" s="232"/>
      <c r="D554" s="228" t="s">
        <v>147</v>
      </c>
      <c r="E554" s="233" t="s">
        <v>19</v>
      </c>
      <c r="F554" s="234" t="s">
        <v>607</v>
      </c>
      <c r="G554" s="232"/>
      <c r="H554" s="233" t="s">
        <v>19</v>
      </c>
      <c r="I554" s="235"/>
      <c r="J554" s="232"/>
      <c r="K554" s="232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147</v>
      </c>
      <c r="AU554" s="240" t="s">
        <v>81</v>
      </c>
      <c r="AV554" s="12" t="s">
        <v>79</v>
      </c>
      <c r="AW554" s="12" t="s">
        <v>34</v>
      </c>
      <c r="AX554" s="12" t="s">
        <v>72</v>
      </c>
      <c r="AY554" s="240" t="s">
        <v>136</v>
      </c>
    </row>
    <row r="555" spans="2:51" s="13" customFormat="1" ht="12">
      <c r="B555" s="241"/>
      <c r="C555" s="242"/>
      <c r="D555" s="228" t="s">
        <v>147</v>
      </c>
      <c r="E555" s="243" t="s">
        <v>19</v>
      </c>
      <c r="F555" s="244" t="s">
        <v>1585</v>
      </c>
      <c r="G555" s="242"/>
      <c r="H555" s="245">
        <v>20.88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AT555" s="251" t="s">
        <v>147</v>
      </c>
      <c r="AU555" s="251" t="s">
        <v>81</v>
      </c>
      <c r="AV555" s="13" t="s">
        <v>81</v>
      </c>
      <c r="AW555" s="13" t="s">
        <v>34</v>
      </c>
      <c r="AX555" s="13" t="s">
        <v>72</v>
      </c>
      <c r="AY555" s="251" t="s">
        <v>136</v>
      </c>
    </row>
    <row r="556" spans="2:51" s="13" customFormat="1" ht="12">
      <c r="B556" s="241"/>
      <c r="C556" s="242"/>
      <c r="D556" s="228" t="s">
        <v>147</v>
      </c>
      <c r="E556" s="243" t="s">
        <v>19</v>
      </c>
      <c r="F556" s="244" t="s">
        <v>1586</v>
      </c>
      <c r="G556" s="242"/>
      <c r="H556" s="245">
        <v>28.52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AT556" s="251" t="s">
        <v>147</v>
      </c>
      <c r="AU556" s="251" t="s">
        <v>81</v>
      </c>
      <c r="AV556" s="13" t="s">
        <v>81</v>
      </c>
      <c r="AW556" s="13" t="s">
        <v>34</v>
      </c>
      <c r="AX556" s="13" t="s">
        <v>72</v>
      </c>
      <c r="AY556" s="251" t="s">
        <v>136</v>
      </c>
    </row>
    <row r="557" spans="2:51" s="12" customFormat="1" ht="12">
      <c r="B557" s="231"/>
      <c r="C557" s="232"/>
      <c r="D557" s="228" t="s">
        <v>147</v>
      </c>
      <c r="E557" s="233" t="s">
        <v>19</v>
      </c>
      <c r="F557" s="234" t="s">
        <v>610</v>
      </c>
      <c r="G557" s="232"/>
      <c r="H557" s="233" t="s">
        <v>19</v>
      </c>
      <c r="I557" s="235"/>
      <c r="J557" s="232"/>
      <c r="K557" s="232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147</v>
      </c>
      <c r="AU557" s="240" t="s">
        <v>81</v>
      </c>
      <c r="AV557" s="12" t="s">
        <v>79</v>
      </c>
      <c r="AW557" s="12" t="s">
        <v>34</v>
      </c>
      <c r="AX557" s="12" t="s">
        <v>72</v>
      </c>
      <c r="AY557" s="240" t="s">
        <v>136</v>
      </c>
    </row>
    <row r="558" spans="2:51" s="13" customFormat="1" ht="12">
      <c r="B558" s="241"/>
      <c r="C558" s="242"/>
      <c r="D558" s="228" t="s">
        <v>147</v>
      </c>
      <c r="E558" s="243" t="s">
        <v>19</v>
      </c>
      <c r="F558" s="244" t="s">
        <v>1587</v>
      </c>
      <c r="G558" s="242"/>
      <c r="H558" s="245">
        <v>39.1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147</v>
      </c>
      <c r="AU558" s="251" t="s">
        <v>81</v>
      </c>
      <c r="AV558" s="13" t="s">
        <v>81</v>
      </c>
      <c r="AW558" s="13" t="s">
        <v>34</v>
      </c>
      <c r="AX558" s="13" t="s">
        <v>72</v>
      </c>
      <c r="AY558" s="251" t="s">
        <v>136</v>
      </c>
    </row>
    <row r="559" spans="2:51" s="14" customFormat="1" ht="12">
      <c r="B559" s="252"/>
      <c r="C559" s="253"/>
      <c r="D559" s="228" t="s">
        <v>147</v>
      </c>
      <c r="E559" s="254" t="s">
        <v>19</v>
      </c>
      <c r="F559" s="255" t="s">
        <v>150</v>
      </c>
      <c r="G559" s="253"/>
      <c r="H559" s="256">
        <v>88.5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AT559" s="262" t="s">
        <v>147</v>
      </c>
      <c r="AU559" s="262" t="s">
        <v>81</v>
      </c>
      <c r="AV559" s="14" t="s">
        <v>143</v>
      </c>
      <c r="AW559" s="14" t="s">
        <v>34</v>
      </c>
      <c r="AX559" s="14" t="s">
        <v>79</v>
      </c>
      <c r="AY559" s="262" t="s">
        <v>136</v>
      </c>
    </row>
    <row r="560" spans="2:65" s="1" customFormat="1" ht="20.4" customHeight="1">
      <c r="B560" s="39"/>
      <c r="C560" s="216" t="s">
        <v>657</v>
      </c>
      <c r="D560" s="216" t="s">
        <v>138</v>
      </c>
      <c r="E560" s="217" t="s">
        <v>613</v>
      </c>
      <c r="F560" s="218" t="s">
        <v>614</v>
      </c>
      <c r="G560" s="219" t="s">
        <v>141</v>
      </c>
      <c r="H560" s="220">
        <v>59.54</v>
      </c>
      <c r="I560" s="221"/>
      <c r="J560" s="222">
        <f>ROUND(I560*H560,2)</f>
        <v>0</v>
      </c>
      <c r="K560" s="218" t="s">
        <v>142</v>
      </c>
      <c r="L560" s="44"/>
      <c r="M560" s="223" t="s">
        <v>19</v>
      </c>
      <c r="N560" s="224" t="s">
        <v>43</v>
      </c>
      <c r="O560" s="80"/>
      <c r="P560" s="225">
        <f>O560*H560</f>
        <v>0</v>
      </c>
      <c r="Q560" s="225">
        <v>0</v>
      </c>
      <c r="R560" s="225">
        <f>Q560*H560</f>
        <v>0</v>
      </c>
      <c r="S560" s="225">
        <v>0</v>
      </c>
      <c r="T560" s="226">
        <f>S560*H560</f>
        <v>0</v>
      </c>
      <c r="AR560" s="18" t="s">
        <v>143</v>
      </c>
      <c r="AT560" s="18" t="s">
        <v>138</v>
      </c>
      <c r="AU560" s="18" t="s">
        <v>81</v>
      </c>
      <c r="AY560" s="18" t="s">
        <v>136</v>
      </c>
      <c r="BE560" s="227">
        <f>IF(N560="základní",J560,0)</f>
        <v>0</v>
      </c>
      <c r="BF560" s="227">
        <f>IF(N560="snížená",J560,0)</f>
        <v>0</v>
      </c>
      <c r="BG560" s="227">
        <f>IF(N560="zákl. přenesená",J560,0)</f>
        <v>0</v>
      </c>
      <c r="BH560" s="227">
        <f>IF(N560="sníž. přenesená",J560,0)</f>
        <v>0</v>
      </c>
      <c r="BI560" s="227">
        <f>IF(N560="nulová",J560,0)</f>
        <v>0</v>
      </c>
      <c r="BJ560" s="18" t="s">
        <v>79</v>
      </c>
      <c r="BK560" s="227">
        <f>ROUND(I560*H560,2)</f>
        <v>0</v>
      </c>
      <c r="BL560" s="18" t="s">
        <v>143</v>
      </c>
      <c r="BM560" s="18" t="s">
        <v>1588</v>
      </c>
    </row>
    <row r="561" spans="2:47" s="1" customFormat="1" ht="12">
      <c r="B561" s="39"/>
      <c r="C561" s="40"/>
      <c r="D561" s="228" t="s">
        <v>145</v>
      </c>
      <c r="E561" s="40"/>
      <c r="F561" s="229" t="s">
        <v>616</v>
      </c>
      <c r="G561" s="40"/>
      <c r="H561" s="40"/>
      <c r="I561" s="143"/>
      <c r="J561" s="40"/>
      <c r="K561" s="40"/>
      <c r="L561" s="44"/>
      <c r="M561" s="230"/>
      <c r="N561" s="80"/>
      <c r="O561" s="80"/>
      <c r="P561" s="80"/>
      <c r="Q561" s="80"/>
      <c r="R561" s="80"/>
      <c r="S561" s="80"/>
      <c r="T561" s="81"/>
      <c r="AT561" s="18" t="s">
        <v>145</v>
      </c>
      <c r="AU561" s="18" t="s">
        <v>81</v>
      </c>
    </row>
    <row r="562" spans="2:51" s="12" customFormat="1" ht="12">
      <c r="B562" s="231"/>
      <c r="C562" s="232"/>
      <c r="D562" s="228" t="s">
        <v>147</v>
      </c>
      <c r="E562" s="233" t="s">
        <v>19</v>
      </c>
      <c r="F562" s="234" t="s">
        <v>1589</v>
      </c>
      <c r="G562" s="232"/>
      <c r="H562" s="233" t="s">
        <v>19</v>
      </c>
      <c r="I562" s="235"/>
      <c r="J562" s="232"/>
      <c r="K562" s="232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147</v>
      </c>
      <c r="AU562" s="240" t="s">
        <v>81</v>
      </c>
      <c r="AV562" s="12" t="s">
        <v>79</v>
      </c>
      <c r="AW562" s="12" t="s">
        <v>34</v>
      </c>
      <c r="AX562" s="12" t="s">
        <v>72</v>
      </c>
      <c r="AY562" s="240" t="s">
        <v>136</v>
      </c>
    </row>
    <row r="563" spans="2:51" s="13" customFormat="1" ht="12">
      <c r="B563" s="241"/>
      <c r="C563" s="242"/>
      <c r="D563" s="228" t="s">
        <v>147</v>
      </c>
      <c r="E563" s="243" t="s">
        <v>19</v>
      </c>
      <c r="F563" s="244" t="s">
        <v>1590</v>
      </c>
      <c r="G563" s="242"/>
      <c r="H563" s="245">
        <v>59.54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AT563" s="251" t="s">
        <v>147</v>
      </c>
      <c r="AU563" s="251" t="s">
        <v>81</v>
      </c>
      <c r="AV563" s="13" t="s">
        <v>81</v>
      </c>
      <c r="AW563" s="13" t="s">
        <v>34</v>
      </c>
      <c r="AX563" s="13" t="s">
        <v>72</v>
      </c>
      <c r="AY563" s="251" t="s">
        <v>136</v>
      </c>
    </row>
    <row r="564" spans="2:51" s="14" customFormat="1" ht="12">
      <c r="B564" s="252"/>
      <c r="C564" s="253"/>
      <c r="D564" s="228" t="s">
        <v>147</v>
      </c>
      <c r="E564" s="254" t="s">
        <v>19</v>
      </c>
      <c r="F564" s="255" t="s">
        <v>150</v>
      </c>
      <c r="G564" s="253"/>
      <c r="H564" s="256">
        <v>59.54</v>
      </c>
      <c r="I564" s="257"/>
      <c r="J564" s="253"/>
      <c r="K564" s="253"/>
      <c r="L564" s="258"/>
      <c r="M564" s="259"/>
      <c r="N564" s="260"/>
      <c r="O564" s="260"/>
      <c r="P564" s="260"/>
      <c r="Q564" s="260"/>
      <c r="R564" s="260"/>
      <c r="S564" s="260"/>
      <c r="T564" s="261"/>
      <c r="AT564" s="262" t="s">
        <v>147</v>
      </c>
      <c r="AU564" s="262" t="s">
        <v>81</v>
      </c>
      <c r="AV564" s="14" t="s">
        <v>143</v>
      </c>
      <c r="AW564" s="14" t="s">
        <v>34</v>
      </c>
      <c r="AX564" s="14" t="s">
        <v>79</v>
      </c>
      <c r="AY564" s="262" t="s">
        <v>136</v>
      </c>
    </row>
    <row r="565" spans="2:65" s="1" customFormat="1" ht="20.4" customHeight="1">
      <c r="B565" s="39"/>
      <c r="C565" s="216" t="s">
        <v>661</v>
      </c>
      <c r="D565" s="216" t="s">
        <v>138</v>
      </c>
      <c r="E565" s="217" t="s">
        <v>623</v>
      </c>
      <c r="F565" s="218" t="s">
        <v>624</v>
      </c>
      <c r="G565" s="219" t="s">
        <v>141</v>
      </c>
      <c r="H565" s="220">
        <v>11.91</v>
      </c>
      <c r="I565" s="221"/>
      <c r="J565" s="222">
        <f>ROUND(I565*H565,2)</f>
        <v>0</v>
      </c>
      <c r="K565" s="218" t="s">
        <v>142</v>
      </c>
      <c r="L565" s="44"/>
      <c r="M565" s="223" t="s">
        <v>19</v>
      </c>
      <c r="N565" s="224" t="s">
        <v>43</v>
      </c>
      <c r="O565" s="80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AR565" s="18" t="s">
        <v>143</v>
      </c>
      <c r="AT565" s="18" t="s">
        <v>138</v>
      </c>
      <c r="AU565" s="18" t="s">
        <v>81</v>
      </c>
      <c r="AY565" s="18" t="s">
        <v>136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8" t="s">
        <v>79</v>
      </c>
      <c r="BK565" s="227">
        <f>ROUND(I565*H565,2)</f>
        <v>0</v>
      </c>
      <c r="BL565" s="18" t="s">
        <v>143</v>
      </c>
      <c r="BM565" s="18" t="s">
        <v>1591</v>
      </c>
    </row>
    <row r="566" spans="2:47" s="1" customFormat="1" ht="12">
      <c r="B566" s="39"/>
      <c r="C566" s="40"/>
      <c r="D566" s="228" t="s">
        <v>145</v>
      </c>
      <c r="E566" s="40"/>
      <c r="F566" s="229" t="s">
        <v>626</v>
      </c>
      <c r="G566" s="40"/>
      <c r="H566" s="40"/>
      <c r="I566" s="143"/>
      <c r="J566" s="40"/>
      <c r="K566" s="40"/>
      <c r="L566" s="44"/>
      <c r="M566" s="230"/>
      <c r="N566" s="80"/>
      <c r="O566" s="80"/>
      <c r="P566" s="80"/>
      <c r="Q566" s="80"/>
      <c r="R566" s="80"/>
      <c r="S566" s="80"/>
      <c r="T566" s="81"/>
      <c r="AT566" s="18" t="s">
        <v>145</v>
      </c>
      <c r="AU566" s="18" t="s">
        <v>81</v>
      </c>
    </row>
    <row r="567" spans="2:51" s="12" customFormat="1" ht="12">
      <c r="B567" s="231"/>
      <c r="C567" s="232"/>
      <c r="D567" s="228" t="s">
        <v>147</v>
      </c>
      <c r="E567" s="233" t="s">
        <v>19</v>
      </c>
      <c r="F567" s="234" t="s">
        <v>573</v>
      </c>
      <c r="G567" s="232"/>
      <c r="H567" s="233" t="s">
        <v>19</v>
      </c>
      <c r="I567" s="235"/>
      <c r="J567" s="232"/>
      <c r="K567" s="232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147</v>
      </c>
      <c r="AU567" s="240" t="s">
        <v>81</v>
      </c>
      <c r="AV567" s="12" t="s">
        <v>79</v>
      </c>
      <c r="AW567" s="12" t="s">
        <v>34</v>
      </c>
      <c r="AX567" s="12" t="s">
        <v>72</v>
      </c>
      <c r="AY567" s="240" t="s">
        <v>136</v>
      </c>
    </row>
    <row r="568" spans="2:51" s="13" customFormat="1" ht="12">
      <c r="B568" s="241"/>
      <c r="C568" s="242"/>
      <c r="D568" s="228" t="s">
        <v>147</v>
      </c>
      <c r="E568" s="243" t="s">
        <v>19</v>
      </c>
      <c r="F568" s="244" t="s">
        <v>1592</v>
      </c>
      <c r="G568" s="242"/>
      <c r="H568" s="245">
        <v>11.91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AT568" s="251" t="s">
        <v>147</v>
      </c>
      <c r="AU568" s="251" t="s">
        <v>81</v>
      </c>
      <c r="AV568" s="13" t="s">
        <v>81</v>
      </c>
      <c r="AW568" s="13" t="s">
        <v>34</v>
      </c>
      <c r="AX568" s="13" t="s">
        <v>72</v>
      </c>
      <c r="AY568" s="251" t="s">
        <v>136</v>
      </c>
    </row>
    <row r="569" spans="2:51" s="14" customFormat="1" ht="12">
      <c r="B569" s="252"/>
      <c r="C569" s="253"/>
      <c r="D569" s="228" t="s">
        <v>147</v>
      </c>
      <c r="E569" s="254" t="s">
        <v>19</v>
      </c>
      <c r="F569" s="255" t="s">
        <v>150</v>
      </c>
      <c r="G569" s="253"/>
      <c r="H569" s="256">
        <v>11.91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AT569" s="262" t="s">
        <v>147</v>
      </c>
      <c r="AU569" s="262" t="s">
        <v>81</v>
      </c>
      <c r="AV569" s="14" t="s">
        <v>143</v>
      </c>
      <c r="AW569" s="14" t="s">
        <v>34</v>
      </c>
      <c r="AX569" s="14" t="s">
        <v>79</v>
      </c>
      <c r="AY569" s="262" t="s">
        <v>136</v>
      </c>
    </row>
    <row r="570" spans="2:65" s="1" customFormat="1" ht="20.4" customHeight="1">
      <c r="B570" s="39"/>
      <c r="C570" s="216" t="s">
        <v>665</v>
      </c>
      <c r="D570" s="216" t="s">
        <v>138</v>
      </c>
      <c r="E570" s="217" t="s">
        <v>629</v>
      </c>
      <c r="F570" s="218" t="s">
        <v>630</v>
      </c>
      <c r="G570" s="219" t="s">
        <v>141</v>
      </c>
      <c r="H570" s="220">
        <v>71.27</v>
      </c>
      <c r="I570" s="221"/>
      <c r="J570" s="222">
        <f>ROUND(I570*H570,2)</f>
        <v>0</v>
      </c>
      <c r="K570" s="218" t="s">
        <v>142</v>
      </c>
      <c r="L570" s="44"/>
      <c r="M570" s="223" t="s">
        <v>19</v>
      </c>
      <c r="N570" s="224" t="s">
        <v>43</v>
      </c>
      <c r="O570" s="80"/>
      <c r="P570" s="225">
        <f>O570*H570</f>
        <v>0</v>
      </c>
      <c r="Q570" s="225">
        <v>0</v>
      </c>
      <c r="R570" s="225">
        <f>Q570*H570</f>
        <v>0</v>
      </c>
      <c r="S570" s="225">
        <v>0</v>
      </c>
      <c r="T570" s="226">
        <f>S570*H570</f>
        <v>0</v>
      </c>
      <c r="AR570" s="18" t="s">
        <v>143</v>
      </c>
      <c r="AT570" s="18" t="s">
        <v>138</v>
      </c>
      <c r="AU570" s="18" t="s">
        <v>81</v>
      </c>
      <c r="AY570" s="18" t="s">
        <v>136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8" t="s">
        <v>79</v>
      </c>
      <c r="BK570" s="227">
        <f>ROUND(I570*H570,2)</f>
        <v>0</v>
      </c>
      <c r="BL570" s="18" t="s">
        <v>143</v>
      </c>
      <c r="BM570" s="18" t="s">
        <v>1593</v>
      </c>
    </row>
    <row r="571" spans="2:47" s="1" customFormat="1" ht="12">
      <c r="B571" s="39"/>
      <c r="C571" s="40"/>
      <c r="D571" s="228" t="s">
        <v>145</v>
      </c>
      <c r="E571" s="40"/>
      <c r="F571" s="229" t="s">
        <v>632</v>
      </c>
      <c r="G571" s="40"/>
      <c r="H571" s="40"/>
      <c r="I571" s="143"/>
      <c r="J571" s="40"/>
      <c r="K571" s="40"/>
      <c r="L571" s="44"/>
      <c r="M571" s="230"/>
      <c r="N571" s="80"/>
      <c r="O571" s="80"/>
      <c r="P571" s="80"/>
      <c r="Q571" s="80"/>
      <c r="R571" s="80"/>
      <c r="S571" s="80"/>
      <c r="T571" s="81"/>
      <c r="AT571" s="18" t="s">
        <v>145</v>
      </c>
      <c r="AU571" s="18" t="s">
        <v>81</v>
      </c>
    </row>
    <row r="572" spans="2:51" s="12" customFormat="1" ht="12">
      <c r="B572" s="231"/>
      <c r="C572" s="232"/>
      <c r="D572" s="228" t="s">
        <v>147</v>
      </c>
      <c r="E572" s="233" t="s">
        <v>19</v>
      </c>
      <c r="F572" s="234" t="s">
        <v>610</v>
      </c>
      <c r="G572" s="232"/>
      <c r="H572" s="233" t="s">
        <v>19</v>
      </c>
      <c r="I572" s="235"/>
      <c r="J572" s="232"/>
      <c r="K572" s="232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147</v>
      </c>
      <c r="AU572" s="240" t="s">
        <v>81</v>
      </c>
      <c r="AV572" s="12" t="s">
        <v>79</v>
      </c>
      <c r="AW572" s="12" t="s">
        <v>34</v>
      </c>
      <c r="AX572" s="12" t="s">
        <v>72</v>
      </c>
      <c r="AY572" s="240" t="s">
        <v>136</v>
      </c>
    </row>
    <row r="573" spans="2:51" s="13" customFormat="1" ht="12">
      <c r="B573" s="241"/>
      <c r="C573" s="242"/>
      <c r="D573" s="228" t="s">
        <v>147</v>
      </c>
      <c r="E573" s="243" t="s">
        <v>19</v>
      </c>
      <c r="F573" s="244" t="s">
        <v>1594</v>
      </c>
      <c r="G573" s="242"/>
      <c r="H573" s="245">
        <v>110.55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AT573" s="251" t="s">
        <v>147</v>
      </c>
      <c r="AU573" s="251" t="s">
        <v>81</v>
      </c>
      <c r="AV573" s="13" t="s">
        <v>81</v>
      </c>
      <c r="AW573" s="13" t="s">
        <v>34</v>
      </c>
      <c r="AX573" s="13" t="s">
        <v>72</v>
      </c>
      <c r="AY573" s="251" t="s">
        <v>136</v>
      </c>
    </row>
    <row r="574" spans="2:51" s="13" customFormat="1" ht="12">
      <c r="B574" s="241"/>
      <c r="C574" s="242"/>
      <c r="D574" s="228" t="s">
        <v>147</v>
      </c>
      <c r="E574" s="243" t="s">
        <v>19</v>
      </c>
      <c r="F574" s="244" t="s">
        <v>1595</v>
      </c>
      <c r="G574" s="242"/>
      <c r="H574" s="245">
        <v>-39.28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AT574" s="251" t="s">
        <v>147</v>
      </c>
      <c r="AU574" s="251" t="s">
        <v>81</v>
      </c>
      <c r="AV574" s="13" t="s">
        <v>81</v>
      </c>
      <c r="AW574" s="13" t="s">
        <v>34</v>
      </c>
      <c r="AX574" s="13" t="s">
        <v>72</v>
      </c>
      <c r="AY574" s="251" t="s">
        <v>136</v>
      </c>
    </row>
    <row r="575" spans="2:51" s="14" customFormat="1" ht="12">
      <c r="B575" s="252"/>
      <c r="C575" s="253"/>
      <c r="D575" s="228" t="s">
        <v>147</v>
      </c>
      <c r="E575" s="254" t="s">
        <v>19</v>
      </c>
      <c r="F575" s="255" t="s">
        <v>150</v>
      </c>
      <c r="G575" s="253"/>
      <c r="H575" s="256">
        <v>71.27</v>
      </c>
      <c r="I575" s="257"/>
      <c r="J575" s="253"/>
      <c r="K575" s="253"/>
      <c r="L575" s="258"/>
      <c r="M575" s="259"/>
      <c r="N575" s="260"/>
      <c r="O575" s="260"/>
      <c r="P575" s="260"/>
      <c r="Q575" s="260"/>
      <c r="R575" s="260"/>
      <c r="S575" s="260"/>
      <c r="T575" s="261"/>
      <c r="AT575" s="262" t="s">
        <v>147</v>
      </c>
      <c r="AU575" s="262" t="s">
        <v>81</v>
      </c>
      <c r="AV575" s="14" t="s">
        <v>143</v>
      </c>
      <c r="AW575" s="14" t="s">
        <v>34</v>
      </c>
      <c r="AX575" s="14" t="s">
        <v>79</v>
      </c>
      <c r="AY575" s="262" t="s">
        <v>136</v>
      </c>
    </row>
    <row r="576" spans="2:65" s="1" customFormat="1" ht="20.4" customHeight="1">
      <c r="B576" s="39"/>
      <c r="C576" s="216" t="s">
        <v>671</v>
      </c>
      <c r="D576" s="216" t="s">
        <v>138</v>
      </c>
      <c r="E576" s="217" t="s">
        <v>1596</v>
      </c>
      <c r="F576" s="218" t="s">
        <v>1597</v>
      </c>
      <c r="G576" s="219" t="s">
        <v>158</v>
      </c>
      <c r="H576" s="220">
        <v>12</v>
      </c>
      <c r="I576" s="221"/>
      <c r="J576" s="222">
        <f>ROUND(I576*H576,2)</f>
        <v>0</v>
      </c>
      <c r="K576" s="218" t="s">
        <v>142</v>
      </c>
      <c r="L576" s="44"/>
      <c r="M576" s="223" t="s">
        <v>19</v>
      </c>
      <c r="N576" s="224" t="s">
        <v>43</v>
      </c>
      <c r="O576" s="80"/>
      <c r="P576" s="225">
        <f>O576*H576</f>
        <v>0</v>
      </c>
      <c r="Q576" s="225">
        <v>0</v>
      </c>
      <c r="R576" s="225">
        <f>Q576*H576</f>
        <v>0</v>
      </c>
      <c r="S576" s="225">
        <v>0</v>
      </c>
      <c r="T576" s="226">
        <f>S576*H576</f>
        <v>0</v>
      </c>
      <c r="AR576" s="18" t="s">
        <v>143</v>
      </c>
      <c r="AT576" s="18" t="s">
        <v>138</v>
      </c>
      <c r="AU576" s="18" t="s">
        <v>81</v>
      </c>
      <c r="AY576" s="18" t="s">
        <v>136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18" t="s">
        <v>79</v>
      </c>
      <c r="BK576" s="227">
        <f>ROUND(I576*H576,2)</f>
        <v>0</v>
      </c>
      <c r="BL576" s="18" t="s">
        <v>143</v>
      </c>
      <c r="BM576" s="18" t="s">
        <v>1598</v>
      </c>
    </row>
    <row r="577" spans="2:47" s="1" customFormat="1" ht="12">
      <c r="B577" s="39"/>
      <c r="C577" s="40"/>
      <c r="D577" s="228" t="s">
        <v>145</v>
      </c>
      <c r="E577" s="40"/>
      <c r="F577" s="229" t="s">
        <v>1599</v>
      </c>
      <c r="G577" s="40"/>
      <c r="H577" s="40"/>
      <c r="I577" s="143"/>
      <c r="J577" s="40"/>
      <c r="K577" s="40"/>
      <c r="L577" s="44"/>
      <c r="M577" s="230"/>
      <c r="N577" s="80"/>
      <c r="O577" s="80"/>
      <c r="P577" s="80"/>
      <c r="Q577" s="80"/>
      <c r="R577" s="80"/>
      <c r="S577" s="80"/>
      <c r="T577" s="81"/>
      <c r="AT577" s="18" t="s">
        <v>145</v>
      </c>
      <c r="AU577" s="18" t="s">
        <v>81</v>
      </c>
    </row>
    <row r="578" spans="2:51" s="12" customFormat="1" ht="12">
      <c r="B578" s="231"/>
      <c r="C578" s="232"/>
      <c r="D578" s="228" t="s">
        <v>147</v>
      </c>
      <c r="E578" s="233" t="s">
        <v>19</v>
      </c>
      <c r="F578" s="234" t="s">
        <v>468</v>
      </c>
      <c r="G578" s="232"/>
      <c r="H578" s="233" t="s">
        <v>19</v>
      </c>
      <c r="I578" s="235"/>
      <c r="J578" s="232"/>
      <c r="K578" s="232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147</v>
      </c>
      <c r="AU578" s="240" t="s">
        <v>81</v>
      </c>
      <c r="AV578" s="12" t="s">
        <v>79</v>
      </c>
      <c r="AW578" s="12" t="s">
        <v>34</v>
      </c>
      <c r="AX578" s="12" t="s">
        <v>72</v>
      </c>
      <c r="AY578" s="240" t="s">
        <v>136</v>
      </c>
    </row>
    <row r="579" spans="2:51" s="12" customFormat="1" ht="12">
      <c r="B579" s="231"/>
      <c r="C579" s="232"/>
      <c r="D579" s="228" t="s">
        <v>147</v>
      </c>
      <c r="E579" s="233" t="s">
        <v>19</v>
      </c>
      <c r="F579" s="234" t="s">
        <v>1600</v>
      </c>
      <c r="G579" s="232"/>
      <c r="H579" s="233" t="s">
        <v>19</v>
      </c>
      <c r="I579" s="235"/>
      <c r="J579" s="232"/>
      <c r="K579" s="232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147</v>
      </c>
      <c r="AU579" s="240" t="s">
        <v>81</v>
      </c>
      <c r="AV579" s="12" t="s">
        <v>79</v>
      </c>
      <c r="AW579" s="12" t="s">
        <v>34</v>
      </c>
      <c r="AX579" s="12" t="s">
        <v>72</v>
      </c>
      <c r="AY579" s="240" t="s">
        <v>136</v>
      </c>
    </row>
    <row r="580" spans="2:51" s="13" customFormat="1" ht="12">
      <c r="B580" s="241"/>
      <c r="C580" s="242"/>
      <c r="D580" s="228" t="s">
        <v>147</v>
      </c>
      <c r="E580" s="243" t="s">
        <v>19</v>
      </c>
      <c r="F580" s="244" t="s">
        <v>234</v>
      </c>
      <c r="G580" s="242"/>
      <c r="H580" s="245">
        <v>12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AT580" s="251" t="s">
        <v>147</v>
      </c>
      <c r="AU580" s="251" t="s">
        <v>81</v>
      </c>
      <c r="AV580" s="13" t="s">
        <v>81</v>
      </c>
      <c r="AW580" s="13" t="s">
        <v>34</v>
      </c>
      <c r="AX580" s="13" t="s">
        <v>72</v>
      </c>
      <c r="AY580" s="251" t="s">
        <v>136</v>
      </c>
    </row>
    <row r="581" spans="2:51" s="14" customFormat="1" ht="12">
      <c r="B581" s="252"/>
      <c r="C581" s="253"/>
      <c r="D581" s="228" t="s">
        <v>147</v>
      </c>
      <c r="E581" s="254" t="s">
        <v>19</v>
      </c>
      <c r="F581" s="255" t="s">
        <v>150</v>
      </c>
      <c r="G581" s="253"/>
      <c r="H581" s="256">
        <v>12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AT581" s="262" t="s">
        <v>147</v>
      </c>
      <c r="AU581" s="262" t="s">
        <v>81</v>
      </c>
      <c r="AV581" s="14" t="s">
        <v>143</v>
      </c>
      <c r="AW581" s="14" t="s">
        <v>34</v>
      </c>
      <c r="AX581" s="14" t="s">
        <v>79</v>
      </c>
      <c r="AY581" s="262" t="s">
        <v>136</v>
      </c>
    </row>
    <row r="582" spans="2:65" s="1" customFormat="1" ht="20.4" customHeight="1">
      <c r="B582" s="39"/>
      <c r="C582" s="216" t="s">
        <v>677</v>
      </c>
      <c r="D582" s="216" t="s">
        <v>138</v>
      </c>
      <c r="E582" s="217" t="s">
        <v>1601</v>
      </c>
      <c r="F582" s="218" t="s">
        <v>1602</v>
      </c>
      <c r="G582" s="219" t="s">
        <v>158</v>
      </c>
      <c r="H582" s="220">
        <v>12</v>
      </c>
      <c r="I582" s="221"/>
      <c r="J582" s="222">
        <f>ROUND(I582*H582,2)</f>
        <v>0</v>
      </c>
      <c r="K582" s="218" t="s">
        <v>142</v>
      </c>
      <c r="L582" s="44"/>
      <c r="M582" s="223" t="s">
        <v>19</v>
      </c>
      <c r="N582" s="224" t="s">
        <v>43</v>
      </c>
      <c r="O582" s="80"/>
      <c r="P582" s="225">
        <f>O582*H582</f>
        <v>0</v>
      </c>
      <c r="Q582" s="225">
        <v>0</v>
      </c>
      <c r="R582" s="225">
        <f>Q582*H582</f>
        <v>0</v>
      </c>
      <c r="S582" s="225">
        <v>0</v>
      </c>
      <c r="T582" s="226">
        <f>S582*H582</f>
        <v>0</v>
      </c>
      <c r="AR582" s="18" t="s">
        <v>143</v>
      </c>
      <c r="AT582" s="18" t="s">
        <v>138</v>
      </c>
      <c r="AU582" s="18" t="s">
        <v>81</v>
      </c>
      <c r="AY582" s="18" t="s">
        <v>136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8" t="s">
        <v>79</v>
      </c>
      <c r="BK582" s="227">
        <f>ROUND(I582*H582,2)</f>
        <v>0</v>
      </c>
      <c r="BL582" s="18" t="s">
        <v>143</v>
      </c>
      <c r="BM582" s="18" t="s">
        <v>1603</v>
      </c>
    </row>
    <row r="583" spans="2:47" s="1" customFormat="1" ht="12">
      <c r="B583" s="39"/>
      <c r="C583" s="40"/>
      <c r="D583" s="228" t="s">
        <v>145</v>
      </c>
      <c r="E583" s="40"/>
      <c r="F583" s="229" t="s">
        <v>1604</v>
      </c>
      <c r="G583" s="40"/>
      <c r="H583" s="40"/>
      <c r="I583" s="143"/>
      <c r="J583" s="40"/>
      <c r="K583" s="40"/>
      <c r="L583" s="44"/>
      <c r="M583" s="230"/>
      <c r="N583" s="80"/>
      <c r="O583" s="80"/>
      <c r="P583" s="80"/>
      <c r="Q583" s="80"/>
      <c r="R583" s="80"/>
      <c r="S583" s="80"/>
      <c r="T583" s="81"/>
      <c r="AT583" s="18" t="s">
        <v>145</v>
      </c>
      <c r="AU583" s="18" t="s">
        <v>81</v>
      </c>
    </row>
    <row r="584" spans="2:51" s="12" customFormat="1" ht="12">
      <c r="B584" s="231"/>
      <c r="C584" s="232"/>
      <c r="D584" s="228" t="s">
        <v>147</v>
      </c>
      <c r="E584" s="233" t="s">
        <v>19</v>
      </c>
      <c r="F584" s="234" t="s">
        <v>468</v>
      </c>
      <c r="G584" s="232"/>
      <c r="H584" s="233" t="s">
        <v>19</v>
      </c>
      <c r="I584" s="235"/>
      <c r="J584" s="232"/>
      <c r="K584" s="232"/>
      <c r="L584" s="236"/>
      <c r="M584" s="237"/>
      <c r="N584" s="238"/>
      <c r="O584" s="238"/>
      <c r="P584" s="238"/>
      <c r="Q584" s="238"/>
      <c r="R584" s="238"/>
      <c r="S584" s="238"/>
      <c r="T584" s="239"/>
      <c r="AT584" s="240" t="s">
        <v>147</v>
      </c>
      <c r="AU584" s="240" t="s">
        <v>81</v>
      </c>
      <c r="AV584" s="12" t="s">
        <v>79</v>
      </c>
      <c r="AW584" s="12" t="s">
        <v>34</v>
      </c>
      <c r="AX584" s="12" t="s">
        <v>72</v>
      </c>
      <c r="AY584" s="240" t="s">
        <v>136</v>
      </c>
    </row>
    <row r="585" spans="2:51" s="12" customFormat="1" ht="12">
      <c r="B585" s="231"/>
      <c r="C585" s="232"/>
      <c r="D585" s="228" t="s">
        <v>147</v>
      </c>
      <c r="E585" s="233" t="s">
        <v>19</v>
      </c>
      <c r="F585" s="234" t="s">
        <v>1600</v>
      </c>
      <c r="G585" s="232"/>
      <c r="H585" s="233" t="s">
        <v>19</v>
      </c>
      <c r="I585" s="235"/>
      <c r="J585" s="232"/>
      <c r="K585" s="232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147</v>
      </c>
      <c r="AU585" s="240" t="s">
        <v>81</v>
      </c>
      <c r="AV585" s="12" t="s">
        <v>79</v>
      </c>
      <c r="AW585" s="12" t="s">
        <v>34</v>
      </c>
      <c r="AX585" s="12" t="s">
        <v>72</v>
      </c>
      <c r="AY585" s="240" t="s">
        <v>136</v>
      </c>
    </row>
    <row r="586" spans="2:51" s="13" customFormat="1" ht="12">
      <c r="B586" s="241"/>
      <c r="C586" s="242"/>
      <c r="D586" s="228" t="s">
        <v>147</v>
      </c>
      <c r="E586" s="243" t="s">
        <v>19</v>
      </c>
      <c r="F586" s="244" t="s">
        <v>234</v>
      </c>
      <c r="G586" s="242"/>
      <c r="H586" s="245">
        <v>12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147</v>
      </c>
      <c r="AU586" s="251" t="s">
        <v>81</v>
      </c>
      <c r="AV586" s="13" t="s">
        <v>81</v>
      </c>
      <c r="AW586" s="13" t="s">
        <v>34</v>
      </c>
      <c r="AX586" s="13" t="s">
        <v>72</v>
      </c>
      <c r="AY586" s="251" t="s">
        <v>136</v>
      </c>
    </row>
    <row r="587" spans="2:51" s="14" customFormat="1" ht="12">
      <c r="B587" s="252"/>
      <c r="C587" s="253"/>
      <c r="D587" s="228" t="s">
        <v>147</v>
      </c>
      <c r="E587" s="254" t="s">
        <v>19</v>
      </c>
      <c r="F587" s="255" t="s">
        <v>150</v>
      </c>
      <c r="G587" s="253"/>
      <c r="H587" s="256">
        <v>12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AT587" s="262" t="s">
        <v>147</v>
      </c>
      <c r="AU587" s="262" t="s">
        <v>81</v>
      </c>
      <c r="AV587" s="14" t="s">
        <v>143</v>
      </c>
      <c r="AW587" s="14" t="s">
        <v>34</v>
      </c>
      <c r="AX587" s="14" t="s">
        <v>79</v>
      </c>
      <c r="AY587" s="262" t="s">
        <v>136</v>
      </c>
    </row>
    <row r="588" spans="2:65" s="1" customFormat="1" ht="14.4" customHeight="1">
      <c r="B588" s="39"/>
      <c r="C588" s="263" t="s">
        <v>683</v>
      </c>
      <c r="D588" s="263" t="s">
        <v>340</v>
      </c>
      <c r="E588" s="264" t="s">
        <v>1605</v>
      </c>
      <c r="F588" s="265" t="s">
        <v>1606</v>
      </c>
      <c r="G588" s="266" t="s">
        <v>158</v>
      </c>
      <c r="H588" s="267">
        <v>4</v>
      </c>
      <c r="I588" s="268"/>
      <c r="J588" s="269">
        <f>ROUND(I588*H588,2)</f>
        <v>0</v>
      </c>
      <c r="K588" s="265" t="s">
        <v>19</v>
      </c>
      <c r="L588" s="270"/>
      <c r="M588" s="271" t="s">
        <v>19</v>
      </c>
      <c r="N588" s="272" t="s">
        <v>43</v>
      </c>
      <c r="O588" s="80"/>
      <c r="P588" s="225">
        <f>O588*H588</f>
        <v>0</v>
      </c>
      <c r="Q588" s="225">
        <v>0</v>
      </c>
      <c r="R588" s="225">
        <f>Q588*H588</f>
        <v>0</v>
      </c>
      <c r="S588" s="225">
        <v>0</v>
      </c>
      <c r="T588" s="226">
        <f>S588*H588</f>
        <v>0</v>
      </c>
      <c r="AR588" s="18" t="s">
        <v>197</v>
      </c>
      <c r="AT588" s="18" t="s">
        <v>340</v>
      </c>
      <c r="AU588" s="18" t="s">
        <v>81</v>
      </c>
      <c r="AY588" s="18" t="s">
        <v>136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8" t="s">
        <v>79</v>
      </c>
      <c r="BK588" s="227">
        <f>ROUND(I588*H588,2)</f>
        <v>0</v>
      </c>
      <c r="BL588" s="18" t="s">
        <v>143</v>
      </c>
      <c r="BM588" s="18" t="s">
        <v>1607</v>
      </c>
    </row>
    <row r="589" spans="2:47" s="1" customFormat="1" ht="12">
      <c r="B589" s="39"/>
      <c r="C589" s="40"/>
      <c r="D589" s="228" t="s">
        <v>145</v>
      </c>
      <c r="E589" s="40"/>
      <c r="F589" s="229" t="s">
        <v>1606</v>
      </c>
      <c r="G589" s="40"/>
      <c r="H589" s="40"/>
      <c r="I589" s="143"/>
      <c r="J589" s="40"/>
      <c r="K589" s="40"/>
      <c r="L589" s="44"/>
      <c r="M589" s="230"/>
      <c r="N589" s="80"/>
      <c r="O589" s="80"/>
      <c r="P589" s="80"/>
      <c r="Q589" s="80"/>
      <c r="R589" s="80"/>
      <c r="S589" s="80"/>
      <c r="T589" s="81"/>
      <c r="AT589" s="18" t="s">
        <v>145</v>
      </c>
      <c r="AU589" s="18" t="s">
        <v>81</v>
      </c>
    </row>
    <row r="590" spans="2:51" s="12" customFormat="1" ht="12">
      <c r="B590" s="231"/>
      <c r="C590" s="232"/>
      <c r="D590" s="228" t="s">
        <v>147</v>
      </c>
      <c r="E590" s="233" t="s">
        <v>19</v>
      </c>
      <c r="F590" s="234" t="s">
        <v>1608</v>
      </c>
      <c r="G590" s="232"/>
      <c r="H590" s="233" t="s">
        <v>19</v>
      </c>
      <c r="I590" s="235"/>
      <c r="J590" s="232"/>
      <c r="K590" s="232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147</v>
      </c>
      <c r="AU590" s="240" t="s">
        <v>81</v>
      </c>
      <c r="AV590" s="12" t="s">
        <v>79</v>
      </c>
      <c r="AW590" s="12" t="s">
        <v>34</v>
      </c>
      <c r="AX590" s="12" t="s">
        <v>72</v>
      </c>
      <c r="AY590" s="240" t="s">
        <v>136</v>
      </c>
    </row>
    <row r="591" spans="2:51" s="13" customFormat="1" ht="12">
      <c r="B591" s="241"/>
      <c r="C591" s="242"/>
      <c r="D591" s="228" t="s">
        <v>147</v>
      </c>
      <c r="E591" s="243" t="s">
        <v>19</v>
      </c>
      <c r="F591" s="244" t="s">
        <v>143</v>
      </c>
      <c r="G591" s="242"/>
      <c r="H591" s="245">
        <v>4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AT591" s="251" t="s">
        <v>147</v>
      </c>
      <c r="AU591" s="251" t="s">
        <v>81</v>
      </c>
      <c r="AV591" s="13" t="s">
        <v>81</v>
      </c>
      <c r="AW591" s="13" t="s">
        <v>34</v>
      </c>
      <c r="AX591" s="13" t="s">
        <v>72</v>
      </c>
      <c r="AY591" s="251" t="s">
        <v>136</v>
      </c>
    </row>
    <row r="592" spans="2:51" s="14" customFormat="1" ht="12">
      <c r="B592" s="252"/>
      <c r="C592" s="253"/>
      <c r="D592" s="228" t="s">
        <v>147</v>
      </c>
      <c r="E592" s="254" t="s">
        <v>19</v>
      </c>
      <c r="F592" s="255" t="s">
        <v>150</v>
      </c>
      <c r="G592" s="253"/>
      <c r="H592" s="256">
        <v>4</v>
      </c>
      <c r="I592" s="257"/>
      <c r="J592" s="253"/>
      <c r="K592" s="253"/>
      <c r="L592" s="258"/>
      <c r="M592" s="259"/>
      <c r="N592" s="260"/>
      <c r="O592" s="260"/>
      <c r="P592" s="260"/>
      <c r="Q592" s="260"/>
      <c r="R592" s="260"/>
      <c r="S592" s="260"/>
      <c r="T592" s="261"/>
      <c r="AT592" s="262" t="s">
        <v>147</v>
      </c>
      <c r="AU592" s="262" t="s">
        <v>81</v>
      </c>
      <c r="AV592" s="14" t="s">
        <v>143</v>
      </c>
      <c r="AW592" s="14" t="s">
        <v>34</v>
      </c>
      <c r="AX592" s="14" t="s">
        <v>79</v>
      </c>
      <c r="AY592" s="262" t="s">
        <v>136</v>
      </c>
    </row>
    <row r="593" spans="2:65" s="1" customFormat="1" ht="14.4" customHeight="1">
      <c r="B593" s="39"/>
      <c r="C593" s="263" t="s">
        <v>688</v>
      </c>
      <c r="D593" s="263" t="s">
        <v>340</v>
      </c>
      <c r="E593" s="264" t="s">
        <v>1609</v>
      </c>
      <c r="F593" s="265" t="s">
        <v>1610</v>
      </c>
      <c r="G593" s="266" t="s">
        <v>158</v>
      </c>
      <c r="H593" s="267">
        <v>4</v>
      </c>
      <c r="I593" s="268"/>
      <c r="J593" s="269">
        <f>ROUND(I593*H593,2)</f>
        <v>0</v>
      </c>
      <c r="K593" s="265" t="s">
        <v>19</v>
      </c>
      <c r="L593" s="270"/>
      <c r="M593" s="271" t="s">
        <v>19</v>
      </c>
      <c r="N593" s="272" t="s">
        <v>43</v>
      </c>
      <c r="O593" s="80"/>
      <c r="P593" s="225">
        <f>O593*H593</f>
        <v>0</v>
      </c>
      <c r="Q593" s="225">
        <v>0</v>
      </c>
      <c r="R593" s="225">
        <f>Q593*H593</f>
        <v>0</v>
      </c>
      <c r="S593" s="225">
        <v>0</v>
      </c>
      <c r="T593" s="226">
        <f>S593*H593</f>
        <v>0</v>
      </c>
      <c r="AR593" s="18" t="s">
        <v>197</v>
      </c>
      <c r="AT593" s="18" t="s">
        <v>340</v>
      </c>
      <c r="AU593" s="18" t="s">
        <v>81</v>
      </c>
      <c r="AY593" s="18" t="s">
        <v>136</v>
      </c>
      <c r="BE593" s="227">
        <f>IF(N593="základní",J593,0)</f>
        <v>0</v>
      </c>
      <c r="BF593" s="227">
        <f>IF(N593="snížená",J593,0)</f>
        <v>0</v>
      </c>
      <c r="BG593" s="227">
        <f>IF(N593="zákl. přenesená",J593,0)</f>
        <v>0</v>
      </c>
      <c r="BH593" s="227">
        <f>IF(N593="sníž. přenesená",J593,0)</f>
        <v>0</v>
      </c>
      <c r="BI593" s="227">
        <f>IF(N593="nulová",J593,0)</f>
        <v>0</v>
      </c>
      <c r="BJ593" s="18" t="s">
        <v>79</v>
      </c>
      <c r="BK593" s="227">
        <f>ROUND(I593*H593,2)</f>
        <v>0</v>
      </c>
      <c r="BL593" s="18" t="s">
        <v>143</v>
      </c>
      <c r="BM593" s="18" t="s">
        <v>1611</v>
      </c>
    </row>
    <row r="594" spans="2:47" s="1" customFormat="1" ht="12">
      <c r="B594" s="39"/>
      <c r="C594" s="40"/>
      <c r="D594" s="228" t="s">
        <v>145</v>
      </c>
      <c r="E594" s="40"/>
      <c r="F594" s="229" t="s">
        <v>1610</v>
      </c>
      <c r="G594" s="40"/>
      <c r="H594" s="40"/>
      <c r="I594" s="143"/>
      <c r="J594" s="40"/>
      <c r="K594" s="40"/>
      <c r="L594" s="44"/>
      <c r="M594" s="230"/>
      <c r="N594" s="80"/>
      <c r="O594" s="80"/>
      <c r="P594" s="80"/>
      <c r="Q594" s="80"/>
      <c r="R594" s="80"/>
      <c r="S594" s="80"/>
      <c r="T594" s="81"/>
      <c r="AT594" s="18" t="s">
        <v>145</v>
      </c>
      <c r="AU594" s="18" t="s">
        <v>81</v>
      </c>
    </row>
    <row r="595" spans="2:51" s="12" customFormat="1" ht="12">
      <c r="B595" s="231"/>
      <c r="C595" s="232"/>
      <c r="D595" s="228" t="s">
        <v>147</v>
      </c>
      <c r="E595" s="233" t="s">
        <v>19</v>
      </c>
      <c r="F595" s="234" t="s">
        <v>1608</v>
      </c>
      <c r="G595" s="232"/>
      <c r="H595" s="233" t="s">
        <v>19</v>
      </c>
      <c r="I595" s="235"/>
      <c r="J595" s="232"/>
      <c r="K595" s="232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147</v>
      </c>
      <c r="AU595" s="240" t="s">
        <v>81</v>
      </c>
      <c r="AV595" s="12" t="s">
        <v>79</v>
      </c>
      <c r="AW595" s="12" t="s">
        <v>34</v>
      </c>
      <c r="AX595" s="12" t="s">
        <v>72</v>
      </c>
      <c r="AY595" s="240" t="s">
        <v>136</v>
      </c>
    </row>
    <row r="596" spans="2:51" s="13" customFormat="1" ht="12">
      <c r="B596" s="241"/>
      <c r="C596" s="242"/>
      <c r="D596" s="228" t="s">
        <v>147</v>
      </c>
      <c r="E596" s="243" t="s">
        <v>19</v>
      </c>
      <c r="F596" s="244" t="s">
        <v>143</v>
      </c>
      <c r="G596" s="242"/>
      <c r="H596" s="245">
        <v>4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AT596" s="251" t="s">
        <v>147</v>
      </c>
      <c r="AU596" s="251" t="s">
        <v>81</v>
      </c>
      <c r="AV596" s="13" t="s">
        <v>81</v>
      </c>
      <c r="AW596" s="13" t="s">
        <v>34</v>
      </c>
      <c r="AX596" s="13" t="s">
        <v>72</v>
      </c>
      <c r="AY596" s="251" t="s">
        <v>136</v>
      </c>
    </row>
    <row r="597" spans="2:51" s="14" customFormat="1" ht="12">
      <c r="B597" s="252"/>
      <c r="C597" s="253"/>
      <c r="D597" s="228" t="s">
        <v>147</v>
      </c>
      <c r="E597" s="254" t="s">
        <v>19</v>
      </c>
      <c r="F597" s="255" t="s">
        <v>150</v>
      </c>
      <c r="G597" s="253"/>
      <c r="H597" s="256">
        <v>4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AT597" s="262" t="s">
        <v>147</v>
      </c>
      <c r="AU597" s="262" t="s">
        <v>81</v>
      </c>
      <c r="AV597" s="14" t="s">
        <v>143</v>
      </c>
      <c r="AW597" s="14" t="s">
        <v>34</v>
      </c>
      <c r="AX597" s="14" t="s">
        <v>79</v>
      </c>
      <c r="AY597" s="262" t="s">
        <v>136</v>
      </c>
    </row>
    <row r="598" spans="2:65" s="1" customFormat="1" ht="14.4" customHeight="1">
      <c r="B598" s="39"/>
      <c r="C598" s="263" t="s">
        <v>694</v>
      </c>
      <c r="D598" s="263" t="s">
        <v>340</v>
      </c>
      <c r="E598" s="264" t="s">
        <v>1612</v>
      </c>
      <c r="F598" s="265" t="s">
        <v>1613</v>
      </c>
      <c r="G598" s="266" t="s">
        <v>158</v>
      </c>
      <c r="H598" s="267">
        <v>4</v>
      </c>
      <c r="I598" s="268"/>
      <c r="J598" s="269">
        <f>ROUND(I598*H598,2)</f>
        <v>0</v>
      </c>
      <c r="K598" s="265" t="s">
        <v>19</v>
      </c>
      <c r="L598" s="270"/>
      <c r="M598" s="271" t="s">
        <v>19</v>
      </c>
      <c r="N598" s="272" t="s">
        <v>43</v>
      </c>
      <c r="O598" s="80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AR598" s="18" t="s">
        <v>197</v>
      </c>
      <c r="AT598" s="18" t="s">
        <v>340</v>
      </c>
      <c r="AU598" s="18" t="s">
        <v>81</v>
      </c>
      <c r="AY598" s="18" t="s">
        <v>136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8" t="s">
        <v>79</v>
      </c>
      <c r="BK598" s="227">
        <f>ROUND(I598*H598,2)</f>
        <v>0</v>
      </c>
      <c r="BL598" s="18" t="s">
        <v>143</v>
      </c>
      <c r="BM598" s="18" t="s">
        <v>1614</v>
      </c>
    </row>
    <row r="599" spans="2:47" s="1" customFormat="1" ht="12">
      <c r="B599" s="39"/>
      <c r="C599" s="40"/>
      <c r="D599" s="228" t="s">
        <v>145</v>
      </c>
      <c r="E599" s="40"/>
      <c r="F599" s="229" t="s">
        <v>1613</v>
      </c>
      <c r="G599" s="40"/>
      <c r="H599" s="40"/>
      <c r="I599" s="143"/>
      <c r="J599" s="40"/>
      <c r="K599" s="40"/>
      <c r="L599" s="44"/>
      <c r="M599" s="230"/>
      <c r="N599" s="80"/>
      <c r="O599" s="80"/>
      <c r="P599" s="80"/>
      <c r="Q599" s="80"/>
      <c r="R599" s="80"/>
      <c r="S599" s="80"/>
      <c r="T599" s="81"/>
      <c r="AT599" s="18" t="s">
        <v>145</v>
      </c>
      <c r="AU599" s="18" t="s">
        <v>81</v>
      </c>
    </row>
    <row r="600" spans="2:51" s="12" customFormat="1" ht="12">
      <c r="B600" s="231"/>
      <c r="C600" s="232"/>
      <c r="D600" s="228" t="s">
        <v>147</v>
      </c>
      <c r="E600" s="233" t="s">
        <v>19</v>
      </c>
      <c r="F600" s="234" t="s">
        <v>1608</v>
      </c>
      <c r="G600" s="232"/>
      <c r="H600" s="233" t="s">
        <v>19</v>
      </c>
      <c r="I600" s="235"/>
      <c r="J600" s="232"/>
      <c r="K600" s="232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147</v>
      </c>
      <c r="AU600" s="240" t="s">
        <v>81</v>
      </c>
      <c r="AV600" s="12" t="s">
        <v>79</v>
      </c>
      <c r="AW600" s="12" t="s">
        <v>34</v>
      </c>
      <c r="AX600" s="12" t="s">
        <v>72</v>
      </c>
      <c r="AY600" s="240" t="s">
        <v>136</v>
      </c>
    </row>
    <row r="601" spans="2:51" s="13" customFormat="1" ht="12">
      <c r="B601" s="241"/>
      <c r="C601" s="242"/>
      <c r="D601" s="228" t="s">
        <v>147</v>
      </c>
      <c r="E601" s="243" t="s">
        <v>19</v>
      </c>
      <c r="F601" s="244" t="s">
        <v>143</v>
      </c>
      <c r="G601" s="242"/>
      <c r="H601" s="245">
        <v>4</v>
      </c>
      <c r="I601" s="246"/>
      <c r="J601" s="242"/>
      <c r="K601" s="242"/>
      <c r="L601" s="247"/>
      <c r="M601" s="248"/>
      <c r="N601" s="249"/>
      <c r="O601" s="249"/>
      <c r="P601" s="249"/>
      <c r="Q601" s="249"/>
      <c r="R601" s="249"/>
      <c r="S601" s="249"/>
      <c r="T601" s="250"/>
      <c r="AT601" s="251" t="s">
        <v>147</v>
      </c>
      <c r="AU601" s="251" t="s">
        <v>81</v>
      </c>
      <c r="AV601" s="13" t="s">
        <v>81</v>
      </c>
      <c r="AW601" s="13" t="s">
        <v>34</v>
      </c>
      <c r="AX601" s="13" t="s">
        <v>72</v>
      </c>
      <c r="AY601" s="251" t="s">
        <v>136</v>
      </c>
    </row>
    <row r="602" spans="2:51" s="14" customFormat="1" ht="12">
      <c r="B602" s="252"/>
      <c r="C602" s="253"/>
      <c r="D602" s="228" t="s">
        <v>147</v>
      </c>
      <c r="E602" s="254" t="s">
        <v>19</v>
      </c>
      <c r="F602" s="255" t="s">
        <v>150</v>
      </c>
      <c r="G602" s="253"/>
      <c r="H602" s="256">
        <v>4</v>
      </c>
      <c r="I602" s="257"/>
      <c r="J602" s="253"/>
      <c r="K602" s="253"/>
      <c r="L602" s="258"/>
      <c r="M602" s="259"/>
      <c r="N602" s="260"/>
      <c r="O602" s="260"/>
      <c r="P602" s="260"/>
      <c r="Q602" s="260"/>
      <c r="R602" s="260"/>
      <c r="S602" s="260"/>
      <c r="T602" s="261"/>
      <c r="AT602" s="262" t="s">
        <v>147</v>
      </c>
      <c r="AU602" s="262" t="s">
        <v>81</v>
      </c>
      <c r="AV602" s="14" t="s">
        <v>143</v>
      </c>
      <c r="AW602" s="14" t="s">
        <v>34</v>
      </c>
      <c r="AX602" s="14" t="s">
        <v>79</v>
      </c>
      <c r="AY602" s="262" t="s">
        <v>136</v>
      </c>
    </row>
    <row r="603" spans="2:65" s="1" customFormat="1" ht="20.4" customHeight="1">
      <c r="B603" s="39"/>
      <c r="C603" s="216" t="s">
        <v>701</v>
      </c>
      <c r="D603" s="216" t="s">
        <v>138</v>
      </c>
      <c r="E603" s="217" t="s">
        <v>689</v>
      </c>
      <c r="F603" s="218" t="s">
        <v>690</v>
      </c>
      <c r="G603" s="219" t="s">
        <v>158</v>
      </c>
      <c r="H603" s="220">
        <v>12</v>
      </c>
      <c r="I603" s="221"/>
      <c r="J603" s="222">
        <f>ROUND(I603*H603,2)</f>
        <v>0</v>
      </c>
      <c r="K603" s="218" t="s">
        <v>142</v>
      </c>
      <c r="L603" s="44"/>
      <c r="M603" s="223" t="s">
        <v>19</v>
      </c>
      <c r="N603" s="224" t="s">
        <v>43</v>
      </c>
      <c r="O603" s="80"/>
      <c r="P603" s="225">
        <f>O603*H603</f>
        <v>0</v>
      </c>
      <c r="Q603" s="225">
        <v>0</v>
      </c>
      <c r="R603" s="225">
        <f>Q603*H603</f>
        <v>0</v>
      </c>
      <c r="S603" s="225">
        <v>0</v>
      </c>
      <c r="T603" s="226">
        <f>S603*H603</f>
        <v>0</v>
      </c>
      <c r="AR603" s="18" t="s">
        <v>143</v>
      </c>
      <c r="AT603" s="18" t="s">
        <v>138</v>
      </c>
      <c r="AU603" s="18" t="s">
        <v>81</v>
      </c>
      <c r="AY603" s="18" t="s">
        <v>136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18" t="s">
        <v>79</v>
      </c>
      <c r="BK603" s="227">
        <f>ROUND(I603*H603,2)</f>
        <v>0</v>
      </c>
      <c r="BL603" s="18" t="s">
        <v>143</v>
      </c>
      <c r="BM603" s="18" t="s">
        <v>1615</v>
      </c>
    </row>
    <row r="604" spans="2:47" s="1" customFormat="1" ht="12">
      <c r="B604" s="39"/>
      <c r="C604" s="40"/>
      <c r="D604" s="228" t="s">
        <v>145</v>
      </c>
      <c r="E604" s="40"/>
      <c r="F604" s="229" t="s">
        <v>692</v>
      </c>
      <c r="G604" s="40"/>
      <c r="H604" s="40"/>
      <c r="I604" s="143"/>
      <c r="J604" s="40"/>
      <c r="K604" s="40"/>
      <c r="L604" s="44"/>
      <c r="M604" s="230"/>
      <c r="N604" s="80"/>
      <c r="O604" s="80"/>
      <c r="P604" s="80"/>
      <c r="Q604" s="80"/>
      <c r="R604" s="80"/>
      <c r="S604" s="80"/>
      <c r="T604" s="81"/>
      <c r="AT604" s="18" t="s">
        <v>145</v>
      </c>
      <c r="AU604" s="18" t="s">
        <v>81</v>
      </c>
    </row>
    <row r="605" spans="2:51" s="12" customFormat="1" ht="12">
      <c r="B605" s="231"/>
      <c r="C605" s="232"/>
      <c r="D605" s="228" t="s">
        <v>147</v>
      </c>
      <c r="E605" s="233" t="s">
        <v>19</v>
      </c>
      <c r="F605" s="234" t="s">
        <v>468</v>
      </c>
      <c r="G605" s="232"/>
      <c r="H605" s="233" t="s">
        <v>19</v>
      </c>
      <c r="I605" s="235"/>
      <c r="J605" s="232"/>
      <c r="K605" s="232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147</v>
      </c>
      <c r="AU605" s="240" t="s">
        <v>81</v>
      </c>
      <c r="AV605" s="12" t="s">
        <v>79</v>
      </c>
      <c r="AW605" s="12" t="s">
        <v>34</v>
      </c>
      <c r="AX605" s="12" t="s">
        <v>72</v>
      </c>
      <c r="AY605" s="240" t="s">
        <v>136</v>
      </c>
    </row>
    <row r="606" spans="2:51" s="12" customFormat="1" ht="12">
      <c r="B606" s="231"/>
      <c r="C606" s="232"/>
      <c r="D606" s="228" t="s">
        <v>147</v>
      </c>
      <c r="E606" s="233" t="s">
        <v>19</v>
      </c>
      <c r="F606" s="234" t="s">
        <v>1616</v>
      </c>
      <c r="G606" s="232"/>
      <c r="H606" s="233" t="s">
        <v>19</v>
      </c>
      <c r="I606" s="235"/>
      <c r="J606" s="232"/>
      <c r="K606" s="232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147</v>
      </c>
      <c r="AU606" s="240" t="s">
        <v>81</v>
      </c>
      <c r="AV606" s="12" t="s">
        <v>79</v>
      </c>
      <c r="AW606" s="12" t="s">
        <v>34</v>
      </c>
      <c r="AX606" s="12" t="s">
        <v>72</v>
      </c>
      <c r="AY606" s="240" t="s">
        <v>136</v>
      </c>
    </row>
    <row r="607" spans="2:51" s="13" customFormat="1" ht="12">
      <c r="B607" s="241"/>
      <c r="C607" s="242"/>
      <c r="D607" s="228" t="s">
        <v>147</v>
      </c>
      <c r="E607" s="243" t="s">
        <v>19</v>
      </c>
      <c r="F607" s="244" t="s">
        <v>234</v>
      </c>
      <c r="G607" s="242"/>
      <c r="H607" s="245">
        <v>12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AT607" s="251" t="s">
        <v>147</v>
      </c>
      <c r="AU607" s="251" t="s">
        <v>81</v>
      </c>
      <c r="AV607" s="13" t="s">
        <v>81</v>
      </c>
      <c r="AW607" s="13" t="s">
        <v>34</v>
      </c>
      <c r="AX607" s="13" t="s">
        <v>72</v>
      </c>
      <c r="AY607" s="251" t="s">
        <v>136</v>
      </c>
    </row>
    <row r="608" spans="2:51" s="14" customFormat="1" ht="12">
      <c r="B608" s="252"/>
      <c r="C608" s="253"/>
      <c r="D608" s="228" t="s">
        <v>147</v>
      </c>
      <c r="E608" s="254" t="s">
        <v>19</v>
      </c>
      <c r="F608" s="255" t="s">
        <v>150</v>
      </c>
      <c r="G608" s="253"/>
      <c r="H608" s="256">
        <v>12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AT608" s="262" t="s">
        <v>147</v>
      </c>
      <c r="AU608" s="262" t="s">
        <v>81</v>
      </c>
      <c r="AV608" s="14" t="s">
        <v>143</v>
      </c>
      <c r="AW608" s="14" t="s">
        <v>34</v>
      </c>
      <c r="AX608" s="14" t="s">
        <v>79</v>
      </c>
      <c r="AY608" s="262" t="s">
        <v>136</v>
      </c>
    </row>
    <row r="609" spans="2:65" s="1" customFormat="1" ht="14.4" customHeight="1">
      <c r="B609" s="39"/>
      <c r="C609" s="216" t="s">
        <v>707</v>
      </c>
      <c r="D609" s="216" t="s">
        <v>138</v>
      </c>
      <c r="E609" s="217" t="s">
        <v>708</v>
      </c>
      <c r="F609" s="218" t="s">
        <v>709</v>
      </c>
      <c r="G609" s="219" t="s">
        <v>141</v>
      </c>
      <c r="H609" s="220">
        <v>12</v>
      </c>
      <c r="I609" s="221"/>
      <c r="J609" s="222">
        <f>ROUND(I609*H609,2)</f>
        <v>0</v>
      </c>
      <c r="K609" s="218" t="s">
        <v>19</v>
      </c>
      <c r="L609" s="44"/>
      <c r="M609" s="223" t="s">
        <v>19</v>
      </c>
      <c r="N609" s="224" t="s">
        <v>43</v>
      </c>
      <c r="O609" s="80"/>
      <c r="P609" s="225">
        <f>O609*H609</f>
        <v>0</v>
      </c>
      <c r="Q609" s="225">
        <v>0</v>
      </c>
      <c r="R609" s="225">
        <f>Q609*H609</f>
        <v>0</v>
      </c>
      <c r="S609" s="225">
        <v>0</v>
      </c>
      <c r="T609" s="226">
        <f>S609*H609</f>
        <v>0</v>
      </c>
      <c r="AR609" s="18" t="s">
        <v>143</v>
      </c>
      <c r="AT609" s="18" t="s">
        <v>138</v>
      </c>
      <c r="AU609" s="18" t="s">
        <v>81</v>
      </c>
      <c r="AY609" s="18" t="s">
        <v>136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8" t="s">
        <v>79</v>
      </c>
      <c r="BK609" s="227">
        <f>ROUND(I609*H609,2)</f>
        <v>0</v>
      </c>
      <c r="BL609" s="18" t="s">
        <v>143</v>
      </c>
      <c r="BM609" s="18" t="s">
        <v>1617</v>
      </c>
    </row>
    <row r="610" spans="2:47" s="1" customFormat="1" ht="12">
      <c r="B610" s="39"/>
      <c r="C610" s="40"/>
      <c r="D610" s="228" t="s">
        <v>145</v>
      </c>
      <c r="E610" s="40"/>
      <c r="F610" s="229" t="s">
        <v>711</v>
      </c>
      <c r="G610" s="40"/>
      <c r="H610" s="40"/>
      <c r="I610" s="143"/>
      <c r="J610" s="40"/>
      <c r="K610" s="40"/>
      <c r="L610" s="44"/>
      <c r="M610" s="230"/>
      <c r="N610" s="80"/>
      <c r="O610" s="80"/>
      <c r="P610" s="80"/>
      <c r="Q610" s="80"/>
      <c r="R610" s="80"/>
      <c r="S610" s="80"/>
      <c r="T610" s="81"/>
      <c r="AT610" s="18" t="s">
        <v>145</v>
      </c>
      <c r="AU610" s="18" t="s">
        <v>81</v>
      </c>
    </row>
    <row r="611" spans="2:51" s="12" customFormat="1" ht="12">
      <c r="B611" s="231"/>
      <c r="C611" s="232"/>
      <c r="D611" s="228" t="s">
        <v>147</v>
      </c>
      <c r="E611" s="233" t="s">
        <v>19</v>
      </c>
      <c r="F611" s="234" t="s">
        <v>468</v>
      </c>
      <c r="G611" s="232"/>
      <c r="H611" s="233" t="s">
        <v>19</v>
      </c>
      <c r="I611" s="235"/>
      <c r="J611" s="232"/>
      <c r="K611" s="232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147</v>
      </c>
      <c r="AU611" s="240" t="s">
        <v>81</v>
      </c>
      <c r="AV611" s="12" t="s">
        <v>79</v>
      </c>
      <c r="AW611" s="12" t="s">
        <v>34</v>
      </c>
      <c r="AX611" s="12" t="s">
        <v>72</v>
      </c>
      <c r="AY611" s="240" t="s">
        <v>136</v>
      </c>
    </row>
    <row r="612" spans="2:51" s="12" customFormat="1" ht="12">
      <c r="B612" s="231"/>
      <c r="C612" s="232"/>
      <c r="D612" s="228" t="s">
        <v>147</v>
      </c>
      <c r="E612" s="233" t="s">
        <v>19</v>
      </c>
      <c r="F612" s="234" t="s">
        <v>1600</v>
      </c>
      <c r="G612" s="232"/>
      <c r="H612" s="233" t="s">
        <v>19</v>
      </c>
      <c r="I612" s="235"/>
      <c r="J612" s="232"/>
      <c r="K612" s="232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147</v>
      </c>
      <c r="AU612" s="240" t="s">
        <v>81</v>
      </c>
      <c r="AV612" s="12" t="s">
        <v>79</v>
      </c>
      <c r="AW612" s="12" t="s">
        <v>34</v>
      </c>
      <c r="AX612" s="12" t="s">
        <v>72</v>
      </c>
      <c r="AY612" s="240" t="s">
        <v>136</v>
      </c>
    </row>
    <row r="613" spans="2:51" s="13" customFormat="1" ht="12">
      <c r="B613" s="241"/>
      <c r="C613" s="242"/>
      <c r="D613" s="228" t="s">
        <v>147</v>
      </c>
      <c r="E613" s="243" t="s">
        <v>19</v>
      </c>
      <c r="F613" s="244" t="s">
        <v>234</v>
      </c>
      <c r="G613" s="242"/>
      <c r="H613" s="245">
        <v>12</v>
      </c>
      <c r="I613" s="246"/>
      <c r="J613" s="242"/>
      <c r="K613" s="242"/>
      <c r="L613" s="247"/>
      <c r="M613" s="248"/>
      <c r="N613" s="249"/>
      <c r="O613" s="249"/>
      <c r="P613" s="249"/>
      <c r="Q613" s="249"/>
      <c r="R613" s="249"/>
      <c r="S613" s="249"/>
      <c r="T613" s="250"/>
      <c r="AT613" s="251" t="s">
        <v>147</v>
      </c>
      <c r="AU613" s="251" t="s">
        <v>81</v>
      </c>
      <c r="AV613" s="13" t="s">
        <v>81</v>
      </c>
      <c r="AW613" s="13" t="s">
        <v>34</v>
      </c>
      <c r="AX613" s="13" t="s">
        <v>72</v>
      </c>
      <c r="AY613" s="251" t="s">
        <v>136</v>
      </c>
    </row>
    <row r="614" spans="2:51" s="14" customFormat="1" ht="12">
      <c r="B614" s="252"/>
      <c r="C614" s="253"/>
      <c r="D614" s="228" t="s">
        <v>147</v>
      </c>
      <c r="E614" s="254" t="s">
        <v>19</v>
      </c>
      <c r="F614" s="255" t="s">
        <v>150</v>
      </c>
      <c r="G614" s="253"/>
      <c r="H614" s="256">
        <v>12</v>
      </c>
      <c r="I614" s="257"/>
      <c r="J614" s="253"/>
      <c r="K614" s="253"/>
      <c r="L614" s="258"/>
      <c r="M614" s="259"/>
      <c r="N614" s="260"/>
      <c r="O614" s="260"/>
      <c r="P614" s="260"/>
      <c r="Q614" s="260"/>
      <c r="R614" s="260"/>
      <c r="S614" s="260"/>
      <c r="T614" s="261"/>
      <c r="AT614" s="262" t="s">
        <v>147</v>
      </c>
      <c r="AU614" s="262" t="s">
        <v>81</v>
      </c>
      <c r="AV614" s="14" t="s">
        <v>143</v>
      </c>
      <c r="AW614" s="14" t="s">
        <v>34</v>
      </c>
      <c r="AX614" s="14" t="s">
        <v>79</v>
      </c>
      <c r="AY614" s="262" t="s">
        <v>136</v>
      </c>
    </row>
    <row r="615" spans="2:65" s="1" customFormat="1" ht="20.4" customHeight="1">
      <c r="B615" s="39"/>
      <c r="C615" s="216" t="s">
        <v>713</v>
      </c>
      <c r="D615" s="216" t="s">
        <v>138</v>
      </c>
      <c r="E615" s="217" t="s">
        <v>1618</v>
      </c>
      <c r="F615" s="218" t="s">
        <v>1619</v>
      </c>
      <c r="G615" s="219" t="s">
        <v>141</v>
      </c>
      <c r="H615" s="220">
        <v>12</v>
      </c>
      <c r="I615" s="221"/>
      <c r="J615" s="222">
        <f>ROUND(I615*H615,2)</f>
        <v>0</v>
      </c>
      <c r="K615" s="218" t="s">
        <v>142</v>
      </c>
      <c r="L615" s="44"/>
      <c r="M615" s="223" t="s">
        <v>19</v>
      </c>
      <c r="N615" s="224" t="s">
        <v>43</v>
      </c>
      <c r="O615" s="80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AR615" s="18" t="s">
        <v>143</v>
      </c>
      <c r="AT615" s="18" t="s">
        <v>138</v>
      </c>
      <c r="AU615" s="18" t="s">
        <v>81</v>
      </c>
      <c r="AY615" s="18" t="s">
        <v>136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18" t="s">
        <v>79</v>
      </c>
      <c r="BK615" s="227">
        <f>ROUND(I615*H615,2)</f>
        <v>0</v>
      </c>
      <c r="BL615" s="18" t="s">
        <v>143</v>
      </c>
      <c r="BM615" s="18" t="s">
        <v>1620</v>
      </c>
    </row>
    <row r="616" spans="2:47" s="1" customFormat="1" ht="12">
      <c r="B616" s="39"/>
      <c r="C616" s="40"/>
      <c r="D616" s="228" t="s">
        <v>145</v>
      </c>
      <c r="E616" s="40"/>
      <c r="F616" s="229" t="s">
        <v>1621</v>
      </c>
      <c r="G616" s="40"/>
      <c r="H616" s="40"/>
      <c r="I616" s="143"/>
      <c r="J616" s="40"/>
      <c r="K616" s="40"/>
      <c r="L616" s="44"/>
      <c r="M616" s="230"/>
      <c r="N616" s="80"/>
      <c r="O616" s="80"/>
      <c r="P616" s="80"/>
      <c r="Q616" s="80"/>
      <c r="R616" s="80"/>
      <c r="S616" s="80"/>
      <c r="T616" s="81"/>
      <c r="AT616" s="18" t="s">
        <v>145</v>
      </c>
      <c r="AU616" s="18" t="s">
        <v>81</v>
      </c>
    </row>
    <row r="617" spans="2:51" s="12" customFormat="1" ht="12">
      <c r="B617" s="231"/>
      <c r="C617" s="232"/>
      <c r="D617" s="228" t="s">
        <v>147</v>
      </c>
      <c r="E617" s="233" t="s">
        <v>19</v>
      </c>
      <c r="F617" s="234" t="s">
        <v>468</v>
      </c>
      <c r="G617" s="232"/>
      <c r="H617" s="233" t="s">
        <v>19</v>
      </c>
      <c r="I617" s="235"/>
      <c r="J617" s="232"/>
      <c r="K617" s="232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147</v>
      </c>
      <c r="AU617" s="240" t="s">
        <v>81</v>
      </c>
      <c r="AV617" s="12" t="s">
        <v>79</v>
      </c>
      <c r="AW617" s="12" t="s">
        <v>34</v>
      </c>
      <c r="AX617" s="12" t="s">
        <v>72</v>
      </c>
      <c r="AY617" s="240" t="s">
        <v>136</v>
      </c>
    </row>
    <row r="618" spans="2:51" s="13" customFormat="1" ht="12">
      <c r="B618" s="241"/>
      <c r="C618" s="242"/>
      <c r="D618" s="228" t="s">
        <v>147</v>
      </c>
      <c r="E618" s="243" t="s">
        <v>19</v>
      </c>
      <c r="F618" s="244" t="s">
        <v>234</v>
      </c>
      <c r="G618" s="242"/>
      <c r="H618" s="245">
        <v>12</v>
      </c>
      <c r="I618" s="246"/>
      <c r="J618" s="242"/>
      <c r="K618" s="242"/>
      <c r="L618" s="247"/>
      <c r="M618" s="248"/>
      <c r="N618" s="249"/>
      <c r="O618" s="249"/>
      <c r="P618" s="249"/>
      <c r="Q618" s="249"/>
      <c r="R618" s="249"/>
      <c r="S618" s="249"/>
      <c r="T618" s="250"/>
      <c r="AT618" s="251" t="s">
        <v>147</v>
      </c>
      <c r="AU618" s="251" t="s">
        <v>81</v>
      </c>
      <c r="AV618" s="13" t="s">
        <v>81</v>
      </c>
      <c r="AW618" s="13" t="s">
        <v>34</v>
      </c>
      <c r="AX618" s="13" t="s">
        <v>72</v>
      </c>
      <c r="AY618" s="251" t="s">
        <v>136</v>
      </c>
    </row>
    <row r="619" spans="2:51" s="14" customFormat="1" ht="12">
      <c r="B619" s="252"/>
      <c r="C619" s="253"/>
      <c r="D619" s="228" t="s">
        <v>147</v>
      </c>
      <c r="E619" s="254" t="s">
        <v>19</v>
      </c>
      <c r="F619" s="255" t="s">
        <v>150</v>
      </c>
      <c r="G619" s="253"/>
      <c r="H619" s="256">
        <v>12</v>
      </c>
      <c r="I619" s="257"/>
      <c r="J619" s="253"/>
      <c r="K619" s="253"/>
      <c r="L619" s="258"/>
      <c r="M619" s="259"/>
      <c r="N619" s="260"/>
      <c r="O619" s="260"/>
      <c r="P619" s="260"/>
      <c r="Q619" s="260"/>
      <c r="R619" s="260"/>
      <c r="S619" s="260"/>
      <c r="T619" s="261"/>
      <c r="AT619" s="262" t="s">
        <v>147</v>
      </c>
      <c r="AU619" s="262" t="s">
        <v>81</v>
      </c>
      <c r="AV619" s="14" t="s">
        <v>143</v>
      </c>
      <c r="AW619" s="14" t="s">
        <v>34</v>
      </c>
      <c r="AX619" s="14" t="s">
        <v>79</v>
      </c>
      <c r="AY619" s="262" t="s">
        <v>136</v>
      </c>
    </row>
    <row r="620" spans="2:65" s="1" customFormat="1" ht="20.4" customHeight="1">
      <c r="B620" s="39"/>
      <c r="C620" s="216" t="s">
        <v>718</v>
      </c>
      <c r="D620" s="216" t="s">
        <v>138</v>
      </c>
      <c r="E620" s="217" t="s">
        <v>1622</v>
      </c>
      <c r="F620" s="218" t="s">
        <v>1623</v>
      </c>
      <c r="G620" s="219" t="s">
        <v>158</v>
      </c>
      <c r="H620" s="220">
        <v>12</v>
      </c>
      <c r="I620" s="221"/>
      <c r="J620" s="222">
        <f>ROUND(I620*H620,2)</f>
        <v>0</v>
      </c>
      <c r="K620" s="218" t="s">
        <v>142</v>
      </c>
      <c r="L620" s="44"/>
      <c r="M620" s="223" t="s">
        <v>19</v>
      </c>
      <c r="N620" s="224" t="s">
        <v>43</v>
      </c>
      <c r="O620" s="80"/>
      <c r="P620" s="225">
        <f>O620*H620</f>
        <v>0</v>
      </c>
      <c r="Q620" s="225">
        <v>0</v>
      </c>
      <c r="R620" s="225">
        <f>Q620*H620</f>
        <v>0</v>
      </c>
      <c r="S620" s="225">
        <v>0</v>
      </c>
      <c r="T620" s="226">
        <f>S620*H620</f>
        <v>0</v>
      </c>
      <c r="AR620" s="18" t="s">
        <v>143</v>
      </c>
      <c r="AT620" s="18" t="s">
        <v>138</v>
      </c>
      <c r="AU620" s="18" t="s">
        <v>81</v>
      </c>
      <c r="AY620" s="18" t="s">
        <v>136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8" t="s">
        <v>79</v>
      </c>
      <c r="BK620" s="227">
        <f>ROUND(I620*H620,2)</f>
        <v>0</v>
      </c>
      <c r="BL620" s="18" t="s">
        <v>143</v>
      </c>
      <c r="BM620" s="18" t="s">
        <v>1624</v>
      </c>
    </row>
    <row r="621" spans="2:47" s="1" customFormat="1" ht="12">
      <c r="B621" s="39"/>
      <c r="C621" s="40"/>
      <c r="D621" s="228" t="s">
        <v>145</v>
      </c>
      <c r="E621" s="40"/>
      <c r="F621" s="229" t="s">
        <v>1625</v>
      </c>
      <c r="G621" s="40"/>
      <c r="H621" s="40"/>
      <c r="I621" s="143"/>
      <c r="J621" s="40"/>
      <c r="K621" s="40"/>
      <c r="L621" s="44"/>
      <c r="M621" s="230"/>
      <c r="N621" s="80"/>
      <c r="O621" s="80"/>
      <c r="P621" s="80"/>
      <c r="Q621" s="80"/>
      <c r="R621" s="80"/>
      <c r="S621" s="80"/>
      <c r="T621" s="81"/>
      <c r="AT621" s="18" t="s">
        <v>145</v>
      </c>
      <c r="AU621" s="18" t="s">
        <v>81</v>
      </c>
    </row>
    <row r="622" spans="2:51" s="12" customFormat="1" ht="12">
      <c r="B622" s="231"/>
      <c r="C622" s="232"/>
      <c r="D622" s="228" t="s">
        <v>147</v>
      </c>
      <c r="E622" s="233" t="s">
        <v>19</v>
      </c>
      <c r="F622" s="234" t="s">
        <v>468</v>
      </c>
      <c r="G622" s="232"/>
      <c r="H622" s="233" t="s">
        <v>19</v>
      </c>
      <c r="I622" s="235"/>
      <c r="J622" s="232"/>
      <c r="K622" s="232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147</v>
      </c>
      <c r="AU622" s="240" t="s">
        <v>81</v>
      </c>
      <c r="AV622" s="12" t="s">
        <v>79</v>
      </c>
      <c r="AW622" s="12" t="s">
        <v>34</v>
      </c>
      <c r="AX622" s="12" t="s">
        <v>72</v>
      </c>
      <c r="AY622" s="240" t="s">
        <v>136</v>
      </c>
    </row>
    <row r="623" spans="2:51" s="12" customFormat="1" ht="12">
      <c r="B623" s="231"/>
      <c r="C623" s="232"/>
      <c r="D623" s="228" t="s">
        <v>147</v>
      </c>
      <c r="E623" s="233" t="s">
        <v>19</v>
      </c>
      <c r="F623" s="234" t="s">
        <v>1626</v>
      </c>
      <c r="G623" s="232"/>
      <c r="H623" s="233" t="s">
        <v>19</v>
      </c>
      <c r="I623" s="235"/>
      <c r="J623" s="232"/>
      <c r="K623" s="232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147</v>
      </c>
      <c r="AU623" s="240" t="s">
        <v>81</v>
      </c>
      <c r="AV623" s="12" t="s">
        <v>79</v>
      </c>
      <c r="AW623" s="12" t="s">
        <v>34</v>
      </c>
      <c r="AX623" s="12" t="s">
        <v>72</v>
      </c>
      <c r="AY623" s="240" t="s">
        <v>136</v>
      </c>
    </row>
    <row r="624" spans="2:51" s="13" customFormat="1" ht="12">
      <c r="B624" s="241"/>
      <c r="C624" s="242"/>
      <c r="D624" s="228" t="s">
        <v>147</v>
      </c>
      <c r="E624" s="243" t="s">
        <v>19</v>
      </c>
      <c r="F624" s="244" t="s">
        <v>234</v>
      </c>
      <c r="G624" s="242"/>
      <c r="H624" s="245">
        <v>12</v>
      </c>
      <c r="I624" s="246"/>
      <c r="J624" s="242"/>
      <c r="K624" s="242"/>
      <c r="L624" s="247"/>
      <c r="M624" s="248"/>
      <c r="N624" s="249"/>
      <c r="O624" s="249"/>
      <c r="P624" s="249"/>
      <c r="Q624" s="249"/>
      <c r="R624" s="249"/>
      <c r="S624" s="249"/>
      <c r="T624" s="250"/>
      <c r="AT624" s="251" t="s">
        <v>147</v>
      </c>
      <c r="AU624" s="251" t="s">
        <v>81</v>
      </c>
      <c r="AV624" s="13" t="s">
        <v>81</v>
      </c>
      <c r="AW624" s="13" t="s">
        <v>34</v>
      </c>
      <c r="AX624" s="13" t="s">
        <v>72</v>
      </c>
      <c r="AY624" s="251" t="s">
        <v>136</v>
      </c>
    </row>
    <row r="625" spans="2:51" s="14" customFormat="1" ht="12">
      <c r="B625" s="252"/>
      <c r="C625" s="253"/>
      <c r="D625" s="228" t="s">
        <v>147</v>
      </c>
      <c r="E625" s="254" t="s">
        <v>19</v>
      </c>
      <c r="F625" s="255" t="s">
        <v>150</v>
      </c>
      <c r="G625" s="253"/>
      <c r="H625" s="256">
        <v>12</v>
      </c>
      <c r="I625" s="257"/>
      <c r="J625" s="253"/>
      <c r="K625" s="253"/>
      <c r="L625" s="258"/>
      <c r="M625" s="259"/>
      <c r="N625" s="260"/>
      <c r="O625" s="260"/>
      <c r="P625" s="260"/>
      <c r="Q625" s="260"/>
      <c r="R625" s="260"/>
      <c r="S625" s="260"/>
      <c r="T625" s="261"/>
      <c r="AT625" s="262" t="s">
        <v>147</v>
      </c>
      <c r="AU625" s="262" t="s">
        <v>81</v>
      </c>
      <c r="AV625" s="14" t="s">
        <v>143</v>
      </c>
      <c r="AW625" s="14" t="s">
        <v>34</v>
      </c>
      <c r="AX625" s="14" t="s">
        <v>79</v>
      </c>
      <c r="AY625" s="262" t="s">
        <v>136</v>
      </c>
    </row>
    <row r="626" spans="2:65" s="1" customFormat="1" ht="14.4" customHeight="1">
      <c r="B626" s="39"/>
      <c r="C626" s="216" t="s">
        <v>725</v>
      </c>
      <c r="D626" s="216" t="s">
        <v>138</v>
      </c>
      <c r="E626" s="217" t="s">
        <v>719</v>
      </c>
      <c r="F626" s="218" t="s">
        <v>720</v>
      </c>
      <c r="G626" s="219" t="s">
        <v>141</v>
      </c>
      <c r="H626" s="220">
        <v>6</v>
      </c>
      <c r="I626" s="221"/>
      <c r="J626" s="222">
        <f>ROUND(I626*H626,2)</f>
        <v>0</v>
      </c>
      <c r="K626" s="218" t="s">
        <v>19</v>
      </c>
      <c r="L626" s="44"/>
      <c r="M626" s="223" t="s">
        <v>19</v>
      </c>
      <c r="N626" s="224" t="s">
        <v>43</v>
      </c>
      <c r="O626" s="80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AR626" s="18" t="s">
        <v>143</v>
      </c>
      <c r="AT626" s="18" t="s">
        <v>138</v>
      </c>
      <c r="AU626" s="18" t="s">
        <v>81</v>
      </c>
      <c r="AY626" s="18" t="s">
        <v>136</v>
      </c>
      <c r="BE626" s="227">
        <f>IF(N626="základní",J626,0)</f>
        <v>0</v>
      </c>
      <c r="BF626" s="227">
        <f>IF(N626="snížená",J626,0)</f>
        <v>0</v>
      </c>
      <c r="BG626" s="227">
        <f>IF(N626="zákl. přenesená",J626,0)</f>
        <v>0</v>
      </c>
      <c r="BH626" s="227">
        <f>IF(N626="sníž. přenesená",J626,0)</f>
        <v>0</v>
      </c>
      <c r="BI626" s="227">
        <f>IF(N626="nulová",J626,0)</f>
        <v>0</v>
      </c>
      <c r="BJ626" s="18" t="s">
        <v>79</v>
      </c>
      <c r="BK626" s="227">
        <f>ROUND(I626*H626,2)</f>
        <v>0</v>
      </c>
      <c r="BL626" s="18" t="s">
        <v>143</v>
      </c>
      <c r="BM626" s="18" t="s">
        <v>1627</v>
      </c>
    </row>
    <row r="627" spans="2:47" s="1" customFormat="1" ht="12">
      <c r="B627" s="39"/>
      <c r="C627" s="40"/>
      <c r="D627" s="228" t="s">
        <v>145</v>
      </c>
      <c r="E627" s="40"/>
      <c r="F627" s="229" t="s">
        <v>722</v>
      </c>
      <c r="G627" s="40"/>
      <c r="H627" s="40"/>
      <c r="I627" s="143"/>
      <c r="J627" s="40"/>
      <c r="K627" s="40"/>
      <c r="L627" s="44"/>
      <c r="M627" s="230"/>
      <c r="N627" s="80"/>
      <c r="O627" s="80"/>
      <c r="P627" s="80"/>
      <c r="Q627" s="80"/>
      <c r="R627" s="80"/>
      <c r="S627" s="80"/>
      <c r="T627" s="81"/>
      <c r="AT627" s="18" t="s">
        <v>145</v>
      </c>
      <c r="AU627" s="18" t="s">
        <v>81</v>
      </c>
    </row>
    <row r="628" spans="2:51" s="12" customFormat="1" ht="12">
      <c r="B628" s="231"/>
      <c r="C628" s="232"/>
      <c r="D628" s="228" t="s">
        <v>147</v>
      </c>
      <c r="E628" s="233" t="s">
        <v>19</v>
      </c>
      <c r="F628" s="234" t="s">
        <v>468</v>
      </c>
      <c r="G628" s="232"/>
      <c r="H628" s="233" t="s">
        <v>19</v>
      </c>
      <c r="I628" s="235"/>
      <c r="J628" s="232"/>
      <c r="K628" s="232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147</v>
      </c>
      <c r="AU628" s="240" t="s">
        <v>81</v>
      </c>
      <c r="AV628" s="12" t="s">
        <v>79</v>
      </c>
      <c r="AW628" s="12" t="s">
        <v>34</v>
      </c>
      <c r="AX628" s="12" t="s">
        <v>72</v>
      </c>
      <c r="AY628" s="240" t="s">
        <v>136</v>
      </c>
    </row>
    <row r="629" spans="2:51" s="12" customFormat="1" ht="12">
      <c r="B629" s="231"/>
      <c r="C629" s="232"/>
      <c r="D629" s="228" t="s">
        <v>147</v>
      </c>
      <c r="E629" s="233" t="s">
        <v>19</v>
      </c>
      <c r="F629" s="234" t="s">
        <v>723</v>
      </c>
      <c r="G629" s="232"/>
      <c r="H629" s="233" t="s">
        <v>19</v>
      </c>
      <c r="I629" s="235"/>
      <c r="J629" s="232"/>
      <c r="K629" s="232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147</v>
      </c>
      <c r="AU629" s="240" t="s">
        <v>81</v>
      </c>
      <c r="AV629" s="12" t="s">
        <v>79</v>
      </c>
      <c r="AW629" s="12" t="s">
        <v>34</v>
      </c>
      <c r="AX629" s="12" t="s">
        <v>72</v>
      </c>
      <c r="AY629" s="240" t="s">
        <v>136</v>
      </c>
    </row>
    <row r="630" spans="2:51" s="13" customFormat="1" ht="12">
      <c r="B630" s="241"/>
      <c r="C630" s="242"/>
      <c r="D630" s="228" t="s">
        <v>147</v>
      </c>
      <c r="E630" s="243" t="s">
        <v>19</v>
      </c>
      <c r="F630" s="244" t="s">
        <v>1628</v>
      </c>
      <c r="G630" s="242"/>
      <c r="H630" s="245">
        <v>6</v>
      </c>
      <c r="I630" s="246"/>
      <c r="J630" s="242"/>
      <c r="K630" s="242"/>
      <c r="L630" s="247"/>
      <c r="M630" s="248"/>
      <c r="N630" s="249"/>
      <c r="O630" s="249"/>
      <c r="P630" s="249"/>
      <c r="Q630" s="249"/>
      <c r="R630" s="249"/>
      <c r="S630" s="249"/>
      <c r="T630" s="250"/>
      <c r="AT630" s="251" t="s">
        <v>147</v>
      </c>
      <c r="AU630" s="251" t="s">
        <v>81</v>
      </c>
      <c r="AV630" s="13" t="s">
        <v>81</v>
      </c>
      <c r="AW630" s="13" t="s">
        <v>34</v>
      </c>
      <c r="AX630" s="13" t="s">
        <v>72</v>
      </c>
      <c r="AY630" s="251" t="s">
        <v>136</v>
      </c>
    </row>
    <row r="631" spans="2:51" s="14" customFormat="1" ht="12">
      <c r="B631" s="252"/>
      <c r="C631" s="253"/>
      <c r="D631" s="228" t="s">
        <v>147</v>
      </c>
      <c r="E631" s="254" t="s">
        <v>19</v>
      </c>
      <c r="F631" s="255" t="s">
        <v>150</v>
      </c>
      <c r="G631" s="253"/>
      <c r="H631" s="256">
        <v>6</v>
      </c>
      <c r="I631" s="257"/>
      <c r="J631" s="253"/>
      <c r="K631" s="253"/>
      <c r="L631" s="258"/>
      <c r="M631" s="259"/>
      <c r="N631" s="260"/>
      <c r="O631" s="260"/>
      <c r="P631" s="260"/>
      <c r="Q631" s="260"/>
      <c r="R631" s="260"/>
      <c r="S631" s="260"/>
      <c r="T631" s="261"/>
      <c r="AT631" s="262" t="s">
        <v>147</v>
      </c>
      <c r="AU631" s="262" t="s">
        <v>81</v>
      </c>
      <c r="AV631" s="14" t="s">
        <v>143</v>
      </c>
      <c r="AW631" s="14" t="s">
        <v>34</v>
      </c>
      <c r="AX631" s="14" t="s">
        <v>79</v>
      </c>
      <c r="AY631" s="262" t="s">
        <v>136</v>
      </c>
    </row>
    <row r="632" spans="2:65" s="1" customFormat="1" ht="14.4" customHeight="1">
      <c r="B632" s="39"/>
      <c r="C632" s="263" t="s">
        <v>731</v>
      </c>
      <c r="D632" s="263" t="s">
        <v>340</v>
      </c>
      <c r="E632" s="264" t="s">
        <v>726</v>
      </c>
      <c r="F632" s="265" t="s">
        <v>727</v>
      </c>
      <c r="G632" s="266" t="s">
        <v>165</v>
      </c>
      <c r="H632" s="267">
        <v>0.9</v>
      </c>
      <c r="I632" s="268"/>
      <c r="J632" s="269">
        <f>ROUND(I632*H632,2)</f>
        <v>0</v>
      </c>
      <c r="K632" s="265" t="s">
        <v>19</v>
      </c>
      <c r="L632" s="270"/>
      <c r="M632" s="271" t="s">
        <v>19</v>
      </c>
      <c r="N632" s="272" t="s">
        <v>43</v>
      </c>
      <c r="O632" s="80"/>
      <c r="P632" s="225">
        <f>O632*H632</f>
        <v>0</v>
      </c>
      <c r="Q632" s="225">
        <v>0.2</v>
      </c>
      <c r="R632" s="225">
        <f>Q632*H632</f>
        <v>0.18000000000000002</v>
      </c>
      <c r="S632" s="225">
        <v>0</v>
      </c>
      <c r="T632" s="226">
        <f>S632*H632</f>
        <v>0</v>
      </c>
      <c r="AR632" s="18" t="s">
        <v>197</v>
      </c>
      <c r="AT632" s="18" t="s">
        <v>340</v>
      </c>
      <c r="AU632" s="18" t="s">
        <v>81</v>
      </c>
      <c r="AY632" s="18" t="s">
        <v>136</v>
      </c>
      <c r="BE632" s="227">
        <f>IF(N632="základní",J632,0)</f>
        <v>0</v>
      </c>
      <c r="BF632" s="227">
        <f>IF(N632="snížená",J632,0)</f>
        <v>0</v>
      </c>
      <c r="BG632" s="227">
        <f>IF(N632="zákl. přenesená",J632,0)</f>
        <v>0</v>
      </c>
      <c r="BH632" s="227">
        <f>IF(N632="sníž. přenesená",J632,0)</f>
        <v>0</v>
      </c>
      <c r="BI632" s="227">
        <f>IF(N632="nulová",J632,0)</f>
        <v>0</v>
      </c>
      <c r="BJ632" s="18" t="s">
        <v>79</v>
      </c>
      <c r="BK632" s="227">
        <f>ROUND(I632*H632,2)</f>
        <v>0</v>
      </c>
      <c r="BL632" s="18" t="s">
        <v>143</v>
      </c>
      <c r="BM632" s="18" t="s">
        <v>1629</v>
      </c>
    </row>
    <row r="633" spans="2:47" s="1" customFormat="1" ht="12">
      <c r="B633" s="39"/>
      <c r="C633" s="40"/>
      <c r="D633" s="228" t="s">
        <v>145</v>
      </c>
      <c r="E633" s="40"/>
      <c r="F633" s="229" t="s">
        <v>727</v>
      </c>
      <c r="G633" s="40"/>
      <c r="H633" s="40"/>
      <c r="I633" s="143"/>
      <c r="J633" s="40"/>
      <c r="K633" s="40"/>
      <c r="L633" s="44"/>
      <c r="M633" s="230"/>
      <c r="N633" s="80"/>
      <c r="O633" s="80"/>
      <c r="P633" s="80"/>
      <c r="Q633" s="80"/>
      <c r="R633" s="80"/>
      <c r="S633" s="80"/>
      <c r="T633" s="81"/>
      <c r="AT633" s="18" t="s">
        <v>145</v>
      </c>
      <c r="AU633" s="18" t="s">
        <v>81</v>
      </c>
    </row>
    <row r="634" spans="2:51" s="12" customFormat="1" ht="12">
      <c r="B634" s="231"/>
      <c r="C634" s="232"/>
      <c r="D634" s="228" t="s">
        <v>147</v>
      </c>
      <c r="E634" s="233" t="s">
        <v>19</v>
      </c>
      <c r="F634" s="234" t="s">
        <v>729</v>
      </c>
      <c r="G634" s="232"/>
      <c r="H634" s="233" t="s">
        <v>19</v>
      </c>
      <c r="I634" s="235"/>
      <c r="J634" s="232"/>
      <c r="K634" s="232"/>
      <c r="L634" s="236"/>
      <c r="M634" s="237"/>
      <c r="N634" s="238"/>
      <c r="O634" s="238"/>
      <c r="P634" s="238"/>
      <c r="Q634" s="238"/>
      <c r="R634" s="238"/>
      <c r="S634" s="238"/>
      <c r="T634" s="239"/>
      <c r="AT634" s="240" t="s">
        <v>147</v>
      </c>
      <c r="AU634" s="240" t="s">
        <v>81</v>
      </c>
      <c r="AV634" s="12" t="s">
        <v>79</v>
      </c>
      <c r="AW634" s="12" t="s">
        <v>34</v>
      </c>
      <c r="AX634" s="12" t="s">
        <v>72</v>
      </c>
      <c r="AY634" s="240" t="s">
        <v>136</v>
      </c>
    </row>
    <row r="635" spans="2:51" s="13" customFormat="1" ht="12">
      <c r="B635" s="241"/>
      <c r="C635" s="242"/>
      <c r="D635" s="228" t="s">
        <v>147</v>
      </c>
      <c r="E635" s="243" t="s">
        <v>19</v>
      </c>
      <c r="F635" s="244" t="s">
        <v>1630</v>
      </c>
      <c r="G635" s="242"/>
      <c r="H635" s="245">
        <v>0.9</v>
      </c>
      <c r="I635" s="246"/>
      <c r="J635" s="242"/>
      <c r="K635" s="242"/>
      <c r="L635" s="247"/>
      <c r="M635" s="248"/>
      <c r="N635" s="249"/>
      <c r="O635" s="249"/>
      <c r="P635" s="249"/>
      <c r="Q635" s="249"/>
      <c r="R635" s="249"/>
      <c r="S635" s="249"/>
      <c r="T635" s="250"/>
      <c r="AT635" s="251" t="s">
        <v>147</v>
      </c>
      <c r="AU635" s="251" t="s">
        <v>81</v>
      </c>
      <c r="AV635" s="13" t="s">
        <v>81</v>
      </c>
      <c r="AW635" s="13" t="s">
        <v>34</v>
      </c>
      <c r="AX635" s="13" t="s">
        <v>72</v>
      </c>
      <c r="AY635" s="251" t="s">
        <v>136</v>
      </c>
    </row>
    <row r="636" spans="2:51" s="14" customFormat="1" ht="12">
      <c r="B636" s="252"/>
      <c r="C636" s="253"/>
      <c r="D636" s="228" t="s">
        <v>147</v>
      </c>
      <c r="E636" s="254" t="s">
        <v>19</v>
      </c>
      <c r="F636" s="255" t="s">
        <v>150</v>
      </c>
      <c r="G636" s="253"/>
      <c r="H636" s="256">
        <v>0.9</v>
      </c>
      <c r="I636" s="257"/>
      <c r="J636" s="253"/>
      <c r="K636" s="253"/>
      <c r="L636" s="258"/>
      <c r="M636" s="259"/>
      <c r="N636" s="260"/>
      <c r="O636" s="260"/>
      <c r="P636" s="260"/>
      <c r="Q636" s="260"/>
      <c r="R636" s="260"/>
      <c r="S636" s="260"/>
      <c r="T636" s="261"/>
      <c r="AT636" s="262" t="s">
        <v>147</v>
      </c>
      <c r="AU636" s="262" t="s">
        <v>81</v>
      </c>
      <c r="AV636" s="14" t="s">
        <v>143</v>
      </c>
      <c r="AW636" s="14" t="s">
        <v>34</v>
      </c>
      <c r="AX636" s="14" t="s">
        <v>79</v>
      </c>
      <c r="AY636" s="262" t="s">
        <v>136</v>
      </c>
    </row>
    <row r="637" spans="2:65" s="1" customFormat="1" ht="14.4" customHeight="1">
      <c r="B637" s="39"/>
      <c r="C637" s="216" t="s">
        <v>737</v>
      </c>
      <c r="D637" s="216" t="s">
        <v>138</v>
      </c>
      <c r="E637" s="217" t="s">
        <v>732</v>
      </c>
      <c r="F637" s="218" t="s">
        <v>733</v>
      </c>
      <c r="G637" s="219" t="s">
        <v>158</v>
      </c>
      <c r="H637" s="220">
        <v>60</v>
      </c>
      <c r="I637" s="221"/>
      <c r="J637" s="222">
        <f>ROUND(I637*H637,2)</f>
        <v>0</v>
      </c>
      <c r="K637" s="218" t="s">
        <v>19</v>
      </c>
      <c r="L637" s="44"/>
      <c r="M637" s="223" t="s">
        <v>19</v>
      </c>
      <c r="N637" s="224" t="s">
        <v>43</v>
      </c>
      <c r="O637" s="80"/>
      <c r="P637" s="225">
        <f>O637*H637</f>
        <v>0</v>
      </c>
      <c r="Q637" s="225">
        <v>0</v>
      </c>
      <c r="R637" s="225">
        <f>Q637*H637</f>
        <v>0</v>
      </c>
      <c r="S637" s="225">
        <v>0</v>
      </c>
      <c r="T637" s="226">
        <f>S637*H637</f>
        <v>0</v>
      </c>
      <c r="AR637" s="18" t="s">
        <v>143</v>
      </c>
      <c r="AT637" s="18" t="s">
        <v>138</v>
      </c>
      <c r="AU637" s="18" t="s">
        <v>81</v>
      </c>
      <c r="AY637" s="18" t="s">
        <v>136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8" t="s">
        <v>79</v>
      </c>
      <c r="BK637" s="227">
        <f>ROUND(I637*H637,2)</f>
        <v>0</v>
      </c>
      <c r="BL637" s="18" t="s">
        <v>143</v>
      </c>
      <c r="BM637" s="18" t="s">
        <v>1631</v>
      </c>
    </row>
    <row r="638" spans="2:47" s="1" customFormat="1" ht="12">
      <c r="B638" s="39"/>
      <c r="C638" s="40"/>
      <c r="D638" s="228" t="s">
        <v>145</v>
      </c>
      <c r="E638" s="40"/>
      <c r="F638" s="229" t="s">
        <v>735</v>
      </c>
      <c r="G638" s="40"/>
      <c r="H638" s="40"/>
      <c r="I638" s="143"/>
      <c r="J638" s="40"/>
      <c r="K638" s="40"/>
      <c r="L638" s="44"/>
      <c r="M638" s="230"/>
      <c r="N638" s="80"/>
      <c r="O638" s="80"/>
      <c r="P638" s="80"/>
      <c r="Q638" s="80"/>
      <c r="R638" s="80"/>
      <c r="S638" s="80"/>
      <c r="T638" s="81"/>
      <c r="AT638" s="18" t="s">
        <v>145</v>
      </c>
      <c r="AU638" s="18" t="s">
        <v>81</v>
      </c>
    </row>
    <row r="639" spans="2:51" s="12" customFormat="1" ht="12">
      <c r="B639" s="231"/>
      <c r="C639" s="232"/>
      <c r="D639" s="228" t="s">
        <v>147</v>
      </c>
      <c r="E639" s="233" t="s">
        <v>19</v>
      </c>
      <c r="F639" s="234" t="s">
        <v>468</v>
      </c>
      <c r="G639" s="232"/>
      <c r="H639" s="233" t="s">
        <v>19</v>
      </c>
      <c r="I639" s="235"/>
      <c r="J639" s="232"/>
      <c r="K639" s="232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147</v>
      </c>
      <c r="AU639" s="240" t="s">
        <v>81</v>
      </c>
      <c r="AV639" s="12" t="s">
        <v>79</v>
      </c>
      <c r="AW639" s="12" t="s">
        <v>34</v>
      </c>
      <c r="AX639" s="12" t="s">
        <v>72</v>
      </c>
      <c r="AY639" s="240" t="s">
        <v>136</v>
      </c>
    </row>
    <row r="640" spans="2:51" s="12" customFormat="1" ht="12">
      <c r="B640" s="231"/>
      <c r="C640" s="232"/>
      <c r="D640" s="228" t="s">
        <v>147</v>
      </c>
      <c r="E640" s="233" t="s">
        <v>19</v>
      </c>
      <c r="F640" s="234" t="s">
        <v>1600</v>
      </c>
      <c r="G640" s="232"/>
      <c r="H640" s="233" t="s">
        <v>19</v>
      </c>
      <c r="I640" s="235"/>
      <c r="J640" s="232"/>
      <c r="K640" s="232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147</v>
      </c>
      <c r="AU640" s="240" t="s">
        <v>81</v>
      </c>
      <c r="AV640" s="12" t="s">
        <v>79</v>
      </c>
      <c r="AW640" s="12" t="s">
        <v>34</v>
      </c>
      <c r="AX640" s="12" t="s">
        <v>72</v>
      </c>
      <c r="AY640" s="240" t="s">
        <v>136</v>
      </c>
    </row>
    <row r="641" spans="2:51" s="13" customFormat="1" ht="12">
      <c r="B641" s="241"/>
      <c r="C641" s="242"/>
      <c r="D641" s="228" t="s">
        <v>147</v>
      </c>
      <c r="E641" s="243" t="s">
        <v>19</v>
      </c>
      <c r="F641" s="244" t="s">
        <v>1632</v>
      </c>
      <c r="G641" s="242"/>
      <c r="H641" s="245">
        <v>60</v>
      </c>
      <c r="I641" s="246"/>
      <c r="J641" s="242"/>
      <c r="K641" s="242"/>
      <c r="L641" s="247"/>
      <c r="M641" s="248"/>
      <c r="N641" s="249"/>
      <c r="O641" s="249"/>
      <c r="P641" s="249"/>
      <c r="Q641" s="249"/>
      <c r="R641" s="249"/>
      <c r="S641" s="249"/>
      <c r="T641" s="250"/>
      <c r="AT641" s="251" t="s">
        <v>147</v>
      </c>
      <c r="AU641" s="251" t="s">
        <v>81</v>
      </c>
      <c r="AV641" s="13" t="s">
        <v>81</v>
      </c>
      <c r="AW641" s="13" t="s">
        <v>34</v>
      </c>
      <c r="AX641" s="13" t="s">
        <v>72</v>
      </c>
      <c r="AY641" s="251" t="s">
        <v>136</v>
      </c>
    </row>
    <row r="642" spans="2:51" s="14" customFormat="1" ht="12">
      <c r="B642" s="252"/>
      <c r="C642" s="253"/>
      <c r="D642" s="228" t="s">
        <v>147</v>
      </c>
      <c r="E642" s="254" t="s">
        <v>19</v>
      </c>
      <c r="F642" s="255" t="s">
        <v>150</v>
      </c>
      <c r="G642" s="253"/>
      <c r="H642" s="256">
        <v>60</v>
      </c>
      <c r="I642" s="257"/>
      <c r="J642" s="253"/>
      <c r="K642" s="253"/>
      <c r="L642" s="258"/>
      <c r="M642" s="259"/>
      <c r="N642" s="260"/>
      <c r="O642" s="260"/>
      <c r="P642" s="260"/>
      <c r="Q642" s="260"/>
      <c r="R642" s="260"/>
      <c r="S642" s="260"/>
      <c r="T642" s="261"/>
      <c r="AT642" s="262" t="s">
        <v>147</v>
      </c>
      <c r="AU642" s="262" t="s">
        <v>81</v>
      </c>
      <c r="AV642" s="14" t="s">
        <v>143</v>
      </c>
      <c r="AW642" s="14" t="s">
        <v>34</v>
      </c>
      <c r="AX642" s="14" t="s">
        <v>79</v>
      </c>
      <c r="AY642" s="262" t="s">
        <v>136</v>
      </c>
    </row>
    <row r="643" spans="2:65" s="1" customFormat="1" ht="14.4" customHeight="1">
      <c r="B643" s="39"/>
      <c r="C643" s="263" t="s">
        <v>744</v>
      </c>
      <c r="D643" s="263" t="s">
        <v>340</v>
      </c>
      <c r="E643" s="264" t="s">
        <v>738</v>
      </c>
      <c r="F643" s="265" t="s">
        <v>739</v>
      </c>
      <c r="G643" s="266" t="s">
        <v>158</v>
      </c>
      <c r="H643" s="267">
        <v>60</v>
      </c>
      <c r="I643" s="268"/>
      <c r="J643" s="269">
        <f>ROUND(I643*H643,2)</f>
        <v>0</v>
      </c>
      <c r="K643" s="265" t="s">
        <v>19</v>
      </c>
      <c r="L643" s="270"/>
      <c r="M643" s="271" t="s">
        <v>19</v>
      </c>
      <c r="N643" s="272" t="s">
        <v>43</v>
      </c>
      <c r="O643" s="80"/>
      <c r="P643" s="225">
        <f>O643*H643</f>
        <v>0</v>
      </c>
      <c r="Q643" s="225">
        <v>0.001</v>
      </c>
      <c r="R643" s="225">
        <f>Q643*H643</f>
        <v>0.06</v>
      </c>
      <c r="S643" s="225">
        <v>0</v>
      </c>
      <c r="T643" s="226">
        <f>S643*H643</f>
        <v>0</v>
      </c>
      <c r="AR643" s="18" t="s">
        <v>197</v>
      </c>
      <c r="AT643" s="18" t="s">
        <v>340</v>
      </c>
      <c r="AU643" s="18" t="s">
        <v>81</v>
      </c>
      <c r="AY643" s="18" t="s">
        <v>136</v>
      </c>
      <c r="BE643" s="227">
        <f>IF(N643="základní",J643,0)</f>
        <v>0</v>
      </c>
      <c r="BF643" s="227">
        <f>IF(N643="snížená",J643,0)</f>
        <v>0</v>
      </c>
      <c r="BG643" s="227">
        <f>IF(N643="zákl. přenesená",J643,0)</f>
        <v>0</v>
      </c>
      <c r="BH643" s="227">
        <f>IF(N643="sníž. přenesená",J643,0)</f>
        <v>0</v>
      </c>
      <c r="BI643" s="227">
        <f>IF(N643="nulová",J643,0)</f>
        <v>0</v>
      </c>
      <c r="BJ643" s="18" t="s">
        <v>79</v>
      </c>
      <c r="BK643" s="227">
        <f>ROUND(I643*H643,2)</f>
        <v>0</v>
      </c>
      <c r="BL643" s="18" t="s">
        <v>143</v>
      </c>
      <c r="BM643" s="18" t="s">
        <v>1633</v>
      </c>
    </row>
    <row r="644" spans="2:47" s="1" customFormat="1" ht="12">
      <c r="B644" s="39"/>
      <c r="C644" s="40"/>
      <c r="D644" s="228" t="s">
        <v>145</v>
      </c>
      <c r="E644" s="40"/>
      <c r="F644" s="229" t="s">
        <v>741</v>
      </c>
      <c r="G644" s="40"/>
      <c r="H644" s="40"/>
      <c r="I644" s="143"/>
      <c r="J644" s="40"/>
      <c r="K644" s="40"/>
      <c r="L644" s="44"/>
      <c r="M644" s="230"/>
      <c r="N644" s="80"/>
      <c r="O644" s="80"/>
      <c r="P644" s="80"/>
      <c r="Q644" s="80"/>
      <c r="R644" s="80"/>
      <c r="S644" s="80"/>
      <c r="T644" s="81"/>
      <c r="AT644" s="18" t="s">
        <v>145</v>
      </c>
      <c r="AU644" s="18" t="s">
        <v>81</v>
      </c>
    </row>
    <row r="645" spans="2:51" s="12" customFormat="1" ht="12">
      <c r="B645" s="231"/>
      <c r="C645" s="232"/>
      <c r="D645" s="228" t="s">
        <v>147</v>
      </c>
      <c r="E645" s="233" t="s">
        <v>19</v>
      </c>
      <c r="F645" s="234" t="s">
        <v>742</v>
      </c>
      <c r="G645" s="232"/>
      <c r="H645" s="233" t="s">
        <v>19</v>
      </c>
      <c r="I645" s="235"/>
      <c r="J645" s="232"/>
      <c r="K645" s="232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147</v>
      </c>
      <c r="AU645" s="240" t="s">
        <v>81</v>
      </c>
      <c r="AV645" s="12" t="s">
        <v>79</v>
      </c>
      <c r="AW645" s="12" t="s">
        <v>34</v>
      </c>
      <c r="AX645" s="12" t="s">
        <v>72</v>
      </c>
      <c r="AY645" s="240" t="s">
        <v>136</v>
      </c>
    </row>
    <row r="646" spans="2:51" s="12" customFormat="1" ht="12">
      <c r="B646" s="231"/>
      <c r="C646" s="232"/>
      <c r="D646" s="228" t="s">
        <v>147</v>
      </c>
      <c r="E646" s="233" t="s">
        <v>19</v>
      </c>
      <c r="F646" s="234" t="s">
        <v>743</v>
      </c>
      <c r="G646" s="232"/>
      <c r="H646" s="233" t="s">
        <v>19</v>
      </c>
      <c r="I646" s="235"/>
      <c r="J646" s="232"/>
      <c r="K646" s="232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147</v>
      </c>
      <c r="AU646" s="240" t="s">
        <v>81</v>
      </c>
      <c r="AV646" s="12" t="s">
        <v>79</v>
      </c>
      <c r="AW646" s="12" t="s">
        <v>34</v>
      </c>
      <c r="AX646" s="12" t="s">
        <v>72</v>
      </c>
      <c r="AY646" s="240" t="s">
        <v>136</v>
      </c>
    </row>
    <row r="647" spans="2:51" s="13" customFormat="1" ht="12">
      <c r="B647" s="241"/>
      <c r="C647" s="242"/>
      <c r="D647" s="228" t="s">
        <v>147</v>
      </c>
      <c r="E647" s="243" t="s">
        <v>19</v>
      </c>
      <c r="F647" s="244" t="s">
        <v>622</v>
      </c>
      <c r="G647" s="242"/>
      <c r="H647" s="245">
        <v>60</v>
      </c>
      <c r="I647" s="246"/>
      <c r="J647" s="242"/>
      <c r="K647" s="242"/>
      <c r="L647" s="247"/>
      <c r="M647" s="248"/>
      <c r="N647" s="249"/>
      <c r="O647" s="249"/>
      <c r="P647" s="249"/>
      <c r="Q647" s="249"/>
      <c r="R647" s="249"/>
      <c r="S647" s="249"/>
      <c r="T647" s="250"/>
      <c r="AT647" s="251" t="s">
        <v>147</v>
      </c>
      <c r="AU647" s="251" t="s">
        <v>81</v>
      </c>
      <c r="AV647" s="13" t="s">
        <v>81</v>
      </c>
      <c r="AW647" s="13" t="s">
        <v>34</v>
      </c>
      <c r="AX647" s="13" t="s">
        <v>72</v>
      </c>
      <c r="AY647" s="251" t="s">
        <v>136</v>
      </c>
    </row>
    <row r="648" spans="2:51" s="14" customFormat="1" ht="12">
      <c r="B648" s="252"/>
      <c r="C648" s="253"/>
      <c r="D648" s="228" t="s">
        <v>147</v>
      </c>
      <c r="E648" s="254" t="s">
        <v>19</v>
      </c>
      <c r="F648" s="255" t="s">
        <v>150</v>
      </c>
      <c r="G648" s="253"/>
      <c r="H648" s="256">
        <v>60</v>
      </c>
      <c r="I648" s="257"/>
      <c r="J648" s="253"/>
      <c r="K648" s="253"/>
      <c r="L648" s="258"/>
      <c r="M648" s="259"/>
      <c r="N648" s="260"/>
      <c r="O648" s="260"/>
      <c r="P648" s="260"/>
      <c r="Q648" s="260"/>
      <c r="R648" s="260"/>
      <c r="S648" s="260"/>
      <c r="T648" s="261"/>
      <c r="AT648" s="262" t="s">
        <v>147</v>
      </c>
      <c r="AU648" s="262" t="s">
        <v>81</v>
      </c>
      <c r="AV648" s="14" t="s">
        <v>143</v>
      </c>
      <c r="AW648" s="14" t="s">
        <v>34</v>
      </c>
      <c r="AX648" s="14" t="s">
        <v>79</v>
      </c>
      <c r="AY648" s="262" t="s">
        <v>136</v>
      </c>
    </row>
    <row r="649" spans="2:65" s="1" customFormat="1" ht="14.4" customHeight="1">
      <c r="B649" s="39"/>
      <c r="C649" s="216" t="s">
        <v>751</v>
      </c>
      <c r="D649" s="216" t="s">
        <v>138</v>
      </c>
      <c r="E649" s="217" t="s">
        <v>745</v>
      </c>
      <c r="F649" s="218" t="s">
        <v>746</v>
      </c>
      <c r="G649" s="219" t="s">
        <v>165</v>
      </c>
      <c r="H649" s="220">
        <v>0.12</v>
      </c>
      <c r="I649" s="221"/>
      <c r="J649" s="222">
        <f>ROUND(I649*H649,2)</f>
        <v>0</v>
      </c>
      <c r="K649" s="218" t="s">
        <v>19</v>
      </c>
      <c r="L649" s="44"/>
      <c r="M649" s="223" t="s">
        <v>19</v>
      </c>
      <c r="N649" s="224" t="s">
        <v>43</v>
      </c>
      <c r="O649" s="80"/>
      <c r="P649" s="225">
        <f>O649*H649</f>
        <v>0</v>
      </c>
      <c r="Q649" s="225">
        <v>0</v>
      </c>
      <c r="R649" s="225">
        <f>Q649*H649</f>
        <v>0</v>
      </c>
      <c r="S649" s="225">
        <v>0</v>
      </c>
      <c r="T649" s="226">
        <f>S649*H649</f>
        <v>0</v>
      </c>
      <c r="AR649" s="18" t="s">
        <v>143</v>
      </c>
      <c r="AT649" s="18" t="s">
        <v>138</v>
      </c>
      <c r="AU649" s="18" t="s">
        <v>81</v>
      </c>
      <c r="AY649" s="18" t="s">
        <v>136</v>
      </c>
      <c r="BE649" s="227">
        <f>IF(N649="základní",J649,0)</f>
        <v>0</v>
      </c>
      <c r="BF649" s="227">
        <f>IF(N649="snížená",J649,0)</f>
        <v>0</v>
      </c>
      <c r="BG649" s="227">
        <f>IF(N649="zákl. přenesená",J649,0)</f>
        <v>0</v>
      </c>
      <c r="BH649" s="227">
        <f>IF(N649="sníž. přenesená",J649,0)</f>
        <v>0</v>
      </c>
      <c r="BI649" s="227">
        <f>IF(N649="nulová",J649,0)</f>
        <v>0</v>
      </c>
      <c r="BJ649" s="18" t="s">
        <v>79</v>
      </c>
      <c r="BK649" s="227">
        <f>ROUND(I649*H649,2)</f>
        <v>0</v>
      </c>
      <c r="BL649" s="18" t="s">
        <v>143</v>
      </c>
      <c r="BM649" s="18" t="s">
        <v>1634</v>
      </c>
    </row>
    <row r="650" spans="2:47" s="1" customFormat="1" ht="12">
      <c r="B650" s="39"/>
      <c r="C650" s="40"/>
      <c r="D650" s="228" t="s">
        <v>145</v>
      </c>
      <c r="E650" s="40"/>
      <c r="F650" s="229" t="s">
        <v>748</v>
      </c>
      <c r="G650" s="40"/>
      <c r="H650" s="40"/>
      <c r="I650" s="143"/>
      <c r="J650" s="40"/>
      <c r="K650" s="40"/>
      <c r="L650" s="44"/>
      <c r="M650" s="230"/>
      <c r="N650" s="80"/>
      <c r="O650" s="80"/>
      <c r="P650" s="80"/>
      <c r="Q650" s="80"/>
      <c r="R650" s="80"/>
      <c r="S650" s="80"/>
      <c r="T650" s="81"/>
      <c r="AT650" s="18" t="s">
        <v>145</v>
      </c>
      <c r="AU650" s="18" t="s">
        <v>81</v>
      </c>
    </row>
    <row r="651" spans="2:51" s="12" customFormat="1" ht="12">
      <c r="B651" s="231"/>
      <c r="C651" s="232"/>
      <c r="D651" s="228" t="s">
        <v>147</v>
      </c>
      <c r="E651" s="233" t="s">
        <v>19</v>
      </c>
      <c r="F651" s="234" t="s">
        <v>468</v>
      </c>
      <c r="G651" s="232"/>
      <c r="H651" s="233" t="s">
        <v>19</v>
      </c>
      <c r="I651" s="235"/>
      <c r="J651" s="232"/>
      <c r="K651" s="232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147</v>
      </c>
      <c r="AU651" s="240" t="s">
        <v>81</v>
      </c>
      <c r="AV651" s="12" t="s">
        <v>79</v>
      </c>
      <c r="AW651" s="12" t="s">
        <v>34</v>
      </c>
      <c r="AX651" s="12" t="s">
        <v>72</v>
      </c>
      <c r="AY651" s="240" t="s">
        <v>136</v>
      </c>
    </row>
    <row r="652" spans="2:51" s="12" customFormat="1" ht="12">
      <c r="B652" s="231"/>
      <c r="C652" s="232"/>
      <c r="D652" s="228" t="s">
        <v>147</v>
      </c>
      <c r="E652" s="233" t="s">
        <v>19</v>
      </c>
      <c r="F652" s="234" t="s">
        <v>1635</v>
      </c>
      <c r="G652" s="232"/>
      <c r="H652" s="233" t="s">
        <v>19</v>
      </c>
      <c r="I652" s="235"/>
      <c r="J652" s="232"/>
      <c r="K652" s="232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147</v>
      </c>
      <c r="AU652" s="240" t="s">
        <v>81</v>
      </c>
      <c r="AV652" s="12" t="s">
        <v>79</v>
      </c>
      <c r="AW652" s="12" t="s">
        <v>34</v>
      </c>
      <c r="AX652" s="12" t="s">
        <v>72</v>
      </c>
      <c r="AY652" s="240" t="s">
        <v>136</v>
      </c>
    </row>
    <row r="653" spans="2:51" s="13" customFormat="1" ht="12">
      <c r="B653" s="241"/>
      <c r="C653" s="242"/>
      <c r="D653" s="228" t="s">
        <v>147</v>
      </c>
      <c r="E653" s="243" t="s">
        <v>19</v>
      </c>
      <c r="F653" s="244" t="s">
        <v>1636</v>
      </c>
      <c r="G653" s="242"/>
      <c r="H653" s="245">
        <v>0.12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AT653" s="251" t="s">
        <v>147</v>
      </c>
      <c r="AU653" s="251" t="s">
        <v>81</v>
      </c>
      <c r="AV653" s="13" t="s">
        <v>81</v>
      </c>
      <c r="AW653" s="13" t="s">
        <v>34</v>
      </c>
      <c r="AX653" s="13" t="s">
        <v>72</v>
      </c>
      <c r="AY653" s="251" t="s">
        <v>136</v>
      </c>
    </row>
    <row r="654" spans="2:51" s="14" customFormat="1" ht="12">
      <c r="B654" s="252"/>
      <c r="C654" s="253"/>
      <c r="D654" s="228" t="s">
        <v>147</v>
      </c>
      <c r="E654" s="254" t="s">
        <v>19</v>
      </c>
      <c r="F654" s="255" t="s">
        <v>150</v>
      </c>
      <c r="G654" s="253"/>
      <c r="H654" s="256">
        <v>0.12</v>
      </c>
      <c r="I654" s="257"/>
      <c r="J654" s="253"/>
      <c r="K654" s="253"/>
      <c r="L654" s="258"/>
      <c r="M654" s="259"/>
      <c r="N654" s="260"/>
      <c r="O654" s="260"/>
      <c r="P654" s="260"/>
      <c r="Q654" s="260"/>
      <c r="R654" s="260"/>
      <c r="S654" s="260"/>
      <c r="T654" s="261"/>
      <c r="AT654" s="262" t="s">
        <v>147</v>
      </c>
      <c r="AU654" s="262" t="s">
        <v>81</v>
      </c>
      <c r="AV654" s="14" t="s">
        <v>143</v>
      </c>
      <c r="AW654" s="14" t="s">
        <v>34</v>
      </c>
      <c r="AX654" s="14" t="s">
        <v>79</v>
      </c>
      <c r="AY654" s="262" t="s">
        <v>136</v>
      </c>
    </row>
    <row r="655" spans="2:65" s="1" customFormat="1" ht="14.4" customHeight="1">
      <c r="B655" s="39"/>
      <c r="C655" s="216" t="s">
        <v>758</v>
      </c>
      <c r="D655" s="216" t="s">
        <v>138</v>
      </c>
      <c r="E655" s="217" t="s">
        <v>752</v>
      </c>
      <c r="F655" s="218" t="s">
        <v>753</v>
      </c>
      <c r="G655" s="219" t="s">
        <v>165</v>
      </c>
      <c r="H655" s="220">
        <v>0.12</v>
      </c>
      <c r="I655" s="221"/>
      <c r="J655" s="222">
        <f>ROUND(I655*H655,2)</f>
        <v>0</v>
      </c>
      <c r="K655" s="218" t="s">
        <v>19</v>
      </c>
      <c r="L655" s="44"/>
      <c r="M655" s="223" t="s">
        <v>19</v>
      </c>
      <c r="N655" s="224" t="s">
        <v>43</v>
      </c>
      <c r="O655" s="80"/>
      <c r="P655" s="225">
        <f>O655*H655</f>
        <v>0</v>
      </c>
      <c r="Q655" s="225">
        <v>0</v>
      </c>
      <c r="R655" s="225">
        <f>Q655*H655</f>
        <v>0</v>
      </c>
      <c r="S655" s="225">
        <v>0</v>
      </c>
      <c r="T655" s="226">
        <f>S655*H655</f>
        <v>0</v>
      </c>
      <c r="AR655" s="18" t="s">
        <v>143</v>
      </c>
      <c r="AT655" s="18" t="s">
        <v>138</v>
      </c>
      <c r="AU655" s="18" t="s">
        <v>81</v>
      </c>
      <c r="AY655" s="18" t="s">
        <v>136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18" t="s">
        <v>79</v>
      </c>
      <c r="BK655" s="227">
        <f>ROUND(I655*H655,2)</f>
        <v>0</v>
      </c>
      <c r="BL655" s="18" t="s">
        <v>143</v>
      </c>
      <c r="BM655" s="18" t="s">
        <v>1637</v>
      </c>
    </row>
    <row r="656" spans="2:47" s="1" customFormat="1" ht="12">
      <c r="B656" s="39"/>
      <c r="C656" s="40"/>
      <c r="D656" s="228" t="s">
        <v>145</v>
      </c>
      <c r="E656" s="40"/>
      <c r="F656" s="229" t="s">
        <v>755</v>
      </c>
      <c r="G656" s="40"/>
      <c r="H656" s="40"/>
      <c r="I656" s="143"/>
      <c r="J656" s="40"/>
      <c r="K656" s="40"/>
      <c r="L656" s="44"/>
      <c r="M656" s="230"/>
      <c r="N656" s="80"/>
      <c r="O656" s="80"/>
      <c r="P656" s="80"/>
      <c r="Q656" s="80"/>
      <c r="R656" s="80"/>
      <c r="S656" s="80"/>
      <c r="T656" s="81"/>
      <c r="AT656" s="18" t="s">
        <v>145</v>
      </c>
      <c r="AU656" s="18" t="s">
        <v>81</v>
      </c>
    </row>
    <row r="657" spans="2:51" s="12" customFormat="1" ht="12">
      <c r="B657" s="231"/>
      <c r="C657" s="232"/>
      <c r="D657" s="228" t="s">
        <v>147</v>
      </c>
      <c r="E657" s="233" t="s">
        <v>19</v>
      </c>
      <c r="F657" s="234" t="s">
        <v>756</v>
      </c>
      <c r="G657" s="232"/>
      <c r="H657" s="233" t="s">
        <v>19</v>
      </c>
      <c r="I657" s="235"/>
      <c r="J657" s="232"/>
      <c r="K657" s="232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147</v>
      </c>
      <c r="AU657" s="240" t="s">
        <v>81</v>
      </c>
      <c r="AV657" s="12" t="s">
        <v>79</v>
      </c>
      <c r="AW657" s="12" t="s">
        <v>34</v>
      </c>
      <c r="AX657" s="12" t="s">
        <v>72</v>
      </c>
      <c r="AY657" s="240" t="s">
        <v>136</v>
      </c>
    </row>
    <row r="658" spans="2:51" s="13" customFormat="1" ht="12">
      <c r="B658" s="241"/>
      <c r="C658" s="242"/>
      <c r="D658" s="228" t="s">
        <v>147</v>
      </c>
      <c r="E658" s="243" t="s">
        <v>19</v>
      </c>
      <c r="F658" s="244" t="s">
        <v>1638</v>
      </c>
      <c r="G658" s="242"/>
      <c r="H658" s="245">
        <v>0.12</v>
      </c>
      <c r="I658" s="246"/>
      <c r="J658" s="242"/>
      <c r="K658" s="242"/>
      <c r="L658" s="247"/>
      <c r="M658" s="248"/>
      <c r="N658" s="249"/>
      <c r="O658" s="249"/>
      <c r="P658" s="249"/>
      <c r="Q658" s="249"/>
      <c r="R658" s="249"/>
      <c r="S658" s="249"/>
      <c r="T658" s="250"/>
      <c r="AT658" s="251" t="s">
        <v>147</v>
      </c>
      <c r="AU658" s="251" t="s">
        <v>81</v>
      </c>
      <c r="AV658" s="13" t="s">
        <v>81</v>
      </c>
      <c r="AW658" s="13" t="s">
        <v>34</v>
      </c>
      <c r="AX658" s="13" t="s">
        <v>72</v>
      </c>
      <c r="AY658" s="251" t="s">
        <v>136</v>
      </c>
    </row>
    <row r="659" spans="2:51" s="14" customFormat="1" ht="12">
      <c r="B659" s="252"/>
      <c r="C659" s="253"/>
      <c r="D659" s="228" t="s">
        <v>147</v>
      </c>
      <c r="E659" s="254" t="s">
        <v>19</v>
      </c>
      <c r="F659" s="255" t="s">
        <v>150</v>
      </c>
      <c r="G659" s="253"/>
      <c r="H659" s="256">
        <v>0.12</v>
      </c>
      <c r="I659" s="257"/>
      <c r="J659" s="253"/>
      <c r="K659" s="253"/>
      <c r="L659" s="258"/>
      <c r="M659" s="259"/>
      <c r="N659" s="260"/>
      <c r="O659" s="260"/>
      <c r="P659" s="260"/>
      <c r="Q659" s="260"/>
      <c r="R659" s="260"/>
      <c r="S659" s="260"/>
      <c r="T659" s="261"/>
      <c r="AT659" s="262" t="s">
        <v>147</v>
      </c>
      <c r="AU659" s="262" t="s">
        <v>81</v>
      </c>
      <c r="AV659" s="14" t="s">
        <v>143</v>
      </c>
      <c r="AW659" s="14" t="s">
        <v>34</v>
      </c>
      <c r="AX659" s="14" t="s">
        <v>79</v>
      </c>
      <c r="AY659" s="262" t="s">
        <v>136</v>
      </c>
    </row>
    <row r="660" spans="2:65" s="1" customFormat="1" ht="20.4" customHeight="1">
      <c r="B660" s="39"/>
      <c r="C660" s="263" t="s">
        <v>764</v>
      </c>
      <c r="D660" s="263" t="s">
        <v>340</v>
      </c>
      <c r="E660" s="264" t="s">
        <v>759</v>
      </c>
      <c r="F660" s="265" t="s">
        <v>760</v>
      </c>
      <c r="G660" s="266" t="s">
        <v>165</v>
      </c>
      <c r="H660" s="267">
        <v>0.12</v>
      </c>
      <c r="I660" s="268"/>
      <c r="J660" s="269">
        <f>ROUND(I660*H660,2)</f>
        <v>0</v>
      </c>
      <c r="K660" s="265" t="s">
        <v>142</v>
      </c>
      <c r="L660" s="270"/>
      <c r="M660" s="271" t="s">
        <v>19</v>
      </c>
      <c r="N660" s="272" t="s">
        <v>43</v>
      </c>
      <c r="O660" s="80"/>
      <c r="P660" s="225">
        <f>O660*H660</f>
        <v>0</v>
      </c>
      <c r="Q660" s="225">
        <v>0</v>
      </c>
      <c r="R660" s="225">
        <f>Q660*H660</f>
        <v>0</v>
      </c>
      <c r="S660" s="225">
        <v>0</v>
      </c>
      <c r="T660" s="226">
        <f>S660*H660</f>
        <v>0</v>
      </c>
      <c r="AR660" s="18" t="s">
        <v>197</v>
      </c>
      <c r="AT660" s="18" t="s">
        <v>340</v>
      </c>
      <c r="AU660" s="18" t="s">
        <v>81</v>
      </c>
      <c r="AY660" s="18" t="s">
        <v>136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18" t="s">
        <v>79</v>
      </c>
      <c r="BK660" s="227">
        <f>ROUND(I660*H660,2)</f>
        <v>0</v>
      </c>
      <c r="BL660" s="18" t="s">
        <v>143</v>
      </c>
      <c r="BM660" s="18" t="s">
        <v>1639</v>
      </c>
    </row>
    <row r="661" spans="2:47" s="1" customFormat="1" ht="12">
      <c r="B661" s="39"/>
      <c r="C661" s="40"/>
      <c r="D661" s="228" t="s">
        <v>145</v>
      </c>
      <c r="E661" s="40"/>
      <c r="F661" s="229" t="s">
        <v>760</v>
      </c>
      <c r="G661" s="40"/>
      <c r="H661" s="40"/>
      <c r="I661" s="143"/>
      <c r="J661" s="40"/>
      <c r="K661" s="40"/>
      <c r="L661" s="44"/>
      <c r="M661" s="230"/>
      <c r="N661" s="80"/>
      <c r="O661" s="80"/>
      <c r="P661" s="80"/>
      <c r="Q661" s="80"/>
      <c r="R661" s="80"/>
      <c r="S661" s="80"/>
      <c r="T661" s="81"/>
      <c r="AT661" s="18" t="s">
        <v>145</v>
      </c>
      <c r="AU661" s="18" t="s">
        <v>81</v>
      </c>
    </row>
    <row r="662" spans="2:51" s="12" customFormat="1" ht="12">
      <c r="B662" s="231"/>
      <c r="C662" s="232"/>
      <c r="D662" s="228" t="s">
        <v>147</v>
      </c>
      <c r="E662" s="233" t="s">
        <v>19</v>
      </c>
      <c r="F662" s="234" t="s">
        <v>762</v>
      </c>
      <c r="G662" s="232"/>
      <c r="H662" s="233" t="s">
        <v>19</v>
      </c>
      <c r="I662" s="235"/>
      <c r="J662" s="232"/>
      <c r="K662" s="232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147</v>
      </c>
      <c r="AU662" s="240" t="s">
        <v>81</v>
      </c>
      <c r="AV662" s="12" t="s">
        <v>79</v>
      </c>
      <c r="AW662" s="12" t="s">
        <v>34</v>
      </c>
      <c r="AX662" s="12" t="s">
        <v>72</v>
      </c>
      <c r="AY662" s="240" t="s">
        <v>136</v>
      </c>
    </row>
    <row r="663" spans="2:51" s="13" customFormat="1" ht="12">
      <c r="B663" s="241"/>
      <c r="C663" s="242"/>
      <c r="D663" s="228" t="s">
        <v>147</v>
      </c>
      <c r="E663" s="243" t="s">
        <v>19</v>
      </c>
      <c r="F663" s="244" t="s">
        <v>1638</v>
      </c>
      <c r="G663" s="242"/>
      <c r="H663" s="245">
        <v>0.12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AT663" s="251" t="s">
        <v>147</v>
      </c>
      <c r="AU663" s="251" t="s">
        <v>81</v>
      </c>
      <c r="AV663" s="13" t="s">
        <v>81</v>
      </c>
      <c r="AW663" s="13" t="s">
        <v>34</v>
      </c>
      <c r="AX663" s="13" t="s">
        <v>72</v>
      </c>
      <c r="AY663" s="251" t="s">
        <v>136</v>
      </c>
    </row>
    <row r="664" spans="2:51" s="14" customFormat="1" ht="12">
      <c r="B664" s="252"/>
      <c r="C664" s="253"/>
      <c r="D664" s="228" t="s">
        <v>147</v>
      </c>
      <c r="E664" s="254" t="s">
        <v>19</v>
      </c>
      <c r="F664" s="255" t="s">
        <v>150</v>
      </c>
      <c r="G664" s="253"/>
      <c r="H664" s="256">
        <v>0.12</v>
      </c>
      <c r="I664" s="257"/>
      <c r="J664" s="253"/>
      <c r="K664" s="253"/>
      <c r="L664" s="258"/>
      <c r="M664" s="259"/>
      <c r="N664" s="260"/>
      <c r="O664" s="260"/>
      <c r="P664" s="260"/>
      <c r="Q664" s="260"/>
      <c r="R664" s="260"/>
      <c r="S664" s="260"/>
      <c r="T664" s="261"/>
      <c r="AT664" s="262" t="s">
        <v>147</v>
      </c>
      <c r="AU664" s="262" t="s">
        <v>81</v>
      </c>
      <c r="AV664" s="14" t="s">
        <v>143</v>
      </c>
      <c r="AW664" s="14" t="s">
        <v>34</v>
      </c>
      <c r="AX664" s="14" t="s">
        <v>79</v>
      </c>
      <c r="AY664" s="262" t="s">
        <v>136</v>
      </c>
    </row>
    <row r="665" spans="2:63" s="11" customFormat="1" ht="22.8" customHeight="1">
      <c r="B665" s="200"/>
      <c r="C665" s="201"/>
      <c r="D665" s="202" t="s">
        <v>71</v>
      </c>
      <c r="E665" s="214" t="s">
        <v>81</v>
      </c>
      <c r="F665" s="214" t="s">
        <v>763</v>
      </c>
      <c r="G665" s="201"/>
      <c r="H665" s="201"/>
      <c r="I665" s="204"/>
      <c r="J665" s="215">
        <f>BK665</f>
        <v>0</v>
      </c>
      <c r="K665" s="201"/>
      <c r="L665" s="206"/>
      <c r="M665" s="207"/>
      <c r="N665" s="208"/>
      <c r="O665" s="208"/>
      <c r="P665" s="209">
        <f>SUM(P666:P683)</f>
        <v>0</v>
      </c>
      <c r="Q665" s="208"/>
      <c r="R665" s="209">
        <f>SUM(R666:R683)</f>
        <v>17.1783994</v>
      </c>
      <c r="S665" s="208"/>
      <c r="T665" s="210">
        <f>SUM(T666:T683)</f>
        <v>0</v>
      </c>
      <c r="AR665" s="211" t="s">
        <v>79</v>
      </c>
      <c r="AT665" s="212" t="s">
        <v>71</v>
      </c>
      <c r="AU665" s="212" t="s">
        <v>79</v>
      </c>
      <c r="AY665" s="211" t="s">
        <v>136</v>
      </c>
      <c r="BK665" s="213">
        <f>SUM(BK666:BK683)</f>
        <v>0</v>
      </c>
    </row>
    <row r="666" spans="2:65" s="1" customFormat="1" ht="20.4" customHeight="1">
      <c r="B666" s="39"/>
      <c r="C666" s="216" t="s">
        <v>773</v>
      </c>
      <c r="D666" s="216" t="s">
        <v>138</v>
      </c>
      <c r="E666" s="217" t="s">
        <v>765</v>
      </c>
      <c r="F666" s="218" t="s">
        <v>766</v>
      </c>
      <c r="G666" s="219" t="s">
        <v>165</v>
      </c>
      <c r="H666" s="220">
        <v>7.41</v>
      </c>
      <c r="I666" s="221"/>
      <c r="J666" s="222">
        <f>ROUND(I666*H666,2)</f>
        <v>0</v>
      </c>
      <c r="K666" s="218" t="s">
        <v>142</v>
      </c>
      <c r="L666" s="44"/>
      <c r="M666" s="223" t="s">
        <v>19</v>
      </c>
      <c r="N666" s="224" t="s">
        <v>43</v>
      </c>
      <c r="O666" s="80"/>
      <c r="P666" s="225">
        <f>O666*H666</f>
        <v>0</v>
      </c>
      <c r="Q666" s="225">
        <v>2.25634</v>
      </c>
      <c r="R666" s="225">
        <f>Q666*H666</f>
        <v>16.719479399999997</v>
      </c>
      <c r="S666" s="225">
        <v>0</v>
      </c>
      <c r="T666" s="226">
        <f>S666*H666</f>
        <v>0</v>
      </c>
      <c r="AR666" s="18" t="s">
        <v>143</v>
      </c>
      <c r="AT666" s="18" t="s">
        <v>138</v>
      </c>
      <c r="AU666" s="18" t="s">
        <v>81</v>
      </c>
      <c r="AY666" s="18" t="s">
        <v>136</v>
      </c>
      <c r="BE666" s="227">
        <f>IF(N666="základní",J666,0)</f>
        <v>0</v>
      </c>
      <c r="BF666" s="227">
        <f>IF(N666="snížená",J666,0)</f>
        <v>0</v>
      </c>
      <c r="BG666" s="227">
        <f>IF(N666="zákl. přenesená",J666,0)</f>
        <v>0</v>
      </c>
      <c r="BH666" s="227">
        <f>IF(N666="sníž. přenesená",J666,0)</f>
        <v>0</v>
      </c>
      <c r="BI666" s="227">
        <f>IF(N666="nulová",J666,0)</f>
        <v>0</v>
      </c>
      <c r="BJ666" s="18" t="s">
        <v>79</v>
      </c>
      <c r="BK666" s="227">
        <f>ROUND(I666*H666,2)</f>
        <v>0</v>
      </c>
      <c r="BL666" s="18" t="s">
        <v>143</v>
      </c>
      <c r="BM666" s="18" t="s">
        <v>1640</v>
      </c>
    </row>
    <row r="667" spans="2:47" s="1" customFormat="1" ht="12">
      <c r="B667" s="39"/>
      <c r="C667" s="40"/>
      <c r="D667" s="228" t="s">
        <v>145</v>
      </c>
      <c r="E667" s="40"/>
      <c r="F667" s="229" t="s">
        <v>768</v>
      </c>
      <c r="G667" s="40"/>
      <c r="H667" s="40"/>
      <c r="I667" s="143"/>
      <c r="J667" s="40"/>
      <c r="K667" s="40"/>
      <c r="L667" s="44"/>
      <c r="M667" s="230"/>
      <c r="N667" s="80"/>
      <c r="O667" s="80"/>
      <c r="P667" s="80"/>
      <c r="Q667" s="80"/>
      <c r="R667" s="80"/>
      <c r="S667" s="80"/>
      <c r="T667" s="81"/>
      <c r="AT667" s="18" t="s">
        <v>145</v>
      </c>
      <c r="AU667" s="18" t="s">
        <v>81</v>
      </c>
    </row>
    <row r="668" spans="2:51" s="12" customFormat="1" ht="12">
      <c r="B668" s="231"/>
      <c r="C668" s="232"/>
      <c r="D668" s="228" t="s">
        <v>147</v>
      </c>
      <c r="E668" s="233" t="s">
        <v>19</v>
      </c>
      <c r="F668" s="234" t="s">
        <v>388</v>
      </c>
      <c r="G668" s="232"/>
      <c r="H668" s="233" t="s">
        <v>19</v>
      </c>
      <c r="I668" s="235"/>
      <c r="J668" s="232"/>
      <c r="K668" s="232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147</v>
      </c>
      <c r="AU668" s="240" t="s">
        <v>81</v>
      </c>
      <c r="AV668" s="12" t="s">
        <v>79</v>
      </c>
      <c r="AW668" s="12" t="s">
        <v>34</v>
      </c>
      <c r="AX668" s="12" t="s">
        <v>72</v>
      </c>
      <c r="AY668" s="240" t="s">
        <v>136</v>
      </c>
    </row>
    <row r="669" spans="2:51" s="12" customFormat="1" ht="12">
      <c r="B669" s="231"/>
      <c r="C669" s="232"/>
      <c r="D669" s="228" t="s">
        <v>147</v>
      </c>
      <c r="E669" s="233" t="s">
        <v>19</v>
      </c>
      <c r="F669" s="234" t="s">
        <v>769</v>
      </c>
      <c r="G669" s="232"/>
      <c r="H669" s="233" t="s">
        <v>19</v>
      </c>
      <c r="I669" s="235"/>
      <c r="J669" s="232"/>
      <c r="K669" s="232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147</v>
      </c>
      <c r="AU669" s="240" t="s">
        <v>81</v>
      </c>
      <c r="AV669" s="12" t="s">
        <v>79</v>
      </c>
      <c r="AW669" s="12" t="s">
        <v>34</v>
      </c>
      <c r="AX669" s="12" t="s">
        <v>72</v>
      </c>
      <c r="AY669" s="240" t="s">
        <v>136</v>
      </c>
    </row>
    <row r="670" spans="2:51" s="13" customFormat="1" ht="12">
      <c r="B670" s="241"/>
      <c r="C670" s="242"/>
      <c r="D670" s="228" t="s">
        <v>147</v>
      </c>
      <c r="E670" s="243" t="s">
        <v>19</v>
      </c>
      <c r="F670" s="244" t="s">
        <v>1415</v>
      </c>
      <c r="G670" s="242"/>
      <c r="H670" s="245">
        <v>3.132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AT670" s="251" t="s">
        <v>147</v>
      </c>
      <c r="AU670" s="251" t="s">
        <v>81</v>
      </c>
      <c r="AV670" s="13" t="s">
        <v>81</v>
      </c>
      <c r="AW670" s="13" t="s">
        <v>34</v>
      </c>
      <c r="AX670" s="13" t="s">
        <v>72</v>
      </c>
      <c r="AY670" s="251" t="s">
        <v>136</v>
      </c>
    </row>
    <row r="671" spans="2:51" s="13" customFormat="1" ht="12">
      <c r="B671" s="241"/>
      <c r="C671" s="242"/>
      <c r="D671" s="228" t="s">
        <v>147</v>
      </c>
      <c r="E671" s="243" t="s">
        <v>19</v>
      </c>
      <c r="F671" s="244" t="s">
        <v>1416</v>
      </c>
      <c r="G671" s="242"/>
      <c r="H671" s="245">
        <v>4.278</v>
      </c>
      <c r="I671" s="246"/>
      <c r="J671" s="242"/>
      <c r="K671" s="242"/>
      <c r="L671" s="247"/>
      <c r="M671" s="248"/>
      <c r="N671" s="249"/>
      <c r="O671" s="249"/>
      <c r="P671" s="249"/>
      <c r="Q671" s="249"/>
      <c r="R671" s="249"/>
      <c r="S671" s="249"/>
      <c r="T671" s="250"/>
      <c r="AT671" s="251" t="s">
        <v>147</v>
      </c>
      <c r="AU671" s="251" t="s">
        <v>81</v>
      </c>
      <c r="AV671" s="13" t="s">
        <v>81</v>
      </c>
      <c r="AW671" s="13" t="s">
        <v>34</v>
      </c>
      <c r="AX671" s="13" t="s">
        <v>72</v>
      </c>
      <c r="AY671" s="251" t="s">
        <v>136</v>
      </c>
    </row>
    <row r="672" spans="2:51" s="14" customFormat="1" ht="12">
      <c r="B672" s="252"/>
      <c r="C672" s="253"/>
      <c r="D672" s="228" t="s">
        <v>147</v>
      </c>
      <c r="E672" s="254" t="s">
        <v>19</v>
      </c>
      <c r="F672" s="255" t="s">
        <v>150</v>
      </c>
      <c r="G672" s="253"/>
      <c r="H672" s="256">
        <v>7.41</v>
      </c>
      <c r="I672" s="257"/>
      <c r="J672" s="253"/>
      <c r="K672" s="253"/>
      <c r="L672" s="258"/>
      <c r="M672" s="259"/>
      <c r="N672" s="260"/>
      <c r="O672" s="260"/>
      <c r="P672" s="260"/>
      <c r="Q672" s="260"/>
      <c r="R672" s="260"/>
      <c r="S672" s="260"/>
      <c r="T672" s="261"/>
      <c r="AT672" s="262" t="s">
        <v>147</v>
      </c>
      <c r="AU672" s="262" t="s">
        <v>81</v>
      </c>
      <c r="AV672" s="14" t="s">
        <v>143</v>
      </c>
      <c r="AW672" s="14" t="s">
        <v>34</v>
      </c>
      <c r="AX672" s="14" t="s">
        <v>79</v>
      </c>
      <c r="AY672" s="262" t="s">
        <v>136</v>
      </c>
    </row>
    <row r="673" spans="2:65" s="1" customFormat="1" ht="20.4" customHeight="1">
      <c r="B673" s="39"/>
      <c r="C673" s="216" t="s">
        <v>781</v>
      </c>
      <c r="D673" s="216" t="s">
        <v>138</v>
      </c>
      <c r="E673" s="217" t="s">
        <v>1641</v>
      </c>
      <c r="F673" s="218" t="s">
        <v>1642</v>
      </c>
      <c r="G673" s="219" t="s">
        <v>158</v>
      </c>
      <c r="H673" s="220">
        <v>2</v>
      </c>
      <c r="I673" s="221"/>
      <c r="J673" s="222">
        <f>ROUND(I673*H673,2)</f>
        <v>0</v>
      </c>
      <c r="K673" s="218" t="s">
        <v>142</v>
      </c>
      <c r="L673" s="44"/>
      <c r="M673" s="223" t="s">
        <v>19</v>
      </c>
      <c r="N673" s="224" t="s">
        <v>43</v>
      </c>
      <c r="O673" s="80"/>
      <c r="P673" s="225">
        <f>O673*H673</f>
        <v>0</v>
      </c>
      <c r="Q673" s="225">
        <v>0.12846</v>
      </c>
      <c r="R673" s="225">
        <f>Q673*H673</f>
        <v>0.25692</v>
      </c>
      <c r="S673" s="225">
        <v>0</v>
      </c>
      <c r="T673" s="226">
        <f>S673*H673</f>
        <v>0</v>
      </c>
      <c r="AR673" s="18" t="s">
        <v>143</v>
      </c>
      <c r="AT673" s="18" t="s">
        <v>138</v>
      </c>
      <c r="AU673" s="18" t="s">
        <v>81</v>
      </c>
      <c r="AY673" s="18" t="s">
        <v>136</v>
      </c>
      <c r="BE673" s="227">
        <f>IF(N673="základní",J673,0)</f>
        <v>0</v>
      </c>
      <c r="BF673" s="227">
        <f>IF(N673="snížená",J673,0)</f>
        <v>0</v>
      </c>
      <c r="BG673" s="227">
        <f>IF(N673="zákl. přenesená",J673,0)</f>
        <v>0</v>
      </c>
      <c r="BH673" s="227">
        <f>IF(N673="sníž. přenesená",J673,0)</f>
        <v>0</v>
      </c>
      <c r="BI673" s="227">
        <f>IF(N673="nulová",J673,0)</f>
        <v>0</v>
      </c>
      <c r="BJ673" s="18" t="s">
        <v>79</v>
      </c>
      <c r="BK673" s="227">
        <f>ROUND(I673*H673,2)</f>
        <v>0</v>
      </c>
      <c r="BL673" s="18" t="s">
        <v>143</v>
      </c>
      <c r="BM673" s="18" t="s">
        <v>1643</v>
      </c>
    </row>
    <row r="674" spans="2:47" s="1" customFormat="1" ht="12">
      <c r="B674" s="39"/>
      <c r="C674" s="40"/>
      <c r="D674" s="228" t="s">
        <v>145</v>
      </c>
      <c r="E674" s="40"/>
      <c r="F674" s="229" t="s">
        <v>1644</v>
      </c>
      <c r="G674" s="40"/>
      <c r="H674" s="40"/>
      <c r="I674" s="143"/>
      <c r="J674" s="40"/>
      <c r="K674" s="40"/>
      <c r="L674" s="44"/>
      <c r="M674" s="230"/>
      <c r="N674" s="80"/>
      <c r="O674" s="80"/>
      <c r="P674" s="80"/>
      <c r="Q674" s="80"/>
      <c r="R674" s="80"/>
      <c r="S674" s="80"/>
      <c r="T674" s="81"/>
      <c r="AT674" s="18" t="s">
        <v>145</v>
      </c>
      <c r="AU674" s="18" t="s">
        <v>81</v>
      </c>
    </row>
    <row r="675" spans="2:51" s="12" customFormat="1" ht="12">
      <c r="B675" s="231"/>
      <c r="C675" s="232"/>
      <c r="D675" s="228" t="s">
        <v>147</v>
      </c>
      <c r="E675" s="233" t="s">
        <v>19</v>
      </c>
      <c r="F675" s="234" t="s">
        <v>148</v>
      </c>
      <c r="G675" s="232"/>
      <c r="H675" s="233" t="s">
        <v>19</v>
      </c>
      <c r="I675" s="235"/>
      <c r="J675" s="232"/>
      <c r="K675" s="232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147</v>
      </c>
      <c r="AU675" s="240" t="s">
        <v>81</v>
      </c>
      <c r="AV675" s="12" t="s">
        <v>79</v>
      </c>
      <c r="AW675" s="12" t="s">
        <v>34</v>
      </c>
      <c r="AX675" s="12" t="s">
        <v>72</v>
      </c>
      <c r="AY675" s="240" t="s">
        <v>136</v>
      </c>
    </row>
    <row r="676" spans="2:51" s="12" customFormat="1" ht="12">
      <c r="B676" s="231"/>
      <c r="C676" s="232"/>
      <c r="D676" s="228" t="s">
        <v>147</v>
      </c>
      <c r="E676" s="233" t="s">
        <v>19</v>
      </c>
      <c r="F676" s="234" t="s">
        <v>1645</v>
      </c>
      <c r="G676" s="232"/>
      <c r="H676" s="233" t="s">
        <v>19</v>
      </c>
      <c r="I676" s="235"/>
      <c r="J676" s="232"/>
      <c r="K676" s="232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147</v>
      </c>
      <c r="AU676" s="240" t="s">
        <v>81</v>
      </c>
      <c r="AV676" s="12" t="s">
        <v>79</v>
      </c>
      <c r="AW676" s="12" t="s">
        <v>34</v>
      </c>
      <c r="AX676" s="12" t="s">
        <v>72</v>
      </c>
      <c r="AY676" s="240" t="s">
        <v>136</v>
      </c>
    </row>
    <row r="677" spans="2:51" s="13" customFormat="1" ht="12">
      <c r="B677" s="241"/>
      <c r="C677" s="242"/>
      <c r="D677" s="228" t="s">
        <v>147</v>
      </c>
      <c r="E677" s="243" t="s">
        <v>19</v>
      </c>
      <c r="F677" s="244" t="s">
        <v>81</v>
      </c>
      <c r="G677" s="242"/>
      <c r="H677" s="245">
        <v>2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AT677" s="251" t="s">
        <v>147</v>
      </c>
      <c r="AU677" s="251" t="s">
        <v>81</v>
      </c>
      <c r="AV677" s="13" t="s">
        <v>81</v>
      </c>
      <c r="AW677" s="13" t="s">
        <v>34</v>
      </c>
      <c r="AX677" s="13" t="s">
        <v>72</v>
      </c>
      <c r="AY677" s="251" t="s">
        <v>136</v>
      </c>
    </row>
    <row r="678" spans="2:51" s="14" customFormat="1" ht="12">
      <c r="B678" s="252"/>
      <c r="C678" s="253"/>
      <c r="D678" s="228" t="s">
        <v>147</v>
      </c>
      <c r="E678" s="254" t="s">
        <v>19</v>
      </c>
      <c r="F678" s="255" t="s">
        <v>150</v>
      </c>
      <c r="G678" s="253"/>
      <c r="H678" s="256">
        <v>2</v>
      </c>
      <c r="I678" s="257"/>
      <c r="J678" s="253"/>
      <c r="K678" s="253"/>
      <c r="L678" s="258"/>
      <c r="M678" s="259"/>
      <c r="N678" s="260"/>
      <c r="O678" s="260"/>
      <c r="P678" s="260"/>
      <c r="Q678" s="260"/>
      <c r="R678" s="260"/>
      <c r="S678" s="260"/>
      <c r="T678" s="261"/>
      <c r="AT678" s="262" t="s">
        <v>147</v>
      </c>
      <c r="AU678" s="262" t="s">
        <v>81</v>
      </c>
      <c r="AV678" s="14" t="s">
        <v>143</v>
      </c>
      <c r="AW678" s="14" t="s">
        <v>34</v>
      </c>
      <c r="AX678" s="14" t="s">
        <v>79</v>
      </c>
      <c r="AY678" s="262" t="s">
        <v>136</v>
      </c>
    </row>
    <row r="679" spans="2:65" s="1" customFormat="1" ht="20.4" customHeight="1">
      <c r="B679" s="39"/>
      <c r="C679" s="263" t="s">
        <v>790</v>
      </c>
      <c r="D679" s="263" t="s">
        <v>340</v>
      </c>
      <c r="E679" s="264" t="s">
        <v>1646</v>
      </c>
      <c r="F679" s="265" t="s">
        <v>1647</v>
      </c>
      <c r="G679" s="266" t="s">
        <v>158</v>
      </c>
      <c r="H679" s="267">
        <v>2</v>
      </c>
      <c r="I679" s="268"/>
      <c r="J679" s="269">
        <f>ROUND(I679*H679,2)</f>
        <v>0</v>
      </c>
      <c r="K679" s="265" t="s">
        <v>142</v>
      </c>
      <c r="L679" s="270"/>
      <c r="M679" s="271" t="s">
        <v>19</v>
      </c>
      <c r="N679" s="272" t="s">
        <v>43</v>
      </c>
      <c r="O679" s="80"/>
      <c r="P679" s="225">
        <f>O679*H679</f>
        <v>0</v>
      </c>
      <c r="Q679" s="225">
        <v>0.101</v>
      </c>
      <c r="R679" s="225">
        <f>Q679*H679</f>
        <v>0.202</v>
      </c>
      <c r="S679" s="225">
        <v>0</v>
      </c>
      <c r="T679" s="226">
        <f>S679*H679</f>
        <v>0</v>
      </c>
      <c r="AR679" s="18" t="s">
        <v>197</v>
      </c>
      <c r="AT679" s="18" t="s">
        <v>340</v>
      </c>
      <c r="AU679" s="18" t="s">
        <v>81</v>
      </c>
      <c r="AY679" s="18" t="s">
        <v>136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18" t="s">
        <v>79</v>
      </c>
      <c r="BK679" s="227">
        <f>ROUND(I679*H679,2)</f>
        <v>0</v>
      </c>
      <c r="BL679" s="18" t="s">
        <v>143</v>
      </c>
      <c r="BM679" s="18" t="s">
        <v>1648</v>
      </c>
    </row>
    <row r="680" spans="2:47" s="1" customFormat="1" ht="12">
      <c r="B680" s="39"/>
      <c r="C680" s="40"/>
      <c r="D680" s="228" t="s">
        <v>145</v>
      </c>
      <c r="E680" s="40"/>
      <c r="F680" s="229" t="s">
        <v>1647</v>
      </c>
      <c r="G680" s="40"/>
      <c r="H680" s="40"/>
      <c r="I680" s="143"/>
      <c r="J680" s="40"/>
      <c r="K680" s="40"/>
      <c r="L680" s="44"/>
      <c r="M680" s="230"/>
      <c r="N680" s="80"/>
      <c r="O680" s="80"/>
      <c r="P680" s="80"/>
      <c r="Q680" s="80"/>
      <c r="R680" s="80"/>
      <c r="S680" s="80"/>
      <c r="T680" s="81"/>
      <c r="AT680" s="18" t="s">
        <v>145</v>
      </c>
      <c r="AU680" s="18" t="s">
        <v>81</v>
      </c>
    </row>
    <row r="681" spans="2:51" s="12" customFormat="1" ht="12">
      <c r="B681" s="231"/>
      <c r="C681" s="232"/>
      <c r="D681" s="228" t="s">
        <v>147</v>
      </c>
      <c r="E681" s="233" t="s">
        <v>19</v>
      </c>
      <c r="F681" s="234" t="s">
        <v>1649</v>
      </c>
      <c r="G681" s="232"/>
      <c r="H681" s="233" t="s">
        <v>19</v>
      </c>
      <c r="I681" s="235"/>
      <c r="J681" s="232"/>
      <c r="K681" s="232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147</v>
      </c>
      <c r="AU681" s="240" t="s">
        <v>81</v>
      </c>
      <c r="AV681" s="12" t="s">
        <v>79</v>
      </c>
      <c r="AW681" s="12" t="s">
        <v>34</v>
      </c>
      <c r="AX681" s="12" t="s">
        <v>72</v>
      </c>
      <c r="AY681" s="240" t="s">
        <v>136</v>
      </c>
    </row>
    <row r="682" spans="2:51" s="13" customFormat="1" ht="12">
      <c r="B682" s="241"/>
      <c r="C682" s="242"/>
      <c r="D682" s="228" t="s">
        <v>147</v>
      </c>
      <c r="E682" s="243" t="s">
        <v>19</v>
      </c>
      <c r="F682" s="244" t="s">
        <v>81</v>
      </c>
      <c r="G682" s="242"/>
      <c r="H682" s="245">
        <v>2</v>
      </c>
      <c r="I682" s="246"/>
      <c r="J682" s="242"/>
      <c r="K682" s="242"/>
      <c r="L682" s="247"/>
      <c r="M682" s="248"/>
      <c r="N682" s="249"/>
      <c r="O682" s="249"/>
      <c r="P682" s="249"/>
      <c r="Q682" s="249"/>
      <c r="R682" s="249"/>
      <c r="S682" s="249"/>
      <c r="T682" s="250"/>
      <c r="AT682" s="251" t="s">
        <v>147</v>
      </c>
      <c r="AU682" s="251" t="s">
        <v>81</v>
      </c>
      <c r="AV682" s="13" t="s">
        <v>81</v>
      </c>
      <c r="AW682" s="13" t="s">
        <v>34</v>
      </c>
      <c r="AX682" s="13" t="s">
        <v>72</v>
      </c>
      <c r="AY682" s="251" t="s">
        <v>136</v>
      </c>
    </row>
    <row r="683" spans="2:51" s="14" customFormat="1" ht="12">
      <c r="B683" s="252"/>
      <c r="C683" s="253"/>
      <c r="D683" s="228" t="s">
        <v>147</v>
      </c>
      <c r="E683" s="254" t="s">
        <v>19</v>
      </c>
      <c r="F683" s="255" t="s">
        <v>150</v>
      </c>
      <c r="G683" s="253"/>
      <c r="H683" s="256">
        <v>2</v>
      </c>
      <c r="I683" s="257"/>
      <c r="J683" s="253"/>
      <c r="K683" s="253"/>
      <c r="L683" s="258"/>
      <c r="M683" s="259"/>
      <c r="N683" s="260"/>
      <c r="O683" s="260"/>
      <c r="P683" s="260"/>
      <c r="Q683" s="260"/>
      <c r="R683" s="260"/>
      <c r="S683" s="260"/>
      <c r="T683" s="261"/>
      <c r="AT683" s="262" t="s">
        <v>147</v>
      </c>
      <c r="AU683" s="262" t="s">
        <v>81</v>
      </c>
      <c r="AV683" s="14" t="s">
        <v>143</v>
      </c>
      <c r="AW683" s="14" t="s">
        <v>34</v>
      </c>
      <c r="AX683" s="14" t="s">
        <v>79</v>
      </c>
      <c r="AY683" s="262" t="s">
        <v>136</v>
      </c>
    </row>
    <row r="684" spans="2:63" s="11" customFormat="1" ht="22.8" customHeight="1">
      <c r="B684" s="200"/>
      <c r="C684" s="201"/>
      <c r="D684" s="202" t="s">
        <v>71</v>
      </c>
      <c r="E684" s="214" t="s">
        <v>155</v>
      </c>
      <c r="F684" s="214" t="s">
        <v>772</v>
      </c>
      <c r="G684" s="201"/>
      <c r="H684" s="201"/>
      <c r="I684" s="204"/>
      <c r="J684" s="215">
        <f>BK684</f>
        <v>0</v>
      </c>
      <c r="K684" s="201"/>
      <c r="L684" s="206"/>
      <c r="M684" s="207"/>
      <c r="N684" s="208"/>
      <c r="O684" s="208"/>
      <c r="P684" s="209">
        <f>SUM(P685:P795)</f>
        <v>0</v>
      </c>
      <c r="Q684" s="208"/>
      <c r="R684" s="209">
        <f>SUM(R685:R795)</f>
        <v>49.6492987</v>
      </c>
      <c r="S684" s="208"/>
      <c r="T684" s="210">
        <f>SUM(T685:T795)</f>
        <v>0</v>
      </c>
      <c r="AR684" s="211" t="s">
        <v>79</v>
      </c>
      <c r="AT684" s="212" t="s">
        <v>71</v>
      </c>
      <c r="AU684" s="212" t="s">
        <v>79</v>
      </c>
      <c r="AY684" s="211" t="s">
        <v>136</v>
      </c>
      <c r="BK684" s="213">
        <f>SUM(BK685:BK795)</f>
        <v>0</v>
      </c>
    </row>
    <row r="685" spans="2:65" s="1" customFormat="1" ht="20.4" customHeight="1">
      <c r="B685" s="39"/>
      <c r="C685" s="216" t="s">
        <v>797</v>
      </c>
      <c r="D685" s="216" t="s">
        <v>138</v>
      </c>
      <c r="E685" s="217" t="s">
        <v>774</v>
      </c>
      <c r="F685" s="218" t="s">
        <v>775</v>
      </c>
      <c r="G685" s="219" t="s">
        <v>165</v>
      </c>
      <c r="H685" s="220">
        <v>2.05</v>
      </c>
      <c r="I685" s="221"/>
      <c r="J685" s="222">
        <f>ROUND(I685*H685,2)</f>
        <v>0</v>
      </c>
      <c r="K685" s="218" t="s">
        <v>142</v>
      </c>
      <c r="L685" s="44"/>
      <c r="M685" s="223" t="s">
        <v>19</v>
      </c>
      <c r="N685" s="224" t="s">
        <v>43</v>
      </c>
      <c r="O685" s="80"/>
      <c r="P685" s="225">
        <f>O685*H685</f>
        <v>0</v>
      </c>
      <c r="Q685" s="225">
        <v>0</v>
      </c>
      <c r="R685" s="225">
        <f>Q685*H685</f>
        <v>0</v>
      </c>
      <c r="S685" s="225">
        <v>0</v>
      </c>
      <c r="T685" s="226">
        <f>S685*H685</f>
        <v>0</v>
      </c>
      <c r="AR685" s="18" t="s">
        <v>143</v>
      </c>
      <c r="AT685" s="18" t="s">
        <v>138</v>
      </c>
      <c r="AU685" s="18" t="s">
        <v>81</v>
      </c>
      <c r="AY685" s="18" t="s">
        <v>136</v>
      </c>
      <c r="BE685" s="227">
        <f>IF(N685="základní",J685,0)</f>
        <v>0</v>
      </c>
      <c r="BF685" s="227">
        <f>IF(N685="snížená",J685,0)</f>
        <v>0</v>
      </c>
      <c r="BG685" s="227">
        <f>IF(N685="zákl. přenesená",J685,0)</f>
        <v>0</v>
      </c>
      <c r="BH685" s="227">
        <f>IF(N685="sníž. přenesená",J685,0)</f>
        <v>0</v>
      </c>
      <c r="BI685" s="227">
        <f>IF(N685="nulová",J685,0)</f>
        <v>0</v>
      </c>
      <c r="BJ685" s="18" t="s">
        <v>79</v>
      </c>
      <c r="BK685" s="227">
        <f>ROUND(I685*H685,2)</f>
        <v>0</v>
      </c>
      <c r="BL685" s="18" t="s">
        <v>143</v>
      </c>
      <c r="BM685" s="18" t="s">
        <v>1650</v>
      </c>
    </row>
    <row r="686" spans="2:47" s="1" customFormat="1" ht="12">
      <c r="B686" s="39"/>
      <c r="C686" s="40"/>
      <c r="D686" s="228" t="s">
        <v>145</v>
      </c>
      <c r="E686" s="40"/>
      <c r="F686" s="229" t="s">
        <v>777</v>
      </c>
      <c r="G686" s="40"/>
      <c r="H686" s="40"/>
      <c r="I686" s="143"/>
      <c r="J686" s="40"/>
      <c r="K686" s="40"/>
      <c r="L686" s="44"/>
      <c r="M686" s="230"/>
      <c r="N686" s="80"/>
      <c r="O686" s="80"/>
      <c r="P686" s="80"/>
      <c r="Q686" s="80"/>
      <c r="R686" s="80"/>
      <c r="S686" s="80"/>
      <c r="T686" s="81"/>
      <c r="AT686" s="18" t="s">
        <v>145</v>
      </c>
      <c r="AU686" s="18" t="s">
        <v>81</v>
      </c>
    </row>
    <row r="687" spans="2:51" s="12" customFormat="1" ht="12">
      <c r="B687" s="231"/>
      <c r="C687" s="232"/>
      <c r="D687" s="228" t="s">
        <v>147</v>
      </c>
      <c r="E687" s="233" t="s">
        <v>19</v>
      </c>
      <c r="F687" s="234" t="s">
        <v>388</v>
      </c>
      <c r="G687" s="232"/>
      <c r="H687" s="233" t="s">
        <v>19</v>
      </c>
      <c r="I687" s="235"/>
      <c r="J687" s="232"/>
      <c r="K687" s="232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147</v>
      </c>
      <c r="AU687" s="240" t="s">
        <v>81</v>
      </c>
      <c r="AV687" s="12" t="s">
        <v>79</v>
      </c>
      <c r="AW687" s="12" t="s">
        <v>34</v>
      </c>
      <c r="AX687" s="12" t="s">
        <v>72</v>
      </c>
      <c r="AY687" s="240" t="s">
        <v>136</v>
      </c>
    </row>
    <row r="688" spans="2:51" s="12" customFormat="1" ht="12">
      <c r="B688" s="231"/>
      <c r="C688" s="232"/>
      <c r="D688" s="228" t="s">
        <v>147</v>
      </c>
      <c r="E688" s="233" t="s">
        <v>19</v>
      </c>
      <c r="F688" s="234" t="s">
        <v>778</v>
      </c>
      <c r="G688" s="232"/>
      <c r="H688" s="233" t="s">
        <v>19</v>
      </c>
      <c r="I688" s="235"/>
      <c r="J688" s="232"/>
      <c r="K688" s="232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147</v>
      </c>
      <c r="AU688" s="240" t="s">
        <v>81</v>
      </c>
      <c r="AV688" s="12" t="s">
        <v>79</v>
      </c>
      <c r="AW688" s="12" t="s">
        <v>34</v>
      </c>
      <c r="AX688" s="12" t="s">
        <v>72</v>
      </c>
      <c r="AY688" s="240" t="s">
        <v>136</v>
      </c>
    </row>
    <row r="689" spans="2:51" s="13" customFormat="1" ht="12">
      <c r="B689" s="241"/>
      <c r="C689" s="242"/>
      <c r="D689" s="228" t="s">
        <v>147</v>
      </c>
      <c r="E689" s="243" t="s">
        <v>19</v>
      </c>
      <c r="F689" s="244" t="s">
        <v>1651</v>
      </c>
      <c r="G689" s="242"/>
      <c r="H689" s="245">
        <v>0.9</v>
      </c>
      <c r="I689" s="246"/>
      <c r="J689" s="242"/>
      <c r="K689" s="242"/>
      <c r="L689" s="247"/>
      <c r="M689" s="248"/>
      <c r="N689" s="249"/>
      <c r="O689" s="249"/>
      <c r="P689" s="249"/>
      <c r="Q689" s="249"/>
      <c r="R689" s="249"/>
      <c r="S689" s="249"/>
      <c r="T689" s="250"/>
      <c r="AT689" s="251" t="s">
        <v>147</v>
      </c>
      <c r="AU689" s="251" t="s">
        <v>81</v>
      </c>
      <c r="AV689" s="13" t="s">
        <v>81</v>
      </c>
      <c r="AW689" s="13" t="s">
        <v>34</v>
      </c>
      <c r="AX689" s="13" t="s">
        <v>72</v>
      </c>
      <c r="AY689" s="251" t="s">
        <v>136</v>
      </c>
    </row>
    <row r="690" spans="2:51" s="13" customFormat="1" ht="12">
      <c r="B690" s="241"/>
      <c r="C690" s="242"/>
      <c r="D690" s="228" t="s">
        <v>147</v>
      </c>
      <c r="E690" s="243" t="s">
        <v>19</v>
      </c>
      <c r="F690" s="244" t="s">
        <v>1652</v>
      </c>
      <c r="G690" s="242"/>
      <c r="H690" s="245">
        <v>1.15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147</v>
      </c>
      <c r="AU690" s="251" t="s">
        <v>81</v>
      </c>
      <c r="AV690" s="13" t="s">
        <v>81</v>
      </c>
      <c r="AW690" s="13" t="s">
        <v>34</v>
      </c>
      <c r="AX690" s="13" t="s">
        <v>72</v>
      </c>
      <c r="AY690" s="251" t="s">
        <v>136</v>
      </c>
    </row>
    <row r="691" spans="2:51" s="14" customFormat="1" ht="12">
      <c r="B691" s="252"/>
      <c r="C691" s="253"/>
      <c r="D691" s="228" t="s">
        <v>147</v>
      </c>
      <c r="E691" s="254" t="s">
        <v>19</v>
      </c>
      <c r="F691" s="255" t="s">
        <v>150</v>
      </c>
      <c r="G691" s="253"/>
      <c r="H691" s="256">
        <v>2.05</v>
      </c>
      <c r="I691" s="257"/>
      <c r="J691" s="253"/>
      <c r="K691" s="253"/>
      <c r="L691" s="258"/>
      <c r="M691" s="259"/>
      <c r="N691" s="260"/>
      <c r="O691" s="260"/>
      <c r="P691" s="260"/>
      <c r="Q691" s="260"/>
      <c r="R691" s="260"/>
      <c r="S691" s="260"/>
      <c r="T691" s="261"/>
      <c r="AT691" s="262" t="s">
        <v>147</v>
      </c>
      <c r="AU691" s="262" t="s">
        <v>81</v>
      </c>
      <c r="AV691" s="14" t="s">
        <v>143</v>
      </c>
      <c r="AW691" s="14" t="s">
        <v>34</v>
      </c>
      <c r="AX691" s="14" t="s">
        <v>79</v>
      </c>
      <c r="AY691" s="262" t="s">
        <v>136</v>
      </c>
    </row>
    <row r="692" spans="2:65" s="1" customFormat="1" ht="20.4" customHeight="1">
      <c r="B692" s="39"/>
      <c r="C692" s="216" t="s">
        <v>804</v>
      </c>
      <c r="D692" s="216" t="s">
        <v>138</v>
      </c>
      <c r="E692" s="217" t="s">
        <v>782</v>
      </c>
      <c r="F692" s="218" t="s">
        <v>783</v>
      </c>
      <c r="G692" s="219" t="s">
        <v>141</v>
      </c>
      <c r="H692" s="220">
        <v>12.72</v>
      </c>
      <c r="I692" s="221"/>
      <c r="J692" s="222">
        <f>ROUND(I692*H692,2)</f>
        <v>0</v>
      </c>
      <c r="K692" s="218" t="s">
        <v>142</v>
      </c>
      <c r="L692" s="44"/>
      <c r="M692" s="223" t="s">
        <v>19</v>
      </c>
      <c r="N692" s="224" t="s">
        <v>43</v>
      </c>
      <c r="O692" s="80"/>
      <c r="P692" s="225">
        <f>O692*H692</f>
        <v>0</v>
      </c>
      <c r="Q692" s="225">
        <v>0.02519</v>
      </c>
      <c r="R692" s="225">
        <f>Q692*H692</f>
        <v>0.3204168</v>
      </c>
      <c r="S692" s="225">
        <v>0</v>
      </c>
      <c r="T692" s="226">
        <f>S692*H692</f>
        <v>0</v>
      </c>
      <c r="AR692" s="18" t="s">
        <v>143</v>
      </c>
      <c r="AT692" s="18" t="s">
        <v>138</v>
      </c>
      <c r="AU692" s="18" t="s">
        <v>81</v>
      </c>
      <c r="AY692" s="18" t="s">
        <v>136</v>
      </c>
      <c r="BE692" s="227">
        <f>IF(N692="základní",J692,0)</f>
        <v>0</v>
      </c>
      <c r="BF692" s="227">
        <f>IF(N692="snížená",J692,0)</f>
        <v>0</v>
      </c>
      <c r="BG692" s="227">
        <f>IF(N692="zákl. přenesená",J692,0)</f>
        <v>0</v>
      </c>
      <c r="BH692" s="227">
        <f>IF(N692="sníž. přenesená",J692,0)</f>
        <v>0</v>
      </c>
      <c r="BI692" s="227">
        <f>IF(N692="nulová",J692,0)</f>
        <v>0</v>
      </c>
      <c r="BJ692" s="18" t="s">
        <v>79</v>
      </c>
      <c r="BK692" s="227">
        <f>ROUND(I692*H692,2)</f>
        <v>0</v>
      </c>
      <c r="BL692" s="18" t="s">
        <v>143</v>
      </c>
      <c r="BM692" s="18" t="s">
        <v>1653</v>
      </c>
    </row>
    <row r="693" spans="2:47" s="1" customFormat="1" ht="12">
      <c r="B693" s="39"/>
      <c r="C693" s="40"/>
      <c r="D693" s="228" t="s">
        <v>145</v>
      </c>
      <c r="E693" s="40"/>
      <c r="F693" s="229" t="s">
        <v>785</v>
      </c>
      <c r="G693" s="40"/>
      <c r="H693" s="40"/>
      <c r="I693" s="143"/>
      <c r="J693" s="40"/>
      <c r="K693" s="40"/>
      <c r="L693" s="44"/>
      <c r="M693" s="230"/>
      <c r="N693" s="80"/>
      <c r="O693" s="80"/>
      <c r="P693" s="80"/>
      <c r="Q693" s="80"/>
      <c r="R693" s="80"/>
      <c r="S693" s="80"/>
      <c r="T693" s="81"/>
      <c r="AT693" s="18" t="s">
        <v>145</v>
      </c>
      <c r="AU693" s="18" t="s">
        <v>81</v>
      </c>
    </row>
    <row r="694" spans="2:51" s="12" customFormat="1" ht="12">
      <c r="B694" s="231"/>
      <c r="C694" s="232"/>
      <c r="D694" s="228" t="s">
        <v>147</v>
      </c>
      <c r="E694" s="233" t="s">
        <v>19</v>
      </c>
      <c r="F694" s="234" t="s">
        <v>388</v>
      </c>
      <c r="G694" s="232"/>
      <c r="H694" s="233" t="s">
        <v>19</v>
      </c>
      <c r="I694" s="235"/>
      <c r="J694" s="232"/>
      <c r="K694" s="232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147</v>
      </c>
      <c r="AU694" s="240" t="s">
        <v>81</v>
      </c>
      <c r="AV694" s="12" t="s">
        <v>79</v>
      </c>
      <c r="AW694" s="12" t="s">
        <v>34</v>
      </c>
      <c r="AX694" s="12" t="s">
        <v>72</v>
      </c>
      <c r="AY694" s="240" t="s">
        <v>136</v>
      </c>
    </row>
    <row r="695" spans="2:51" s="12" customFormat="1" ht="12">
      <c r="B695" s="231"/>
      <c r="C695" s="232"/>
      <c r="D695" s="228" t="s">
        <v>147</v>
      </c>
      <c r="E695" s="233" t="s">
        <v>19</v>
      </c>
      <c r="F695" s="234" t="s">
        <v>778</v>
      </c>
      <c r="G695" s="232"/>
      <c r="H695" s="233" t="s">
        <v>19</v>
      </c>
      <c r="I695" s="235"/>
      <c r="J695" s="232"/>
      <c r="K695" s="232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147</v>
      </c>
      <c r="AU695" s="240" t="s">
        <v>81</v>
      </c>
      <c r="AV695" s="12" t="s">
        <v>79</v>
      </c>
      <c r="AW695" s="12" t="s">
        <v>34</v>
      </c>
      <c r="AX695" s="12" t="s">
        <v>72</v>
      </c>
      <c r="AY695" s="240" t="s">
        <v>136</v>
      </c>
    </row>
    <row r="696" spans="2:51" s="13" customFormat="1" ht="12">
      <c r="B696" s="241"/>
      <c r="C696" s="242"/>
      <c r="D696" s="228" t="s">
        <v>147</v>
      </c>
      <c r="E696" s="243" t="s">
        <v>19</v>
      </c>
      <c r="F696" s="244" t="s">
        <v>1654</v>
      </c>
      <c r="G696" s="242"/>
      <c r="H696" s="245">
        <v>5.4</v>
      </c>
      <c r="I696" s="246"/>
      <c r="J696" s="242"/>
      <c r="K696" s="242"/>
      <c r="L696" s="247"/>
      <c r="M696" s="248"/>
      <c r="N696" s="249"/>
      <c r="O696" s="249"/>
      <c r="P696" s="249"/>
      <c r="Q696" s="249"/>
      <c r="R696" s="249"/>
      <c r="S696" s="249"/>
      <c r="T696" s="250"/>
      <c r="AT696" s="251" t="s">
        <v>147</v>
      </c>
      <c r="AU696" s="251" t="s">
        <v>81</v>
      </c>
      <c r="AV696" s="13" t="s">
        <v>81</v>
      </c>
      <c r="AW696" s="13" t="s">
        <v>34</v>
      </c>
      <c r="AX696" s="13" t="s">
        <v>72</v>
      </c>
      <c r="AY696" s="251" t="s">
        <v>136</v>
      </c>
    </row>
    <row r="697" spans="2:51" s="13" customFormat="1" ht="12">
      <c r="B697" s="241"/>
      <c r="C697" s="242"/>
      <c r="D697" s="228" t="s">
        <v>147</v>
      </c>
      <c r="E697" s="243" t="s">
        <v>19</v>
      </c>
      <c r="F697" s="244" t="s">
        <v>1655</v>
      </c>
      <c r="G697" s="242"/>
      <c r="H697" s="245">
        <v>0.2</v>
      </c>
      <c r="I697" s="246"/>
      <c r="J697" s="242"/>
      <c r="K697" s="242"/>
      <c r="L697" s="247"/>
      <c r="M697" s="248"/>
      <c r="N697" s="249"/>
      <c r="O697" s="249"/>
      <c r="P697" s="249"/>
      <c r="Q697" s="249"/>
      <c r="R697" s="249"/>
      <c r="S697" s="249"/>
      <c r="T697" s="250"/>
      <c r="AT697" s="251" t="s">
        <v>147</v>
      </c>
      <c r="AU697" s="251" t="s">
        <v>81</v>
      </c>
      <c r="AV697" s="13" t="s">
        <v>81</v>
      </c>
      <c r="AW697" s="13" t="s">
        <v>34</v>
      </c>
      <c r="AX697" s="13" t="s">
        <v>72</v>
      </c>
      <c r="AY697" s="251" t="s">
        <v>136</v>
      </c>
    </row>
    <row r="698" spans="2:51" s="13" customFormat="1" ht="12">
      <c r="B698" s="241"/>
      <c r="C698" s="242"/>
      <c r="D698" s="228" t="s">
        <v>147</v>
      </c>
      <c r="E698" s="243" t="s">
        <v>19</v>
      </c>
      <c r="F698" s="244" t="s">
        <v>1656</v>
      </c>
      <c r="G698" s="242"/>
      <c r="H698" s="245">
        <v>6.9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AT698" s="251" t="s">
        <v>147</v>
      </c>
      <c r="AU698" s="251" t="s">
        <v>81</v>
      </c>
      <c r="AV698" s="13" t="s">
        <v>81</v>
      </c>
      <c r="AW698" s="13" t="s">
        <v>34</v>
      </c>
      <c r="AX698" s="13" t="s">
        <v>72</v>
      </c>
      <c r="AY698" s="251" t="s">
        <v>136</v>
      </c>
    </row>
    <row r="699" spans="2:51" s="13" customFormat="1" ht="12">
      <c r="B699" s="241"/>
      <c r="C699" s="242"/>
      <c r="D699" s="228" t="s">
        <v>147</v>
      </c>
      <c r="E699" s="243" t="s">
        <v>19</v>
      </c>
      <c r="F699" s="244" t="s">
        <v>1657</v>
      </c>
      <c r="G699" s="242"/>
      <c r="H699" s="245">
        <v>0.22</v>
      </c>
      <c r="I699" s="246"/>
      <c r="J699" s="242"/>
      <c r="K699" s="242"/>
      <c r="L699" s="247"/>
      <c r="M699" s="248"/>
      <c r="N699" s="249"/>
      <c r="O699" s="249"/>
      <c r="P699" s="249"/>
      <c r="Q699" s="249"/>
      <c r="R699" s="249"/>
      <c r="S699" s="249"/>
      <c r="T699" s="250"/>
      <c r="AT699" s="251" t="s">
        <v>147</v>
      </c>
      <c r="AU699" s="251" t="s">
        <v>81</v>
      </c>
      <c r="AV699" s="13" t="s">
        <v>81</v>
      </c>
      <c r="AW699" s="13" t="s">
        <v>34</v>
      </c>
      <c r="AX699" s="13" t="s">
        <v>72</v>
      </c>
      <c r="AY699" s="251" t="s">
        <v>136</v>
      </c>
    </row>
    <row r="700" spans="2:51" s="14" customFormat="1" ht="12">
      <c r="B700" s="252"/>
      <c r="C700" s="253"/>
      <c r="D700" s="228" t="s">
        <v>147</v>
      </c>
      <c r="E700" s="254" t="s">
        <v>19</v>
      </c>
      <c r="F700" s="255" t="s">
        <v>150</v>
      </c>
      <c r="G700" s="253"/>
      <c r="H700" s="256">
        <v>12.72</v>
      </c>
      <c r="I700" s="257"/>
      <c r="J700" s="253"/>
      <c r="K700" s="253"/>
      <c r="L700" s="258"/>
      <c r="M700" s="259"/>
      <c r="N700" s="260"/>
      <c r="O700" s="260"/>
      <c r="P700" s="260"/>
      <c r="Q700" s="260"/>
      <c r="R700" s="260"/>
      <c r="S700" s="260"/>
      <c r="T700" s="261"/>
      <c r="AT700" s="262" t="s">
        <v>147</v>
      </c>
      <c r="AU700" s="262" t="s">
        <v>81</v>
      </c>
      <c r="AV700" s="14" t="s">
        <v>143</v>
      </c>
      <c r="AW700" s="14" t="s">
        <v>34</v>
      </c>
      <c r="AX700" s="14" t="s">
        <v>79</v>
      </c>
      <c r="AY700" s="262" t="s">
        <v>136</v>
      </c>
    </row>
    <row r="701" spans="2:65" s="1" customFormat="1" ht="20.4" customHeight="1">
      <c r="B701" s="39"/>
      <c r="C701" s="216" t="s">
        <v>812</v>
      </c>
      <c r="D701" s="216" t="s">
        <v>138</v>
      </c>
      <c r="E701" s="217" t="s">
        <v>791</v>
      </c>
      <c r="F701" s="218" t="s">
        <v>792</v>
      </c>
      <c r="G701" s="219" t="s">
        <v>141</v>
      </c>
      <c r="H701" s="220">
        <v>12.72</v>
      </c>
      <c r="I701" s="221"/>
      <c r="J701" s="222">
        <f>ROUND(I701*H701,2)</f>
        <v>0</v>
      </c>
      <c r="K701" s="218" t="s">
        <v>142</v>
      </c>
      <c r="L701" s="44"/>
      <c r="M701" s="223" t="s">
        <v>19</v>
      </c>
      <c r="N701" s="224" t="s">
        <v>43</v>
      </c>
      <c r="O701" s="80"/>
      <c r="P701" s="225">
        <f>O701*H701</f>
        <v>0</v>
      </c>
      <c r="Q701" s="225">
        <v>0</v>
      </c>
      <c r="R701" s="225">
        <f>Q701*H701</f>
        <v>0</v>
      </c>
      <c r="S701" s="225">
        <v>0</v>
      </c>
      <c r="T701" s="226">
        <f>S701*H701</f>
        <v>0</v>
      </c>
      <c r="AR701" s="18" t="s">
        <v>143</v>
      </c>
      <c r="AT701" s="18" t="s">
        <v>138</v>
      </c>
      <c r="AU701" s="18" t="s">
        <v>81</v>
      </c>
      <c r="AY701" s="18" t="s">
        <v>136</v>
      </c>
      <c r="BE701" s="227">
        <f>IF(N701="základní",J701,0)</f>
        <v>0</v>
      </c>
      <c r="BF701" s="227">
        <f>IF(N701="snížená",J701,0)</f>
        <v>0</v>
      </c>
      <c r="BG701" s="227">
        <f>IF(N701="zákl. přenesená",J701,0)</f>
        <v>0</v>
      </c>
      <c r="BH701" s="227">
        <f>IF(N701="sníž. přenesená",J701,0)</f>
        <v>0</v>
      </c>
      <c r="BI701" s="227">
        <f>IF(N701="nulová",J701,0)</f>
        <v>0</v>
      </c>
      <c r="BJ701" s="18" t="s">
        <v>79</v>
      </c>
      <c r="BK701" s="227">
        <f>ROUND(I701*H701,2)</f>
        <v>0</v>
      </c>
      <c r="BL701" s="18" t="s">
        <v>143</v>
      </c>
      <c r="BM701" s="18" t="s">
        <v>1658</v>
      </c>
    </row>
    <row r="702" spans="2:47" s="1" customFormat="1" ht="12">
      <c r="B702" s="39"/>
      <c r="C702" s="40"/>
      <c r="D702" s="228" t="s">
        <v>145</v>
      </c>
      <c r="E702" s="40"/>
      <c r="F702" s="229" t="s">
        <v>794</v>
      </c>
      <c r="G702" s="40"/>
      <c r="H702" s="40"/>
      <c r="I702" s="143"/>
      <c r="J702" s="40"/>
      <c r="K702" s="40"/>
      <c r="L702" s="44"/>
      <c r="M702" s="230"/>
      <c r="N702" s="80"/>
      <c r="O702" s="80"/>
      <c r="P702" s="80"/>
      <c r="Q702" s="80"/>
      <c r="R702" s="80"/>
      <c r="S702" s="80"/>
      <c r="T702" s="81"/>
      <c r="AT702" s="18" t="s">
        <v>145</v>
      </c>
      <c r="AU702" s="18" t="s">
        <v>81</v>
      </c>
    </row>
    <row r="703" spans="2:51" s="12" customFormat="1" ht="12">
      <c r="B703" s="231"/>
      <c r="C703" s="232"/>
      <c r="D703" s="228" t="s">
        <v>147</v>
      </c>
      <c r="E703" s="233" t="s">
        <v>19</v>
      </c>
      <c r="F703" s="234" t="s">
        <v>795</v>
      </c>
      <c r="G703" s="232"/>
      <c r="H703" s="233" t="s">
        <v>19</v>
      </c>
      <c r="I703" s="235"/>
      <c r="J703" s="232"/>
      <c r="K703" s="232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147</v>
      </c>
      <c r="AU703" s="240" t="s">
        <v>81</v>
      </c>
      <c r="AV703" s="12" t="s">
        <v>79</v>
      </c>
      <c r="AW703" s="12" t="s">
        <v>34</v>
      </c>
      <c r="AX703" s="12" t="s">
        <v>72</v>
      </c>
      <c r="AY703" s="240" t="s">
        <v>136</v>
      </c>
    </row>
    <row r="704" spans="2:51" s="13" customFormat="1" ht="12">
      <c r="B704" s="241"/>
      <c r="C704" s="242"/>
      <c r="D704" s="228" t="s">
        <v>147</v>
      </c>
      <c r="E704" s="243" t="s">
        <v>19</v>
      </c>
      <c r="F704" s="244" t="s">
        <v>1659</v>
      </c>
      <c r="G704" s="242"/>
      <c r="H704" s="245">
        <v>12.72</v>
      </c>
      <c r="I704" s="246"/>
      <c r="J704" s="242"/>
      <c r="K704" s="242"/>
      <c r="L704" s="247"/>
      <c r="M704" s="248"/>
      <c r="N704" s="249"/>
      <c r="O704" s="249"/>
      <c r="P704" s="249"/>
      <c r="Q704" s="249"/>
      <c r="R704" s="249"/>
      <c r="S704" s="249"/>
      <c r="T704" s="250"/>
      <c r="AT704" s="251" t="s">
        <v>147</v>
      </c>
      <c r="AU704" s="251" t="s">
        <v>81</v>
      </c>
      <c r="AV704" s="13" t="s">
        <v>81</v>
      </c>
      <c r="AW704" s="13" t="s">
        <v>34</v>
      </c>
      <c r="AX704" s="13" t="s">
        <v>72</v>
      </c>
      <c r="AY704" s="251" t="s">
        <v>136</v>
      </c>
    </row>
    <row r="705" spans="2:51" s="14" customFormat="1" ht="12">
      <c r="B705" s="252"/>
      <c r="C705" s="253"/>
      <c r="D705" s="228" t="s">
        <v>147</v>
      </c>
      <c r="E705" s="254" t="s">
        <v>19</v>
      </c>
      <c r="F705" s="255" t="s">
        <v>150</v>
      </c>
      <c r="G705" s="253"/>
      <c r="H705" s="256">
        <v>12.72</v>
      </c>
      <c r="I705" s="257"/>
      <c r="J705" s="253"/>
      <c r="K705" s="253"/>
      <c r="L705" s="258"/>
      <c r="M705" s="259"/>
      <c r="N705" s="260"/>
      <c r="O705" s="260"/>
      <c r="P705" s="260"/>
      <c r="Q705" s="260"/>
      <c r="R705" s="260"/>
      <c r="S705" s="260"/>
      <c r="T705" s="261"/>
      <c r="AT705" s="262" t="s">
        <v>147</v>
      </c>
      <c r="AU705" s="262" t="s">
        <v>81</v>
      </c>
      <c r="AV705" s="14" t="s">
        <v>143</v>
      </c>
      <c r="AW705" s="14" t="s">
        <v>34</v>
      </c>
      <c r="AX705" s="14" t="s">
        <v>79</v>
      </c>
      <c r="AY705" s="262" t="s">
        <v>136</v>
      </c>
    </row>
    <row r="706" spans="2:65" s="1" customFormat="1" ht="20.4" customHeight="1">
      <c r="B706" s="39"/>
      <c r="C706" s="216" t="s">
        <v>820</v>
      </c>
      <c r="D706" s="216" t="s">
        <v>138</v>
      </c>
      <c r="E706" s="217" t="s">
        <v>798</v>
      </c>
      <c r="F706" s="218" t="s">
        <v>799</v>
      </c>
      <c r="G706" s="219" t="s">
        <v>343</v>
      </c>
      <c r="H706" s="220">
        <v>0.007</v>
      </c>
      <c r="I706" s="221"/>
      <c r="J706" s="222">
        <f>ROUND(I706*H706,2)</f>
        <v>0</v>
      </c>
      <c r="K706" s="218" t="s">
        <v>142</v>
      </c>
      <c r="L706" s="44"/>
      <c r="M706" s="223" t="s">
        <v>19</v>
      </c>
      <c r="N706" s="224" t="s">
        <v>43</v>
      </c>
      <c r="O706" s="80"/>
      <c r="P706" s="225">
        <f>O706*H706</f>
        <v>0</v>
      </c>
      <c r="Q706" s="225">
        <v>1.04711</v>
      </c>
      <c r="R706" s="225">
        <f>Q706*H706</f>
        <v>0.00732977</v>
      </c>
      <c r="S706" s="225">
        <v>0</v>
      </c>
      <c r="T706" s="226">
        <f>S706*H706</f>
        <v>0</v>
      </c>
      <c r="AR706" s="18" t="s">
        <v>143</v>
      </c>
      <c r="AT706" s="18" t="s">
        <v>138</v>
      </c>
      <c r="AU706" s="18" t="s">
        <v>81</v>
      </c>
      <c r="AY706" s="18" t="s">
        <v>136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8" t="s">
        <v>79</v>
      </c>
      <c r="BK706" s="227">
        <f>ROUND(I706*H706,2)</f>
        <v>0</v>
      </c>
      <c r="BL706" s="18" t="s">
        <v>143</v>
      </c>
      <c r="BM706" s="18" t="s">
        <v>1660</v>
      </c>
    </row>
    <row r="707" spans="2:47" s="1" customFormat="1" ht="12">
      <c r="B707" s="39"/>
      <c r="C707" s="40"/>
      <c r="D707" s="228" t="s">
        <v>145</v>
      </c>
      <c r="E707" s="40"/>
      <c r="F707" s="229" t="s">
        <v>801</v>
      </c>
      <c r="G707" s="40"/>
      <c r="H707" s="40"/>
      <c r="I707" s="143"/>
      <c r="J707" s="40"/>
      <c r="K707" s="40"/>
      <c r="L707" s="44"/>
      <c r="M707" s="230"/>
      <c r="N707" s="80"/>
      <c r="O707" s="80"/>
      <c r="P707" s="80"/>
      <c r="Q707" s="80"/>
      <c r="R707" s="80"/>
      <c r="S707" s="80"/>
      <c r="T707" s="81"/>
      <c r="AT707" s="18" t="s">
        <v>145</v>
      </c>
      <c r="AU707" s="18" t="s">
        <v>81</v>
      </c>
    </row>
    <row r="708" spans="2:51" s="12" customFormat="1" ht="12">
      <c r="B708" s="231"/>
      <c r="C708" s="232"/>
      <c r="D708" s="228" t="s">
        <v>147</v>
      </c>
      <c r="E708" s="233" t="s">
        <v>19</v>
      </c>
      <c r="F708" s="234" t="s">
        <v>388</v>
      </c>
      <c r="G708" s="232"/>
      <c r="H708" s="233" t="s">
        <v>19</v>
      </c>
      <c r="I708" s="235"/>
      <c r="J708" s="232"/>
      <c r="K708" s="232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147</v>
      </c>
      <c r="AU708" s="240" t="s">
        <v>81</v>
      </c>
      <c r="AV708" s="12" t="s">
        <v>79</v>
      </c>
      <c r="AW708" s="12" t="s">
        <v>34</v>
      </c>
      <c r="AX708" s="12" t="s">
        <v>72</v>
      </c>
      <c r="AY708" s="240" t="s">
        <v>136</v>
      </c>
    </row>
    <row r="709" spans="2:51" s="12" customFormat="1" ht="12">
      <c r="B709" s="231"/>
      <c r="C709" s="232"/>
      <c r="D709" s="228" t="s">
        <v>147</v>
      </c>
      <c r="E709" s="233" t="s">
        <v>19</v>
      </c>
      <c r="F709" s="234" t="s">
        <v>778</v>
      </c>
      <c r="G709" s="232"/>
      <c r="H709" s="233" t="s">
        <v>19</v>
      </c>
      <c r="I709" s="235"/>
      <c r="J709" s="232"/>
      <c r="K709" s="232"/>
      <c r="L709" s="236"/>
      <c r="M709" s="237"/>
      <c r="N709" s="238"/>
      <c r="O709" s="238"/>
      <c r="P709" s="238"/>
      <c r="Q709" s="238"/>
      <c r="R709" s="238"/>
      <c r="S709" s="238"/>
      <c r="T709" s="239"/>
      <c r="AT709" s="240" t="s">
        <v>147</v>
      </c>
      <c r="AU709" s="240" t="s">
        <v>81</v>
      </c>
      <c r="AV709" s="12" t="s">
        <v>79</v>
      </c>
      <c r="AW709" s="12" t="s">
        <v>34</v>
      </c>
      <c r="AX709" s="12" t="s">
        <v>72</v>
      </c>
      <c r="AY709" s="240" t="s">
        <v>136</v>
      </c>
    </row>
    <row r="710" spans="2:51" s="12" customFormat="1" ht="12">
      <c r="B710" s="231"/>
      <c r="C710" s="232"/>
      <c r="D710" s="228" t="s">
        <v>147</v>
      </c>
      <c r="E710" s="233" t="s">
        <v>19</v>
      </c>
      <c r="F710" s="234" t="s">
        <v>802</v>
      </c>
      <c r="G710" s="232"/>
      <c r="H710" s="233" t="s">
        <v>19</v>
      </c>
      <c r="I710" s="235"/>
      <c r="J710" s="232"/>
      <c r="K710" s="232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147</v>
      </c>
      <c r="AU710" s="240" t="s">
        <v>81</v>
      </c>
      <c r="AV710" s="12" t="s">
        <v>79</v>
      </c>
      <c r="AW710" s="12" t="s">
        <v>34</v>
      </c>
      <c r="AX710" s="12" t="s">
        <v>72</v>
      </c>
      <c r="AY710" s="240" t="s">
        <v>136</v>
      </c>
    </row>
    <row r="711" spans="2:51" s="13" customFormat="1" ht="12">
      <c r="B711" s="241"/>
      <c r="C711" s="242"/>
      <c r="D711" s="228" t="s">
        <v>147</v>
      </c>
      <c r="E711" s="243" t="s">
        <v>19</v>
      </c>
      <c r="F711" s="244" t="s">
        <v>1661</v>
      </c>
      <c r="G711" s="242"/>
      <c r="H711" s="245">
        <v>0.007</v>
      </c>
      <c r="I711" s="246"/>
      <c r="J711" s="242"/>
      <c r="K711" s="242"/>
      <c r="L711" s="247"/>
      <c r="M711" s="248"/>
      <c r="N711" s="249"/>
      <c r="O711" s="249"/>
      <c r="P711" s="249"/>
      <c r="Q711" s="249"/>
      <c r="R711" s="249"/>
      <c r="S711" s="249"/>
      <c r="T711" s="250"/>
      <c r="AT711" s="251" t="s">
        <v>147</v>
      </c>
      <c r="AU711" s="251" t="s">
        <v>81</v>
      </c>
      <c r="AV711" s="13" t="s">
        <v>81</v>
      </c>
      <c r="AW711" s="13" t="s">
        <v>34</v>
      </c>
      <c r="AX711" s="13" t="s">
        <v>72</v>
      </c>
      <c r="AY711" s="251" t="s">
        <v>136</v>
      </c>
    </row>
    <row r="712" spans="2:51" s="14" customFormat="1" ht="12">
      <c r="B712" s="252"/>
      <c r="C712" s="253"/>
      <c r="D712" s="228" t="s">
        <v>147</v>
      </c>
      <c r="E712" s="254" t="s">
        <v>19</v>
      </c>
      <c r="F712" s="255" t="s">
        <v>150</v>
      </c>
      <c r="G712" s="253"/>
      <c r="H712" s="256">
        <v>0.007</v>
      </c>
      <c r="I712" s="257"/>
      <c r="J712" s="253"/>
      <c r="K712" s="253"/>
      <c r="L712" s="258"/>
      <c r="M712" s="259"/>
      <c r="N712" s="260"/>
      <c r="O712" s="260"/>
      <c r="P712" s="260"/>
      <c r="Q712" s="260"/>
      <c r="R712" s="260"/>
      <c r="S712" s="260"/>
      <c r="T712" s="261"/>
      <c r="AT712" s="262" t="s">
        <v>147</v>
      </c>
      <c r="AU712" s="262" t="s">
        <v>81</v>
      </c>
      <c r="AV712" s="14" t="s">
        <v>143</v>
      </c>
      <c r="AW712" s="14" t="s">
        <v>34</v>
      </c>
      <c r="AX712" s="14" t="s">
        <v>79</v>
      </c>
      <c r="AY712" s="262" t="s">
        <v>136</v>
      </c>
    </row>
    <row r="713" spans="2:65" s="1" customFormat="1" ht="20.4" customHeight="1">
      <c r="B713" s="39"/>
      <c r="C713" s="216" t="s">
        <v>831</v>
      </c>
      <c r="D713" s="216" t="s">
        <v>138</v>
      </c>
      <c r="E713" s="217" t="s">
        <v>805</v>
      </c>
      <c r="F713" s="218" t="s">
        <v>806</v>
      </c>
      <c r="G713" s="219" t="s">
        <v>343</v>
      </c>
      <c r="H713" s="220">
        <v>0.189</v>
      </c>
      <c r="I713" s="221"/>
      <c r="J713" s="222">
        <f>ROUND(I713*H713,2)</f>
        <v>0</v>
      </c>
      <c r="K713" s="218" t="s">
        <v>142</v>
      </c>
      <c r="L713" s="44"/>
      <c r="M713" s="223" t="s">
        <v>19</v>
      </c>
      <c r="N713" s="224" t="s">
        <v>43</v>
      </c>
      <c r="O713" s="80"/>
      <c r="P713" s="225">
        <f>O713*H713</f>
        <v>0</v>
      </c>
      <c r="Q713" s="225">
        <v>1.11277</v>
      </c>
      <c r="R713" s="225">
        <f>Q713*H713</f>
        <v>0.21031353</v>
      </c>
      <c r="S713" s="225">
        <v>0</v>
      </c>
      <c r="T713" s="226">
        <f>S713*H713</f>
        <v>0</v>
      </c>
      <c r="AR713" s="18" t="s">
        <v>143</v>
      </c>
      <c r="AT713" s="18" t="s">
        <v>138</v>
      </c>
      <c r="AU713" s="18" t="s">
        <v>81</v>
      </c>
      <c r="AY713" s="18" t="s">
        <v>136</v>
      </c>
      <c r="BE713" s="227">
        <f>IF(N713="základní",J713,0)</f>
        <v>0</v>
      </c>
      <c r="BF713" s="227">
        <f>IF(N713="snížená",J713,0)</f>
        <v>0</v>
      </c>
      <c r="BG713" s="227">
        <f>IF(N713="zákl. přenesená",J713,0)</f>
        <v>0</v>
      </c>
      <c r="BH713" s="227">
        <f>IF(N713="sníž. přenesená",J713,0)</f>
        <v>0</v>
      </c>
      <c r="BI713" s="227">
        <f>IF(N713="nulová",J713,0)</f>
        <v>0</v>
      </c>
      <c r="BJ713" s="18" t="s">
        <v>79</v>
      </c>
      <c r="BK713" s="227">
        <f>ROUND(I713*H713,2)</f>
        <v>0</v>
      </c>
      <c r="BL713" s="18" t="s">
        <v>143</v>
      </c>
      <c r="BM713" s="18" t="s">
        <v>1662</v>
      </c>
    </row>
    <row r="714" spans="2:47" s="1" customFormat="1" ht="12">
      <c r="B714" s="39"/>
      <c r="C714" s="40"/>
      <c r="D714" s="228" t="s">
        <v>145</v>
      </c>
      <c r="E714" s="40"/>
      <c r="F714" s="229" t="s">
        <v>808</v>
      </c>
      <c r="G714" s="40"/>
      <c r="H714" s="40"/>
      <c r="I714" s="143"/>
      <c r="J714" s="40"/>
      <c r="K714" s="40"/>
      <c r="L714" s="44"/>
      <c r="M714" s="230"/>
      <c r="N714" s="80"/>
      <c r="O714" s="80"/>
      <c r="P714" s="80"/>
      <c r="Q714" s="80"/>
      <c r="R714" s="80"/>
      <c r="S714" s="80"/>
      <c r="T714" s="81"/>
      <c r="AT714" s="18" t="s">
        <v>145</v>
      </c>
      <c r="AU714" s="18" t="s">
        <v>81</v>
      </c>
    </row>
    <row r="715" spans="2:51" s="12" customFormat="1" ht="12">
      <c r="B715" s="231"/>
      <c r="C715" s="232"/>
      <c r="D715" s="228" t="s">
        <v>147</v>
      </c>
      <c r="E715" s="233" t="s">
        <v>19</v>
      </c>
      <c r="F715" s="234" t="s">
        <v>388</v>
      </c>
      <c r="G715" s="232"/>
      <c r="H715" s="233" t="s">
        <v>19</v>
      </c>
      <c r="I715" s="235"/>
      <c r="J715" s="232"/>
      <c r="K715" s="232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147</v>
      </c>
      <c r="AU715" s="240" t="s">
        <v>81</v>
      </c>
      <c r="AV715" s="12" t="s">
        <v>79</v>
      </c>
      <c r="AW715" s="12" t="s">
        <v>34</v>
      </c>
      <c r="AX715" s="12" t="s">
        <v>72</v>
      </c>
      <c r="AY715" s="240" t="s">
        <v>136</v>
      </c>
    </row>
    <row r="716" spans="2:51" s="12" customFormat="1" ht="12">
      <c r="B716" s="231"/>
      <c r="C716" s="232"/>
      <c r="D716" s="228" t="s">
        <v>147</v>
      </c>
      <c r="E716" s="233" t="s">
        <v>19</v>
      </c>
      <c r="F716" s="234" t="s">
        <v>778</v>
      </c>
      <c r="G716" s="232"/>
      <c r="H716" s="233" t="s">
        <v>19</v>
      </c>
      <c r="I716" s="235"/>
      <c r="J716" s="232"/>
      <c r="K716" s="232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147</v>
      </c>
      <c r="AU716" s="240" t="s">
        <v>81</v>
      </c>
      <c r="AV716" s="12" t="s">
        <v>79</v>
      </c>
      <c r="AW716" s="12" t="s">
        <v>34</v>
      </c>
      <c r="AX716" s="12" t="s">
        <v>72</v>
      </c>
      <c r="AY716" s="240" t="s">
        <v>136</v>
      </c>
    </row>
    <row r="717" spans="2:51" s="12" customFormat="1" ht="12">
      <c r="B717" s="231"/>
      <c r="C717" s="232"/>
      <c r="D717" s="228" t="s">
        <v>147</v>
      </c>
      <c r="E717" s="233" t="s">
        <v>19</v>
      </c>
      <c r="F717" s="234" t="s">
        <v>809</v>
      </c>
      <c r="G717" s="232"/>
      <c r="H717" s="233" t="s">
        <v>19</v>
      </c>
      <c r="I717" s="235"/>
      <c r="J717" s="232"/>
      <c r="K717" s="232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147</v>
      </c>
      <c r="AU717" s="240" t="s">
        <v>81</v>
      </c>
      <c r="AV717" s="12" t="s">
        <v>79</v>
      </c>
      <c r="AW717" s="12" t="s">
        <v>34</v>
      </c>
      <c r="AX717" s="12" t="s">
        <v>72</v>
      </c>
      <c r="AY717" s="240" t="s">
        <v>136</v>
      </c>
    </row>
    <row r="718" spans="2:51" s="13" customFormat="1" ht="12">
      <c r="B718" s="241"/>
      <c r="C718" s="242"/>
      <c r="D718" s="228" t="s">
        <v>147</v>
      </c>
      <c r="E718" s="243" t="s">
        <v>19</v>
      </c>
      <c r="F718" s="244" t="s">
        <v>1663</v>
      </c>
      <c r="G718" s="242"/>
      <c r="H718" s="245">
        <v>0.079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AT718" s="251" t="s">
        <v>147</v>
      </c>
      <c r="AU718" s="251" t="s">
        <v>81</v>
      </c>
      <c r="AV718" s="13" t="s">
        <v>81</v>
      </c>
      <c r="AW718" s="13" t="s">
        <v>34</v>
      </c>
      <c r="AX718" s="13" t="s">
        <v>72</v>
      </c>
      <c r="AY718" s="251" t="s">
        <v>136</v>
      </c>
    </row>
    <row r="719" spans="2:51" s="13" customFormat="1" ht="12">
      <c r="B719" s="241"/>
      <c r="C719" s="242"/>
      <c r="D719" s="228" t="s">
        <v>147</v>
      </c>
      <c r="E719" s="243" t="s">
        <v>19</v>
      </c>
      <c r="F719" s="244" t="s">
        <v>1664</v>
      </c>
      <c r="G719" s="242"/>
      <c r="H719" s="245">
        <v>0.11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AT719" s="251" t="s">
        <v>147</v>
      </c>
      <c r="AU719" s="251" t="s">
        <v>81</v>
      </c>
      <c r="AV719" s="13" t="s">
        <v>81</v>
      </c>
      <c r="AW719" s="13" t="s">
        <v>34</v>
      </c>
      <c r="AX719" s="13" t="s">
        <v>72</v>
      </c>
      <c r="AY719" s="251" t="s">
        <v>136</v>
      </c>
    </row>
    <row r="720" spans="2:51" s="14" customFormat="1" ht="12">
      <c r="B720" s="252"/>
      <c r="C720" s="253"/>
      <c r="D720" s="228" t="s">
        <v>147</v>
      </c>
      <c r="E720" s="254" t="s">
        <v>19</v>
      </c>
      <c r="F720" s="255" t="s">
        <v>150</v>
      </c>
      <c r="G720" s="253"/>
      <c r="H720" s="256">
        <v>0.189</v>
      </c>
      <c r="I720" s="257"/>
      <c r="J720" s="253"/>
      <c r="K720" s="253"/>
      <c r="L720" s="258"/>
      <c r="M720" s="259"/>
      <c r="N720" s="260"/>
      <c r="O720" s="260"/>
      <c r="P720" s="260"/>
      <c r="Q720" s="260"/>
      <c r="R720" s="260"/>
      <c r="S720" s="260"/>
      <c r="T720" s="261"/>
      <c r="AT720" s="262" t="s">
        <v>147</v>
      </c>
      <c r="AU720" s="262" t="s">
        <v>81</v>
      </c>
      <c r="AV720" s="14" t="s">
        <v>143</v>
      </c>
      <c r="AW720" s="14" t="s">
        <v>34</v>
      </c>
      <c r="AX720" s="14" t="s">
        <v>79</v>
      </c>
      <c r="AY720" s="262" t="s">
        <v>136</v>
      </c>
    </row>
    <row r="721" spans="2:65" s="1" customFormat="1" ht="20.4" customHeight="1">
      <c r="B721" s="39"/>
      <c r="C721" s="216" t="s">
        <v>841</v>
      </c>
      <c r="D721" s="216" t="s">
        <v>138</v>
      </c>
      <c r="E721" s="217" t="s">
        <v>813</v>
      </c>
      <c r="F721" s="218" t="s">
        <v>814</v>
      </c>
      <c r="G721" s="219" t="s">
        <v>165</v>
      </c>
      <c r="H721" s="220">
        <v>14.78</v>
      </c>
      <c r="I721" s="221"/>
      <c r="J721" s="222">
        <f>ROUND(I721*H721,2)</f>
        <v>0</v>
      </c>
      <c r="K721" s="218" t="s">
        <v>142</v>
      </c>
      <c r="L721" s="44"/>
      <c r="M721" s="223" t="s">
        <v>19</v>
      </c>
      <c r="N721" s="224" t="s">
        <v>43</v>
      </c>
      <c r="O721" s="80"/>
      <c r="P721" s="225">
        <f>O721*H721</f>
        <v>0</v>
      </c>
      <c r="Q721" s="225">
        <v>3.11388</v>
      </c>
      <c r="R721" s="225">
        <f>Q721*H721</f>
        <v>46.023146399999995</v>
      </c>
      <c r="S721" s="225">
        <v>0</v>
      </c>
      <c r="T721" s="226">
        <f>S721*H721</f>
        <v>0</v>
      </c>
      <c r="AR721" s="18" t="s">
        <v>143</v>
      </c>
      <c r="AT721" s="18" t="s">
        <v>138</v>
      </c>
      <c r="AU721" s="18" t="s">
        <v>81</v>
      </c>
      <c r="AY721" s="18" t="s">
        <v>136</v>
      </c>
      <c r="BE721" s="227">
        <f>IF(N721="základní",J721,0)</f>
        <v>0</v>
      </c>
      <c r="BF721" s="227">
        <f>IF(N721="snížená",J721,0)</f>
        <v>0</v>
      </c>
      <c r="BG721" s="227">
        <f>IF(N721="zákl. přenesená",J721,0)</f>
        <v>0</v>
      </c>
      <c r="BH721" s="227">
        <f>IF(N721="sníž. přenesená",J721,0)</f>
        <v>0</v>
      </c>
      <c r="BI721" s="227">
        <f>IF(N721="nulová",J721,0)</f>
        <v>0</v>
      </c>
      <c r="BJ721" s="18" t="s">
        <v>79</v>
      </c>
      <c r="BK721" s="227">
        <f>ROUND(I721*H721,2)</f>
        <v>0</v>
      </c>
      <c r="BL721" s="18" t="s">
        <v>143</v>
      </c>
      <c r="BM721" s="18" t="s">
        <v>1665</v>
      </c>
    </row>
    <row r="722" spans="2:47" s="1" customFormat="1" ht="12">
      <c r="B722" s="39"/>
      <c r="C722" s="40"/>
      <c r="D722" s="228" t="s">
        <v>145</v>
      </c>
      <c r="E722" s="40"/>
      <c r="F722" s="229" t="s">
        <v>816</v>
      </c>
      <c r="G722" s="40"/>
      <c r="H722" s="40"/>
      <c r="I722" s="143"/>
      <c r="J722" s="40"/>
      <c r="K722" s="40"/>
      <c r="L722" s="44"/>
      <c r="M722" s="230"/>
      <c r="N722" s="80"/>
      <c r="O722" s="80"/>
      <c r="P722" s="80"/>
      <c r="Q722" s="80"/>
      <c r="R722" s="80"/>
      <c r="S722" s="80"/>
      <c r="T722" s="81"/>
      <c r="AT722" s="18" t="s">
        <v>145</v>
      </c>
      <c r="AU722" s="18" t="s">
        <v>81</v>
      </c>
    </row>
    <row r="723" spans="2:51" s="12" customFormat="1" ht="12">
      <c r="B723" s="231"/>
      <c r="C723" s="232"/>
      <c r="D723" s="228" t="s">
        <v>147</v>
      </c>
      <c r="E723" s="233" t="s">
        <v>19</v>
      </c>
      <c r="F723" s="234" t="s">
        <v>817</v>
      </c>
      <c r="G723" s="232"/>
      <c r="H723" s="233" t="s">
        <v>19</v>
      </c>
      <c r="I723" s="235"/>
      <c r="J723" s="232"/>
      <c r="K723" s="232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147</v>
      </c>
      <c r="AU723" s="240" t="s">
        <v>81</v>
      </c>
      <c r="AV723" s="12" t="s">
        <v>79</v>
      </c>
      <c r="AW723" s="12" t="s">
        <v>34</v>
      </c>
      <c r="AX723" s="12" t="s">
        <v>72</v>
      </c>
      <c r="AY723" s="240" t="s">
        <v>136</v>
      </c>
    </row>
    <row r="724" spans="2:51" s="12" customFormat="1" ht="12">
      <c r="B724" s="231"/>
      <c r="C724" s="232"/>
      <c r="D724" s="228" t="s">
        <v>147</v>
      </c>
      <c r="E724" s="233" t="s">
        <v>19</v>
      </c>
      <c r="F724" s="234" t="s">
        <v>818</v>
      </c>
      <c r="G724" s="232"/>
      <c r="H724" s="233" t="s">
        <v>19</v>
      </c>
      <c r="I724" s="235"/>
      <c r="J724" s="232"/>
      <c r="K724" s="232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147</v>
      </c>
      <c r="AU724" s="240" t="s">
        <v>81</v>
      </c>
      <c r="AV724" s="12" t="s">
        <v>79</v>
      </c>
      <c r="AW724" s="12" t="s">
        <v>34</v>
      </c>
      <c r="AX724" s="12" t="s">
        <v>72</v>
      </c>
      <c r="AY724" s="240" t="s">
        <v>136</v>
      </c>
    </row>
    <row r="725" spans="2:51" s="13" customFormat="1" ht="12">
      <c r="B725" s="241"/>
      <c r="C725" s="242"/>
      <c r="D725" s="228" t="s">
        <v>147</v>
      </c>
      <c r="E725" s="243" t="s">
        <v>19</v>
      </c>
      <c r="F725" s="244" t="s">
        <v>1666</v>
      </c>
      <c r="G725" s="242"/>
      <c r="H725" s="245">
        <v>5.58</v>
      </c>
      <c r="I725" s="246"/>
      <c r="J725" s="242"/>
      <c r="K725" s="242"/>
      <c r="L725" s="247"/>
      <c r="M725" s="248"/>
      <c r="N725" s="249"/>
      <c r="O725" s="249"/>
      <c r="P725" s="249"/>
      <c r="Q725" s="249"/>
      <c r="R725" s="249"/>
      <c r="S725" s="249"/>
      <c r="T725" s="250"/>
      <c r="AT725" s="251" t="s">
        <v>147</v>
      </c>
      <c r="AU725" s="251" t="s">
        <v>81</v>
      </c>
      <c r="AV725" s="13" t="s">
        <v>81</v>
      </c>
      <c r="AW725" s="13" t="s">
        <v>34</v>
      </c>
      <c r="AX725" s="13" t="s">
        <v>72</v>
      </c>
      <c r="AY725" s="251" t="s">
        <v>136</v>
      </c>
    </row>
    <row r="726" spans="2:51" s="13" customFormat="1" ht="12">
      <c r="B726" s="241"/>
      <c r="C726" s="242"/>
      <c r="D726" s="228" t="s">
        <v>147</v>
      </c>
      <c r="E726" s="243" t="s">
        <v>19</v>
      </c>
      <c r="F726" s="244" t="s">
        <v>1667</v>
      </c>
      <c r="G726" s="242"/>
      <c r="H726" s="245">
        <v>9.2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AT726" s="251" t="s">
        <v>147</v>
      </c>
      <c r="AU726" s="251" t="s">
        <v>81</v>
      </c>
      <c r="AV726" s="13" t="s">
        <v>81</v>
      </c>
      <c r="AW726" s="13" t="s">
        <v>34</v>
      </c>
      <c r="AX726" s="13" t="s">
        <v>72</v>
      </c>
      <c r="AY726" s="251" t="s">
        <v>136</v>
      </c>
    </row>
    <row r="727" spans="2:51" s="14" customFormat="1" ht="12">
      <c r="B727" s="252"/>
      <c r="C727" s="253"/>
      <c r="D727" s="228" t="s">
        <v>147</v>
      </c>
      <c r="E727" s="254" t="s">
        <v>19</v>
      </c>
      <c r="F727" s="255" t="s">
        <v>150</v>
      </c>
      <c r="G727" s="253"/>
      <c r="H727" s="256">
        <v>14.78</v>
      </c>
      <c r="I727" s="257"/>
      <c r="J727" s="253"/>
      <c r="K727" s="253"/>
      <c r="L727" s="258"/>
      <c r="M727" s="259"/>
      <c r="N727" s="260"/>
      <c r="O727" s="260"/>
      <c r="P727" s="260"/>
      <c r="Q727" s="260"/>
      <c r="R727" s="260"/>
      <c r="S727" s="260"/>
      <c r="T727" s="261"/>
      <c r="AT727" s="262" t="s">
        <v>147</v>
      </c>
      <c r="AU727" s="262" t="s">
        <v>81</v>
      </c>
      <c r="AV727" s="14" t="s">
        <v>143</v>
      </c>
      <c r="AW727" s="14" t="s">
        <v>34</v>
      </c>
      <c r="AX727" s="14" t="s">
        <v>79</v>
      </c>
      <c r="AY727" s="262" t="s">
        <v>136</v>
      </c>
    </row>
    <row r="728" spans="2:65" s="1" customFormat="1" ht="20.4" customHeight="1">
      <c r="B728" s="39"/>
      <c r="C728" s="216" t="s">
        <v>848</v>
      </c>
      <c r="D728" s="216" t="s">
        <v>138</v>
      </c>
      <c r="E728" s="217" t="s">
        <v>821</v>
      </c>
      <c r="F728" s="218" t="s">
        <v>822</v>
      </c>
      <c r="G728" s="219" t="s">
        <v>165</v>
      </c>
      <c r="H728" s="220">
        <v>51.82</v>
      </c>
      <c r="I728" s="221"/>
      <c r="J728" s="222">
        <f>ROUND(I728*H728,2)</f>
        <v>0</v>
      </c>
      <c r="K728" s="218" t="s">
        <v>142</v>
      </c>
      <c r="L728" s="44"/>
      <c r="M728" s="223" t="s">
        <v>19</v>
      </c>
      <c r="N728" s="224" t="s">
        <v>43</v>
      </c>
      <c r="O728" s="80"/>
      <c r="P728" s="225">
        <f>O728*H728</f>
        <v>0</v>
      </c>
      <c r="Q728" s="225">
        <v>0</v>
      </c>
      <c r="R728" s="225">
        <f>Q728*H728</f>
        <v>0</v>
      </c>
      <c r="S728" s="225">
        <v>0</v>
      </c>
      <c r="T728" s="226">
        <f>S728*H728</f>
        <v>0</v>
      </c>
      <c r="AR728" s="18" t="s">
        <v>143</v>
      </c>
      <c r="AT728" s="18" t="s">
        <v>138</v>
      </c>
      <c r="AU728" s="18" t="s">
        <v>81</v>
      </c>
      <c r="AY728" s="18" t="s">
        <v>136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8" t="s">
        <v>79</v>
      </c>
      <c r="BK728" s="227">
        <f>ROUND(I728*H728,2)</f>
        <v>0</v>
      </c>
      <c r="BL728" s="18" t="s">
        <v>143</v>
      </c>
      <c r="BM728" s="18" t="s">
        <v>1668</v>
      </c>
    </row>
    <row r="729" spans="2:47" s="1" customFormat="1" ht="12">
      <c r="B729" s="39"/>
      <c r="C729" s="40"/>
      <c r="D729" s="228" t="s">
        <v>145</v>
      </c>
      <c r="E729" s="40"/>
      <c r="F729" s="229" t="s">
        <v>824</v>
      </c>
      <c r="G729" s="40"/>
      <c r="H729" s="40"/>
      <c r="I729" s="143"/>
      <c r="J729" s="40"/>
      <c r="K729" s="40"/>
      <c r="L729" s="44"/>
      <c r="M729" s="230"/>
      <c r="N729" s="80"/>
      <c r="O729" s="80"/>
      <c r="P729" s="80"/>
      <c r="Q729" s="80"/>
      <c r="R729" s="80"/>
      <c r="S729" s="80"/>
      <c r="T729" s="81"/>
      <c r="AT729" s="18" t="s">
        <v>145</v>
      </c>
      <c r="AU729" s="18" t="s">
        <v>81</v>
      </c>
    </row>
    <row r="730" spans="2:47" s="1" customFormat="1" ht="12">
      <c r="B730" s="39"/>
      <c r="C730" s="40"/>
      <c r="D730" s="228" t="s">
        <v>540</v>
      </c>
      <c r="E730" s="40"/>
      <c r="F730" s="273" t="s">
        <v>825</v>
      </c>
      <c r="G730" s="40"/>
      <c r="H730" s="40"/>
      <c r="I730" s="143"/>
      <c r="J730" s="40"/>
      <c r="K730" s="40"/>
      <c r="L730" s="44"/>
      <c r="M730" s="230"/>
      <c r="N730" s="80"/>
      <c r="O730" s="80"/>
      <c r="P730" s="80"/>
      <c r="Q730" s="80"/>
      <c r="R730" s="80"/>
      <c r="S730" s="80"/>
      <c r="T730" s="81"/>
      <c r="AT730" s="18" t="s">
        <v>540</v>
      </c>
      <c r="AU730" s="18" t="s">
        <v>81</v>
      </c>
    </row>
    <row r="731" spans="2:51" s="12" customFormat="1" ht="12">
      <c r="B731" s="231"/>
      <c r="C731" s="232"/>
      <c r="D731" s="228" t="s">
        <v>147</v>
      </c>
      <c r="E731" s="233" t="s">
        <v>19</v>
      </c>
      <c r="F731" s="234" t="s">
        <v>388</v>
      </c>
      <c r="G731" s="232"/>
      <c r="H731" s="233" t="s">
        <v>19</v>
      </c>
      <c r="I731" s="235"/>
      <c r="J731" s="232"/>
      <c r="K731" s="232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147</v>
      </c>
      <c r="AU731" s="240" t="s">
        <v>81</v>
      </c>
      <c r="AV731" s="12" t="s">
        <v>79</v>
      </c>
      <c r="AW731" s="12" t="s">
        <v>34</v>
      </c>
      <c r="AX731" s="12" t="s">
        <v>72</v>
      </c>
      <c r="AY731" s="240" t="s">
        <v>136</v>
      </c>
    </row>
    <row r="732" spans="2:51" s="12" customFormat="1" ht="12">
      <c r="B732" s="231"/>
      <c r="C732" s="232"/>
      <c r="D732" s="228" t="s">
        <v>147</v>
      </c>
      <c r="E732" s="233" t="s">
        <v>19</v>
      </c>
      <c r="F732" s="234" t="s">
        <v>826</v>
      </c>
      <c r="G732" s="232"/>
      <c r="H732" s="233" t="s">
        <v>19</v>
      </c>
      <c r="I732" s="235"/>
      <c r="J732" s="232"/>
      <c r="K732" s="232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147</v>
      </c>
      <c r="AU732" s="240" t="s">
        <v>81</v>
      </c>
      <c r="AV732" s="12" t="s">
        <v>79</v>
      </c>
      <c r="AW732" s="12" t="s">
        <v>34</v>
      </c>
      <c r="AX732" s="12" t="s">
        <v>72</v>
      </c>
      <c r="AY732" s="240" t="s">
        <v>136</v>
      </c>
    </row>
    <row r="733" spans="2:51" s="13" customFormat="1" ht="12">
      <c r="B733" s="241"/>
      <c r="C733" s="242"/>
      <c r="D733" s="228" t="s">
        <v>147</v>
      </c>
      <c r="E733" s="243" t="s">
        <v>19</v>
      </c>
      <c r="F733" s="244" t="s">
        <v>1669</v>
      </c>
      <c r="G733" s="242"/>
      <c r="H733" s="245">
        <v>25.2</v>
      </c>
      <c r="I733" s="246"/>
      <c r="J733" s="242"/>
      <c r="K733" s="242"/>
      <c r="L733" s="247"/>
      <c r="M733" s="248"/>
      <c r="N733" s="249"/>
      <c r="O733" s="249"/>
      <c r="P733" s="249"/>
      <c r="Q733" s="249"/>
      <c r="R733" s="249"/>
      <c r="S733" s="249"/>
      <c r="T733" s="250"/>
      <c r="AT733" s="251" t="s">
        <v>147</v>
      </c>
      <c r="AU733" s="251" t="s">
        <v>81</v>
      </c>
      <c r="AV733" s="13" t="s">
        <v>81</v>
      </c>
      <c r="AW733" s="13" t="s">
        <v>34</v>
      </c>
      <c r="AX733" s="13" t="s">
        <v>72</v>
      </c>
      <c r="AY733" s="251" t="s">
        <v>136</v>
      </c>
    </row>
    <row r="734" spans="2:51" s="13" customFormat="1" ht="12">
      <c r="B734" s="241"/>
      <c r="C734" s="242"/>
      <c r="D734" s="228" t="s">
        <v>147</v>
      </c>
      <c r="E734" s="243" t="s">
        <v>19</v>
      </c>
      <c r="F734" s="244" t="s">
        <v>1670</v>
      </c>
      <c r="G734" s="242"/>
      <c r="H734" s="245">
        <v>-5.58</v>
      </c>
      <c r="I734" s="246"/>
      <c r="J734" s="242"/>
      <c r="K734" s="242"/>
      <c r="L734" s="247"/>
      <c r="M734" s="248"/>
      <c r="N734" s="249"/>
      <c r="O734" s="249"/>
      <c r="P734" s="249"/>
      <c r="Q734" s="249"/>
      <c r="R734" s="249"/>
      <c r="S734" s="249"/>
      <c r="T734" s="250"/>
      <c r="AT734" s="251" t="s">
        <v>147</v>
      </c>
      <c r="AU734" s="251" t="s">
        <v>81</v>
      </c>
      <c r="AV734" s="13" t="s">
        <v>81</v>
      </c>
      <c r="AW734" s="13" t="s">
        <v>34</v>
      </c>
      <c r="AX734" s="13" t="s">
        <v>72</v>
      </c>
      <c r="AY734" s="251" t="s">
        <v>136</v>
      </c>
    </row>
    <row r="735" spans="2:51" s="13" customFormat="1" ht="12">
      <c r="B735" s="241"/>
      <c r="C735" s="242"/>
      <c r="D735" s="228" t="s">
        <v>147</v>
      </c>
      <c r="E735" s="243" t="s">
        <v>19</v>
      </c>
      <c r="F735" s="244" t="s">
        <v>1671</v>
      </c>
      <c r="G735" s="242"/>
      <c r="H735" s="245">
        <v>41.4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AT735" s="251" t="s">
        <v>147</v>
      </c>
      <c r="AU735" s="251" t="s">
        <v>81</v>
      </c>
      <c r="AV735" s="13" t="s">
        <v>81</v>
      </c>
      <c r="AW735" s="13" t="s">
        <v>34</v>
      </c>
      <c r="AX735" s="13" t="s">
        <v>72</v>
      </c>
      <c r="AY735" s="251" t="s">
        <v>136</v>
      </c>
    </row>
    <row r="736" spans="2:51" s="13" customFormat="1" ht="12">
      <c r="B736" s="241"/>
      <c r="C736" s="242"/>
      <c r="D736" s="228" t="s">
        <v>147</v>
      </c>
      <c r="E736" s="243" t="s">
        <v>19</v>
      </c>
      <c r="F736" s="244" t="s">
        <v>1672</v>
      </c>
      <c r="G736" s="242"/>
      <c r="H736" s="245">
        <v>-9.2</v>
      </c>
      <c r="I736" s="246"/>
      <c r="J736" s="242"/>
      <c r="K736" s="242"/>
      <c r="L736" s="247"/>
      <c r="M736" s="248"/>
      <c r="N736" s="249"/>
      <c r="O736" s="249"/>
      <c r="P736" s="249"/>
      <c r="Q736" s="249"/>
      <c r="R736" s="249"/>
      <c r="S736" s="249"/>
      <c r="T736" s="250"/>
      <c r="AT736" s="251" t="s">
        <v>147</v>
      </c>
      <c r="AU736" s="251" t="s">
        <v>81</v>
      </c>
      <c r="AV736" s="13" t="s">
        <v>81</v>
      </c>
      <c r="AW736" s="13" t="s">
        <v>34</v>
      </c>
      <c r="AX736" s="13" t="s">
        <v>72</v>
      </c>
      <c r="AY736" s="251" t="s">
        <v>136</v>
      </c>
    </row>
    <row r="737" spans="2:51" s="14" customFormat="1" ht="12">
      <c r="B737" s="252"/>
      <c r="C737" s="253"/>
      <c r="D737" s="228" t="s">
        <v>147</v>
      </c>
      <c r="E737" s="254" t="s">
        <v>19</v>
      </c>
      <c r="F737" s="255" t="s">
        <v>150</v>
      </c>
      <c r="G737" s="253"/>
      <c r="H737" s="256">
        <v>51.82</v>
      </c>
      <c r="I737" s="257"/>
      <c r="J737" s="253"/>
      <c r="K737" s="253"/>
      <c r="L737" s="258"/>
      <c r="M737" s="259"/>
      <c r="N737" s="260"/>
      <c r="O737" s="260"/>
      <c r="P737" s="260"/>
      <c r="Q737" s="260"/>
      <c r="R737" s="260"/>
      <c r="S737" s="260"/>
      <c r="T737" s="261"/>
      <c r="AT737" s="262" t="s">
        <v>147</v>
      </c>
      <c r="AU737" s="262" t="s">
        <v>81</v>
      </c>
      <c r="AV737" s="14" t="s">
        <v>143</v>
      </c>
      <c r="AW737" s="14" t="s">
        <v>34</v>
      </c>
      <c r="AX737" s="14" t="s">
        <v>79</v>
      </c>
      <c r="AY737" s="262" t="s">
        <v>136</v>
      </c>
    </row>
    <row r="738" spans="2:65" s="1" customFormat="1" ht="20.4" customHeight="1">
      <c r="B738" s="39"/>
      <c r="C738" s="216" t="s">
        <v>858</v>
      </c>
      <c r="D738" s="216" t="s">
        <v>138</v>
      </c>
      <c r="E738" s="217" t="s">
        <v>832</v>
      </c>
      <c r="F738" s="218" t="s">
        <v>833</v>
      </c>
      <c r="G738" s="219" t="s">
        <v>141</v>
      </c>
      <c r="H738" s="220">
        <v>128.6</v>
      </c>
      <c r="I738" s="221"/>
      <c r="J738" s="222">
        <f>ROUND(I738*H738,2)</f>
        <v>0</v>
      </c>
      <c r="K738" s="218" t="s">
        <v>142</v>
      </c>
      <c r="L738" s="44"/>
      <c r="M738" s="223" t="s">
        <v>19</v>
      </c>
      <c r="N738" s="224" t="s">
        <v>43</v>
      </c>
      <c r="O738" s="80"/>
      <c r="P738" s="225">
        <f>O738*H738</f>
        <v>0</v>
      </c>
      <c r="Q738" s="225">
        <v>0.00237</v>
      </c>
      <c r="R738" s="225">
        <f>Q738*H738</f>
        <v>0.304782</v>
      </c>
      <c r="S738" s="225">
        <v>0</v>
      </c>
      <c r="T738" s="226">
        <f>S738*H738</f>
        <v>0</v>
      </c>
      <c r="AR738" s="18" t="s">
        <v>143</v>
      </c>
      <c r="AT738" s="18" t="s">
        <v>138</v>
      </c>
      <c r="AU738" s="18" t="s">
        <v>81</v>
      </c>
      <c r="AY738" s="18" t="s">
        <v>136</v>
      </c>
      <c r="BE738" s="227">
        <f>IF(N738="základní",J738,0)</f>
        <v>0</v>
      </c>
      <c r="BF738" s="227">
        <f>IF(N738="snížená",J738,0)</f>
        <v>0</v>
      </c>
      <c r="BG738" s="227">
        <f>IF(N738="zákl. přenesená",J738,0)</f>
        <v>0</v>
      </c>
      <c r="BH738" s="227">
        <f>IF(N738="sníž. přenesená",J738,0)</f>
        <v>0</v>
      </c>
      <c r="BI738" s="227">
        <f>IF(N738="nulová",J738,0)</f>
        <v>0</v>
      </c>
      <c r="BJ738" s="18" t="s">
        <v>79</v>
      </c>
      <c r="BK738" s="227">
        <f>ROUND(I738*H738,2)</f>
        <v>0</v>
      </c>
      <c r="BL738" s="18" t="s">
        <v>143</v>
      </c>
      <c r="BM738" s="18" t="s">
        <v>1673</v>
      </c>
    </row>
    <row r="739" spans="2:47" s="1" customFormat="1" ht="12">
      <c r="B739" s="39"/>
      <c r="C739" s="40"/>
      <c r="D739" s="228" t="s">
        <v>145</v>
      </c>
      <c r="E739" s="40"/>
      <c r="F739" s="229" t="s">
        <v>835</v>
      </c>
      <c r="G739" s="40"/>
      <c r="H739" s="40"/>
      <c r="I739" s="143"/>
      <c r="J739" s="40"/>
      <c r="K739" s="40"/>
      <c r="L739" s="44"/>
      <c r="M739" s="230"/>
      <c r="N739" s="80"/>
      <c r="O739" s="80"/>
      <c r="P739" s="80"/>
      <c r="Q739" s="80"/>
      <c r="R739" s="80"/>
      <c r="S739" s="80"/>
      <c r="T739" s="81"/>
      <c r="AT739" s="18" t="s">
        <v>145</v>
      </c>
      <c r="AU739" s="18" t="s">
        <v>81</v>
      </c>
    </row>
    <row r="740" spans="2:51" s="12" customFormat="1" ht="12">
      <c r="B740" s="231"/>
      <c r="C740" s="232"/>
      <c r="D740" s="228" t="s">
        <v>147</v>
      </c>
      <c r="E740" s="233" t="s">
        <v>19</v>
      </c>
      <c r="F740" s="234" t="s">
        <v>388</v>
      </c>
      <c r="G740" s="232"/>
      <c r="H740" s="233" t="s">
        <v>19</v>
      </c>
      <c r="I740" s="235"/>
      <c r="J740" s="232"/>
      <c r="K740" s="232"/>
      <c r="L740" s="236"/>
      <c r="M740" s="237"/>
      <c r="N740" s="238"/>
      <c r="O740" s="238"/>
      <c r="P740" s="238"/>
      <c r="Q740" s="238"/>
      <c r="R740" s="238"/>
      <c r="S740" s="238"/>
      <c r="T740" s="239"/>
      <c r="AT740" s="240" t="s">
        <v>147</v>
      </c>
      <c r="AU740" s="240" t="s">
        <v>81</v>
      </c>
      <c r="AV740" s="12" t="s">
        <v>79</v>
      </c>
      <c r="AW740" s="12" t="s">
        <v>34</v>
      </c>
      <c r="AX740" s="12" t="s">
        <v>72</v>
      </c>
      <c r="AY740" s="240" t="s">
        <v>136</v>
      </c>
    </row>
    <row r="741" spans="2:51" s="12" customFormat="1" ht="12">
      <c r="B741" s="231"/>
      <c r="C741" s="232"/>
      <c r="D741" s="228" t="s">
        <v>147</v>
      </c>
      <c r="E741" s="233" t="s">
        <v>19</v>
      </c>
      <c r="F741" s="234" t="s">
        <v>836</v>
      </c>
      <c r="G741" s="232"/>
      <c r="H741" s="233" t="s">
        <v>19</v>
      </c>
      <c r="I741" s="235"/>
      <c r="J741" s="232"/>
      <c r="K741" s="232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147</v>
      </c>
      <c r="AU741" s="240" t="s">
        <v>81</v>
      </c>
      <c r="AV741" s="12" t="s">
        <v>79</v>
      </c>
      <c r="AW741" s="12" t="s">
        <v>34</v>
      </c>
      <c r="AX741" s="12" t="s">
        <v>72</v>
      </c>
      <c r="AY741" s="240" t="s">
        <v>136</v>
      </c>
    </row>
    <row r="742" spans="2:51" s="13" customFormat="1" ht="12">
      <c r="B742" s="241"/>
      <c r="C742" s="242"/>
      <c r="D742" s="228" t="s">
        <v>147</v>
      </c>
      <c r="E742" s="243" t="s">
        <v>19</v>
      </c>
      <c r="F742" s="244" t="s">
        <v>1674</v>
      </c>
      <c r="G742" s="242"/>
      <c r="H742" s="245">
        <v>46.8</v>
      </c>
      <c r="I742" s="246"/>
      <c r="J742" s="242"/>
      <c r="K742" s="242"/>
      <c r="L742" s="247"/>
      <c r="M742" s="248"/>
      <c r="N742" s="249"/>
      <c r="O742" s="249"/>
      <c r="P742" s="249"/>
      <c r="Q742" s="249"/>
      <c r="R742" s="249"/>
      <c r="S742" s="249"/>
      <c r="T742" s="250"/>
      <c r="AT742" s="251" t="s">
        <v>147</v>
      </c>
      <c r="AU742" s="251" t="s">
        <v>81</v>
      </c>
      <c r="AV742" s="13" t="s">
        <v>81</v>
      </c>
      <c r="AW742" s="13" t="s">
        <v>34</v>
      </c>
      <c r="AX742" s="13" t="s">
        <v>72</v>
      </c>
      <c r="AY742" s="251" t="s">
        <v>136</v>
      </c>
    </row>
    <row r="743" spans="2:51" s="13" customFormat="1" ht="12">
      <c r="B743" s="241"/>
      <c r="C743" s="242"/>
      <c r="D743" s="228" t="s">
        <v>147</v>
      </c>
      <c r="E743" s="243" t="s">
        <v>19</v>
      </c>
      <c r="F743" s="244" t="s">
        <v>1675</v>
      </c>
      <c r="G743" s="242"/>
      <c r="H743" s="245">
        <v>5.6</v>
      </c>
      <c r="I743" s="246"/>
      <c r="J743" s="242"/>
      <c r="K743" s="242"/>
      <c r="L743" s="247"/>
      <c r="M743" s="248"/>
      <c r="N743" s="249"/>
      <c r="O743" s="249"/>
      <c r="P743" s="249"/>
      <c r="Q743" s="249"/>
      <c r="R743" s="249"/>
      <c r="S743" s="249"/>
      <c r="T743" s="250"/>
      <c r="AT743" s="251" t="s">
        <v>147</v>
      </c>
      <c r="AU743" s="251" t="s">
        <v>81</v>
      </c>
      <c r="AV743" s="13" t="s">
        <v>81</v>
      </c>
      <c r="AW743" s="13" t="s">
        <v>34</v>
      </c>
      <c r="AX743" s="13" t="s">
        <v>72</v>
      </c>
      <c r="AY743" s="251" t="s">
        <v>136</v>
      </c>
    </row>
    <row r="744" spans="2:51" s="13" customFormat="1" ht="12">
      <c r="B744" s="241"/>
      <c r="C744" s="242"/>
      <c r="D744" s="228" t="s">
        <v>147</v>
      </c>
      <c r="E744" s="243" t="s">
        <v>19</v>
      </c>
      <c r="F744" s="244" t="s">
        <v>1676</v>
      </c>
      <c r="G744" s="242"/>
      <c r="H744" s="245">
        <v>69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AT744" s="251" t="s">
        <v>147</v>
      </c>
      <c r="AU744" s="251" t="s">
        <v>81</v>
      </c>
      <c r="AV744" s="13" t="s">
        <v>81</v>
      </c>
      <c r="AW744" s="13" t="s">
        <v>34</v>
      </c>
      <c r="AX744" s="13" t="s">
        <v>72</v>
      </c>
      <c r="AY744" s="251" t="s">
        <v>136</v>
      </c>
    </row>
    <row r="745" spans="2:51" s="13" customFormat="1" ht="12">
      <c r="B745" s="241"/>
      <c r="C745" s="242"/>
      <c r="D745" s="228" t="s">
        <v>147</v>
      </c>
      <c r="E745" s="243" t="s">
        <v>19</v>
      </c>
      <c r="F745" s="244" t="s">
        <v>1677</v>
      </c>
      <c r="G745" s="242"/>
      <c r="H745" s="245">
        <v>7.2</v>
      </c>
      <c r="I745" s="246"/>
      <c r="J745" s="242"/>
      <c r="K745" s="242"/>
      <c r="L745" s="247"/>
      <c r="M745" s="248"/>
      <c r="N745" s="249"/>
      <c r="O745" s="249"/>
      <c r="P745" s="249"/>
      <c r="Q745" s="249"/>
      <c r="R745" s="249"/>
      <c r="S745" s="249"/>
      <c r="T745" s="250"/>
      <c r="AT745" s="251" t="s">
        <v>147</v>
      </c>
      <c r="AU745" s="251" t="s">
        <v>81</v>
      </c>
      <c r="AV745" s="13" t="s">
        <v>81</v>
      </c>
      <c r="AW745" s="13" t="s">
        <v>34</v>
      </c>
      <c r="AX745" s="13" t="s">
        <v>72</v>
      </c>
      <c r="AY745" s="251" t="s">
        <v>136</v>
      </c>
    </row>
    <row r="746" spans="2:51" s="14" customFormat="1" ht="12">
      <c r="B746" s="252"/>
      <c r="C746" s="253"/>
      <c r="D746" s="228" t="s">
        <v>147</v>
      </c>
      <c r="E746" s="254" t="s">
        <v>19</v>
      </c>
      <c r="F746" s="255" t="s">
        <v>150</v>
      </c>
      <c r="G746" s="253"/>
      <c r="H746" s="256">
        <v>128.6</v>
      </c>
      <c r="I746" s="257"/>
      <c r="J746" s="253"/>
      <c r="K746" s="253"/>
      <c r="L746" s="258"/>
      <c r="M746" s="259"/>
      <c r="N746" s="260"/>
      <c r="O746" s="260"/>
      <c r="P746" s="260"/>
      <c r="Q746" s="260"/>
      <c r="R746" s="260"/>
      <c r="S746" s="260"/>
      <c r="T746" s="261"/>
      <c r="AT746" s="262" t="s">
        <v>147</v>
      </c>
      <c r="AU746" s="262" t="s">
        <v>81</v>
      </c>
      <c r="AV746" s="14" t="s">
        <v>143</v>
      </c>
      <c r="AW746" s="14" t="s">
        <v>34</v>
      </c>
      <c r="AX746" s="14" t="s">
        <v>79</v>
      </c>
      <c r="AY746" s="262" t="s">
        <v>136</v>
      </c>
    </row>
    <row r="747" spans="2:65" s="1" customFormat="1" ht="20.4" customHeight="1">
      <c r="B747" s="39"/>
      <c r="C747" s="216" t="s">
        <v>866</v>
      </c>
      <c r="D747" s="216" t="s">
        <v>138</v>
      </c>
      <c r="E747" s="217" t="s">
        <v>842</v>
      </c>
      <c r="F747" s="218" t="s">
        <v>843</v>
      </c>
      <c r="G747" s="219" t="s">
        <v>141</v>
      </c>
      <c r="H747" s="220">
        <v>128.6</v>
      </c>
      <c r="I747" s="221"/>
      <c r="J747" s="222">
        <f>ROUND(I747*H747,2)</f>
        <v>0</v>
      </c>
      <c r="K747" s="218" t="s">
        <v>142</v>
      </c>
      <c r="L747" s="44"/>
      <c r="M747" s="223" t="s">
        <v>19</v>
      </c>
      <c r="N747" s="224" t="s">
        <v>43</v>
      </c>
      <c r="O747" s="80"/>
      <c r="P747" s="225">
        <f>O747*H747</f>
        <v>0</v>
      </c>
      <c r="Q747" s="225">
        <v>0</v>
      </c>
      <c r="R747" s="225">
        <f>Q747*H747</f>
        <v>0</v>
      </c>
      <c r="S747" s="225">
        <v>0</v>
      </c>
      <c r="T747" s="226">
        <f>S747*H747</f>
        <v>0</v>
      </c>
      <c r="AR747" s="18" t="s">
        <v>143</v>
      </c>
      <c r="AT747" s="18" t="s">
        <v>138</v>
      </c>
      <c r="AU747" s="18" t="s">
        <v>81</v>
      </c>
      <c r="AY747" s="18" t="s">
        <v>136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18" t="s">
        <v>79</v>
      </c>
      <c r="BK747" s="227">
        <f>ROUND(I747*H747,2)</f>
        <v>0</v>
      </c>
      <c r="BL747" s="18" t="s">
        <v>143</v>
      </c>
      <c r="BM747" s="18" t="s">
        <v>1678</v>
      </c>
    </row>
    <row r="748" spans="2:47" s="1" customFormat="1" ht="12">
      <c r="B748" s="39"/>
      <c r="C748" s="40"/>
      <c r="D748" s="228" t="s">
        <v>145</v>
      </c>
      <c r="E748" s="40"/>
      <c r="F748" s="229" t="s">
        <v>845</v>
      </c>
      <c r="G748" s="40"/>
      <c r="H748" s="40"/>
      <c r="I748" s="143"/>
      <c r="J748" s="40"/>
      <c r="K748" s="40"/>
      <c r="L748" s="44"/>
      <c r="M748" s="230"/>
      <c r="N748" s="80"/>
      <c r="O748" s="80"/>
      <c r="P748" s="80"/>
      <c r="Q748" s="80"/>
      <c r="R748" s="80"/>
      <c r="S748" s="80"/>
      <c r="T748" s="81"/>
      <c r="AT748" s="18" t="s">
        <v>145</v>
      </c>
      <c r="AU748" s="18" t="s">
        <v>81</v>
      </c>
    </row>
    <row r="749" spans="2:51" s="12" customFormat="1" ht="12">
      <c r="B749" s="231"/>
      <c r="C749" s="232"/>
      <c r="D749" s="228" t="s">
        <v>147</v>
      </c>
      <c r="E749" s="233" t="s">
        <v>19</v>
      </c>
      <c r="F749" s="234" t="s">
        <v>846</v>
      </c>
      <c r="G749" s="232"/>
      <c r="H749" s="233" t="s">
        <v>19</v>
      </c>
      <c r="I749" s="235"/>
      <c r="J749" s="232"/>
      <c r="K749" s="232"/>
      <c r="L749" s="236"/>
      <c r="M749" s="237"/>
      <c r="N749" s="238"/>
      <c r="O749" s="238"/>
      <c r="P749" s="238"/>
      <c r="Q749" s="238"/>
      <c r="R749" s="238"/>
      <c r="S749" s="238"/>
      <c r="T749" s="239"/>
      <c r="AT749" s="240" t="s">
        <v>147</v>
      </c>
      <c r="AU749" s="240" t="s">
        <v>81</v>
      </c>
      <c r="AV749" s="12" t="s">
        <v>79</v>
      </c>
      <c r="AW749" s="12" t="s">
        <v>34</v>
      </c>
      <c r="AX749" s="12" t="s">
        <v>72</v>
      </c>
      <c r="AY749" s="240" t="s">
        <v>136</v>
      </c>
    </row>
    <row r="750" spans="2:51" s="13" customFormat="1" ht="12">
      <c r="B750" s="241"/>
      <c r="C750" s="242"/>
      <c r="D750" s="228" t="s">
        <v>147</v>
      </c>
      <c r="E750" s="243" t="s">
        <v>19</v>
      </c>
      <c r="F750" s="244" t="s">
        <v>1679</v>
      </c>
      <c r="G750" s="242"/>
      <c r="H750" s="245">
        <v>128.6</v>
      </c>
      <c r="I750" s="246"/>
      <c r="J750" s="242"/>
      <c r="K750" s="242"/>
      <c r="L750" s="247"/>
      <c r="M750" s="248"/>
      <c r="N750" s="249"/>
      <c r="O750" s="249"/>
      <c r="P750" s="249"/>
      <c r="Q750" s="249"/>
      <c r="R750" s="249"/>
      <c r="S750" s="249"/>
      <c r="T750" s="250"/>
      <c r="AT750" s="251" t="s">
        <v>147</v>
      </c>
      <c r="AU750" s="251" t="s">
        <v>81</v>
      </c>
      <c r="AV750" s="13" t="s">
        <v>81</v>
      </c>
      <c r="AW750" s="13" t="s">
        <v>34</v>
      </c>
      <c r="AX750" s="13" t="s">
        <v>72</v>
      </c>
      <c r="AY750" s="251" t="s">
        <v>136</v>
      </c>
    </row>
    <row r="751" spans="2:51" s="14" customFormat="1" ht="12">
      <c r="B751" s="252"/>
      <c r="C751" s="253"/>
      <c r="D751" s="228" t="s">
        <v>147</v>
      </c>
      <c r="E751" s="254" t="s">
        <v>19</v>
      </c>
      <c r="F751" s="255" t="s">
        <v>150</v>
      </c>
      <c r="G751" s="253"/>
      <c r="H751" s="256">
        <v>128.6</v>
      </c>
      <c r="I751" s="257"/>
      <c r="J751" s="253"/>
      <c r="K751" s="253"/>
      <c r="L751" s="258"/>
      <c r="M751" s="259"/>
      <c r="N751" s="260"/>
      <c r="O751" s="260"/>
      <c r="P751" s="260"/>
      <c r="Q751" s="260"/>
      <c r="R751" s="260"/>
      <c r="S751" s="260"/>
      <c r="T751" s="261"/>
      <c r="AT751" s="262" t="s">
        <v>147</v>
      </c>
      <c r="AU751" s="262" t="s">
        <v>81</v>
      </c>
      <c r="AV751" s="14" t="s">
        <v>143</v>
      </c>
      <c r="AW751" s="14" t="s">
        <v>34</v>
      </c>
      <c r="AX751" s="14" t="s">
        <v>79</v>
      </c>
      <c r="AY751" s="262" t="s">
        <v>136</v>
      </c>
    </row>
    <row r="752" spans="2:65" s="1" customFormat="1" ht="20.4" customHeight="1">
      <c r="B752" s="39"/>
      <c r="C752" s="216" t="s">
        <v>874</v>
      </c>
      <c r="D752" s="216" t="s">
        <v>138</v>
      </c>
      <c r="E752" s="217" t="s">
        <v>849</v>
      </c>
      <c r="F752" s="218" t="s">
        <v>850</v>
      </c>
      <c r="G752" s="219" t="s">
        <v>343</v>
      </c>
      <c r="H752" s="220">
        <v>0.052</v>
      </c>
      <c r="I752" s="221"/>
      <c r="J752" s="222">
        <f>ROUND(I752*H752,2)</f>
        <v>0</v>
      </c>
      <c r="K752" s="218" t="s">
        <v>142</v>
      </c>
      <c r="L752" s="44"/>
      <c r="M752" s="223" t="s">
        <v>19</v>
      </c>
      <c r="N752" s="224" t="s">
        <v>43</v>
      </c>
      <c r="O752" s="80"/>
      <c r="P752" s="225">
        <f>O752*H752</f>
        <v>0</v>
      </c>
      <c r="Q752" s="225">
        <v>1.04331</v>
      </c>
      <c r="R752" s="225">
        <f>Q752*H752</f>
        <v>0.054252119999999994</v>
      </c>
      <c r="S752" s="225">
        <v>0</v>
      </c>
      <c r="T752" s="226">
        <f>S752*H752</f>
        <v>0</v>
      </c>
      <c r="AR752" s="18" t="s">
        <v>143</v>
      </c>
      <c r="AT752" s="18" t="s">
        <v>138</v>
      </c>
      <c r="AU752" s="18" t="s">
        <v>81</v>
      </c>
      <c r="AY752" s="18" t="s">
        <v>136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18" t="s">
        <v>79</v>
      </c>
      <c r="BK752" s="227">
        <f>ROUND(I752*H752,2)</f>
        <v>0</v>
      </c>
      <c r="BL752" s="18" t="s">
        <v>143</v>
      </c>
      <c r="BM752" s="18" t="s">
        <v>1680</v>
      </c>
    </row>
    <row r="753" spans="2:47" s="1" customFormat="1" ht="12">
      <c r="B753" s="39"/>
      <c r="C753" s="40"/>
      <c r="D753" s="228" t="s">
        <v>145</v>
      </c>
      <c r="E753" s="40"/>
      <c r="F753" s="229" t="s">
        <v>852</v>
      </c>
      <c r="G753" s="40"/>
      <c r="H753" s="40"/>
      <c r="I753" s="143"/>
      <c r="J753" s="40"/>
      <c r="K753" s="40"/>
      <c r="L753" s="44"/>
      <c r="M753" s="230"/>
      <c r="N753" s="80"/>
      <c r="O753" s="80"/>
      <c r="P753" s="80"/>
      <c r="Q753" s="80"/>
      <c r="R753" s="80"/>
      <c r="S753" s="80"/>
      <c r="T753" s="81"/>
      <c r="AT753" s="18" t="s">
        <v>145</v>
      </c>
      <c r="AU753" s="18" t="s">
        <v>81</v>
      </c>
    </row>
    <row r="754" spans="2:51" s="12" customFormat="1" ht="12">
      <c r="B754" s="231"/>
      <c r="C754" s="232"/>
      <c r="D754" s="228" t="s">
        <v>147</v>
      </c>
      <c r="E754" s="233" t="s">
        <v>19</v>
      </c>
      <c r="F754" s="234" t="s">
        <v>817</v>
      </c>
      <c r="G754" s="232"/>
      <c r="H754" s="233" t="s">
        <v>19</v>
      </c>
      <c r="I754" s="235"/>
      <c r="J754" s="232"/>
      <c r="K754" s="232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147</v>
      </c>
      <c r="AU754" s="240" t="s">
        <v>81</v>
      </c>
      <c r="AV754" s="12" t="s">
        <v>79</v>
      </c>
      <c r="AW754" s="12" t="s">
        <v>34</v>
      </c>
      <c r="AX754" s="12" t="s">
        <v>72</v>
      </c>
      <c r="AY754" s="240" t="s">
        <v>136</v>
      </c>
    </row>
    <row r="755" spans="2:51" s="12" customFormat="1" ht="12">
      <c r="B755" s="231"/>
      <c r="C755" s="232"/>
      <c r="D755" s="228" t="s">
        <v>147</v>
      </c>
      <c r="E755" s="233" t="s">
        <v>19</v>
      </c>
      <c r="F755" s="234" t="s">
        <v>853</v>
      </c>
      <c r="G755" s="232"/>
      <c r="H755" s="233" t="s">
        <v>19</v>
      </c>
      <c r="I755" s="235"/>
      <c r="J755" s="232"/>
      <c r="K755" s="232"/>
      <c r="L755" s="236"/>
      <c r="M755" s="237"/>
      <c r="N755" s="238"/>
      <c r="O755" s="238"/>
      <c r="P755" s="238"/>
      <c r="Q755" s="238"/>
      <c r="R755" s="238"/>
      <c r="S755" s="238"/>
      <c r="T755" s="239"/>
      <c r="AT755" s="240" t="s">
        <v>147</v>
      </c>
      <c r="AU755" s="240" t="s">
        <v>81</v>
      </c>
      <c r="AV755" s="12" t="s">
        <v>79</v>
      </c>
      <c r="AW755" s="12" t="s">
        <v>34</v>
      </c>
      <c r="AX755" s="12" t="s">
        <v>72</v>
      </c>
      <c r="AY755" s="240" t="s">
        <v>136</v>
      </c>
    </row>
    <row r="756" spans="2:51" s="13" customFormat="1" ht="12">
      <c r="B756" s="241"/>
      <c r="C756" s="242"/>
      <c r="D756" s="228" t="s">
        <v>147</v>
      </c>
      <c r="E756" s="243" t="s">
        <v>19</v>
      </c>
      <c r="F756" s="244" t="s">
        <v>1681</v>
      </c>
      <c r="G756" s="242"/>
      <c r="H756" s="245">
        <v>0.028</v>
      </c>
      <c r="I756" s="246"/>
      <c r="J756" s="242"/>
      <c r="K756" s="242"/>
      <c r="L756" s="247"/>
      <c r="M756" s="248"/>
      <c r="N756" s="249"/>
      <c r="O756" s="249"/>
      <c r="P756" s="249"/>
      <c r="Q756" s="249"/>
      <c r="R756" s="249"/>
      <c r="S756" s="249"/>
      <c r="T756" s="250"/>
      <c r="AT756" s="251" t="s">
        <v>147</v>
      </c>
      <c r="AU756" s="251" t="s">
        <v>81</v>
      </c>
      <c r="AV756" s="13" t="s">
        <v>81</v>
      </c>
      <c r="AW756" s="13" t="s">
        <v>34</v>
      </c>
      <c r="AX756" s="13" t="s">
        <v>72</v>
      </c>
      <c r="AY756" s="251" t="s">
        <v>136</v>
      </c>
    </row>
    <row r="757" spans="2:51" s="13" customFormat="1" ht="12">
      <c r="B757" s="241"/>
      <c r="C757" s="242"/>
      <c r="D757" s="228" t="s">
        <v>147</v>
      </c>
      <c r="E757" s="243" t="s">
        <v>19</v>
      </c>
      <c r="F757" s="244" t="s">
        <v>1682</v>
      </c>
      <c r="G757" s="242"/>
      <c r="H757" s="245">
        <v>0.024</v>
      </c>
      <c r="I757" s="246"/>
      <c r="J757" s="242"/>
      <c r="K757" s="242"/>
      <c r="L757" s="247"/>
      <c r="M757" s="248"/>
      <c r="N757" s="249"/>
      <c r="O757" s="249"/>
      <c r="P757" s="249"/>
      <c r="Q757" s="249"/>
      <c r="R757" s="249"/>
      <c r="S757" s="249"/>
      <c r="T757" s="250"/>
      <c r="AT757" s="251" t="s">
        <v>147</v>
      </c>
      <c r="AU757" s="251" t="s">
        <v>81</v>
      </c>
      <c r="AV757" s="13" t="s">
        <v>81</v>
      </c>
      <c r="AW757" s="13" t="s">
        <v>34</v>
      </c>
      <c r="AX757" s="13" t="s">
        <v>72</v>
      </c>
      <c r="AY757" s="251" t="s">
        <v>136</v>
      </c>
    </row>
    <row r="758" spans="2:51" s="14" customFormat="1" ht="12">
      <c r="B758" s="252"/>
      <c r="C758" s="253"/>
      <c r="D758" s="228" t="s">
        <v>147</v>
      </c>
      <c r="E758" s="254" t="s">
        <v>19</v>
      </c>
      <c r="F758" s="255" t="s">
        <v>150</v>
      </c>
      <c r="G758" s="253"/>
      <c r="H758" s="256">
        <v>0.052</v>
      </c>
      <c r="I758" s="257"/>
      <c r="J758" s="253"/>
      <c r="K758" s="253"/>
      <c r="L758" s="258"/>
      <c r="M758" s="259"/>
      <c r="N758" s="260"/>
      <c r="O758" s="260"/>
      <c r="P758" s="260"/>
      <c r="Q758" s="260"/>
      <c r="R758" s="260"/>
      <c r="S758" s="260"/>
      <c r="T758" s="261"/>
      <c r="AT758" s="262" t="s">
        <v>147</v>
      </c>
      <c r="AU758" s="262" t="s">
        <v>81</v>
      </c>
      <c r="AV758" s="14" t="s">
        <v>143</v>
      </c>
      <c r="AW758" s="14" t="s">
        <v>34</v>
      </c>
      <c r="AX758" s="14" t="s">
        <v>79</v>
      </c>
      <c r="AY758" s="262" t="s">
        <v>136</v>
      </c>
    </row>
    <row r="759" spans="2:65" s="1" customFormat="1" ht="20.4" customHeight="1">
      <c r="B759" s="39"/>
      <c r="C759" s="216" t="s">
        <v>881</v>
      </c>
      <c r="D759" s="216" t="s">
        <v>138</v>
      </c>
      <c r="E759" s="217" t="s">
        <v>859</v>
      </c>
      <c r="F759" s="218" t="s">
        <v>860</v>
      </c>
      <c r="G759" s="219" t="s">
        <v>343</v>
      </c>
      <c r="H759" s="220">
        <v>0.478</v>
      </c>
      <c r="I759" s="221"/>
      <c r="J759" s="222">
        <f>ROUND(I759*H759,2)</f>
        <v>0</v>
      </c>
      <c r="K759" s="218" t="s">
        <v>142</v>
      </c>
      <c r="L759" s="44"/>
      <c r="M759" s="223" t="s">
        <v>19</v>
      </c>
      <c r="N759" s="224" t="s">
        <v>43</v>
      </c>
      <c r="O759" s="80"/>
      <c r="P759" s="225">
        <f>O759*H759</f>
        <v>0</v>
      </c>
      <c r="Q759" s="225">
        <v>1.07636</v>
      </c>
      <c r="R759" s="225">
        <f>Q759*H759</f>
        <v>0.51450008</v>
      </c>
      <c r="S759" s="225">
        <v>0</v>
      </c>
      <c r="T759" s="226">
        <f>S759*H759</f>
        <v>0</v>
      </c>
      <c r="AR759" s="18" t="s">
        <v>143</v>
      </c>
      <c r="AT759" s="18" t="s">
        <v>138</v>
      </c>
      <c r="AU759" s="18" t="s">
        <v>81</v>
      </c>
      <c r="AY759" s="18" t="s">
        <v>136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18" t="s">
        <v>79</v>
      </c>
      <c r="BK759" s="227">
        <f>ROUND(I759*H759,2)</f>
        <v>0</v>
      </c>
      <c r="BL759" s="18" t="s">
        <v>143</v>
      </c>
      <c r="BM759" s="18" t="s">
        <v>1683</v>
      </c>
    </row>
    <row r="760" spans="2:47" s="1" customFormat="1" ht="12">
      <c r="B760" s="39"/>
      <c r="C760" s="40"/>
      <c r="D760" s="228" t="s">
        <v>145</v>
      </c>
      <c r="E760" s="40"/>
      <c r="F760" s="229" t="s">
        <v>862</v>
      </c>
      <c r="G760" s="40"/>
      <c r="H760" s="40"/>
      <c r="I760" s="143"/>
      <c r="J760" s="40"/>
      <c r="K760" s="40"/>
      <c r="L760" s="44"/>
      <c r="M760" s="230"/>
      <c r="N760" s="80"/>
      <c r="O760" s="80"/>
      <c r="P760" s="80"/>
      <c r="Q760" s="80"/>
      <c r="R760" s="80"/>
      <c r="S760" s="80"/>
      <c r="T760" s="81"/>
      <c r="AT760" s="18" t="s">
        <v>145</v>
      </c>
      <c r="AU760" s="18" t="s">
        <v>81</v>
      </c>
    </row>
    <row r="761" spans="2:51" s="12" customFormat="1" ht="12">
      <c r="B761" s="231"/>
      <c r="C761" s="232"/>
      <c r="D761" s="228" t="s">
        <v>147</v>
      </c>
      <c r="E761" s="233" t="s">
        <v>19</v>
      </c>
      <c r="F761" s="234" t="s">
        <v>817</v>
      </c>
      <c r="G761" s="232"/>
      <c r="H761" s="233" t="s">
        <v>19</v>
      </c>
      <c r="I761" s="235"/>
      <c r="J761" s="232"/>
      <c r="K761" s="232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147</v>
      </c>
      <c r="AU761" s="240" t="s">
        <v>81</v>
      </c>
      <c r="AV761" s="12" t="s">
        <v>79</v>
      </c>
      <c r="AW761" s="12" t="s">
        <v>34</v>
      </c>
      <c r="AX761" s="12" t="s">
        <v>72</v>
      </c>
      <c r="AY761" s="240" t="s">
        <v>136</v>
      </c>
    </row>
    <row r="762" spans="2:51" s="12" customFormat="1" ht="12">
      <c r="B762" s="231"/>
      <c r="C762" s="232"/>
      <c r="D762" s="228" t="s">
        <v>147</v>
      </c>
      <c r="E762" s="233" t="s">
        <v>19</v>
      </c>
      <c r="F762" s="234" t="s">
        <v>836</v>
      </c>
      <c r="G762" s="232"/>
      <c r="H762" s="233" t="s">
        <v>19</v>
      </c>
      <c r="I762" s="235"/>
      <c r="J762" s="232"/>
      <c r="K762" s="232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147</v>
      </c>
      <c r="AU762" s="240" t="s">
        <v>81</v>
      </c>
      <c r="AV762" s="12" t="s">
        <v>79</v>
      </c>
      <c r="AW762" s="12" t="s">
        <v>34</v>
      </c>
      <c r="AX762" s="12" t="s">
        <v>72</v>
      </c>
      <c r="AY762" s="240" t="s">
        <v>136</v>
      </c>
    </row>
    <row r="763" spans="2:51" s="12" customFormat="1" ht="12">
      <c r="B763" s="231"/>
      <c r="C763" s="232"/>
      <c r="D763" s="228" t="s">
        <v>147</v>
      </c>
      <c r="E763" s="233" t="s">
        <v>19</v>
      </c>
      <c r="F763" s="234" t="s">
        <v>863</v>
      </c>
      <c r="G763" s="232"/>
      <c r="H763" s="233" t="s">
        <v>19</v>
      </c>
      <c r="I763" s="235"/>
      <c r="J763" s="232"/>
      <c r="K763" s="232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147</v>
      </c>
      <c r="AU763" s="240" t="s">
        <v>81</v>
      </c>
      <c r="AV763" s="12" t="s">
        <v>79</v>
      </c>
      <c r="AW763" s="12" t="s">
        <v>34</v>
      </c>
      <c r="AX763" s="12" t="s">
        <v>72</v>
      </c>
      <c r="AY763" s="240" t="s">
        <v>136</v>
      </c>
    </row>
    <row r="764" spans="2:51" s="13" customFormat="1" ht="12">
      <c r="B764" s="241"/>
      <c r="C764" s="242"/>
      <c r="D764" s="228" t="s">
        <v>147</v>
      </c>
      <c r="E764" s="243" t="s">
        <v>19</v>
      </c>
      <c r="F764" s="244" t="s">
        <v>1684</v>
      </c>
      <c r="G764" s="242"/>
      <c r="H764" s="245">
        <v>0.178</v>
      </c>
      <c r="I764" s="246"/>
      <c r="J764" s="242"/>
      <c r="K764" s="242"/>
      <c r="L764" s="247"/>
      <c r="M764" s="248"/>
      <c r="N764" s="249"/>
      <c r="O764" s="249"/>
      <c r="P764" s="249"/>
      <c r="Q764" s="249"/>
      <c r="R764" s="249"/>
      <c r="S764" s="249"/>
      <c r="T764" s="250"/>
      <c r="AT764" s="251" t="s">
        <v>147</v>
      </c>
      <c r="AU764" s="251" t="s">
        <v>81</v>
      </c>
      <c r="AV764" s="13" t="s">
        <v>81</v>
      </c>
      <c r="AW764" s="13" t="s">
        <v>34</v>
      </c>
      <c r="AX764" s="13" t="s">
        <v>72</v>
      </c>
      <c r="AY764" s="251" t="s">
        <v>136</v>
      </c>
    </row>
    <row r="765" spans="2:51" s="13" customFormat="1" ht="12">
      <c r="B765" s="241"/>
      <c r="C765" s="242"/>
      <c r="D765" s="228" t="s">
        <v>147</v>
      </c>
      <c r="E765" s="243" t="s">
        <v>19</v>
      </c>
      <c r="F765" s="244" t="s">
        <v>1685</v>
      </c>
      <c r="G765" s="242"/>
      <c r="H765" s="245">
        <v>0.3</v>
      </c>
      <c r="I765" s="246"/>
      <c r="J765" s="242"/>
      <c r="K765" s="242"/>
      <c r="L765" s="247"/>
      <c r="M765" s="248"/>
      <c r="N765" s="249"/>
      <c r="O765" s="249"/>
      <c r="P765" s="249"/>
      <c r="Q765" s="249"/>
      <c r="R765" s="249"/>
      <c r="S765" s="249"/>
      <c r="T765" s="250"/>
      <c r="AT765" s="251" t="s">
        <v>147</v>
      </c>
      <c r="AU765" s="251" t="s">
        <v>81</v>
      </c>
      <c r="AV765" s="13" t="s">
        <v>81</v>
      </c>
      <c r="AW765" s="13" t="s">
        <v>34</v>
      </c>
      <c r="AX765" s="13" t="s">
        <v>72</v>
      </c>
      <c r="AY765" s="251" t="s">
        <v>136</v>
      </c>
    </row>
    <row r="766" spans="2:51" s="14" customFormat="1" ht="12">
      <c r="B766" s="252"/>
      <c r="C766" s="253"/>
      <c r="D766" s="228" t="s">
        <v>147</v>
      </c>
      <c r="E766" s="254" t="s">
        <v>19</v>
      </c>
      <c r="F766" s="255" t="s">
        <v>150</v>
      </c>
      <c r="G766" s="253"/>
      <c r="H766" s="256">
        <v>0.478</v>
      </c>
      <c r="I766" s="257"/>
      <c r="J766" s="253"/>
      <c r="K766" s="253"/>
      <c r="L766" s="258"/>
      <c r="M766" s="259"/>
      <c r="N766" s="260"/>
      <c r="O766" s="260"/>
      <c r="P766" s="260"/>
      <c r="Q766" s="260"/>
      <c r="R766" s="260"/>
      <c r="S766" s="260"/>
      <c r="T766" s="261"/>
      <c r="AT766" s="262" t="s">
        <v>147</v>
      </c>
      <c r="AU766" s="262" t="s">
        <v>81</v>
      </c>
      <c r="AV766" s="14" t="s">
        <v>143</v>
      </c>
      <c r="AW766" s="14" t="s">
        <v>34</v>
      </c>
      <c r="AX766" s="14" t="s">
        <v>79</v>
      </c>
      <c r="AY766" s="262" t="s">
        <v>136</v>
      </c>
    </row>
    <row r="767" spans="2:65" s="1" customFormat="1" ht="20.4" customHeight="1">
      <c r="B767" s="39"/>
      <c r="C767" s="216" t="s">
        <v>886</v>
      </c>
      <c r="D767" s="216" t="s">
        <v>138</v>
      </c>
      <c r="E767" s="217" t="s">
        <v>867</v>
      </c>
      <c r="F767" s="218" t="s">
        <v>868</v>
      </c>
      <c r="G767" s="219" t="s">
        <v>192</v>
      </c>
      <c r="H767" s="220">
        <v>7.8</v>
      </c>
      <c r="I767" s="221"/>
      <c r="J767" s="222">
        <f>ROUND(I767*H767,2)</f>
        <v>0</v>
      </c>
      <c r="K767" s="218" t="s">
        <v>142</v>
      </c>
      <c r="L767" s="44"/>
      <c r="M767" s="223" t="s">
        <v>19</v>
      </c>
      <c r="N767" s="224" t="s">
        <v>43</v>
      </c>
      <c r="O767" s="80"/>
      <c r="P767" s="225">
        <f>O767*H767</f>
        <v>0</v>
      </c>
      <c r="Q767" s="225">
        <v>0.00151</v>
      </c>
      <c r="R767" s="225">
        <f>Q767*H767</f>
        <v>0.011778</v>
      </c>
      <c r="S767" s="225">
        <v>0</v>
      </c>
      <c r="T767" s="226">
        <f>S767*H767</f>
        <v>0</v>
      </c>
      <c r="AR767" s="18" t="s">
        <v>143</v>
      </c>
      <c r="AT767" s="18" t="s">
        <v>138</v>
      </c>
      <c r="AU767" s="18" t="s">
        <v>81</v>
      </c>
      <c r="AY767" s="18" t="s">
        <v>136</v>
      </c>
      <c r="BE767" s="227">
        <f>IF(N767="základní",J767,0)</f>
        <v>0</v>
      </c>
      <c r="BF767" s="227">
        <f>IF(N767="snížená",J767,0)</f>
        <v>0</v>
      </c>
      <c r="BG767" s="227">
        <f>IF(N767="zákl. přenesená",J767,0)</f>
        <v>0</v>
      </c>
      <c r="BH767" s="227">
        <f>IF(N767="sníž. přenesená",J767,0)</f>
        <v>0</v>
      </c>
      <c r="BI767" s="227">
        <f>IF(N767="nulová",J767,0)</f>
        <v>0</v>
      </c>
      <c r="BJ767" s="18" t="s">
        <v>79</v>
      </c>
      <c r="BK767" s="227">
        <f>ROUND(I767*H767,2)</f>
        <v>0</v>
      </c>
      <c r="BL767" s="18" t="s">
        <v>143</v>
      </c>
      <c r="BM767" s="18" t="s">
        <v>1686</v>
      </c>
    </row>
    <row r="768" spans="2:47" s="1" customFormat="1" ht="12">
      <c r="B768" s="39"/>
      <c r="C768" s="40"/>
      <c r="D768" s="228" t="s">
        <v>145</v>
      </c>
      <c r="E768" s="40"/>
      <c r="F768" s="229" t="s">
        <v>870</v>
      </c>
      <c r="G768" s="40"/>
      <c r="H768" s="40"/>
      <c r="I768" s="143"/>
      <c r="J768" s="40"/>
      <c r="K768" s="40"/>
      <c r="L768" s="44"/>
      <c r="M768" s="230"/>
      <c r="N768" s="80"/>
      <c r="O768" s="80"/>
      <c r="P768" s="80"/>
      <c r="Q768" s="80"/>
      <c r="R768" s="80"/>
      <c r="S768" s="80"/>
      <c r="T768" s="81"/>
      <c r="AT768" s="18" t="s">
        <v>145</v>
      </c>
      <c r="AU768" s="18" t="s">
        <v>81</v>
      </c>
    </row>
    <row r="769" spans="2:51" s="12" customFormat="1" ht="12">
      <c r="B769" s="231"/>
      <c r="C769" s="232"/>
      <c r="D769" s="228" t="s">
        <v>147</v>
      </c>
      <c r="E769" s="233" t="s">
        <v>19</v>
      </c>
      <c r="F769" s="234" t="s">
        <v>817</v>
      </c>
      <c r="G769" s="232"/>
      <c r="H769" s="233" t="s">
        <v>19</v>
      </c>
      <c r="I769" s="235"/>
      <c r="J769" s="232"/>
      <c r="K769" s="232"/>
      <c r="L769" s="236"/>
      <c r="M769" s="237"/>
      <c r="N769" s="238"/>
      <c r="O769" s="238"/>
      <c r="P769" s="238"/>
      <c r="Q769" s="238"/>
      <c r="R769" s="238"/>
      <c r="S769" s="238"/>
      <c r="T769" s="239"/>
      <c r="AT769" s="240" t="s">
        <v>147</v>
      </c>
      <c r="AU769" s="240" t="s">
        <v>81</v>
      </c>
      <c r="AV769" s="12" t="s">
        <v>79</v>
      </c>
      <c r="AW769" s="12" t="s">
        <v>34</v>
      </c>
      <c r="AX769" s="12" t="s">
        <v>72</v>
      </c>
      <c r="AY769" s="240" t="s">
        <v>136</v>
      </c>
    </row>
    <row r="770" spans="2:51" s="12" customFormat="1" ht="12">
      <c r="B770" s="231"/>
      <c r="C770" s="232"/>
      <c r="D770" s="228" t="s">
        <v>147</v>
      </c>
      <c r="E770" s="233" t="s">
        <v>19</v>
      </c>
      <c r="F770" s="234" t="s">
        <v>871</v>
      </c>
      <c r="G770" s="232"/>
      <c r="H770" s="233" t="s">
        <v>19</v>
      </c>
      <c r="I770" s="235"/>
      <c r="J770" s="232"/>
      <c r="K770" s="232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147</v>
      </c>
      <c r="AU770" s="240" t="s">
        <v>81</v>
      </c>
      <c r="AV770" s="12" t="s">
        <v>79</v>
      </c>
      <c r="AW770" s="12" t="s">
        <v>34</v>
      </c>
      <c r="AX770" s="12" t="s">
        <v>72</v>
      </c>
      <c r="AY770" s="240" t="s">
        <v>136</v>
      </c>
    </row>
    <row r="771" spans="2:51" s="13" customFormat="1" ht="12">
      <c r="B771" s="241"/>
      <c r="C771" s="242"/>
      <c r="D771" s="228" t="s">
        <v>147</v>
      </c>
      <c r="E771" s="243" t="s">
        <v>19</v>
      </c>
      <c r="F771" s="244" t="s">
        <v>1687</v>
      </c>
      <c r="G771" s="242"/>
      <c r="H771" s="245">
        <v>3.6</v>
      </c>
      <c r="I771" s="246"/>
      <c r="J771" s="242"/>
      <c r="K771" s="242"/>
      <c r="L771" s="247"/>
      <c r="M771" s="248"/>
      <c r="N771" s="249"/>
      <c r="O771" s="249"/>
      <c r="P771" s="249"/>
      <c r="Q771" s="249"/>
      <c r="R771" s="249"/>
      <c r="S771" s="249"/>
      <c r="T771" s="250"/>
      <c r="AT771" s="251" t="s">
        <v>147</v>
      </c>
      <c r="AU771" s="251" t="s">
        <v>81</v>
      </c>
      <c r="AV771" s="13" t="s">
        <v>81</v>
      </c>
      <c r="AW771" s="13" t="s">
        <v>34</v>
      </c>
      <c r="AX771" s="13" t="s">
        <v>72</v>
      </c>
      <c r="AY771" s="251" t="s">
        <v>136</v>
      </c>
    </row>
    <row r="772" spans="2:51" s="13" customFormat="1" ht="12">
      <c r="B772" s="241"/>
      <c r="C772" s="242"/>
      <c r="D772" s="228" t="s">
        <v>147</v>
      </c>
      <c r="E772" s="243" t="s">
        <v>19</v>
      </c>
      <c r="F772" s="244" t="s">
        <v>1688</v>
      </c>
      <c r="G772" s="242"/>
      <c r="H772" s="245">
        <v>4.2</v>
      </c>
      <c r="I772" s="246"/>
      <c r="J772" s="242"/>
      <c r="K772" s="242"/>
      <c r="L772" s="247"/>
      <c r="M772" s="248"/>
      <c r="N772" s="249"/>
      <c r="O772" s="249"/>
      <c r="P772" s="249"/>
      <c r="Q772" s="249"/>
      <c r="R772" s="249"/>
      <c r="S772" s="249"/>
      <c r="T772" s="250"/>
      <c r="AT772" s="251" t="s">
        <v>147</v>
      </c>
      <c r="AU772" s="251" t="s">
        <v>81</v>
      </c>
      <c r="AV772" s="13" t="s">
        <v>81</v>
      </c>
      <c r="AW772" s="13" t="s">
        <v>34</v>
      </c>
      <c r="AX772" s="13" t="s">
        <v>72</v>
      </c>
      <c r="AY772" s="251" t="s">
        <v>136</v>
      </c>
    </row>
    <row r="773" spans="2:51" s="14" customFormat="1" ht="12">
      <c r="B773" s="252"/>
      <c r="C773" s="253"/>
      <c r="D773" s="228" t="s">
        <v>147</v>
      </c>
      <c r="E773" s="254" t="s">
        <v>19</v>
      </c>
      <c r="F773" s="255" t="s">
        <v>150</v>
      </c>
      <c r="G773" s="253"/>
      <c r="H773" s="256">
        <v>7.8</v>
      </c>
      <c r="I773" s="257"/>
      <c r="J773" s="253"/>
      <c r="K773" s="253"/>
      <c r="L773" s="258"/>
      <c r="M773" s="259"/>
      <c r="N773" s="260"/>
      <c r="O773" s="260"/>
      <c r="P773" s="260"/>
      <c r="Q773" s="260"/>
      <c r="R773" s="260"/>
      <c r="S773" s="260"/>
      <c r="T773" s="261"/>
      <c r="AT773" s="262" t="s">
        <v>147</v>
      </c>
      <c r="AU773" s="262" t="s">
        <v>81</v>
      </c>
      <c r="AV773" s="14" t="s">
        <v>143</v>
      </c>
      <c r="AW773" s="14" t="s">
        <v>34</v>
      </c>
      <c r="AX773" s="14" t="s">
        <v>79</v>
      </c>
      <c r="AY773" s="262" t="s">
        <v>136</v>
      </c>
    </row>
    <row r="774" spans="2:65" s="1" customFormat="1" ht="20.4" customHeight="1">
      <c r="B774" s="39"/>
      <c r="C774" s="216" t="s">
        <v>891</v>
      </c>
      <c r="D774" s="216" t="s">
        <v>138</v>
      </c>
      <c r="E774" s="217" t="s">
        <v>875</v>
      </c>
      <c r="F774" s="218" t="s">
        <v>876</v>
      </c>
      <c r="G774" s="219" t="s">
        <v>158</v>
      </c>
      <c r="H774" s="220">
        <v>12</v>
      </c>
      <c r="I774" s="221"/>
      <c r="J774" s="222">
        <f>ROUND(I774*H774,2)</f>
        <v>0</v>
      </c>
      <c r="K774" s="218" t="s">
        <v>142</v>
      </c>
      <c r="L774" s="44"/>
      <c r="M774" s="223" t="s">
        <v>19</v>
      </c>
      <c r="N774" s="224" t="s">
        <v>43</v>
      </c>
      <c r="O774" s="80"/>
      <c r="P774" s="225">
        <f>O774*H774</f>
        <v>0</v>
      </c>
      <c r="Q774" s="225">
        <v>0.17489</v>
      </c>
      <c r="R774" s="225">
        <f>Q774*H774</f>
        <v>2.09868</v>
      </c>
      <c r="S774" s="225">
        <v>0</v>
      </c>
      <c r="T774" s="226">
        <f>S774*H774</f>
        <v>0</v>
      </c>
      <c r="AR774" s="18" t="s">
        <v>143</v>
      </c>
      <c r="AT774" s="18" t="s">
        <v>138</v>
      </c>
      <c r="AU774" s="18" t="s">
        <v>81</v>
      </c>
      <c r="AY774" s="18" t="s">
        <v>136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18" t="s">
        <v>79</v>
      </c>
      <c r="BK774" s="227">
        <f>ROUND(I774*H774,2)</f>
        <v>0</v>
      </c>
      <c r="BL774" s="18" t="s">
        <v>143</v>
      </c>
      <c r="BM774" s="18" t="s">
        <v>1689</v>
      </c>
    </row>
    <row r="775" spans="2:47" s="1" customFormat="1" ht="12">
      <c r="B775" s="39"/>
      <c r="C775" s="40"/>
      <c r="D775" s="228" t="s">
        <v>145</v>
      </c>
      <c r="E775" s="40"/>
      <c r="F775" s="229" t="s">
        <v>878</v>
      </c>
      <c r="G775" s="40"/>
      <c r="H775" s="40"/>
      <c r="I775" s="143"/>
      <c r="J775" s="40"/>
      <c r="K775" s="40"/>
      <c r="L775" s="44"/>
      <c r="M775" s="230"/>
      <c r="N775" s="80"/>
      <c r="O775" s="80"/>
      <c r="P775" s="80"/>
      <c r="Q775" s="80"/>
      <c r="R775" s="80"/>
      <c r="S775" s="80"/>
      <c r="T775" s="81"/>
      <c r="AT775" s="18" t="s">
        <v>145</v>
      </c>
      <c r="AU775" s="18" t="s">
        <v>81</v>
      </c>
    </row>
    <row r="776" spans="2:51" s="12" customFormat="1" ht="12">
      <c r="B776" s="231"/>
      <c r="C776" s="232"/>
      <c r="D776" s="228" t="s">
        <v>147</v>
      </c>
      <c r="E776" s="233" t="s">
        <v>19</v>
      </c>
      <c r="F776" s="234" t="s">
        <v>879</v>
      </c>
      <c r="G776" s="232"/>
      <c r="H776" s="233" t="s">
        <v>19</v>
      </c>
      <c r="I776" s="235"/>
      <c r="J776" s="232"/>
      <c r="K776" s="232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147</v>
      </c>
      <c r="AU776" s="240" t="s">
        <v>81</v>
      </c>
      <c r="AV776" s="12" t="s">
        <v>79</v>
      </c>
      <c r="AW776" s="12" t="s">
        <v>34</v>
      </c>
      <c r="AX776" s="12" t="s">
        <v>72</v>
      </c>
      <c r="AY776" s="240" t="s">
        <v>136</v>
      </c>
    </row>
    <row r="777" spans="2:51" s="12" customFormat="1" ht="12">
      <c r="B777" s="231"/>
      <c r="C777" s="232"/>
      <c r="D777" s="228" t="s">
        <v>147</v>
      </c>
      <c r="E777" s="233" t="s">
        <v>19</v>
      </c>
      <c r="F777" s="234" t="s">
        <v>880</v>
      </c>
      <c r="G777" s="232"/>
      <c r="H777" s="233" t="s">
        <v>19</v>
      </c>
      <c r="I777" s="235"/>
      <c r="J777" s="232"/>
      <c r="K777" s="232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147</v>
      </c>
      <c r="AU777" s="240" t="s">
        <v>81</v>
      </c>
      <c r="AV777" s="12" t="s">
        <v>79</v>
      </c>
      <c r="AW777" s="12" t="s">
        <v>34</v>
      </c>
      <c r="AX777" s="12" t="s">
        <v>72</v>
      </c>
      <c r="AY777" s="240" t="s">
        <v>136</v>
      </c>
    </row>
    <row r="778" spans="2:51" s="13" customFormat="1" ht="12">
      <c r="B778" s="241"/>
      <c r="C778" s="242"/>
      <c r="D778" s="228" t="s">
        <v>147</v>
      </c>
      <c r="E778" s="243" t="s">
        <v>19</v>
      </c>
      <c r="F778" s="244" t="s">
        <v>234</v>
      </c>
      <c r="G778" s="242"/>
      <c r="H778" s="245">
        <v>12</v>
      </c>
      <c r="I778" s="246"/>
      <c r="J778" s="242"/>
      <c r="K778" s="242"/>
      <c r="L778" s="247"/>
      <c r="M778" s="248"/>
      <c r="N778" s="249"/>
      <c r="O778" s="249"/>
      <c r="P778" s="249"/>
      <c r="Q778" s="249"/>
      <c r="R778" s="249"/>
      <c r="S778" s="249"/>
      <c r="T778" s="250"/>
      <c r="AT778" s="251" t="s">
        <v>147</v>
      </c>
      <c r="AU778" s="251" t="s">
        <v>81</v>
      </c>
      <c r="AV778" s="13" t="s">
        <v>81</v>
      </c>
      <c r="AW778" s="13" t="s">
        <v>34</v>
      </c>
      <c r="AX778" s="13" t="s">
        <v>72</v>
      </c>
      <c r="AY778" s="251" t="s">
        <v>136</v>
      </c>
    </row>
    <row r="779" spans="2:51" s="14" customFormat="1" ht="12">
      <c r="B779" s="252"/>
      <c r="C779" s="253"/>
      <c r="D779" s="228" t="s">
        <v>147</v>
      </c>
      <c r="E779" s="254" t="s">
        <v>19</v>
      </c>
      <c r="F779" s="255" t="s">
        <v>150</v>
      </c>
      <c r="G779" s="253"/>
      <c r="H779" s="256">
        <v>12</v>
      </c>
      <c r="I779" s="257"/>
      <c r="J779" s="253"/>
      <c r="K779" s="253"/>
      <c r="L779" s="258"/>
      <c r="M779" s="259"/>
      <c r="N779" s="260"/>
      <c r="O779" s="260"/>
      <c r="P779" s="260"/>
      <c r="Q779" s="260"/>
      <c r="R779" s="260"/>
      <c r="S779" s="260"/>
      <c r="T779" s="261"/>
      <c r="AT779" s="262" t="s">
        <v>147</v>
      </c>
      <c r="AU779" s="262" t="s">
        <v>81</v>
      </c>
      <c r="AV779" s="14" t="s">
        <v>143</v>
      </c>
      <c r="AW779" s="14" t="s">
        <v>34</v>
      </c>
      <c r="AX779" s="14" t="s">
        <v>79</v>
      </c>
      <c r="AY779" s="262" t="s">
        <v>136</v>
      </c>
    </row>
    <row r="780" spans="2:65" s="1" customFormat="1" ht="20.4" customHeight="1">
      <c r="B780" s="39"/>
      <c r="C780" s="263" t="s">
        <v>897</v>
      </c>
      <c r="D780" s="263" t="s">
        <v>340</v>
      </c>
      <c r="E780" s="264" t="s">
        <v>882</v>
      </c>
      <c r="F780" s="265" t="s">
        <v>883</v>
      </c>
      <c r="G780" s="266" t="s">
        <v>158</v>
      </c>
      <c r="H780" s="267">
        <v>12</v>
      </c>
      <c r="I780" s="268"/>
      <c r="J780" s="269">
        <f>ROUND(I780*H780,2)</f>
        <v>0</v>
      </c>
      <c r="K780" s="265" t="s">
        <v>142</v>
      </c>
      <c r="L780" s="270"/>
      <c r="M780" s="271" t="s">
        <v>19</v>
      </c>
      <c r="N780" s="272" t="s">
        <v>43</v>
      </c>
      <c r="O780" s="80"/>
      <c r="P780" s="225">
        <f>O780*H780</f>
        <v>0</v>
      </c>
      <c r="Q780" s="225">
        <v>0.0043</v>
      </c>
      <c r="R780" s="225">
        <f>Q780*H780</f>
        <v>0.0516</v>
      </c>
      <c r="S780" s="225">
        <v>0</v>
      </c>
      <c r="T780" s="226">
        <f>S780*H780</f>
        <v>0</v>
      </c>
      <c r="AR780" s="18" t="s">
        <v>197</v>
      </c>
      <c r="AT780" s="18" t="s">
        <v>340</v>
      </c>
      <c r="AU780" s="18" t="s">
        <v>81</v>
      </c>
      <c r="AY780" s="18" t="s">
        <v>136</v>
      </c>
      <c r="BE780" s="227">
        <f>IF(N780="základní",J780,0)</f>
        <v>0</v>
      </c>
      <c r="BF780" s="227">
        <f>IF(N780="snížená",J780,0)</f>
        <v>0</v>
      </c>
      <c r="BG780" s="227">
        <f>IF(N780="zákl. přenesená",J780,0)</f>
        <v>0</v>
      </c>
      <c r="BH780" s="227">
        <f>IF(N780="sníž. přenesená",J780,0)</f>
        <v>0</v>
      </c>
      <c r="BI780" s="227">
        <f>IF(N780="nulová",J780,0)</f>
        <v>0</v>
      </c>
      <c r="BJ780" s="18" t="s">
        <v>79</v>
      </c>
      <c r="BK780" s="227">
        <f>ROUND(I780*H780,2)</f>
        <v>0</v>
      </c>
      <c r="BL780" s="18" t="s">
        <v>143</v>
      </c>
      <c r="BM780" s="18" t="s">
        <v>1690</v>
      </c>
    </row>
    <row r="781" spans="2:47" s="1" customFormat="1" ht="12">
      <c r="B781" s="39"/>
      <c r="C781" s="40"/>
      <c r="D781" s="228" t="s">
        <v>145</v>
      </c>
      <c r="E781" s="40"/>
      <c r="F781" s="229" t="s">
        <v>883</v>
      </c>
      <c r="G781" s="40"/>
      <c r="H781" s="40"/>
      <c r="I781" s="143"/>
      <c r="J781" s="40"/>
      <c r="K781" s="40"/>
      <c r="L781" s="44"/>
      <c r="M781" s="230"/>
      <c r="N781" s="80"/>
      <c r="O781" s="80"/>
      <c r="P781" s="80"/>
      <c r="Q781" s="80"/>
      <c r="R781" s="80"/>
      <c r="S781" s="80"/>
      <c r="T781" s="81"/>
      <c r="AT781" s="18" t="s">
        <v>145</v>
      </c>
      <c r="AU781" s="18" t="s">
        <v>81</v>
      </c>
    </row>
    <row r="782" spans="2:51" s="12" customFormat="1" ht="12">
      <c r="B782" s="231"/>
      <c r="C782" s="232"/>
      <c r="D782" s="228" t="s">
        <v>147</v>
      </c>
      <c r="E782" s="233" t="s">
        <v>19</v>
      </c>
      <c r="F782" s="234" t="s">
        <v>885</v>
      </c>
      <c r="G782" s="232"/>
      <c r="H782" s="233" t="s">
        <v>19</v>
      </c>
      <c r="I782" s="235"/>
      <c r="J782" s="232"/>
      <c r="K782" s="232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147</v>
      </c>
      <c r="AU782" s="240" t="s">
        <v>81</v>
      </c>
      <c r="AV782" s="12" t="s">
        <v>79</v>
      </c>
      <c r="AW782" s="12" t="s">
        <v>34</v>
      </c>
      <c r="AX782" s="12" t="s">
        <v>72</v>
      </c>
      <c r="AY782" s="240" t="s">
        <v>136</v>
      </c>
    </row>
    <row r="783" spans="2:51" s="13" customFormat="1" ht="12">
      <c r="B783" s="241"/>
      <c r="C783" s="242"/>
      <c r="D783" s="228" t="s">
        <v>147</v>
      </c>
      <c r="E783" s="243" t="s">
        <v>19</v>
      </c>
      <c r="F783" s="244" t="s">
        <v>234</v>
      </c>
      <c r="G783" s="242"/>
      <c r="H783" s="245">
        <v>12</v>
      </c>
      <c r="I783" s="246"/>
      <c r="J783" s="242"/>
      <c r="K783" s="242"/>
      <c r="L783" s="247"/>
      <c r="M783" s="248"/>
      <c r="N783" s="249"/>
      <c r="O783" s="249"/>
      <c r="P783" s="249"/>
      <c r="Q783" s="249"/>
      <c r="R783" s="249"/>
      <c r="S783" s="249"/>
      <c r="T783" s="250"/>
      <c r="AT783" s="251" t="s">
        <v>147</v>
      </c>
      <c r="AU783" s="251" t="s">
        <v>81</v>
      </c>
      <c r="AV783" s="13" t="s">
        <v>81</v>
      </c>
      <c r="AW783" s="13" t="s">
        <v>34</v>
      </c>
      <c r="AX783" s="13" t="s">
        <v>72</v>
      </c>
      <c r="AY783" s="251" t="s">
        <v>136</v>
      </c>
    </row>
    <row r="784" spans="2:51" s="14" customFormat="1" ht="12">
      <c r="B784" s="252"/>
      <c r="C784" s="253"/>
      <c r="D784" s="228" t="s">
        <v>147</v>
      </c>
      <c r="E784" s="254" t="s">
        <v>19</v>
      </c>
      <c r="F784" s="255" t="s">
        <v>150</v>
      </c>
      <c r="G784" s="253"/>
      <c r="H784" s="256">
        <v>12</v>
      </c>
      <c r="I784" s="257"/>
      <c r="J784" s="253"/>
      <c r="K784" s="253"/>
      <c r="L784" s="258"/>
      <c r="M784" s="259"/>
      <c r="N784" s="260"/>
      <c r="O784" s="260"/>
      <c r="P784" s="260"/>
      <c r="Q784" s="260"/>
      <c r="R784" s="260"/>
      <c r="S784" s="260"/>
      <c r="T784" s="261"/>
      <c r="AT784" s="262" t="s">
        <v>147</v>
      </c>
      <c r="AU784" s="262" t="s">
        <v>81</v>
      </c>
      <c r="AV784" s="14" t="s">
        <v>143</v>
      </c>
      <c r="AW784" s="14" t="s">
        <v>34</v>
      </c>
      <c r="AX784" s="14" t="s">
        <v>79</v>
      </c>
      <c r="AY784" s="262" t="s">
        <v>136</v>
      </c>
    </row>
    <row r="785" spans="2:65" s="1" customFormat="1" ht="20.4" customHeight="1">
      <c r="B785" s="39"/>
      <c r="C785" s="216" t="s">
        <v>905</v>
      </c>
      <c r="D785" s="216" t="s">
        <v>138</v>
      </c>
      <c r="E785" s="217" t="s">
        <v>887</v>
      </c>
      <c r="F785" s="218" t="s">
        <v>888</v>
      </c>
      <c r="G785" s="219" t="s">
        <v>192</v>
      </c>
      <c r="H785" s="220">
        <v>35</v>
      </c>
      <c r="I785" s="221"/>
      <c r="J785" s="222">
        <f>ROUND(I785*H785,2)</f>
        <v>0</v>
      </c>
      <c r="K785" s="218" t="s">
        <v>142</v>
      </c>
      <c r="L785" s="44"/>
      <c r="M785" s="223" t="s">
        <v>19</v>
      </c>
      <c r="N785" s="224" t="s">
        <v>43</v>
      </c>
      <c r="O785" s="80"/>
      <c r="P785" s="225">
        <f>O785*H785</f>
        <v>0</v>
      </c>
      <c r="Q785" s="225">
        <v>0</v>
      </c>
      <c r="R785" s="225">
        <f>Q785*H785</f>
        <v>0</v>
      </c>
      <c r="S785" s="225">
        <v>0</v>
      </c>
      <c r="T785" s="226">
        <f>S785*H785</f>
        <v>0</v>
      </c>
      <c r="AR785" s="18" t="s">
        <v>143</v>
      </c>
      <c r="AT785" s="18" t="s">
        <v>138</v>
      </c>
      <c r="AU785" s="18" t="s">
        <v>81</v>
      </c>
      <c r="AY785" s="18" t="s">
        <v>136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18" t="s">
        <v>79</v>
      </c>
      <c r="BK785" s="227">
        <f>ROUND(I785*H785,2)</f>
        <v>0</v>
      </c>
      <c r="BL785" s="18" t="s">
        <v>143</v>
      </c>
      <c r="BM785" s="18" t="s">
        <v>1691</v>
      </c>
    </row>
    <row r="786" spans="2:47" s="1" customFormat="1" ht="12">
      <c r="B786" s="39"/>
      <c r="C786" s="40"/>
      <c r="D786" s="228" t="s">
        <v>145</v>
      </c>
      <c r="E786" s="40"/>
      <c r="F786" s="229" t="s">
        <v>890</v>
      </c>
      <c r="G786" s="40"/>
      <c r="H786" s="40"/>
      <c r="I786" s="143"/>
      <c r="J786" s="40"/>
      <c r="K786" s="40"/>
      <c r="L786" s="44"/>
      <c r="M786" s="230"/>
      <c r="N786" s="80"/>
      <c r="O786" s="80"/>
      <c r="P786" s="80"/>
      <c r="Q786" s="80"/>
      <c r="R786" s="80"/>
      <c r="S786" s="80"/>
      <c r="T786" s="81"/>
      <c r="AT786" s="18" t="s">
        <v>145</v>
      </c>
      <c r="AU786" s="18" t="s">
        <v>81</v>
      </c>
    </row>
    <row r="787" spans="2:51" s="12" customFormat="1" ht="12">
      <c r="B787" s="231"/>
      <c r="C787" s="232"/>
      <c r="D787" s="228" t="s">
        <v>147</v>
      </c>
      <c r="E787" s="233" t="s">
        <v>19</v>
      </c>
      <c r="F787" s="234" t="s">
        <v>879</v>
      </c>
      <c r="G787" s="232"/>
      <c r="H787" s="233" t="s">
        <v>19</v>
      </c>
      <c r="I787" s="235"/>
      <c r="J787" s="232"/>
      <c r="K787" s="232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147</v>
      </c>
      <c r="AU787" s="240" t="s">
        <v>81</v>
      </c>
      <c r="AV787" s="12" t="s">
        <v>79</v>
      </c>
      <c r="AW787" s="12" t="s">
        <v>34</v>
      </c>
      <c r="AX787" s="12" t="s">
        <v>72</v>
      </c>
      <c r="AY787" s="240" t="s">
        <v>136</v>
      </c>
    </row>
    <row r="788" spans="2:51" s="12" customFormat="1" ht="12">
      <c r="B788" s="231"/>
      <c r="C788" s="232"/>
      <c r="D788" s="228" t="s">
        <v>147</v>
      </c>
      <c r="E788" s="233" t="s">
        <v>19</v>
      </c>
      <c r="F788" s="234" t="s">
        <v>880</v>
      </c>
      <c r="G788" s="232"/>
      <c r="H788" s="233" t="s">
        <v>19</v>
      </c>
      <c r="I788" s="235"/>
      <c r="J788" s="232"/>
      <c r="K788" s="232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147</v>
      </c>
      <c r="AU788" s="240" t="s">
        <v>81</v>
      </c>
      <c r="AV788" s="12" t="s">
        <v>79</v>
      </c>
      <c r="AW788" s="12" t="s">
        <v>34</v>
      </c>
      <c r="AX788" s="12" t="s">
        <v>72</v>
      </c>
      <c r="AY788" s="240" t="s">
        <v>136</v>
      </c>
    </row>
    <row r="789" spans="2:51" s="13" customFormat="1" ht="12">
      <c r="B789" s="241"/>
      <c r="C789" s="242"/>
      <c r="D789" s="228" t="s">
        <v>147</v>
      </c>
      <c r="E789" s="243" t="s">
        <v>19</v>
      </c>
      <c r="F789" s="244" t="s">
        <v>421</v>
      </c>
      <c r="G789" s="242"/>
      <c r="H789" s="245">
        <v>35</v>
      </c>
      <c r="I789" s="246"/>
      <c r="J789" s="242"/>
      <c r="K789" s="242"/>
      <c r="L789" s="247"/>
      <c r="M789" s="248"/>
      <c r="N789" s="249"/>
      <c r="O789" s="249"/>
      <c r="P789" s="249"/>
      <c r="Q789" s="249"/>
      <c r="R789" s="249"/>
      <c r="S789" s="249"/>
      <c r="T789" s="250"/>
      <c r="AT789" s="251" t="s">
        <v>147</v>
      </c>
      <c r="AU789" s="251" t="s">
        <v>81</v>
      </c>
      <c r="AV789" s="13" t="s">
        <v>81</v>
      </c>
      <c r="AW789" s="13" t="s">
        <v>34</v>
      </c>
      <c r="AX789" s="13" t="s">
        <v>72</v>
      </c>
      <c r="AY789" s="251" t="s">
        <v>136</v>
      </c>
    </row>
    <row r="790" spans="2:51" s="14" customFormat="1" ht="12">
      <c r="B790" s="252"/>
      <c r="C790" s="253"/>
      <c r="D790" s="228" t="s">
        <v>147</v>
      </c>
      <c r="E790" s="254" t="s">
        <v>19</v>
      </c>
      <c r="F790" s="255" t="s">
        <v>150</v>
      </c>
      <c r="G790" s="253"/>
      <c r="H790" s="256">
        <v>35</v>
      </c>
      <c r="I790" s="257"/>
      <c r="J790" s="253"/>
      <c r="K790" s="253"/>
      <c r="L790" s="258"/>
      <c r="M790" s="259"/>
      <c r="N790" s="260"/>
      <c r="O790" s="260"/>
      <c r="P790" s="260"/>
      <c r="Q790" s="260"/>
      <c r="R790" s="260"/>
      <c r="S790" s="260"/>
      <c r="T790" s="261"/>
      <c r="AT790" s="262" t="s">
        <v>147</v>
      </c>
      <c r="AU790" s="262" t="s">
        <v>81</v>
      </c>
      <c r="AV790" s="14" t="s">
        <v>143</v>
      </c>
      <c r="AW790" s="14" t="s">
        <v>34</v>
      </c>
      <c r="AX790" s="14" t="s">
        <v>79</v>
      </c>
      <c r="AY790" s="262" t="s">
        <v>136</v>
      </c>
    </row>
    <row r="791" spans="2:65" s="1" customFormat="1" ht="20.4" customHeight="1">
      <c r="B791" s="39"/>
      <c r="C791" s="263" t="s">
        <v>913</v>
      </c>
      <c r="D791" s="263" t="s">
        <v>340</v>
      </c>
      <c r="E791" s="264" t="s">
        <v>892</v>
      </c>
      <c r="F791" s="265" t="s">
        <v>893</v>
      </c>
      <c r="G791" s="266" t="s">
        <v>192</v>
      </c>
      <c r="H791" s="267">
        <v>35</v>
      </c>
      <c r="I791" s="268"/>
      <c r="J791" s="269">
        <f>ROUND(I791*H791,2)</f>
        <v>0</v>
      </c>
      <c r="K791" s="265" t="s">
        <v>142</v>
      </c>
      <c r="L791" s="270"/>
      <c r="M791" s="271" t="s">
        <v>19</v>
      </c>
      <c r="N791" s="272" t="s">
        <v>43</v>
      </c>
      <c r="O791" s="80"/>
      <c r="P791" s="225">
        <f>O791*H791</f>
        <v>0</v>
      </c>
      <c r="Q791" s="225">
        <v>0.0015</v>
      </c>
      <c r="R791" s="225">
        <f>Q791*H791</f>
        <v>0.0525</v>
      </c>
      <c r="S791" s="225">
        <v>0</v>
      </c>
      <c r="T791" s="226">
        <f>S791*H791</f>
        <v>0</v>
      </c>
      <c r="AR791" s="18" t="s">
        <v>197</v>
      </c>
      <c r="AT791" s="18" t="s">
        <v>340</v>
      </c>
      <c r="AU791" s="18" t="s">
        <v>81</v>
      </c>
      <c r="AY791" s="18" t="s">
        <v>136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8" t="s">
        <v>79</v>
      </c>
      <c r="BK791" s="227">
        <f>ROUND(I791*H791,2)</f>
        <v>0</v>
      </c>
      <c r="BL791" s="18" t="s">
        <v>143</v>
      </c>
      <c r="BM791" s="18" t="s">
        <v>1692</v>
      </c>
    </row>
    <row r="792" spans="2:47" s="1" customFormat="1" ht="12">
      <c r="B792" s="39"/>
      <c r="C792" s="40"/>
      <c r="D792" s="228" t="s">
        <v>145</v>
      </c>
      <c r="E792" s="40"/>
      <c r="F792" s="229" t="s">
        <v>893</v>
      </c>
      <c r="G792" s="40"/>
      <c r="H792" s="40"/>
      <c r="I792" s="143"/>
      <c r="J792" s="40"/>
      <c r="K792" s="40"/>
      <c r="L792" s="44"/>
      <c r="M792" s="230"/>
      <c r="N792" s="80"/>
      <c r="O792" s="80"/>
      <c r="P792" s="80"/>
      <c r="Q792" s="80"/>
      <c r="R792" s="80"/>
      <c r="S792" s="80"/>
      <c r="T792" s="81"/>
      <c r="AT792" s="18" t="s">
        <v>145</v>
      </c>
      <c r="AU792" s="18" t="s">
        <v>81</v>
      </c>
    </row>
    <row r="793" spans="2:51" s="12" customFormat="1" ht="12">
      <c r="B793" s="231"/>
      <c r="C793" s="232"/>
      <c r="D793" s="228" t="s">
        <v>147</v>
      </c>
      <c r="E793" s="233" t="s">
        <v>19</v>
      </c>
      <c r="F793" s="234" t="s">
        <v>895</v>
      </c>
      <c r="G793" s="232"/>
      <c r="H793" s="233" t="s">
        <v>19</v>
      </c>
      <c r="I793" s="235"/>
      <c r="J793" s="232"/>
      <c r="K793" s="232"/>
      <c r="L793" s="236"/>
      <c r="M793" s="237"/>
      <c r="N793" s="238"/>
      <c r="O793" s="238"/>
      <c r="P793" s="238"/>
      <c r="Q793" s="238"/>
      <c r="R793" s="238"/>
      <c r="S793" s="238"/>
      <c r="T793" s="239"/>
      <c r="AT793" s="240" t="s">
        <v>147</v>
      </c>
      <c r="AU793" s="240" t="s">
        <v>81</v>
      </c>
      <c r="AV793" s="12" t="s">
        <v>79</v>
      </c>
      <c r="AW793" s="12" t="s">
        <v>34</v>
      </c>
      <c r="AX793" s="12" t="s">
        <v>72</v>
      </c>
      <c r="AY793" s="240" t="s">
        <v>136</v>
      </c>
    </row>
    <row r="794" spans="2:51" s="13" customFormat="1" ht="12">
      <c r="B794" s="241"/>
      <c r="C794" s="242"/>
      <c r="D794" s="228" t="s">
        <v>147</v>
      </c>
      <c r="E794" s="243" t="s">
        <v>19</v>
      </c>
      <c r="F794" s="244" t="s">
        <v>421</v>
      </c>
      <c r="G794" s="242"/>
      <c r="H794" s="245">
        <v>35</v>
      </c>
      <c r="I794" s="246"/>
      <c r="J794" s="242"/>
      <c r="K794" s="242"/>
      <c r="L794" s="247"/>
      <c r="M794" s="248"/>
      <c r="N794" s="249"/>
      <c r="O794" s="249"/>
      <c r="P794" s="249"/>
      <c r="Q794" s="249"/>
      <c r="R794" s="249"/>
      <c r="S794" s="249"/>
      <c r="T794" s="250"/>
      <c r="AT794" s="251" t="s">
        <v>147</v>
      </c>
      <c r="AU794" s="251" t="s">
        <v>81</v>
      </c>
      <c r="AV794" s="13" t="s">
        <v>81</v>
      </c>
      <c r="AW794" s="13" t="s">
        <v>34</v>
      </c>
      <c r="AX794" s="13" t="s">
        <v>72</v>
      </c>
      <c r="AY794" s="251" t="s">
        <v>136</v>
      </c>
    </row>
    <row r="795" spans="2:51" s="14" customFormat="1" ht="12">
      <c r="B795" s="252"/>
      <c r="C795" s="253"/>
      <c r="D795" s="228" t="s">
        <v>147</v>
      </c>
      <c r="E795" s="254" t="s">
        <v>19</v>
      </c>
      <c r="F795" s="255" t="s">
        <v>150</v>
      </c>
      <c r="G795" s="253"/>
      <c r="H795" s="256">
        <v>35</v>
      </c>
      <c r="I795" s="257"/>
      <c r="J795" s="253"/>
      <c r="K795" s="253"/>
      <c r="L795" s="258"/>
      <c r="M795" s="259"/>
      <c r="N795" s="260"/>
      <c r="O795" s="260"/>
      <c r="P795" s="260"/>
      <c r="Q795" s="260"/>
      <c r="R795" s="260"/>
      <c r="S795" s="260"/>
      <c r="T795" s="261"/>
      <c r="AT795" s="262" t="s">
        <v>147</v>
      </c>
      <c r="AU795" s="262" t="s">
        <v>81</v>
      </c>
      <c r="AV795" s="14" t="s">
        <v>143</v>
      </c>
      <c r="AW795" s="14" t="s">
        <v>34</v>
      </c>
      <c r="AX795" s="14" t="s">
        <v>79</v>
      </c>
      <c r="AY795" s="262" t="s">
        <v>136</v>
      </c>
    </row>
    <row r="796" spans="2:63" s="11" customFormat="1" ht="22.8" customHeight="1">
      <c r="B796" s="200"/>
      <c r="C796" s="201"/>
      <c r="D796" s="202" t="s">
        <v>71</v>
      </c>
      <c r="E796" s="214" t="s">
        <v>143</v>
      </c>
      <c r="F796" s="214" t="s">
        <v>896</v>
      </c>
      <c r="G796" s="201"/>
      <c r="H796" s="201"/>
      <c r="I796" s="204"/>
      <c r="J796" s="215">
        <f>BK796</f>
        <v>0</v>
      </c>
      <c r="K796" s="201"/>
      <c r="L796" s="206"/>
      <c r="M796" s="207"/>
      <c r="N796" s="208"/>
      <c r="O796" s="208"/>
      <c r="P796" s="209">
        <f>SUM(P797:P867)</f>
        <v>0</v>
      </c>
      <c r="Q796" s="208"/>
      <c r="R796" s="209">
        <f>SUM(R797:R867)</f>
        <v>214.678085</v>
      </c>
      <c r="S796" s="208"/>
      <c r="T796" s="210">
        <f>SUM(T797:T867)</f>
        <v>0.1</v>
      </c>
      <c r="AR796" s="211" t="s">
        <v>79</v>
      </c>
      <c r="AT796" s="212" t="s">
        <v>71</v>
      </c>
      <c r="AU796" s="212" t="s">
        <v>79</v>
      </c>
      <c r="AY796" s="211" t="s">
        <v>136</v>
      </c>
      <c r="BK796" s="213">
        <f>SUM(BK797:BK867)</f>
        <v>0</v>
      </c>
    </row>
    <row r="797" spans="2:65" s="1" customFormat="1" ht="20.4" customHeight="1">
      <c r="B797" s="39"/>
      <c r="C797" s="216" t="s">
        <v>920</v>
      </c>
      <c r="D797" s="216" t="s">
        <v>138</v>
      </c>
      <c r="E797" s="217" t="s">
        <v>1693</v>
      </c>
      <c r="F797" s="218" t="s">
        <v>1694</v>
      </c>
      <c r="G797" s="219" t="s">
        <v>165</v>
      </c>
      <c r="H797" s="220">
        <v>1.04</v>
      </c>
      <c r="I797" s="221"/>
      <c r="J797" s="222">
        <f>ROUND(I797*H797,2)</f>
        <v>0</v>
      </c>
      <c r="K797" s="218" t="s">
        <v>142</v>
      </c>
      <c r="L797" s="44"/>
      <c r="M797" s="223" t="s">
        <v>19</v>
      </c>
      <c r="N797" s="224" t="s">
        <v>43</v>
      </c>
      <c r="O797" s="80"/>
      <c r="P797" s="225">
        <f>O797*H797</f>
        <v>0</v>
      </c>
      <c r="Q797" s="225">
        <v>0</v>
      </c>
      <c r="R797" s="225">
        <f>Q797*H797</f>
        <v>0</v>
      </c>
      <c r="S797" s="225">
        <v>0</v>
      </c>
      <c r="T797" s="226">
        <f>S797*H797</f>
        <v>0</v>
      </c>
      <c r="AR797" s="18" t="s">
        <v>143</v>
      </c>
      <c r="AT797" s="18" t="s">
        <v>138</v>
      </c>
      <c r="AU797" s="18" t="s">
        <v>81</v>
      </c>
      <c r="AY797" s="18" t="s">
        <v>136</v>
      </c>
      <c r="BE797" s="227">
        <f>IF(N797="základní",J797,0)</f>
        <v>0</v>
      </c>
      <c r="BF797" s="227">
        <f>IF(N797="snížená",J797,0)</f>
        <v>0</v>
      </c>
      <c r="BG797" s="227">
        <f>IF(N797="zákl. přenesená",J797,0)</f>
        <v>0</v>
      </c>
      <c r="BH797" s="227">
        <f>IF(N797="sníž. přenesená",J797,0)</f>
        <v>0</v>
      </c>
      <c r="BI797" s="227">
        <f>IF(N797="nulová",J797,0)</f>
        <v>0</v>
      </c>
      <c r="BJ797" s="18" t="s">
        <v>79</v>
      </c>
      <c r="BK797" s="227">
        <f>ROUND(I797*H797,2)</f>
        <v>0</v>
      </c>
      <c r="BL797" s="18" t="s">
        <v>143</v>
      </c>
      <c r="BM797" s="18" t="s">
        <v>1695</v>
      </c>
    </row>
    <row r="798" spans="2:47" s="1" customFormat="1" ht="12">
      <c r="B798" s="39"/>
      <c r="C798" s="40"/>
      <c r="D798" s="228" t="s">
        <v>145</v>
      </c>
      <c r="E798" s="40"/>
      <c r="F798" s="229" t="s">
        <v>1696</v>
      </c>
      <c r="G798" s="40"/>
      <c r="H798" s="40"/>
      <c r="I798" s="143"/>
      <c r="J798" s="40"/>
      <c r="K798" s="40"/>
      <c r="L798" s="44"/>
      <c r="M798" s="230"/>
      <c r="N798" s="80"/>
      <c r="O798" s="80"/>
      <c r="P798" s="80"/>
      <c r="Q798" s="80"/>
      <c r="R798" s="80"/>
      <c r="S798" s="80"/>
      <c r="T798" s="81"/>
      <c r="AT798" s="18" t="s">
        <v>145</v>
      </c>
      <c r="AU798" s="18" t="s">
        <v>81</v>
      </c>
    </row>
    <row r="799" spans="2:51" s="12" customFormat="1" ht="12">
      <c r="B799" s="231"/>
      <c r="C799" s="232"/>
      <c r="D799" s="228" t="s">
        <v>147</v>
      </c>
      <c r="E799" s="233" t="s">
        <v>19</v>
      </c>
      <c r="F799" s="234" t="s">
        <v>1697</v>
      </c>
      <c r="G799" s="232"/>
      <c r="H799" s="233" t="s">
        <v>19</v>
      </c>
      <c r="I799" s="235"/>
      <c r="J799" s="232"/>
      <c r="K799" s="232"/>
      <c r="L799" s="236"/>
      <c r="M799" s="237"/>
      <c r="N799" s="238"/>
      <c r="O799" s="238"/>
      <c r="P799" s="238"/>
      <c r="Q799" s="238"/>
      <c r="R799" s="238"/>
      <c r="S799" s="238"/>
      <c r="T799" s="239"/>
      <c r="AT799" s="240" t="s">
        <v>147</v>
      </c>
      <c r="AU799" s="240" t="s">
        <v>81</v>
      </c>
      <c r="AV799" s="12" t="s">
        <v>79</v>
      </c>
      <c r="AW799" s="12" t="s">
        <v>34</v>
      </c>
      <c r="AX799" s="12" t="s">
        <v>72</v>
      </c>
      <c r="AY799" s="240" t="s">
        <v>136</v>
      </c>
    </row>
    <row r="800" spans="2:51" s="12" customFormat="1" ht="12">
      <c r="B800" s="231"/>
      <c r="C800" s="232"/>
      <c r="D800" s="228" t="s">
        <v>147</v>
      </c>
      <c r="E800" s="233" t="s">
        <v>19</v>
      </c>
      <c r="F800" s="234" t="s">
        <v>1471</v>
      </c>
      <c r="G800" s="232"/>
      <c r="H800" s="233" t="s">
        <v>19</v>
      </c>
      <c r="I800" s="235"/>
      <c r="J800" s="232"/>
      <c r="K800" s="232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147</v>
      </c>
      <c r="AU800" s="240" t="s">
        <v>81</v>
      </c>
      <c r="AV800" s="12" t="s">
        <v>79</v>
      </c>
      <c r="AW800" s="12" t="s">
        <v>34</v>
      </c>
      <c r="AX800" s="12" t="s">
        <v>72</v>
      </c>
      <c r="AY800" s="240" t="s">
        <v>136</v>
      </c>
    </row>
    <row r="801" spans="2:51" s="13" customFormat="1" ht="12">
      <c r="B801" s="241"/>
      <c r="C801" s="242"/>
      <c r="D801" s="228" t="s">
        <v>147</v>
      </c>
      <c r="E801" s="243" t="s">
        <v>19</v>
      </c>
      <c r="F801" s="244" t="s">
        <v>1698</v>
      </c>
      <c r="G801" s="242"/>
      <c r="H801" s="245">
        <v>1.04</v>
      </c>
      <c r="I801" s="246"/>
      <c r="J801" s="242"/>
      <c r="K801" s="242"/>
      <c r="L801" s="247"/>
      <c r="M801" s="248"/>
      <c r="N801" s="249"/>
      <c r="O801" s="249"/>
      <c r="P801" s="249"/>
      <c r="Q801" s="249"/>
      <c r="R801" s="249"/>
      <c r="S801" s="249"/>
      <c r="T801" s="250"/>
      <c r="AT801" s="251" t="s">
        <v>147</v>
      </c>
      <c r="AU801" s="251" t="s">
        <v>81</v>
      </c>
      <c r="AV801" s="13" t="s">
        <v>81</v>
      </c>
      <c r="AW801" s="13" t="s">
        <v>34</v>
      </c>
      <c r="AX801" s="13" t="s">
        <v>72</v>
      </c>
      <c r="AY801" s="251" t="s">
        <v>136</v>
      </c>
    </row>
    <row r="802" spans="2:51" s="14" customFormat="1" ht="12">
      <c r="B802" s="252"/>
      <c r="C802" s="253"/>
      <c r="D802" s="228" t="s">
        <v>147</v>
      </c>
      <c r="E802" s="254" t="s">
        <v>19</v>
      </c>
      <c r="F802" s="255" t="s">
        <v>150</v>
      </c>
      <c r="G802" s="253"/>
      <c r="H802" s="256">
        <v>1.04</v>
      </c>
      <c r="I802" s="257"/>
      <c r="J802" s="253"/>
      <c r="K802" s="253"/>
      <c r="L802" s="258"/>
      <c r="M802" s="259"/>
      <c r="N802" s="260"/>
      <c r="O802" s="260"/>
      <c r="P802" s="260"/>
      <c r="Q802" s="260"/>
      <c r="R802" s="260"/>
      <c r="S802" s="260"/>
      <c r="T802" s="261"/>
      <c r="AT802" s="262" t="s">
        <v>147</v>
      </c>
      <c r="AU802" s="262" t="s">
        <v>81</v>
      </c>
      <c r="AV802" s="14" t="s">
        <v>143</v>
      </c>
      <c r="AW802" s="14" t="s">
        <v>34</v>
      </c>
      <c r="AX802" s="14" t="s">
        <v>79</v>
      </c>
      <c r="AY802" s="262" t="s">
        <v>136</v>
      </c>
    </row>
    <row r="803" spans="2:65" s="1" customFormat="1" ht="20.4" customHeight="1">
      <c r="B803" s="39"/>
      <c r="C803" s="216" t="s">
        <v>930</v>
      </c>
      <c r="D803" s="216" t="s">
        <v>138</v>
      </c>
      <c r="E803" s="217" t="s">
        <v>1699</v>
      </c>
      <c r="F803" s="218" t="s">
        <v>1700</v>
      </c>
      <c r="G803" s="219" t="s">
        <v>165</v>
      </c>
      <c r="H803" s="220">
        <v>0.563</v>
      </c>
      <c r="I803" s="221"/>
      <c r="J803" s="222">
        <f>ROUND(I803*H803,2)</f>
        <v>0</v>
      </c>
      <c r="K803" s="218" t="s">
        <v>142</v>
      </c>
      <c r="L803" s="44"/>
      <c r="M803" s="223" t="s">
        <v>19</v>
      </c>
      <c r="N803" s="224" t="s">
        <v>43</v>
      </c>
      <c r="O803" s="80"/>
      <c r="P803" s="225">
        <f>O803*H803</f>
        <v>0</v>
      </c>
      <c r="Q803" s="225">
        <v>0</v>
      </c>
      <c r="R803" s="225">
        <f>Q803*H803</f>
        <v>0</v>
      </c>
      <c r="S803" s="225">
        <v>0</v>
      </c>
      <c r="T803" s="226">
        <f>S803*H803</f>
        <v>0</v>
      </c>
      <c r="AR803" s="18" t="s">
        <v>143</v>
      </c>
      <c r="AT803" s="18" t="s">
        <v>138</v>
      </c>
      <c r="AU803" s="18" t="s">
        <v>81</v>
      </c>
      <c r="AY803" s="18" t="s">
        <v>136</v>
      </c>
      <c r="BE803" s="227">
        <f>IF(N803="základní",J803,0)</f>
        <v>0</v>
      </c>
      <c r="BF803" s="227">
        <f>IF(N803="snížená",J803,0)</f>
        <v>0</v>
      </c>
      <c r="BG803" s="227">
        <f>IF(N803="zákl. přenesená",J803,0)</f>
        <v>0</v>
      </c>
      <c r="BH803" s="227">
        <f>IF(N803="sníž. přenesená",J803,0)</f>
        <v>0</v>
      </c>
      <c r="BI803" s="227">
        <f>IF(N803="nulová",J803,0)</f>
        <v>0</v>
      </c>
      <c r="BJ803" s="18" t="s">
        <v>79</v>
      </c>
      <c r="BK803" s="227">
        <f>ROUND(I803*H803,2)</f>
        <v>0</v>
      </c>
      <c r="BL803" s="18" t="s">
        <v>143</v>
      </c>
      <c r="BM803" s="18" t="s">
        <v>1701</v>
      </c>
    </row>
    <row r="804" spans="2:47" s="1" customFormat="1" ht="12">
      <c r="B804" s="39"/>
      <c r="C804" s="40"/>
      <c r="D804" s="228" t="s">
        <v>145</v>
      </c>
      <c r="E804" s="40"/>
      <c r="F804" s="229" t="s">
        <v>1702</v>
      </c>
      <c r="G804" s="40"/>
      <c r="H804" s="40"/>
      <c r="I804" s="143"/>
      <c r="J804" s="40"/>
      <c r="K804" s="40"/>
      <c r="L804" s="44"/>
      <c r="M804" s="230"/>
      <c r="N804" s="80"/>
      <c r="O804" s="80"/>
      <c r="P804" s="80"/>
      <c r="Q804" s="80"/>
      <c r="R804" s="80"/>
      <c r="S804" s="80"/>
      <c r="T804" s="81"/>
      <c r="AT804" s="18" t="s">
        <v>145</v>
      </c>
      <c r="AU804" s="18" t="s">
        <v>81</v>
      </c>
    </row>
    <row r="805" spans="2:51" s="12" customFormat="1" ht="12">
      <c r="B805" s="231"/>
      <c r="C805" s="232"/>
      <c r="D805" s="228" t="s">
        <v>147</v>
      </c>
      <c r="E805" s="233" t="s">
        <v>19</v>
      </c>
      <c r="F805" s="234" t="s">
        <v>148</v>
      </c>
      <c r="G805" s="232"/>
      <c r="H805" s="233" t="s">
        <v>19</v>
      </c>
      <c r="I805" s="235"/>
      <c r="J805" s="232"/>
      <c r="K805" s="232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147</v>
      </c>
      <c r="AU805" s="240" t="s">
        <v>81</v>
      </c>
      <c r="AV805" s="12" t="s">
        <v>79</v>
      </c>
      <c r="AW805" s="12" t="s">
        <v>34</v>
      </c>
      <c r="AX805" s="12" t="s">
        <v>72</v>
      </c>
      <c r="AY805" s="240" t="s">
        <v>136</v>
      </c>
    </row>
    <row r="806" spans="2:51" s="12" customFormat="1" ht="12">
      <c r="B806" s="231"/>
      <c r="C806" s="232"/>
      <c r="D806" s="228" t="s">
        <v>147</v>
      </c>
      <c r="E806" s="233" t="s">
        <v>19</v>
      </c>
      <c r="F806" s="234" t="s">
        <v>1703</v>
      </c>
      <c r="G806" s="232"/>
      <c r="H806" s="233" t="s">
        <v>19</v>
      </c>
      <c r="I806" s="235"/>
      <c r="J806" s="232"/>
      <c r="K806" s="232"/>
      <c r="L806" s="236"/>
      <c r="M806" s="237"/>
      <c r="N806" s="238"/>
      <c r="O806" s="238"/>
      <c r="P806" s="238"/>
      <c r="Q806" s="238"/>
      <c r="R806" s="238"/>
      <c r="S806" s="238"/>
      <c r="T806" s="239"/>
      <c r="AT806" s="240" t="s">
        <v>147</v>
      </c>
      <c r="AU806" s="240" t="s">
        <v>81</v>
      </c>
      <c r="AV806" s="12" t="s">
        <v>79</v>
      </c>
      <c r="AW806" s="12" t="s">
        <v>34</v>
      </c>
      <c r="AX806" s="12" t="s">
        <v>72</v>
      </c>
      <c r="AY806" s="240" t="s">
        <v>136</v>
      </c>
    </row>
    <row r="807" spans="2:51" s="13" customFormat="1" ht="12">
      <c r="B807" s="241"/>
      <c r="C807" s="242"/>
      <c r="D807" s="228" t="s">
        <v>147</v>
      </c>
      <c r="E807" s="243" t="s">
        <v>19</v>
      </c>
      <c r="F807" s="244" t="s">
        <v>1704</v>
      </c>
      <c r="G807" s="242"/>
      <c r="H807" s="245">
        <v>0.563</v>
      </c>
      <c r="I807" s="246"/>
      <c r="J807" s="242"/>
      <c r="K807" s="242"/>
      <c r="L807" s="247"/>
      <c r="M807" s="248"/>
      <c r="N807" s="249"/>
      <c r="O807" s="249"/>
      <c r="P807" s="249"/>
      <c r="Q807" s="249"/>
      <c r="R807" s="249"/>
      <c r="S807" s="249"/>
      <c r="T807" s="250"/>
      <c r="AT807" s="251" t="s">
        <v>147</v>
      </c>
      <c r="AU807" s="251" t="s">
        <v>81</v>
      </c>
      <c r="AV807" s="13" t="s">
        <v>81</v>
      </c>
      <c r="AW807" s="13" t="s">
        <v>34</v>
      </c>
      <c r="AX807" s="13" t="s">
        <v>72</v>
      </c>
      <c r="AY807" s="251" t="s">
        <v>136</v>
      </c>
    </row>
    <row r="808" spans="2:51" s="14" customFormat="1" ht="12">
      <c r="B808" s="252"/>
      <c r="C808" s="253"/>
      <c r="D808" s="228" t="s">
        <v>147</v>
      </c>
      <c r="E808" s="254" t="s">
        <v>19</v>
      </c>
      <c r="F808" s="255" t="s">
        <v>150</v>
      </c>
      <c r="G808" s="253"/>
      <c r="H808" s="256">
        <v>0.563</v>
      </c>
      <c r="I808" s="257"/>
      <c r="J808" s="253"/>
      <c r="K808" s="253"/>
      <c r="L808" s="258"/>
      <c r="M808" s="259"/>
      <c r="N808" s="260"/>
      <c r="O808" s="260"/>
      <c r="P808" s="260"/>
      <c r="Q808" s="260"/>
      <c r="R808" s="260"/>
      <c r="S808" s="260"/>
      <c r="T808" s="261"/>
      <c r="AT808" s="262" t="s">
        <v>147</v>
      </c>
      <c r="AU808" s="262" t="s">
        <v>81</v>
      </c>
      <c r="AV808" s="14" t="s">
        <v>143</v>
      </c>
      <c r="AW808" s="14" t="s">
        <v>34</v>
      </c>
      <c r="AX808" s="14" t="s">
        <v>79</v>
      </c>
      <c r="AY808" s="262" t="s">
        <v>136</v>
      </c>
    </row>
    <row r="809" spans="2:65" s="1" customFormat="1" ht="20.4" customHeight="1">
      <c r="B809" s="39"/>
      <c r="C809" s="216" t="s">
        <v>940</v>
      </c>
      <c r="D809" s="216" t="s">
        <v>138</v>
      </c>
      <c r="E809" s="217" t="s">
        <v>1705</v>
      </c>
      <c r="F809" s="218" t="s">
        <v>1706</v>
      </c>
      <c r="G809" s="219" t="s">
        <v>141</v>
      </c>
      <c r="H809" s="220">
        <v>2.5</v>
      </c>
      <c r="I809" s="221"/>
      <c r="J809" s="222">
        <f>ROUND(I809*H809,2)</f>
        <v>0</v>
      </c>
      <c r="K809" s="218" t="s">
        <v>142</v>
      </c>
      <c r="L809" s="44"/>
      <c r="M809" s="223" t="s">
        <v>19</v>
      </c>
      <c r="N809" s="224" t="s">
        <v>43</v>
      </c>
      <c r="O809" s="80"/>
      <c r="P809" s="225">
        <f>O809*H809</f>
        <v>0</v>
      </c>
      <c r="Q809" s="225">
        <v>0.00639</v>
      </c>
      <c r="R809" s="225">
        <f>Q809*H809</f>
        <v>0.015975</v>
      </c>
      <c r="S809" s="225">
        <v>0</v>
      </c>
      <c r="T809" s="226">
        <f>S809*H809</f>
        <v>0</v>
      </c>
      <c r="AR809" s="18" t="s">
        <v>143</v>
      </c>
      <c r="AT809" s="18" t="s">
        <v>138</v>
      </c>
      <c r="AU809" s="18" t="s">
        <v>81</v>
      </c>
      <c r="AY809" s="18" t="s">
        <v>136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18" t="s">
        <v>79</v>
      </c>
      <c r="BK809" s="227">
        <f>ROUND(I809*H809,2)</f>
        <v>0</v>
      </c>
      <c r="BL809" s="18" t="s">
        <v>143</v>
      </c>
      <c r="BM809" s="18" t="s">
        <v>1707</v>
      </c>
    </row>
    <row r="810" spans="2:47" s="1" customFormat="1" ht="12">
      <c r="B810" s="39"/>
      <c r="C810" s="40"/>
      <c r="D810" s="228" t="s">
        <v>145</v>
      </c>
      <c r="E810" s="40"/>
      <c r="F810" s="229" t="s">
        <v>1708</v>
      </c>
      <c r="G810" s="40"/>
      <c r="H810" s="40"/>
      <c r="I810" s="143"/>
      <c r="J810" s="40"/>
      <c r="K810" s="40"/>
      <c r="L810" s="44"/>
      <c r="M810" s="230"/>
      <c r="N810" s="80"/>
      <c r="O810" s="80"/>
      <c r="P810" s="80"/>
      <c r="Q810" s="80"/>
      <c r="R810" s="80"/>
      <c r="S810" s="80"/>
      <c r="T810" s="81"/>
      <c r="AT810" s="18" t="s">
        <v>145</v>
      </c>
      <c r="AU810" s="18" t="s">
        <v>81</v>
      </c>
    </row>
    <row r="811" spans="2:51" s="12" customFormat="1" ht="12">
      <c r="B811" s="231"/>
      <c r="C811" s="232"/>
      <c r="D811" s="228" t="s">
        <v>147</v>
      </c>
      <c r="E811" s="233" t="s">
        <v>19</v>
      </c>
      <c r="F811" s="234" t="s">
        <v>148</v>
      </c>
      <c r="G811" s="232"/>
      <c r="H811" s="233" t="s">
        <v>19</v>
      </c>
      <c r="I811" s="235"/>
      <c r="J811" s="232"/>
      <c r="K811" s="232"/>
      <c r="L811" s="236"/>
      <c r="M811" s="237"/>
      <c r="N811" s="238"/>
      <c r="O811" s="238"/>
      <c r="P811" s="238"/>
      <c r="Q811" s="238"/>
      <c r="R811" s="238"/>
      <c r="S811" s="238"/>
      <c r="T811" s="239"/>
      <c r="AT811" s="240" t="s">
        <v>147</v>
      </c>
      <c r="AU811" s="240" t="s">
        <v>81</v>
      </c>
      <c r="AV811" s="12" t="s">
        <v>79</v>
      </c>
      <c r="AW811" s="12" t="s">
        <v>34</v>
      </c>
      <c r="AX811" s="12" t="s">
        <v>72</v>
      </c>
      <c r="AY811" s="240" t="s">
        <v>136</v>
      </c>
    </row>
    <row r="812" spans="2:51" s="13" customFormat="1" ht="12">
      <c r="B812" s="241"/>
      <c r="C812" s="242"/>
      <c r="D812" s="228" t="s">
        <v>147</v>
      </c>
      <c r="E812" s="243" t="s">
        <v>19</v>
      </c>
      <c r="F812" s="244" t="s">
        <v>1709</v>
      </c>
      <c r="G812" s="242"/>
      <c r="H812" s="245">
        <v>2.5</v>
      </c>
      <c r="I812" s="246"/>
      <c r="J812" s="242"/>
      <c r="K812" s="242"/>
      <c r="L812" s="247"/>
      <c r="M812" s="248"/>
      <c r="N812" s="249"/>
      <c r="O812" s="249"/>
      <c r="P812" s="249"/>
      <c r="Q812" s="249"/>
      <c r="R812" s="249"/>
      <c r="S812" s="249"/>
      <c r="T812" s="250"/>
      <c r="AT812" s="251" t="s">
        <v>147</v>
      </c>
      <c r="AU812" s="251" t="s">
        <v>81</v>
      </c>
      <c r="AV812" s="13" t="s">
        <v>81</v>
      </c>
      <c r="AW812" s="13" t="s">
        <v>34</v>
      </c>
      <c r="AX812" s="13" t="s">
        <v>72</v>
      </c>
      <c r="AY812" s="251" t="s">
        <v>136</v>
      </c>
    </row>
    <row r="813" spans="2:51" s="14" customFormat="1" ht="12">
      <c r="B813" s="252"/>
      <c r="C813" s="253"/>
      <c r="D813" s="228" t="s">
        <v>147</v>
      </c>
      <c r="E813" s="254" t="s">
        <v>19</v>
      </c>
      <c r="F813" s="255" t="s">
        <v>150</v>
      </c>
      <c r="G813" s="253"/>
      <c r="H813" s="256">
        <v>2.5</v>
      </c>
      <c r="I813" s="257"/>
      <c r="J813" s="253"/>
      <c r="K813" s="253"/>
      <c r="L813" s="258"/>
      <c r="M813" s="259"/>
      <c r="N813" s="260"/>
      <c r="O813" s="260"/>
      <c r="P813" s="260"/>
      <c r="Q813" s="260"/>
      <c r="R813" s="260"/>
      <c r="S813" s="260"/>
      <c r="T813" s="261"/>
      <c r="AT813" s="262" t="s">
        <v>147</v>
      </c>
      <c r="AU813" s="262" t="s">
        <v>81</v>
      </c>
      <c r="AV813" s="14" t="s">
        <v>143</v>
      </c>
      <c r="AW813" s="14" t="s">
        <v>34</v>
      </c>
      <c r="AX813" s="14" t="s">
        <v>79</v>
      </c>
      <c r="AY813" s="262" t="s">
        <v>136</v>
      </c>
    </row>
    <row r="814" spans="2:65" s="1" customFormat="1" ht="20.4" customHeight="1">
      <c r="B814" s="39"/>
      <c r="C814" s="216" t="s">
        <v>954</v>
      </c>
      <c r="D814" s="216" t="s">
        <v>138</v>
      </c>
      <c r="E814" s="217" t="s">
        <v>898</v>
      </c>
      <c r="F814" s="218" t="s">
        <v>899</v>
      </c>
      <c r="G814" s="219" t="s">
        <v>165</v>
      </c>
      <c r="H814" s="220">
        <v>30.88</v>
      </c>
      <c r="I814" s="221"/>
      <c r="J814" s="222">
        <f>ROUND(I814*H814,2)</f>
        <v>0</v>
      </c>
      <c r="K814" s="218" t="s">
        <v>142</v>
      </c>
      <c r="L814" s="44"/>
      <c r="M814" s="223" t="s">
        <v>19</v>
      </c>
      <c r="N814" s="224" t="s">
        <v>43</v>
      </c>
      <c r="O814" s="80"/>
      <c r="P814" s="225">
        <f>O814*H814</f>
        <v>0</v>
      </c>
      <c r="Q814" s="225">
        <v>2.45</v>
      </c>
      <c r="R814" s="225">
        <f>Q814*H814</f>
        <v>75.656</v>
      </c>
      <c r="S814" s="225">
        <v>0</v>
      </c>
      <c r="T814" s="226">
        <f>S814*H814</f>
        <v>0</v>
      </c>
      <c r="AR814" s="18" t="s">
        <v>143</v>
      </c>
      <c r="AT814" s="18" t="s">
        <v>138</v>
      </c>
      <c r="AU814" s="18" t="s">
        <v>81</v>
      </c>
      <c r="AY814" s="18" t="s">
        <v>136</v>
      </c>
      <c r="BE814" s="227">
        <f>IF(N814="základní",J814,0)</f>
        <v>0</v>
      </c>
      <c r="BF814" s="227">
        <f>IF(N814="snížená",J814,0)</f>
        <v>0</v>
      </c>
      <c r="BG814" s="227">
        <f>IF(N814="zákl. přenesená",J814,0)</f>
        <v>0</v>
      </c>
      <c r="BH814" s="227">
        <f>IF(N814="sníž. přenesená",J814,0)</f>
        <v>0</v>
      </c>
      <c r="BI814" s="227">
        <f>IF(N814="nulová",J814,0)</f>
        <v>0</v>
      </c>
      <c r="BJ814" s="18" t="s">
        <v>79</v>
      </c>
      <c r="BK814" s="227">
        <f>ROUND(I814*H814,2)</f>
        <v>0</v>
      </c>
      <c r="BL814" s="18" t="s">
        <v>143</v>
      </c>
      <c r="BM814" s="18" t="s">
        <v>1710</v>
      </c>
    </row>
    <row r="815" spans="2:47" s="1" customFormat="1" ht="12">
      <c r="B815" s="39"/>
      <c r="C815" s="40"/>
      <c r="D815" s="228" t="s">
        <v>145</v>
      </c>
      <c r="E815" s="40"/>
      <c r="F815" s="229" t="s">
        <v>901</v>
      </c>
      <c r="G815" s="40"/>
      <c r="H815" s="40"/>
      <c r="I815" s="143"/>
      <c r="J815" s="40"/>
      <c r="K815" s="40"/>
      <c r="L815" s="44"/>
      <c r="M815" s="230"/>
      <c r="N815" s="80"/>
      <c r="O815" s="80"/>
      <c r="P815" s="80"/>
      <c r="Q815" s="80"/>
      <c r="R815" s="80"/>
      <c r="S815" s="80"/>
      <c r="T815" s="81"/>
      <c r="AT815" s="18" t="s">
        <v>145</v>
      </c>
      <c r="AU815" s="18" t="s">
        <v>81</v>
      </c>
    </row>
    <row r="816" spans="2:51" s="12" customFormat="1" ht="12">
      <c r="B816" s="231"/>
      <c r="C816" s="232"/>
      <c r="D816" s="228" t="s">
        <v>147</v>
      </c>
      <c r="E816" s="233" t="s">
        <v>19</v>
      </c>
      <c r="F816" s="234" t="s">
        <v>817</v>
      </c>
      <c r="G816" s="232"/>
      <c r="H816" s="233" t="s">
        <v>19</v>
      </c>
      <c r="I816" s="235"/>
      <c r="J816" s="232"/>
      <c r="K816" s="232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147</v>
      </c>
      <c r="AU816" s="240" t="s">
        <v>81</v>
      </c>
      <c r="AV816" s="12" t="s">
        <v>79</v>
      </c>
      <c r="AW816" s="12" t="s">
        <v>34</v>
      </c>
      <c r="AX816" s="12" t="s">
        <v>72</v>
      </c>
      <c r="AY816" s="240" t="s">
        <v>136</v>
      </c>
    </row>
    <row r="817" spans="2:51" s="12" customFormat="1" ht="12">
      <c r="B817" s="231"/>
      <c r="C817" s="232"/>
      <c r="D817" s="228" t="s">
        <v>147</v>
      </c>
      <c r="E817" s="233" t="s">
        <v>19</v>
      </c>
      <c r="F817" s="234" t="s">
        <v>902</v>
      </c>
      <c r="G817" s="232"/>
      <c r="H817" s="233" t="s">
        <v>19</v>
      </c>
      <c r="I817" s="235"/>
      <c r="J817" s="232"/>
      <c r="K817" s="232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147</v>
      </c>
      <c r="AU817" s="240" t="s">
        <v>81</v>
      </c>
      <c r="AV817" s="12" t="s">
        <v>79</v>
      </c>
      <c r="AW817" s="12" t="s">
        <v>34</v>
      </c>
      <c r="AX817" s="12" t="s">
        <v>72</v>
      </c>
      <c r="AY817" s="240" t="s">
        <v>136</v>
      </c>
    </row>
    <row r="818" spans="2:51" s="13" customFormat="1" ht="12">
      <c r="B818" s="241"/>
      <c r="C818" s="242"/>
      <c r="D818" s="228" t="s">
        <v>147</v>
      </c>
      <c r="E818" s="243" t="s">
        <v>19</v>
      </c>
      <c r="F818" s="244" t="s">
        <v>1711</v>
      </c>
      <c r="G818" s="242"/>
      <c r="H818" s="245">
        <v>5.58</v>
      </c>
      <c r="I818" s="246"/>
      <c r="J818" s="242"/>
      <c r="K818" s="242"/>
      <c r="L818" s="247"/>
      <c r="M818" s="248"/>
      <c r="N818" s="249"/>
      <c r="O818" s="249"/>
      <c r="P818" s="249"/>
      <c r="Q818" s="249"/>
      <c r="R818" s="249"/>
      <c r="S818" s="249"/>
      <c r="T818" s="250"/>
      <c r="AT818" s="251" t="s">
        <v>147</v>
      </c>
      <c r="AU818" s="251" t="s">
        <v>81</v>
      </c>
      <c r="AV818" s="13" t="s">
        <v>81</v>
      </c>
      <c r="AW818" s="13" t="s">
        <v>34</v>
      </c>
      <c r="AX818" s="13" t="s">
        <v>72</v>
      </c>
      <c r="AY818" s="251" t="s">
        <v>136</v>
      </c>
    </row>
    <row r="819" spans="2:51" s="13" customFormat="1" ht="12">
      <c r="B819" s="241"/>
      <c r="C819" s="242"/>
      <c r="D819" s="228" t="s">
        <v>147</v>
      </c>
      <c r="E819" s="243" t="s">
        <v>19</v>
      </c>
      <c r="F819" s="244" t="s">
        <v>1712</v>
      </c>
      <c r="G819" s="242"/>
      <c r="H819" s="245">
        <v>25.3</v>
      </c>
      <c r="I819" s="246"/>
      <c r="J819" s="242"/>
      <c r="K819" s="242"/>
      <c r="L819" s="247"/>
      <c r="M819" s="248"/>
      <c r="N819" s="249"/>
      <c r="O819" s="249"/>
      <c r="P819" s="249"/>
      <c r="Q819" s="249"/>
      <c r="R819" s="249"/>
      <c r="S819" s="249"/>
      <c r="T819" s="250"/>
      <c r="AT819" s="251" t="s">
        <v>147</v>
      </c>
      <c r="AU819" s="251" t="s">
        <v>81</v>
      </c>
      <c r="AV819" s="13" t="s">
        <v>81</v>
      </c>
      <c r="AW819" s="13" t="s">
        <v>34</v>
      </c>
      <c r="AX819" s="13" t="s">
        <v>72</v>
      </c>
      <c r="AY819" s="251" t="s">
        <v>136</v>
      </c>
    </row>
    <row r="820" spans="2:51" s="14" customFormat="1" ht="12">
      <c r="B820" s="252"/>
      <c r="C820" s="253"/>
      <c r="D820" s="228" t="s">
        <v>147</v>
      </c>
      <c r="E820" s="254" t="s">
        <v>19</v>
      </c>
      <c r="F820" s="255" t="s">
        <v>150</v>
      </c>
      <c r="G820" s="253"/>
      <c r="H820" s="256">
        <v>30.88</v>
      </c>
      <c r="I820" s="257"/>
      <c r="J820" s="253"/>
      <c r="K820" s="253"/>
      <c r="L820" s="258"/>
      <c r="M820" s="259"/>
      <c r="N820" s="260"/>
      <c r="O820" s="260"/>
      <c r="P820" s="260"/>
      <c r="Q820" s="260"/>
      <c r="R820" s="260"/>
      <c r="S820" s="260"/>
      <c r="T820" s="261"/>
      <c r="AT820" s="262" t="s">
        <v>147</v>
      </c>
      <c r="AU820" s="262" t="s">
        <v>81</v>
      </c>
      <c r="AV820" s="14" t="s">
        <v>143</v>
      </c>
      <c r="AW820" s="14" t="s">
        <v>34</v>
      </c>
      <c r="AX820" s="14" t="s">
        <v>79</v>
      </c>
      <c r="AY820" s="262" t="s">
        <v>136</v>
      </c>
    </row>
    <row r="821" spans="2:65" s="1" customFormat="1" ht="20.4" customHeight="1">
      <c r="B821" s="39"/>
      <c r="C821" s="216" t="s">
        <v>960</v>
      </c>
      <c r="D821" s="216" t="s">
        <v>138</v>
      </c>
      <c r="E821" s="217" t="s">
        <v>906</v>
      </c>
      <c r="F821" s="218" t="s">
        <v>907</v>
      </c>
      <c r="G821" s="219" t="s">
        <v>165</v>
      </c>
      <c r="H821" s="220">
        <v>38.6</v>
      </c>
      <c r="I821" s="221"/>
      <c r="J821" s="222">
        <f>ROUND(I821*H821,2)</f>
        <v>0</v>
      </c>
      <c r="K821" s="218" t="s">
        <v>142</v>
      </c>
      <c r="L821" s="44"/>
      <c r="M821" s="223" t="s">
        <v>19</v>
      </c>
      <c r="N821" s="224" t="s">
        <v>43</v>
      </c>
      <c r="O821" s="80"/>
      <c r="P821" s="225">
        <f>O821*H821</f>
        <v>0</v>
      </c>
      <c r="Q821" s="225">
        <v>2.43408</v>
      </c>
      <c r="R821" s="225">
        <f>Q821*H821</f>
        <v>93.955488</v>
      </c>
      <c r="S821" s="225">
        <v>0</v>
      </c>
      <c r="T821" s="226">
        <f>S821*H821</f>
        <v>0</v>
      </c>
      <c r="AR821" s="18" t="s">
        <v>143</v>
      </c>
      <c r="AT821" s="18" t="s">
        <v>138</v>
      </c>
      <c r="AU821" s="18" t="s">
        <v>81</v>
      </c>
      <c r="AY821" s="18" t="s">
        <v>136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8" t="s">
        <v>79</v>
      </c>
      <c r="BK821" s="227">
        <f>ROUND(I821*H821,2)</f>
        <v>0</v>
      </c>
      <c r="BL821" s="18" t="s">
        <v>143</v>
      </c>
      <c r="BM821" s="18" t="s">
        <v>1713</v>
      </c>
    </row>
    <row r="822" spans="2:47" s="1" customFormat="1" ht="12">
      <c r="B822" s="39"/>
      <c r="C822" s="40"/>
      <c r="D822" s="228" t="s">
        <v>145</v>
      </c>
      <c r="E822" s="40"/>
      <c r="F822" s="229" t="s">
        <v>909</v>
      </c>
      <c r="G822" s="40"/>
      <c r="H822" s="40"/>
      <c r="I822" s="143"/>
      <c r="J822" s="40"/>
      <c r="K822" s="40"/>
      <c r="L822" s="44"/>
      <c r="M822" s="230"/>
      <c r="N822" s="80"/>
      <c r="O822" s="80"/>
      <c r="P822" s="80"/>
      <c r="Q822" s="80"/>
      <c r="R822" s="80"/>
      <c r="S822" s="80"/>
      <c r="T822" s="81"/>
      <c r="AT822" s="18" t="s">
        <v>145</v>
      </c>
      <c r="AU822" s="18" t="s">
        <v>81</v>
      </c>
    </row>
    <row r="823" spans="2:51" s="12" customFormat="1" ht="12">
      <c r="B823" s="231"/>
      <c r="C823" s="232"/>
      <c r="D823" s="228" t="s">
        <v>147</v>
      </c>
      <c r="E823" s="233" t="s">
        <v>19</v>
      </c>
      <c r="F823" s="234" t="s">
        <v>322</v>
      </c>
      <c r="G823" s="232"/>
      <c r="H823" s="233" t="s">
        <v>19</v>
      </c>
      <c r="I823" s="235"/>
      <c r="J823" s="232"/>
      <c r="K823" s="232"/>
      <c r="L823" s="236"/>
      <c r="M823" s="237"/>
      <c r="N823" s="238"/>
      <c r="O823" s="238"/>
      <c r="P823" s="238"/>
      <c r="Q823" s="238"/>
      <c r="R823" s="238"/>
      <c r="S823" s="238"/>
      <c r="T823" s="239"/>
      <c r="AT823" s="240" t="s">
        <v>147</v>
      </c>
      <c r="AU823" s="240" t="s">
        <v>81</v>
      </c>
      <c r="AV823" s="12" t="s">
        <v>79</v>
      </c>
      <c r="AW823" s="12" t="s">
        <v>34</v>
      </c>
      <c r="AX823" s="12" t="s">
        <v>72</v>
      </c>
      <c r="AY823" s="240" t="s">
        <v>136</v>
      </c>
    </row>
    <row r="824" spans="2:51" s="12" customFormat="1" ht="12">
      <c r="B824" s="231"/>
      <c r="C824" s="232"/>
      <c r="D824" s="228" t="s">
        <v>147</v>
      </c>
      <c r="E824" s="233" t="s">
        <v>19</v>
      </c>
      <c r="F824" s="234" t="s">
        <v>910</v>
      </c>
      <c r="G824" s="232"/>
      <c r="H824" s="233" t="s">
        <v>19</v>
      </c>
      <c r="I824" s="235"/>
      <c r="J824" s="232"/>
      <c r="K824" s="232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147</v>
      </c>
      <c r="AU824" s="240" t="s">
        <v>81</v>
      </c>
      <c r="AV824" s="12" t="s">
        <v>79</v>
      </c>
      <c r="AW824" s="12" t="s">
        <v>34</v>
      </c>
      <c r="AX824" s="12" t="s">
        <v>72</v>
      </c>
      <c r="AY824" s="240" t="s">
        <v>136</v>
      </c>
    </row>
    <row r="825" spans="2:51" s="13" customFormat="1" ht="12">
      <c r="B825" s="241"/>
      <c r="C825" s="242"/>
      <c r="D825" s="228" t="s">
        <v>147</v>
      </c>
      <c r="E825" s="243" t="s">
        <v>19</v>
      </c>
      <c r="F825" s="244" t="s">
        <v>1714</v>
      </c>
      <c r="G825" s="242"/>
      <c r="H825" s="245">
        <v>14.28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AT825" s="251" t="s">
        <v>147</v>
      </c>
      <c r="AU825" s="251" t="s">
        <v>81</v>
      </c>
      <c r="AV825" s="13" t="s">
        <v>81</v>
      </c>
      <c r="AW825" s="13" t="s">
        <v>34</v>
      </c>
      <c r="AX825" s="13" t="s">
        <v>72</v>
      </c>
      <c r="AY825" s="251" t="s">
        <v>136</v>
      </c>
    </row>
    <row r="826" spans="2:51" s="13" customFormat="1" ht="12">
      <c r="B826" s="241"/>
      <c r="C826" s="242"/>
      <c r="D826" s="228" t="s">
        <v>147</v>
      </c>
      <c r="E826" s="243" t="s">
        <v>19</v>
      </c>
      <c r="F826" s="244" t="s">
        <v>1715</v>
      </c>
      <c r="G826" s="242"/>
      <c r="H826" s="245">
        <v>24.32</v>
      </c>
      <c r="I826" s="246"/>
      <c r="J826" s="242"/>
      <c r="K826" s="242"/>
      <c r="L826" s="247"/>
      <c r="M826" s="248"/>
      <c r="N826" s="249"/>
      <c r="O826" s="249"/>
      <c r="P826" s="249"/>
      <c r="Q826" s="249"/>
      <c r="R826" s="249"/>
      <c r="S826" s="249"/>
      <c r="T826" s="250"/>
      <c r="AT826" s="251" t="s">
        <v>147</v>
      </c>
      <c r="AU826" s="251" t="s">
        <v>81</v>
      </c>
      <c r="AV826" s="13" t="s">
        <v>81</v>
      </c>
      <c r="AW826" s="13" t="s">
        <v>34</v>
      </c>
      <c r="AX826" s="13" t="s">
        <v>72</v>
      </c>
      <c r="AY826" s="251" t="s">
        <v>136</v>
      </c>
    </row>
    <row r="827" spans="2:51" s="14" customFormat="1" ht="12">
      <c r="B827" s="252"/>
      <c r="C827" s="253"/>
      <c r="D827" s="228" t="s">
        <v>147</v>
      </c>
      <c r="E827" s="254" t="s">
        <v>19</v>
      </c>
      <c r="F827" s="255" t="s">
        <v>150</v>
      </c>
      <c r="G827" s="253"/>
      <c r="H827" s="256">
        <v>38.6</v>
      </c>
      <c r="I827" s="257"/>
      <c r="J827" s="253"/>
      <c r="K827" s="253"/>
      <c r="L827" s="258"/>
      <c r="M827" s="259"/>
      <c r="N827" s="260"/>
      <c r="O827" s="260"/>
      <c r="P827" s="260"/>
      <c r="Q827" s="260"/>
      <c r="R827" s="260"/>
      <c r="S827" s="260"/>
      <c r="T827" s="261"/>
      <c r="AT827" s="262" t="s">
        <v>147</v>
      </c>
      <c r="AU827" s="262" t="s">
        <v>81</v>
      </c>
      <c r="AV827" s="14" t="s">
        <v>143</v>
      </c>
      <c r="AW827" s="14" t="s">
        <v>34</v>
      </c>
      <c r="AX827" s="14" t="s">
        <v>79</v>
      </c>
      <c r="AY827" s="262" t="s">
        <v>136</v>
      </c>
    </row>
    <row r="828" spans="2:65" s="1" customFormat="1" ht="20.4" customHeight="1">
      <c r="B828" s="39"/>
      <c r="C828" s="216" t="s">
        <v>968</v>
      </c>
      <c r="D828" s="216" t="s">
        <v>138</v>
      </c>
      <c r="E828" s="217" t="s">
        <v>914</v>
      </c>
      <c r="F828" s="218" t="s">
        <v>915</v>
      </c>
      <c r="G828" s="219" t="s">
        <v>141</v>
      </c>
      <c r="H828" s="220">
        <v>64.68</v>
      </c>
      <c r="I828" s="221"/>
      <c r="J828" s="222">
        <f>ROUND(I828*H828,2)</f>
        <v>0</v>
      </c>
      <c r="K828" s="218" t="s">
        <v>142</v>
      </c>
      <c r="L828" s="44"/>
      <c r="M828" s="223" t="s">
        <v>19</v>
      </c>
      <c r="N828" s="224" t="s">
        <v>43</v>
      </c>
      <c r="O828" s="80"/>
      <c r="P828" s="225">
        <f>O828*H828</f>
        <v>0</v>
      </c>
      <c r="Q828" s="225">
        <v>0</v>
      </c>
      <c r="R828" s="225">
        <f>Q828*H828</f>
        <v>0</v>
      </c>
      <c r="S828" s="225">
        <v>0</v>
      </c>
      <c r="T828" s="226">
        <f>S828*H828</f>
        <v>0</v>
      </c>
      <c r="AR828" s="18" t="s">
        <v>143</v>
      </c>
      <c r="AT828" s="18" t="s">
        <v>138</v>
      </c>
      <c r="AU828" s="18" t="s">
        <v>81</v>
      </c>
      <c r="AY828" s="18" t="s">
        <v>136</v>
      </c>
      <c r="BE828" s="227">
        <f>IF(N828="základní",J828,0)</f>
        <v>0</v>
      </c>
      <c r="BF828" s="227">
        <f>IF(N828="snížená",J828,0)</f>
        <v>0</v>
      </c>
      <c r="BG828" s="227">
        <f>IF(N828="zákl. přenesená",J828,0)</f>
        <v>0</v>
      </c>
      <c r="BH828" s="227">
        <f>IF(N828="sníž. přenesená",J828,0)</f>
        <v>0</v>
      </c>
      <c r="BI828" s="227">
        <f>IF(N828="nulová",J828,0)</f>
        <v>0</v>
      </c>
      <c r="BJ828" s="18" t="s">
        <v>79</v>
      </c>
      <c r="BK828" s="227">
        <f>ROUND(I828*H828,2)</f>
        <v>0</v>
      </c>
      <c r="BL828" s="18" t="s">
        <v>143</v>
      </c>
      <c r="BM828" s="18" t="s">
        <v>1716</v>
      </c>
    </row>
    <row r="829" spans="2:47" s="1" customFormat="1" ht="12">
      <c r="B829" s="39"/>
      <c r="C829" s="40"/>
      <c r="D829" s="228" t="s">
        <v>145</v>
      </c>
      <c r="E829" s="40"/>
      <c r="F829" s="229" t="s">
        <v>917</v>
      </c>
      <c r="G829" s="40"/>
      <c r="H829" s="40"/>
      <c r="I829" s="143"/>
      <c r="J829" s="40"/>
      <c r="K829" s="40"/>
      <c r="L829" s="44"/>
      <c r="M829" s="230"/>
      <c r="N829" s="80"/>
      <c r="O829" s="80"/>
      <c r="P829" s="80"/>
      <c r="Q829" s="80"/>
      <c r="R829" s="80"/>
      <c r="S829" s="80"/>
      <c r="T829" s="81"/>
      <c r="AT829" s="18" t="s">
        <v>145</v>
      </c>
      <c r="AU829" s="18" t="s">
        <v>81</v>
      </c>
    </row>
    <row r="830" spans="2:51" s="12" customFormat="1" ht="12">
      <c r="B830" s="231"/>
      <c r="C830" s="232"/>
      <c r="D830" s="228" t="s">
        <v>147</v>
      </c>
      <c r="E830" s="233" t="s">
        <v>19</v>
      </c>
      <c r="F830" s="234" t="s">
        <v>322</v>
      </c>
      <c r="G830" s="232"/>
      <c r="H830" s="233" t="s">
        <v>19</v>
      </c>
      <c r="I830" s="235"/>
      <c r="J830" s="232"/>
      <c r="K830" s="232"/>
      <c r="L830" s="236"/>
      <c r="M830" s="237"/>
      <c r="N830" s="238"/>
      <c r="O830" s="238"/>
      <c r="P830" s="238"/>
      <c r="Q830" s="238"/>
      <c r="R830" s="238"/>
      <c r="S830" s="238"/>
      <c r="T830" s="239"/>
      <c r="AT830" s="240" t="s">
        <v>147</v>
      </c>
      <c r="AU830" s="240" t="s">
        <v>81</v>
      </c>
      <c r="AV830" s="12" t="s">
        <v>79</v>
      </c>
      <c r="AW830" s="12" t="s">
        <v>34</v>
      </c>
      <c r="AX830" s="12" t="s">
        <v>72</v>
      </c>
      <c r="AY830" s="240" t="s">
        <v>136</v>
      </c>
    </row>
    <row r="831" spans="2:51" s="12" customFormat="1" ht="12">
      <c r="B831" s="231"/>
      <c r="C831" s="232"/>
      <c r="D831" s="228" t="s">
        <v>147</v>
      </c>
      <c r="E831" s="233" t="s">
        <v>19</v>
      </c>
      <c r="F831" s="234" t="s">
        <v>910</v>
      </c>
      <c r="G831" s="232"/>
      <c r="H831" s="233" t="s">
        <v>19</v>
      </c>
      <c r="I831" s="235"/>
      <c r="J831" s="232"/>
      <c r="K831" s="232"/>
      <c r="L831" s="236"/>
      <c r="M831" s="237"/>
      <c r="N831" s="238"/>
      <c r="O831" s="238"/>
      <c r="P831" s="238"/>
      <c r="Q831" s="238"/>
      <c r="R831" s="238"/>
      <c r="S831" s="238"/>
      <c r="T831" s="239"/>
      <c r="AT831" s="240" t="s">
        <v>147</v>
      </c>
      <c r="AU831" s="240" t="s">
        <v>81</v>
      </c>
      <c r="AV831" s="12" t="s">
        <v>79</v>
      </c>
      <c r="AW831" s="12" t="s">
        <v>34</v>
      </c>
      <c r="AX831" s="12" t="s">
        <v>72</v>
      </c>
      <c r="AY831" s="240" t="s">
        <v>136</v>
      </c>
    </row>
    <row r="832" spans="2:51" s="13" customFormat="1" ht="12">
      <c r="B832" s="241"/>
      <c r="C832" s="242"/>
      <c r="D832" s="228" t="s">
        <v>147</v>
      </c>
      <c r="E832" s="243" t="s">
        <v>19</v>
      </c>
      <c r="F832" s="244" t="s">
        <v>1717</v>
      </c>
      <c r="G832" s="242"/>
      <c r="H832" s="245">
        <v>22.44</v>
      </c>
      <c r="I832" s="246"/>
      <c r="J832" s="242"/>
      <c r="K832" s="242"/>
      <c r="L832" s="247"/>
      <c r="M832" s="248"/>
      <c r="N832" s="249"/>
      <c r="O832" s="249"/>
      <c r="P832" s="249"/>
      <c r="Q832" s="249"/>
      <c r="R832" s="249"/>
      <c r="S832" s="249"/>
      <c r="T832" s="250"/>
      <c r="AT832" s="251" t="s">
        <v>147</v>
      </c>
      <c r="AU832" s="251" t="s">
        <v>81</v>
      </c>
      <c r="AV832" s="13" t="s">
        <v>81</v>
      </c>
      <c r="AW832" s="13" t="s">
        <v>34</v>
      </c>
      <c r="AX832" s="13" t="s">
        <v>72</v>
      </c>
      <c r="AY832" s="251" t="s">
        <v>136</v>
      </c>
    </row>
    <row r="833" spans="2:51" s="13" customFormat="1" ht="12">
      <c r="B833" s="241"/>
      <c r="C833" s="242"/>
      <c r="D833" s="228" t="s">
        <v>147</v>
      </c>
      <c r="E833" s="243" t="s">
        <v>19</v>
      </c>
      <c r="F833" s="244" t="s">
        <v>1718</v>
      </c>
      <c r="G833" s="242"/>
      <c r="H833" s="245">
        <v>42.24</v>
      </c>
      <c r="I833" s="246"/>
      <c r="J833" s="242"/>
      <c r="K833" s="242"/>
      <c r="L833" s="247"/>
      <c r="M833" s="248"/>
      <c r="N833" s="249"/>
      <c r="O833" s="249"/>
      <c r="P833" s="249"/>
      <c r="Q833" s="249"/>
      <c r="R833" s="249"/>
      <c r="S833" s="249"/>
      <c r="T833" s="250"/>
      <c r="AT833" s="251" t="s">
        <v>147</v>
      </c>
      <c r="AU833" s="251" t="s">
        <v>81</v>
      </c>
      <c r="AV833" s="13" t="s">
        <v>81</v>
      </c>
      <c r="AW833" s="13" t="s">
        <v>34</v>
      </c>
      <c r="AX833" s="13" t="s">
        <v>72</v>
      </c>
      <c r="AY833" s="251" t="s">
        <v>136</v>
      </c>
    </row>
    <row r="834" spans="2:51" s="14" customFormat="1" ht="12">
      <c r="B834" s="252"/>
      <c r="C834" s="253"/>
      <c r="D834" s="228" t="s">
        <v>147</v>
      </c>
      <c r="E834" s="254" t="s">
        <v>19</v>
      </c>
      <c r="F834" s="255" t="s">
        <v>150</v>
      </c>
      <c r="G834" s="253"/>
      <c r="H834" s="256">
        <v>64.68</v>
      </c>
      <c r="I834" s="257"/>
      <c r="J834" s="253"/>
      <c r="K834" s="253"/>
      <c r="L834" s="258"/>
      <c r="M834" s="259"/>
      <c r="N834" s="260"/>
      <c r="O834" s="260"/>
      <c r="P834" s="260"/>
      <c r="Q834" s="260"/>
      <c r="R834" s="260"/>
      <c r="S834" s="260"/>
      <c r="T834" s="261"/>
      <c r="AT834" s="262" t="s">
        <v>147</v>
      </c>
      <c r="AU834" s="262" t="s">
        <v>81</v>
      </c>
      <c r="AV834" s="14" t="s">
        <v>143</v>
      </c>
      <c r="AW834" s="14" t="s">
        <v>34</v>
      </c>
      <c r="AX834" s="14" t="s">
        <v>79</v>
      </c>
      <c r="AY834" s="262" t="s">
        <v>136</v>
      </c>
    </row>
    <row r="835" spans="2:65" s="1" customFormat="1" ht="20.4" customHeight="1">
      <c r="B835" s="39"/>
      <c r="C835" s="216" t="s">
        <v>976</v>
      </c>
      <c r="D835" s="216" t="s">
        <v>138</v>
      </c>
      <c r="E835" s="217" t="s">
        <v>921</v>
      </c>
      <c r="F835" s="218" t="s">
        <v>922</v>
      </c>
      <c r="G835" s="219" t="s">
        <v>165</v>
      </c>
      <c r="H835" s="220">
        <v>12.4</v>
      </c>
      <c r="I835" s="221"/>
      <c r="J835" s="222">
        <f>ROUND(I835*H835,2)</f>
        <v>0</v>
      </c>
      <c r="K835" s="218" t="s">
        <v>142</v>
      </c>
      <c r="L835" s="44"/>
      <c r="M835" s="223" t="s">
        <v>19</v>
      </c>
      <c r="N835" s="224" t="s">
        <v>43</v>
      </c>
      <c r="O835" s="80"/>
      <c r="P835" s="225">
        <f>O835*H835</f>
        <v>0</v>
      </c>
      <c r="Q835" s="225">
        <v>1.9968</v>
      </c>
      <c r="R835" s="225">
        <f>Q835*H835</f>
        <v>24.76032</v>
      </c>
      <c r="S835" s="225">
        <v>0</v>
      </c>
      <c r="T835" s="226">
        <f>S835*H835</f>
        <v>0</v>
      </c>
      <c r="AR835" s="18" t="s">
        <v>143</v>
      </c>
      <c r="AT835" s="18" t="s">
        <v>138</v>
      </c>
      <c r="AU835" s="18" t="s">
        <v>81</v>
      </c>
      <c r="AY835" s="18" t="s">
        <v>136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18" t="s">
        <v>79</v>
      </c>
      <c r="BK835" s="227">
        <f>ROUND(I835*H835,2)</f>
        <v>0</v>
      </c>
      <c r="BL835" s="18" t="s">
        <v>143</v>
      </c>
      <c r="BM835" s="18" t="s">
        <v>1719</v>
      </c>
    </row>
    <row r="836" spans="2:47" s="1" customFormat="1" ht="12">
      <c r="B836" s="39"/>
      <c r="C836" s="40"/>
      <c r="D836" s="228" t="s">
        <v>145</v>
      </c>
      <c r="E836" s="40"/>
      <c r="F836" s="229" t="s">
        <v>924</v>
      </c>
      <c r="G836" s="40"/>
      <c r="H836" s="40"/>
      <c r="I836" s="143"/>
      <c r="J836" s="40"/>
      <c r="K836" s="40"/>
      <c r="L836" s="44"/>
      <c r="M836" s="230"/>
      <c r="N836" s="80"/>
      <c r="O836" s="80"/>
      <c r="P836" s="80"/>
      <c r="Q836" s="80"/>
      <c r="R836" s="80"/>
      <c r="S836" s="80"/>
      <c r="T836" s="81"/>
      <c r="AT836" s="18" t="s">
        <v>145</v>
      </c>
      <c r="AU836" s="18" t="s">
        <v>81</v>
      </c>
    </row>
    <row r="837" spans="2:51" s="12" customFormat="1" ht="12">
      <c r="B837" s="231"/>
      <c r="C837" s="232"/>
      <c r="D837" s="228" t="s">
        <v>147</v>
      </c>
      <c r="E837" s="233" t="s">
        <v>19</v>
      </c>
      <c r="F837" s="234" t="s">
        <v>606</v>
      </c>
      <c r="G837" s="232"/>
      <c r="H837" s="233" t="s">
        <v>19</v>
      </c>
      <c r="I837" s="235"/>
      <c r="J837" s="232"/>
      <c r="K837" s="232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147</v>
      </c>
      <c r="AU837" s="240" t="s">
        <v>81</v>
      </c>
      <c r="AV837" s="12" t="s">
        <v>79</v>
      </c>
      <c r="AW837" s="12" t="s">
        <v>34</v>
      </c>
      <c r="AX837" s="12" t="s">
        <v>72</v>
      </c>
      <c r="AY837" s="240" t="s">
        <v>136</v>
      </c>
    </row>
    <row r="838" spans="2:51" s="12" customFormat="1" ht="12">
      <c r="B838" s="231"/>
      <c r="C838" s="232"/>
      <c r="D838" s="228" t="s">
        <v>147</v>
      </c>
      <c r="E838" s="233" t="s">
        <v>19</v>
      </c>
      <c r="F838" s="234" t="s">
        <v>925</v>
      </c>
      <c r="G838" s="232"/>
      <c r="H838" s="233" t="s">
        <v>19</v>
      </c>
      <c r="I838" s="235"/>
      <c r="J838" s="232"/>
      <c r="K838" s="232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147</v>
      </c>
      <c r="AU838" s="240" t="s">
        <v>81</v>
      </c>
      <c r="AV838" s="12" t="s">
        <v>79</v>
      </c>
      <c r="AW838" s="12" t="s">
        <v>34</v>
      </c>
      <c r="AX838" s="12" t="s">
        <v>72</v>
      </c>
      <c r="AY838" s="240" t="s">
        <v>136</v>
      </c>
    </row>
    <row r="839" spans="2:51" s="13" customFormat="1" ht="12">
      <c r="B839" s="241"/>
      <c r="C839" s="242"/>
      <c r="D839" s="228" t="s">
        <v>147</v>
      </c>
      <c r="E839" s="243" t="s">
        <v>19</v>
      </c>
      <c r="F839" s="244" t="s">
        <v>1720</v>
      </c>
      <c r="G839" s="242"/>
      <c r="H839" s="245">
        <v>3.6</v>
      </c>
      <c r="I839" s="246"/>
      <c r="J839" s="242"/>
      <c r="K839" s="242"/>
      <c r="L839" s="247"/>
      <c r="M839" s="248"/>
      <c r="N839" s="249"/>
      <c r="O839" s="249"/>
      <c r="P839" s="249"/>
      <c r="Q839" s="249"/>
      <c r="R839" s="249"/>
      <c r="S839" s="249"/>
      <c r="T839" s="250"/>
      <c r="AT839" s="251" t="s">
        <v>147</v>
      </c>
      <c r="AU839" s="251" t="s">
        <v>81</v>
      </c>
      <c r="AV839" s="13" t="s">
        <v>81</v>
      </c>
      <c r="AW839" s="13" t="s">
        <v>34</v>
      </c>
      <c r="AX839" s="13" t="s">
        <v>72</v>
      </c>
      <c r="AY839" s="251" t="s">
        <v>136</v>
      </c>
    </row>
    <row r="840" spans="2:51" s="13" customFormat="1" ht="12">
      <c r="B840" s="241"/>
      <c r="C840" s="242"/>
      <c r="D840" s="228" t="s">
        <v>147</v>
      </c>
      <c r="E840" s="243" t="s">
        <v>19</v>
      </c>
      <c r="F840" s="244" t="s">
        <v>1721</v>
      </c>
      <c r="G840" s="242"/>
      <c r="H840" s="245">
        <v>8.8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AT840" s="251" t="s">
        <v>147</v>
      </c>
      <c r="AU840" s="251" t="s">
        <v>81</v>
      </c>
      <c r="AV840" s="13" t="s">
        <v>81</v>
      </c>
      <c r="AW840" s="13" t="s">
        <v>34</v>
      </c>
      <c r="AX840" s="13" t="s">
        <v>72</v>
      </c>
      <c r="AY840" s="251" t="s">
        <v>136</v>
      </c>
    </row>
    <row r="841" spans="2:51" s="14" customFormat="1" ht="12">
      <c r="B841" s="252"/>
      <c r="C841" s="253"/>
      <c r="D841" s="228" t="s">
        <v>147</v>
      </c>
      <c r="E841" s="254" t="s">
        <v>19</v>
      </c>
      <c r="F841" s="255" t="s">
        <v>150</v>
      </c>
      <c r="G841" s="253"/>
      <c r="H841" s="256">
        <v>12.4</v>
      </c>
      <c r="I841" s="257"/>
      <c r="J841" s="253"/>
      <c r="K841" s="253"/>
      <c r="L841" s="258"/>
      <c r="M841" s="259"/>
      <c r="N841" s="260"/>
      <c r="O841" s="260"/>
      <c r="P841" s="260"/>
      <c r="Q841" s="260"/>
      <c r="R841" s="260"/>
      <c r="S841" s="260"/>
      <c r="T841" s="261"/>
      <c r="AT841" s="262" t="s">
        <v>147</v>
      </c>
      <c r="AU841" s="262" t="s">
        <v>81</v>
      </c>
      <c r="AV841" s="14" t="s">
        <v>143</v>
      </c>
      <c r="AW841" s="14" t="s">
        <v>34</v>
      </c>
      <c r="AX841" s="14" t="s">
        <v>79</v>
      </c>
      <c r="AY841" s="262" t="s">
        <v>136</v>
      </c>
    </row>
    <row r="842" spans="2:65" s="1" customFormat="1" ht="20.4" customHeight="1">
      <c r="B842" s="39"/>
      <c r="C842" s="216" t="s">
        <v>984</v>
      </c>
      <c r="D842" s="216" t="s">
        <v>138</v>
      </c>
      <c r="E842" s="217" t="s">
        <v>931</v>
      </c>
      <c r="F842" s="218" t="s">
        <v>932</v>
      </c>
      <c r="G842" s="219" t="s">
        <v>141</v>
      </c>
      <c r="H842" s="220">
        <v>24.8</v>
      </c>
      <c r="I842" s="221"/>
      <c r="J842" s="222">
        <f>ROUND(I842*H842,2)</f>
        <v>0</v>
      </c>
      <c r="K842" s="218" t="s">
        <v>142</v>
      </c>
      <c r="L842" s="44"/>
      <c r="M842" s="223" t="s">
        <v>19</v>
      </c>
      <c r="N842" s="224" t="s">
        <v>43</v>
      </c>
      <c r="O842" s="80"/>
      <c r="P842" s="225">
        <f>O842*H842</f>
        <v>0</v>
      </c>
      <c r="Q842" s="225">
        <v>0</v>
      </c>
      <c r="R842" s="225">
        <f>Q842*H842</f>
        <v>0</v>
      </c>
      <c r="S842" s="225">
        <v>0</v>
      </c>
      <c r="T842" s="226">
        <f>S842*H842</f>
        <v>0</v>
      </c>
      <c r="AR842" s="18" t="s">
        <v>143</v>
      </c>
      <c r="AT842" s="18" t="s">
        <v>138</v>
      </c>
      <c r="AU842" s="18" t="s">
        <v>81</v>
      </c>
      <c r="AY842" s="18" t="s">
        <v>136</v>
      </c>
      <c r="BE842" s="227">
        <f>IF(N842="základní",J842,0)</f>
        <v>0</v>
      </c>
      <c r="BF842" s="227">
        <f>IF(N842="snížená",J842,0)</f>
        <v>0</v>
      </c>
      <c r="BG842" s="227">
        <f>IF(N842="zákl. přenesená",J842,0)</f>
        <v>0</v>
      </c>
      <c r="BH842" s="227">
        <f>IF(N842="sníž. přenesená",J842,0)</f>
        <v>0</v>
      </c>
      <c r="BI842" s="227">
        <f>IF(N842="nulová",J842,0)</f>
        <v>0</v>
      </c>
      <c r="BJ842" s="18" t="s">
        <v>79</v>
      </c>
      <c r="BK842" s="227">
        <f>ROUND(I842*H842,2)</f>
        <v>0</v>
      </c>
      <c r="BL842" s="18" t="s">
        <v>143</v>
      </c>
      <c r="BM842" s="18" t="s">
        <v>1722</v>
      </c>
    </row>
    <row r="843" spans="2:47" s="1" customFormat="1" ht="12">
      <c r="B843" s="39"/>
      <c r="C843" s="40"/>
      <c r="D843" s="228" t="s">
        <v>145</v>
      </c>
      <c r="E843" s="40"/>
      <c r="F843" s="229" t="s">
        <v>934</v>
      </c>
      <c r="G843" s="40"/>
      <c r="H843" s="40"/>
      <c r="I843" s="143"/>
      <c r="J843" s="40"/>
      <c r="K843" s="40"/>
      <c r="L843" s="44"/>
      <c r="M843" s="230"/>
      <c r="N843" s="80"/>
      <c r="O843" s="80"/>
      <c r="P843" s="80"/>
      <c r="Q843" s="80"/>
      <c r="R843" s="80"/>
      <c r="S843" s="80"/>
      <c r="T843" s="81"/>
      <c r="AT843" s="18" t="s">
        <v>145</v>
      </c>
      <c r="AU843" s="18" t="s">
        <v>81</v>
      </c>
    </row>
    <row r="844" spans="2:51" s="12" customFormat="1" ht="12">
      <c r="B844" s="231"/>
      <c r="C844" s="232"/>
      <c r="D844" s="228" t="s">
        <v>147</v>
      </c>
      <c r="E844" s="233" t="s">
        <v>19</v>
      </c>
      <c r="F844" s="234" t="s">
        <v>606</v>
      </c>
      <c r="G844" s="232"/>
      <c r="H844" s="233" t="s">
        <v>19</v>
      </c>
      <c r="I844" s="235"/>
      <c r="J844" s="232"/>
      <c r="K844" s="232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147</v>
      </c>
      <c r="AU844" s="240" t="s">
        <v>81</v>
      </c>
      <c r="AV844" s="12" t="s">
        <v>79</v>
      </c>
      <c r="AW844" s="12" t="s">
        <v>34</v>
      </c>
      <c r="AX844" s="12" t="s">
        <v>72</v>
      </c>
      <c r="AY844" s="240" t="s">
        <v>136</v>
      </c>
    </row>
    <row r="845" spans="2:51" s="12" customFormat="1" ht="12">
      <c r="B845" s="231"/>
      <c r="C845" s="232"/>
      <c r="D845" s="228" t="s">
        <v>147</v>
      </c>
      <c r="E845" s="233" t="s">
        <v>19</v>
      </c>
      <c r="F845" s="234" t="s">
        <v>935</v>
      </c>
      <c r="G845" s="232"/>
      <c r="H845" s="233" t="s">
        <v>19</v>
      </c>
      <c r="I845" s="235"/>
      <c r="J845" s="232"/>
      <c r="K845" s="232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147</v>
      </c>
      <c r="AU845" s="240" t="s">
        <v>81</v>
      </c>
      <c r="AV845" s="12" t="s">
        <v>79</v>
      </c>
      <c r="AW845" s="12" t="s">
        <v>34</v>
      </c>
      <c r="AX845" s="12" t="s">
        <v>72</v>
      </c>
      <c r="AY845" s="240" t="s">
        <v>136</v>
      </c>
    </row>
    <row r="846" spans="2:51" s="13" customFormat="1" ht="12">
      <c r="B846" s="241"/>
      <c r="C846" s="242"/>
      <c r="D846" s="228" t="s">
        <v>147</v>
      </c>
      <c r="E846" s="243" t="s">
        <v>19</v>
      </c>
      <c r="F846" s="244" t="s">
        <v>1723</v>
      </c>
      <c r="G846" s="242"/>
      <c r="H846" s="245">
        <v>7.2</v>
      </c>
      <c r="I846" s="246"/>
      <c r="J846" s="242"/>
      <c r="K846" s="242"/>
      <c r="L846" s="247"/>
      <c r="M846" s="248"/>
      <c r="N846" s="249"/>
      <c r="O846" s="249"/>
      <c r="P846" s="249"/>
      <c r="Q846" s="249"/>
      <c r="R846" s="249"/>
      <c r="S846" s="249"/>
      <c r="T846" s="250"/>
      <c r="AT846" s="251" t="s">
        <v>147</v>
      </c>
      <c r="AU846" s="251" t="s">
        <v>81</v>
      </c>
      <c r="AV846" s="13" t="s">
        <v>81</v>
      </c>
      <c r="AW846" s="13" t="s">
        <v>34</v>
      </c>
      <c r="AX846" s="13" t="s">
        <v>72</v>
      </c>
      <c r="AY846" s="251" t="s">
        <v>136</v>
      </c>
    </row>
    <row r="847" spans="2:51" s="13" customFormat="1" ht="12">
      <c r="B847" s="241"/>
      <c r="C847" s="242"/>
      <c r="D847" s="228" t="s">
        <v>147</v>
      </c>
      <c r="E847" s="243" t="s">
        <v>19</v>
      </c>
      <c r="F847" s="244" t="s">
        <v>1724</v>
      </c>
      <c r="G847" s="242"/>
      <c r="H847" s="245">
        <v>17.6</v>
      </c>
      <c r="I847" s="246"/>
      <c r="J847" s="242"/>
      <c r="K847" s="242"/>
      <c r="L847" s="247"/>
      <c r="M847" s="248"/>
      <c r="N847" s="249"/>
      <c r="O847" s="249"/>
      <c r="P847" s="249"/>
      <c r="Q847" s="249"/>
      <c r="R847" s="249"/>
      <c r="S847" s="249"/>
      <c r="T847" s="250"/>
      <c r="AT847" s="251" t="s">
        <v>147</v>
      </c>
      <c r="AU847" s="251" t="s">
        <v>81</v>
      </c>
      <c r="AV847" s="13" t="s">
        <v>81</v>
      </c>
      <c r="AW847" s="13" t="s">
        <v>34</v>
      </c>
      <c r="AX847" s="13" t="s">
        <v>72</v>
      </c>
      <c r="AY847" s="251" t="s">
        <v>136</v>
      </c>
    </row>
    <row r="848" spans="2:51" s="14" customFormat="1" ht="12">
      <c r="B848" s="252"/>
      <c r="C848" s="253"/>
      <c r="D848" s="228" t="s">
        <v>147</v>
      </c>
      <c r="E848" s="254" t="s">
        <v>19</v>
      </c>
      <c r="F848" s="255" t="s">
        <v>150</v>
      </c>
      <c r="G848" s="253"/>
      <c r="H848" s="256">
        <v>24.8</v>
      </c>
      <c r="I848" s="257"/>
      <c r="J848" s="253"/>
      <c r="K848" s="253"/>
      <c r="L848" s="258"/>
      <c r="M848" s="259"/>
      <c r="N848" s="260"/>
      <c r="O848" s="260"/>
      <c r="P848" s="260"/>
      <c r="Q848" s="260"/>
      <c r="R848" s="260"/>
      <c r="S848" s="260"/>
      <c r="T848" s="261"/>
      <c r="AT848" s="262" t="s">
        <v>147</v>
      </c>
      <c r="AU848" s="262" t="s">
        <v>81</v>
      </c>
      <c r="AV848" s="14" t="s">
        <v>143</v>
      </c>
      <c r="AW848" s="14" t="s">
        <v>34</v>
      </c>
      <c r="AX848" s="14" t="s">
        <v>79</v>
      </c>
      <c r="AY848" s="262" t="s">
        <v>136</v>
      </c>
    </row>
    <row r="849" spans="2:65" s="1" customFormat="1" ht="20.4" customHeight="1">
      <c r="B849" s="39"/>
      <c r="C849" s="216" t="s">
        <v>991</v>
      </c>
      <c r="D849" s="216" t="s">
        <v>138</v>
      </c>
      <c r="E849" s="217" t="s">
        <v>941</v>
      </c>
      <c r="F849" s="218" t="s">
        <v>942</v>
      </c>
      <c r="G849" s="219" t="s">
        <v>165</v>
      </c>
      <c r="H849" s="220">
        <v>1.8</v>
      </c>
      <c r="I849" s="221"/>
      <c r="J849" s="222">
        <f>ROUND(I849*H849,2)</f>
        <v>0</v>
      </c>
      <c r="K849" s="218" t="s">
        <v>142</v>
      </c>
      <c r="L849" s="44"/>
      <c r="M849" s="223" t="s">
        <v>19</v>
      </c>
      <c r="N849" s="224" t="s">
        <v>43</v>
      </c>
      <c r="O849" s="80"/>
      <c r="P849" s="225">
        <f>O849*H849</f>
        <v>0</v>
      </c>
      <c r="Q849" s="225">
        <v>2.43279</v>
      </c>
      <c r="R849" s="225">
        <f>Q849*H849</f>
        <v>4.379022</v>
      </c>
      <c r="S849" s="225">
        <v>0</v>
      </c>
      <c r="T849" s="226">
        <f>S849*H849</f>
        <v>0</v>
      </c>
      <c r="AR849" s="18" t="s">
        <v>143</v>
      </c>
      <c r="AT849" s="18" t="s">
        <v>138</v>
      </c>
      <c r="AU849" s="18" t="s">
        <v>81</v>
      </c>
      <c r="AY849" s="18" t="s">
        <v>136</v>
      </c>
      <c r="BE849" s="227">
        <f>IF(N849="základní",J849,0)</f>
        <v>0</v>
      </c>
      <c r="BF849" s="227">
        <f>IF(N849="snížená",J849,0)</f>
        <v>0</v>
      </c>
      <c r="BG849" s="227">
        <f>IF(N849="zákl. přenesená",J849,0)</f>
        <v>0</v>
      </c>
      <c r="BH849" s="227">
        <f>IF(N849="sníž. přenesená",J849,0)</f>
        <v>0</v>
      </c>
      <c r="BI849" s="227">
        <f>IF(N849="nulová",J849,0)</f>
        <v>0</v>
      </c>
      <c r="BJ849" s="18" t="s">
        <v>79</v>
      </c>
      <c r="BK849" s="227">
        <f>ROUND(I849*H849,2)</f>
        <v>0</v>
      </c>
      <c r="BL849" s="18" t="s">
        <v>143</v>
      </c>
      <c r="BM849" s="18" t="s">
        <v>1725</v>
      </c>
    </row>
    <row r="850" spans="2:47" s="1" customFormat="1" ht="12">
      <c r="B850" s="39"/>
      <c r="C850" s="40"/>
      <c r="D850" s="228" t="s">
        <v>145</v>
      </c>
      <c r="E850" s="40"/>
      <c r="F850" s="229" t="s">
        <v>944</v>
      </c>
      <c r="G850" s="40"/>
      <c r="H850" s="40"/>
      <c r="I850" s="143"/>
      <c r="J850" s="40"/>
      <c r="K850" s="40"/>
      <c r="L850" s="44"/>
      <c r="M850" s="230"/>
      <c r="N850" s="80"/>
      <c r="O850" s="80"/>
      <c r="P850" s="80"/>
      <c r="Q850" s="80"/>
      <c r="R850" s="80"/>
      <c r="S850" s="80"/>
      <c r="T850" s="81"/>
      <c r="AT850" s="18" t="s">
        <v>145</v>
      </c>
      <c r="AU850" s="18" t="s">
        <v>81</v>
      </c>
    </row>
    <row r="851" spans="2:51" s="12" customFormat="1" ht="12">
      <c r="B851" s="231"/>
      <c r="C851" s="232"/>
      <c r="D851" s="228" t="s">
        <v>147</v>
      </c>
      <c r="E851" s="233" t="s">
        <v>19</v>
      </c>
      <c r="F851" s="234" t="s">
        <v>945</v>
      </c>
      <c r="G851" s="232"/>
      <c r="H851" s="233" t="s">
        <v>19</v>
      </c>
      <c r="I851" s="235"/>
      <c r="J851" s="232"/>
      <c r="K851" s="232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147</v>
      </c>
      <c r="AU851" s="240" t="s">
        <v>81</v>
      </c>
      <c r="AV851" s="12" t="s">
        <v>79</v>
      </c>
      <c r="AW851" s="12" t="s">
        <v>34</v>
      </c>
      <c r="AX851" s="12" t="s">
        <v>72</v>
      </c>
      <c r="AY851" s="240" t="s">
        <v>136</v>
      </c>
    </row>
    <row r="852" spans="2:51" s="12" customFormat="1" ht="12">
      <c r="B852" s="231"/>
      <c r="C852" s="232"/>
      <c r="D852" s="228" t="s">
        <v>147</v>
      </c>
      <c r="E852" s="233" t="s">
        <v>19</v>
      </c>
      <c r="F852" s="234" t="s">
        <v>946</v>
      </c>
      <c r="G852" s="232"/>
      <c r="H852" s="233" t="s">
        <v>19</v>
      </c>
      <c r="I852" s="235"/>
      <c r="J852" s="232"/>
      <c r="K852" s="232"/>
      <c r="L852" s="236"/>
      <c r="M852" s="237"/>
      <c r="N852" s="238"/>
      <c r="O852" s="238"/>
      <c r="P852" s="238"/>
      <c r="Q852" s="238"/>
      <c r="R852" s="238"/>
      <c r="S852" s="238"/>
      <c r="T852" s="239"/>
      <c r="AT852" s="240" t="s">
        <v>147</v>
      </c>
      <c r="AU852" s="240" t="s">
        <v>81</v>
      </c>
      <c r="AV852" s="12" t="s">
        <v>79</v>
      </c>
      <c r="AW852" s="12" t="s">
        <v>34</v>
      </c>
      <c r="AX852" s="12" t="s">
        <v>72</v>
      </c>
      <c r="AY852" s="240" t="s">
        <v>136</v>
      </c>
    </row>
    <row r="853" spans="2:51" s="13" customFormat="1" ht="12">
      <c r="B853" s="241"/>
      <c r="C853" s="242"/>
      <c r="D853" s="228" t="s">
        <v>147</v>
      </c>
      <c r="E853" s="243" t="s">
        <v>19</v>
      </c>
      <c r="F853" s="244" t="s">
        <v>1726</v>
      </c>
      <c r="G853" s="242"/>
      <c r="H853" s="245">
        <v>0.84</v>
      </c>
      <c r="I853" s="246"/>
      <c r="J853" s="242"/>
      <c r="K853" s="242"/>
      <c r="L853" s="247"/>
      <c r="M853" s="248"/>
      <c r="N853" s="249"/>
      <c r="O853" s="249"/>
      <c r="P853" s="249"/>
      <c r="Q853" s="249"/>
      <c r="R853" s="249"/>
      <c r="S853" s="249"/>
      <c r="T853" s="250"/>
      <c r="AT853" s="251" t="s">
        <v>147</v>
      </c>
      <c r="AU853" s="251" t="s">
        <v>81</v>
      </c>
      <c r="AV853" s="13" t="s">
        <v>81</v>
      </c>
      <c r="AW853" s="13" t="s">
        <v>34</v>
      </c>
      <c r="AX853" s="13" t="s">
        <v>72</v>
      </c>
      <c r="AY853" s="251" t="s">
        <v>136</v>
      </c>
    </row>
    <row r="854" spans="2:51" s="13" customFormat="1" ht="12">
      <c r="B854" s="241"/>
      <c r="C854" s="242"/>
      <c r="D854" s="228" t="s">
        <v>147</v>
      </c>
      <c r="E854" s="243" t="s">
        <v>19</v>
      </c>
      <c r="F854" s="244" t="s">
        <v>1727</v>
      </c>
      <c r="G854" s="242"/>
      <c r="H854" s="245">
        <v>0.96</v>
      </c>
      <c r="I854" s="246"/>
      <c r="J854" s="242"/>
      <c r="K854" s="242"/>
      <c r="L854" s="247"/>
      <c r="M854" s="248"/>
      <c r="N854" s="249"/>
      <c r="O854" s="249"/>
      <c r="P854" s="249"/>
      <c r="Q854" s="249"/>
      <c r="R854" s="249"/>
      <c r="S854" s="249"/>
      <c r="T854" s="250"/>
      <c r="AT854" s="251" t="s">
        <v>147</v>
      </c>
      <c r="AU854" s="251" t="s">
        <v>81</v>
      </c>
      <c r="AV854" s="13" t="s">
        <v>81</v>
      </c>
      <c r="AW854" s="13" t="s">
        <v>34</v>
      </c>
      <c r="AX854" s="13" t="s">
        <v>72</v>
      </c>
      <c r="AY854" s="251" t="s">
        <v>136</v>
      </c>
    </row>
    <row r="855" spans="2:51" s="14" customFormat="1" ht="12">
      <c r="B855" s="252"/>
      <c r="C855" s="253"/>
      <c r="D855" s="228" t="s">
        <v>147</v>
      </c>
      <c r="E855" s="254" t="s">
        <v>19</v>
      </c>
      <c r="F855" s="255" t="s">
        <v>150</v>
      </c>
      <c r="G855" s="253"/>
      <c r="H855" s="256">
        <v>1.8</v>
      </c>
      <c r="I855" s="257"/>
      <c r="J855" s="253"/>
      <c r="K855" s="253"/>
      <c r="L855" s="258"/>
      <c r="M855" s="259"/>
      <c r="N855" s="260"/>
      <c r="O855" s="260"/>
      <c r="P855" s="260"/>
      <c r="Q855" s="260"/>
      <c r="R855" s="260"/>
      <c r="S855" s="260"/>
      <c r="T855" s="261"/>
      <c r="AT855" s="262" t="s">
        <v>147</v>
      </c>
      <c r="AU855" s="262" t="s">
        <v>81</v>
      </c>
      <c r="AV855" s="14" t="s">
        <v>143</v>
      </c>
      <c r="AW855" s="14" t="s">
        <v>34</v>
      </c>
      <c r="AX855" s="14" t="s">
        <v>79</v>
      </c>
      <c r="AY855" s="262" t="s">
        <v>136</v>
      </c>
    </row>
    <row r="856" spans="2:65" s="1" customFormat="1" ht="20.4" customHeight="1">
      <c r="B856" s="39"/>
      <c r="C856" s="216" t="s">
        <v>996</v>
      </c>
      <c r="D856" s="216" t="s">
        <v>138</v>
      </c>
      <c r="E856" s="217" t="s">
        <v>955</v>
      </c>
      <c r="F856" s="218" t="s">
        <v>956</v>
      </c>
      <c r="G856" s="219" t="s">
        <v>165</v>
      </c>
      <c r="H856" s="220">
        <v>8.61</v>
      </c>
      <c r="I856" s="221"/>
      <c r="J856" s="222">
        <f>ROUND(I856*H856,2)</f>
        <v>0</v>
      </c>
      <c r="K856" s="218" t="s">
        <v>142</v>
      </c>
      <c r="L856" s="44"/>
      <c r="M856" s="223" t="s">
        <v>19</v>
      </c>
      <c r="N856" s="224" t="s">
        <v>43</v>
      </c>
      <c r="O856" s="80"/>
      <c r="P856" s="225">
        <f>O856*H856</f>
        <v>0</v>
      </c>
      <c r="Q856" s="225">
        <v>1.848</v>
      </c>
      <c r="R856" s="225">
        <f>Q856*H856</f>
        <v>15.91128</v>
      </c>
      <c r="S856" s="225">
        <v>0</v>
      </c>
      <c r="T856" s="226">
        <f>S856*H856</f>
        <v>0</v>
      </c>
      <c r="AR856" s="18" t="s">
        <v>143</v>
      </c>
      <c r="AT856" s="18" t="s">
        <v>138</v>
      </c>
      <c r="AU856" s="18" t="s">
        <v>81</v>
      </c>
      <c r="AY856" s="18" t="s">
        <v>136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18" t="s">
        <v>79</v>
      </c>
      <c r="BK856" s="227">
        <f>ROUND(I856*H856,2)</f>
        <v>0</v>
      </c>
      <c r="BL856" s="18" t="s">
        <v>143</v>
      </c>
      <c r="BM856" s="18" t="s">
        <v>1728</v>
      </c>
    </row>
    <row r="857" spans="2:47" s="1" customFormat="1" ht="12">
      <c r="B857" s="39"/>
      <c r="C857" s="40"/>
      <c r="D857" s="228" t="s">
        <v>145</v>
      </c>
      <c r="E857" s="40"/>
      <c r="F857" s="229" t="s">
        <v>958</v>
      </c>
      <c r="G857" s="40"/>
      <c r="H857" s="40"/>
      <c r="I857" s="143"/>
      <c r="J857" s="40"/>
      <c r="K857" s="40"/>
      <c r="L857" s="44"/>
      <c r="M857" s="230"/>
      <c r="N857" s="80"/>
      <c r="O857" s="80"/>
      <c r="P857" s="80"/>
      <c r="Q857" s="80"/>
      <c r="R857" s="80"/>
      <c r="S857" s="80"/>
      <c r="T857" s="81"/>
      <c r="AT857" s="18" t="s">
        <v>145</v>
      </c>
      <c r="AU857" s="18" t="s">
        <v>81</v>
      </c>
    </row>
    <row r="858" spans="2:51" s="12" customFormat="1" ht="12">
      <c r="B858" s="231"/>
      <c r="C858" s="232"/>
      <c r="D858" s="228" t="s">
        <v>147</v>
      </c>
      <c r="E858" s="233" t="s">
        <v>19</v>
      </c>
      <c r="F858" s="234" t="s">
        <v>817</v>
      </c>
      <c r="G858" s="232"/>
      <c r="H858" s="233" t="s">
        <v>19</v>
      </c>
      <c r="I858" s="235"/>
      <c r="J858" s="232"/>
      <c r="K858" s="232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147</v>
      </c>
      <c r="AU858" s="240" t="s">
        <v>81</v>
      </c>
      <c r="AV858" s="12" t="s">
        <v>79</v>
      </c>
      <c r="AW858" s="12" t="s">
        <v>34</v>
      </c>
      <c r="AX858" s="12" t="s">
        <v>72</v>
      </c>
      <c r="AY858" s="240" t="s">
        <v>136</v>
      </c>
    </row>
    <row r="859" spans="2:51" s="12" customFormat="1" ht="12">
      <c r="B859" s="231"/>
      <c r="C859" s="232"/>
      <c r="D859" s="228" t="s">
        <v>147</v>
      </c>
      <c r="E859" s="233" t="s">
        <v>19</v>
      </c>
      <c r="F859" s="234" t="s">
        <v>836</v>
      </c>
      <c r="G859" s="232"/>
      <c r="H859" s="233" t="s">
        <v>19</v>
      </c>
      <c r="I859" s="235"/>
      <c r="J859" s="232"/>
      <c r="K859" s="232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147</v>
      </c>
      <c r="AU859" s="240" t="s">
        <v>81</v>
      </c>
      <c r="AV859" s="12" t="s">
        <v>79</v>
      </c>
      <c r="AW859" s="12" t="s">
        <v>34</v>
      </c>
      <c r="AX859" s="12" t="s">
        <v>72</v>
      </c>
      <c r="AY859" s="240" t="s">
        <v>136</v>
      </c>
    </row>
    <row r="860" spans="2:51" s="13" customFormat="1" ht="12">
      <c r="B860" s="241"/>
      <c r="C860" s="242"/>
      <c r="D860" s="228" t="s">
        <v>147</v>
      </c>
      <c r="E860" s="243" t="s">
        <v>19</v>
      </c>
      <c r="F860" s="244" t="s">
        <v>1417</v>
      </c>
      <c r="G860" s="242"/>
      <c r="H860" s="245">
        <v>8.61</v>
      </c>
      <c r="I860" s="246"/>
      <c r="J860" s="242"/>
      <c r="K860" s="242"/>
      <c r="L860" s="247"/>
      <c r="M860" s="248"/>
      <c r="N860" s="249"/>
      <c r="O860" s="249"/>
      <c r="P860" s="249"/>
      <c r="Q860" s="249"/>
      <c r="R860" s="249"/>
      <c r="S860" s="249"/>
      <c r="T860" s="250"/>
      <c r="AT860" s="251" t="s">
        <v>147</v>
      </c>
      <c r="AU860" s="251" t="s">
        <v>81</v>
      </c>
      <c r="AV860" s="13" t="s">
        <v>81</v>
      </c>
      <c r="AW860" s="13" t="s">
        <v>34</v>
      </c>
      <c r="AX860" s="13" t="s">
        <v>72</v>
      </c>
      <c r="AY860" s="251" t="s">
        <v>136</v>
      </c>
    </row>
    <row r="861" spans="2:51" s="14" customFormat="1" ht="12">
      <c r="B861" s="252"/>
      <c r="C861" s="253"/>
      <c r="D861" s="228" t="s">
        <v>147</v>
      </c>
      <c r="E861" s="254" t="s">
        <v>19</v>
      </c>
      <c r="F861" s="255" t="s">
        <v>150</v>
      </c>
      <c r="G861" s="253"/>
      <c r="H861" s="256">
        <v>8.61</v>
      </c>
      <c r="I861" s="257"/>
      <c r="J861" s="253"/>
      <c r="K861" s="253"/>
      <c r="L861" s="258"/>
      <c r="M861" s="259"/>
      <c r="N861" s="260"/>
      <c r="O861" s="260"/>
      <c r="P861" s="260"/>
      <c r="Q861" s="260"/>
      <c r="R861" s="260"/>
      <c r="S861" s="260"/>
      <c r="T861" s="261"/>
      <c r="AT861" s="262" t="s">
        <v>147</v>
      </c>
      <c r="AU861" s="262" t="s">
        <v>81</v>
      </c>
      <c r="AV861" s="14" t="s">
        <v>143</v>
      </c>
      <c r="AW861" s="14" t="s">
        <v>34</v>
      </c>
      <c r="AX861" s="14" t="s">
        <v>79</v>
      </c>
      <c r="AY861" s="262" t="s">
        <v>136</v>
      </c>
    </row>
    <row r="862" spans="2:65" s="1" customFormat="1" ht="20.4" customHeight="1">
      <c r="B862" s="39"/>
      <c r="C862" s="216" t="s">
        <v>1003</v>
      </c>
      <c r="D862" s="216" t="s">
        <v>138</v>
      </c>
      <c r="E862" s="217" t="s">
        <v>1729</v>
      </c>
      <c r="F862" s="218" t="s">
        <v>1730</v>
      </c>
      <c r="G862" s="219" t="s">
        <v>192</v>
      </c>
      <c r="H862" s="220">
        <v>5</v>
      </c>
      <c r="I862" s="221"/>
      <c r="J862" s="222">
        <f>ROUND(I862*H862,2)</f>
        <v>0</v>
      </c>
      <c r="K862" s="218" t="s">
        <v>142</v>
      </c>
      <c r="L862" s="44"/>
      <c r="M862" s="223" t="s">
        <v>19</v>
      </c>
      <c r="N862" s="224" t="s">
        <v>43</v>
      </c>
      <c r="O862" s="80"/>
      <c r="P862" s="225">
        <f>O862*H862</f>
        <v>0</v>
      </c>
      <c r="Q862" s="225">
        <v>0</v>
      </c>
      <c r="R862" s="225">
        <f>Q862*H862</f>
        <v>0</v>
      </c>
      <c r="S862" s="225">
        <v>0.02</v>
      </c>
      <c r="T862" s="226">
        <f>S862*H862</f>
        <v>0.1</v>
      </c>
      <c r="AR862" s="18" t="s">
        <v>143</v>
      </c>
      <c r="AT862" s="18" t="s">
        <v>138</v>
      </c>
      <c r="AU862" s="18" t="s">
        <v>81</v>
      </c>
      <c r="AY862" s="18" t="s">
        <v>136</v>
      </c>
      <c r="BE862" s="227">
        <f>IF(N862="základní",J862,0)</f>
        <v>0</v>
      </c>
      <c r="BF862" s="227">
        <f>IF(N862="snížená",J862,0)</f>
        <v>0</v>
      </c>
      <c r="BG862" s="227">
        <f>IF(N862="zákl. přenesená",J862,0)</f>
        <v>0</v>
      </c>
      <c r="BH862" s="227">
        <f>IF(N862="sníž. přenesená",J862,0)</f>
        <v>0</v>
      </c>
      <c r="BI862" s="227">
        <f>IF(N862="nulová",J862,0)</f>
        <v>0</v>
      </c>
      <c r="BJ862" s="18" t="s">
        <v>79</v>
      </c>
      <c r="BK862" s="227">
        <f>ROUND(I862*H862,2)</f>
        <v>0</v>
      </c>
      <c r="BL862" s="18" t="s">
        <v>143</v>
      </c>
      <c r="BM862" s="18" t="s">
        <v>1731</v>
      </c>
    </row>
    <row r="863" spans="2:47" s="1" customFormat="1" ht="12">
      <c r="B863" s="39"/>
      <c r="C863" s="40"/>
      <c r="D863" s="228" t="s">
        <v>145</v>
      </c>
      <c r="E863" s="40"/>
      <c r="F863" s="229" t="s">
        <v>1732</v>
      </c>
      <c r="G863" s="40"/>
      <c r="H863" s="40"/>
      <c r="I863" s="143"/>
      <c r="J863" s="40"/>
      <c r="K863" s="40"/>
      <c r="L863" s="44"/>
      <c r="M863" s="230"/>
      <c r="N863" s="80"/>
      <c r="O863" s="80"/>
      <c r="P863" s="80"/>
      <c r="Q863" s="80"/>
      <c r="R863" s="80"/>
      <c r="S863" s="80"/>
      <c r="T863" s="81"/>
      <c r="AT863" s="18" t="s">
        <v>145</v>
      </c>
      <c r="AU863" s="18" t="s">
        <v>81</v>
      </c>
    </row>
    <row r="864" spans="2:51" s="12" customFormat="1" ht="12">
      <c r="B864" s="231"/>
      <c r="C864" s="232"/>
      <c r="D864" s="228" t="s">
        <v>147</v>
      </c>
      <c r="E864" s="233" t="s">
        <v>19</v>
      </c>
      <c r="F864" s="234" t="s">
        <v>1697</v>
      </c>
      <c r="G864" s="232"/>
      <c r="H864" s="233" t="s">
        <v>19</v>
      </c>
      <c r="I864" s="235"/>
      <c r="J864" s="232"/>
      <c r="K864" s="232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147</v>
      </c>
      <c r="AU864" s="240" t="s">
        <v>81</v>
      </c>
      <c r="AV864" s="12" t="s">
        <v>79</v>
      </c>
      <c r="AW864" s="12" t="s">
        <v>34</v>
      </c>
      <c r="AX864" s="12" t="s">
        <v>72</v>
      </c>
      <c r="AY864" s="240" t="s">
        <v>136</v>
      </c>
    </row>
    <row r="865" spans="2:51" s="12" customFormat="1" ht="12">
      <c r="B865" s="231"/>
      <c r="C865" s="232"/>
      <c r="D865" s="228" t="s">
        <v>147</v>
      </c>
      <c r="E865" s="233" t="s">
        <v>19</v>
      </c>
      <c r="F865" s="234" t="s">
        <v>1733</v>
      </c>
      <c r="G865" s="232"/>
      <c r="H865" s="233" t="s">
        <v>19</v>
      </c>
      <c r="I865" s="235"/>
      <c r="J865" s="232"/>
      <c r="K865" s="232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147</v>
      </c>
      <c r="AU865" s="240" t="s">
        <v>81</v>
      </c>
      <c r="AV865" s="12" t="s">
        <v>79</v>
      </c>
      <c r="AW865" s="12" t="s">
        <v>34</v>
      </c>
      <c r="AX865" s="12" t="s">
        <v>72</v>
      </c>
      <c r="AY865" s="240" t="s">
        <v>136</v>
      </c>
    </row>
    <row r="866" spans="2:51" s="13" customFormat="1" ht="12">
      <c r="B866" s="241"/>
      <c r="C866" s="242"/>
      <c r="D866" s="228" t="s">
        <v>147</v>
      </c>
      <c r="E866" s="243" t="s">
        <v>19</v>
      </c>
      <c r="F866" s="244" t="s">
        <v>173</v>
      </c>
      <c r="G866" s="242"/>
      <c r="H866" s="245">
        <v>5</v>
      </c>
      <c r="I866" s="246"/>
      <c r="J866" s="242"/>
      <c r="K866" s="242"/>
      <c r="L866" s="247"/>
      <c r="M866" s="248"/>
      <c r="N866" s="249"/>
      <c r="O866" s="249"/>
      <c r="P866" s="249"/>
      <c r="Q866" s="249"/>
      <c r="R866" s="249"/>
      <c r="S866" s="249"/>
      <c r="T866" s="250"/>
      <c r="AT866" s="251" t="s">
        <v>147</v>
      </c>
      <c r="AU866" s="251" t="s">
        <v>81</v>
      </c>
      <c r="AV866" s="13" t="s">
        <v>81</v>
      </c>
      <c r="AW866" s="13" t="s">
        <v>34</v>
      </c>
      <c r="AX866" s="13" t="s">
        <v>72</v>
      </c>
      <c r="AY866" s="251" t="s">
        <v>136</v>
      </c>
    </row>
    <row r="867" spans="2:51" s="14" customFormat="1" ht="12">
      <c r="B867" s="252"/>
      <c r="C867" s="253"/>
      <c r="D867" s="228" t="s">
        <v>147</v>
      </c>
      <c r="E867" s="254" t="s">
        <v>19</v>
      </c>
      <c r="F867" s="255" t="s">
        <v>150</v>
      </c>
      <c r="G867" s="253"/>
      <c r="H867" s="256">
        <v>5</v>
      </c>
      <c r="I867" s="257"/>
      <c r="J867" s="253"/>
      <c r="K867" s="253"/>
      <c r="L867" s="258"/>
      <c r="M867" s="259"/>
      <c r="N867" s="260"/>
      <c r="O867" s="260"/>
      <c r="P867" s="260"/>
      <c r="Q867" s="260"/>
      <c r="R867" s="260"/>
      <c r="S867" s="260"/>
      <c r="T867" s="261"/>
      <c r="AT867" s="262" t="s">
        <v>147</v>
      </c>
      <c r="AU867" s="262" t="s">
        <v>81</v>
      </c>
      <c r="AV867" s="14" t="s">
        <v>143</v>
      </c>
      <c r="AW867" s="14" t="s">
        <v>34</v>
      </c>
      <c r="AX867" s="14" t="s">
        <v>79</v>
      </c>
      <c r="AY867" s="262" t="s">
        <v>136</v>
      </c>
    </row>
    <row r="868" spans="2:63" s="11" customFormat="1" ht="22.8" customHeight="1">
      <c r="B868" s="200"/>
      <c r="C868" s="201"/>
      <c r="D868" s="202" t="s">
        <v>71</v>
      </c>
      <c r="E868" s="214" t="s">
        <v>197</v>
      </c>
      <c r="F868" s="214" t="s">
        <v>967</v>
      </c>
      <c r="G868" s="201"/>
      <c r="H868" s="201"/>
      <c r="I868" s="204"/>
      <c r="J868" s="215">
        <f>BK868</f>
        <v>0</v>
      </c>
      <c r="K868" s="201"/>
      <c r="L868" s="206"/>
      <c r="M868" s="207"/>
      <c r="N868" s="208"/>
      <c r="O868" s="208"/>
      <c r="P868" s="209">
        <f>SUM(P869:P961)</f>
        <v>0</v>
      </c>
      <c r="Q868" s="208"/>
      <c r="R868" s="209">
        <f>SUM(R869:R961)</f>
        <v>0.5033499999999999</v>
      </c>
      <c r="S868" s="208"/>
      <c r="T868" s="210">
        <f>SUM(T869:T961)</f>
        <v>0</v>
      </c>
      <c r="AR868" s="211" t="s">
        <v>79</v>
      </c>
      <c r="AT868" s="212" t="s">
        <v>71</v>
      </c>
      <c r="AU868" s="212" t="s">
        <v>79</v>
      </c>
      <c r="AY868" s="211" t="s">
        <v>136</v>
      </c>
      <c r="BK868" s="213">
        <f>SUM(BK869:BK961)</f>
        <v>0</v>
      </c>
    </row>
    <row r="869" spans="2:65" s="1" customFormat="1" ht="20.4" customHeight="1">
      <c r="B869" s="39"/>
      <c r="C869" s="216" t="s">
        <v>1012</v>
      </c>
      <c r="D869" s="216" t="s">
        <v>138</v>
      </c>
      <c r="E869" s="217" t="s">
        <v>1734</v>
      </c>
      <c r="F869" s="218" t="s">
        <v>1735</v>
      </c>
      <c r="G869" s="219" t="s">
        <v>192</v>
      </c>
      <c r="H869" s="220">
        <v>13</v>
      </c>
      <c r="I869" s="221"/>
      <c r="J869" s="222">
        <f>ROUND(I869*H869,2)</f>
        <v>0</v>
      </c>
      <c r="K869" s="218" t="s">
        <v>142</v>
      </c>
      <c r="L869" s="44"/>
      <c r="M869" s="223" t="s">
        <v>19</v>
      </c>
      <c r="N869" s="224" t="s">
        <v>43</v>
      </c>
      <c r="O869" s="80"/>
      <c r="P869" s="225">
        <f>O869*H869</f>
        <v>0</v>
      </c>
      <c r="Q869" s="225">
        <v>0</v>
      </c>
      <c r="R869" s="225">
        <f>Q869*H869</f>
        <v>0</v>
      </c>
      <c r="S869" s="225">
        <v>0</v>
      </c>
      <c r="T869" s="226">
        <f>S869*H869</f>
        <v>0</v>
      </c>
      <c r="AR869" s="18" t="s">
        <v>143</v>
      </c>
      <c r="AT869" s="18" t="s">
        <v>138</v>
      </c>
      <c r="AU869" s="18" t="s">
        <v>81</v>
      </c>
      <c r="AY869" s="18" t="s">
        <v>136</v>
      </c>
      <c r="BE869" s="227">
        <f>IF(N869="základní",J869,0)</f>
        <v>0</v>
      </c>
      <c r="BF869" s="227">
        <f>IF(N869="snížená",J869,0)</f>
        <v>0</v>
      </c>
      <c r="BG869" s="227">
        <f>IF(N869="zákl. přenesená",J869,0)</f>
        <v>0</v>
      </c>
      <c r="BH869" s="227">
        <f>IF(N869="sníž. přenesená",J869,0)</f>
        <v>0</v>
      </c>
      <c r="BI869" s="227">
        <f>IF(N869="nulová",J869,0)</f>
        <v>0</v>
      </c>
      <c r="BJ869" s="18" t="s">
        <v>79</v>
      </c>
      <c r="BK869" s="227">
        <f>ROUND(I869*H869,2)</f>
        <v>0</v>
      </c>
      <c r="BL869" s="18" t="s">
        <v>143</v>
      </c>
      <c r="BM869" s="18" t="s">
        <v>1736</v>
      </c>
    </row>
    <row r="870" spans="2:47" s="1" customFormat="1" ht="12">
      <c r="B870" s="39"/>
      <c r="C870" s="40"/>
      <c r="D870" s="228" t="s">
        <v>145</v>
      </c>
      <c r="E870" s="40"/>
      <c r="F870" s="229" t="s">
        <v>1737</v>
      </c>
      <c r="G870" s="40"/>
      <c r="H870" s="40"/>
      <c r="I870" s="143"/>
      <c r="J870" s="40"/>
      <c r="K870" s="40"/>
      <c r="L870" s="44"/>
      <c r="M870" s="230"/>
      <c r="N870" s="80"/>
      <c r="O870" s="80"/>
      <c r="P870" s="80"/>
      <c r="Q870" s="80"/>
      <c r="R870" s="80"/>
      <c r="S870" s="80"/>
      <c r="T870" s="81"/>
      <c r="AT870" s="18" t="s">
        <v>145</v>
      </c>
      <c r="AU870" s="18" t="s">
        <v>81</v>
      </c>
    </row>
    <row r="871" spans="2:51" s="12" customFormat="1" ht="12">
      <c r="B871" s="231"/>
      <c r="C871" s="232"/>
      <c r="D871" s="228" t="s">
        <v>147</v>
      </c>
      <c r="E871" s="233" t="s">
        <v>19</v>
      </c>
      <c r="F871" s="234" t="s">
        <v>148</v>
      </c>
      <c r="G871" s="232"/>
      <c r="H871" s="233" t="s">
        <v>19</v>
      </c>
      <c r="I871" s="235"/>
      <c r="J871" s="232"/>
      <c r="K871" s="232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147</v>
      </c>
      <c r="AU871" s="240" t="s">
        <v>81</v>
      </c>
      <c r="AV871" s="12" t="s">
        <v>79</v>
      </c>
      <c r="AW871" s="12" t="s">
        <v>34</v>
      </c>
      <c r="AX871" s="12" t="s">
        <v>72</v>
      </c>
      <c r="AY871" s="240" t="s">
        <v>136</v>
      </c>
    </row>
    <row r="872" spans="2:51" s="12" customFormat="1" ht="12">
      <c r="B872" s="231"/>
      <c r="C872" s="232"/>
      <c r="D872" s="228" t="s">
        <v>147</v>
      </c>
      <c r="E872" s="233" t="s">
        <v>19</v>
      </c>
      <c r="F872" s="234" t="s">
        <v>1471</v>
      </c>
      <c r="G872" s="232"/>
      <c r="H872" s="233" t="s">
        <v>19</v>
      </c>
      <c r="I872" s="235"/>
      <c r="J872" s="232"/>
      <c r="K872" s="232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147</v>
      </c>
      <c r="AU872" s="240" t="s">
        <v>81</v>
      </c>
      <c r="AV872" s="12" t="s">
        <v>79</v>
      </c>
      <c r="AW872" s="12" t="s">
        <v>34</v>
      </c>
      <c r="AX872" s="12" t="s">
        <v>72</v>
      </c>
      <c r="AY872" s="240" t="s">
        <v>136</v>
      </c>
    </row>
    <row r="873" spans="2:51" s="13" customFormat="1" ht="12">
      <c r="B873" s="241"/>
      <c r="C873" s="242"/>
      <c r="D873" s="228" t="s">
        <v>147</v>
      </c>
      <c r="E873" s="243" t="s">
        <v>19</v>
      </c>
      <c r="F873" s="244" t="s">
        <v>242</v>
      </c>
      <c r="G873" s="242"/>
      <c r="H873" s="245">
        <v>13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AT873" s="251" t="s">
        <v>147</v>
      </c>
      <c r="AU873" s="251" t="s">
        <v>81</v>
      </c>
      <c r="AV873" s="13" t="s">
        <v>81</v>
      </c>
      <c r="AW873" s="13" t="s">
        <v>34</v>
      </c>
      <c r="AX873" s="13" t="s">
        <v>72</v>
      </c>
      <c r="AY873" s="251" t="s">
        <v>136</v>
      </c>
    </row>
    <row r="874" spans="2:51" s="14" customFormat="1" ht="12">
      <c r="B874" s="252"/>
      <c r="C874" s="253"/>
      <c r="D874" s="228" t="s">
        <v>147</v>
      </c>
      <c r="E874" s="254" t="s">
        <v>19</v>
      </c>
      <c r="F874" s="255" t="s">
        <v>150</v>
      </c>
      <c r="G874" s="253"/>
      <c r="H874" s="256">
        <v>13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AT874" s="262" t="s">
        <v>147</v>
      </c>
      <c r="AU874" s="262" t="s">
        <v>81</v>
      </c>
      <c r="AV874" s="14" t="s">
        <v>143</v>
      </c>
      <c r="AW874" s="14" t="s">
        <v>34</v>
      </c>
      <c r="AX874" s="14" t="s">
        <v>79</v>
      </c>
      <c r="AY874" s="262" t="s">
        <v>136</v>
      </c>
    </row>
    <row r="875" spans="2:65" s="1" customFormat="1" ht="20.4" customHeight="1">
      <c r="B875" s="39"/>
      <c r="C875" s="263" t="s">
        <v>1021</v>
      </c>
      <c r="D875" s="263" t="s">
        <v>340</v>
      </c>
      <c r="E875" s="264" t="s">
        <v>1738</v>
      </c>
      <c r="F875" s="265" t="s">
        <v>1739</v>
      </c>
      <c r="G875" s="266" t="s">
        <v>192</v>
      </c>
      <c r="H875" s="267">
        <v>13</v>
      </c>
      <c r="I875" s="268"/>
      <c r="J875" s="269">
        <f>ROUND(I875*H875,2)</f>
        <v>0</v>
      </c>
      <c r="K875" s="265" t="s">
        <v>142</v>
      </c>
      <c r="L875" s="270"/>
      <c r="M875" s="271" t="s">
        <v>19</v>
      </c>
      <c r="N875" s="272" t="s">
        <v>43</v>
      </c>
      <c r="O875" s="80"/>
      <c r="P875" s="225">
        <f>O875*H875</f>
        <v>0</v>
      </c>
      <c r="Q875" s="225">
        <v>0.00028</v>
      </c>
      <c r="R875" s="225">
        <f>Q875*H875</f>
        <v>0.0036399999999999996</v>
      </c>
      <c r="S875" s="225">
        <v>0</v>
      </c>
      <c r="T875" s="226">
        <f>S875*H875</f>
        <v>0</v>
      </c>
      <c r="AR875" s="18" t="s">
        <v>197</v>
      </c>
      <c r="AT875" s="18" t="s">
        <v>340</v>
      </c>
      <c r="AU875" s="18" t="s">
        <v>81</v>
      </c>
      <c r="AY875" s="18" t="s">
        <v>136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8" t="s">
        <v>79</v>
      </c>
      <c r="BK875" s="227">
        <f>ROUND(I875*H875,2)</f>
        <v>0</v>
      </c>
      <c r="BL875" s="18" t="s">
        <v>143</v>
      </c>
      <c r="BM875" s="18" t="s">
        <v>1740</v>
      </c>
    </row>
    <row r="876" spans="2:47" s="1" customFormat="1" ht="12">
      <c r="B876" s="39"/>
      <c r="C876" s="40"/>
      <c r="D876" s="228" t="s">
        <v>145</v>
      </c>
      <c r="E876" s="40"/>
      <c r="F876" s="229" t="s">
        <v>1739</v>
      </c>
      <c r="G876" s="40"/>
      <c r="H876" s="40"/>
      <c r="I876" s="143"/>
      <c r="J876" s="40"/>
      <c r="K876" s="40"/>
      <c r="L876" s="44"/>
      <c r="M876" s="230"/>
      <c r="N876" s="80"/>
      <c r="O876" s="80"/>
      <c r="P876" s="80"/>
      <c r="Q876" s="80"/>
      <c r="R876" s="80"/>
      <c r="S876" s="80"/>
      <c r="T876" s="81"/>
      <c r="AT876" s="18" t="s">
        <v>145</v>
      </c>
      <c r="AU876" s="18" t="s">
        <v>81</v>
      </c>
    </row>
    <row r="877" spans="2:51" s="12" customFormat="1" ht="12">
      <c r="B877" s="231"/>
      <c r="C877" s="232"/>
      <c r="D877" s="228" t="s">
        <v>147</v>
      </c>
      <c r="E877" s="233" t="s">
        <v>19</v>
      </c>
      <c r="F877" s="234" t="s">
        <v>1741</v>
      </c>
      <c r="G877" s="232"/>
      <c r="H877" s="233" t="s">
        <v>19</v>
      </c>
      <c r="I877" s="235"/>
      <c r="J877" s="232"/>
      <c r="K877" s="232"/>
      <c r="L877" s="236"/>
      <c r="M877" s="237"/>
      <c r="N877" s="238"/>
      <c r="O877" s="238"/>
      <c r="P877" s="238"/>
      <c r="Q877" s="238"/>
      <c r="R877" s="238"/>
      <c r="S877" s="238"/>
      <c r="T877" s="239"/>
      <c r="AT877" s="240" t="s">
        <v>147</v>
      </c>
      <c r="AU877" s="240" t="s">
        <v>81</v>
      </c>
      <c r="AV877" s="12" t="s">
        <v>79</v>
      </c>
      <c r="AW877" s="12" t="s">
        <v>34</v>
      </c>
      <c r="AX877" s="12" t="s">
        <v>72</v>
      </c>
      <c r="AY877" s="240" t="s">
        <v>136</v>
      </c>
    </row>
    <row r="878" spans="2:51" s="13" customFormat="1" ht="12">
      <c r="B878" s="241"/>
      <c r="C878" s="242"/>
      <c r="D878" s="228" t="s">
        <v>147</v>
      </c>
      <c r="E878" s="243" t="s">
        <v>19</v>
      </c>
      <c r="F878" s="244" t="s">
        <v>242</v>
      </c>
      <c r="G878" s="242"/>
      <c r="H878" s="245">
        <v>13</v>
      </c>
      <c r="I878" s="246"/>
      <c r="J878" s="242"/>
      <c r="K878" s="242"/>
      <c r="L878" s="247"/>
      <c r="M878" s="248"/>
      <c r="N878" s="249"/>
      <c r="O878" s="249"/>
      <c r="P878" s="249"/>
      <c r="Q878" s="249"/>
      <c r="R878" s="249"/>
      <c r="S878" s="249"/>
      <c r="T878" s="250"/>
      <c r="AT878" s="251" t="s">
        <v>147</v>
      </c>
      <c r="AU878" s="251" t="s">
        <v>81</v>
      </c>
      <c r="AV878" s="13" t="s">
        <v>81</v>
      </c>
      <c r="AW878" s="13" t="s">
        <v>34</v>
      </c>
      <c r="AX878" s="13" t="s">
        <v>72</v>
      </c>
      <c r="AY878" s="251" t="s">
        <v>136</v>
      </c>
    </row>
    <row r="879" spans="2:51" s="14" customFormat="1" ht="12">
      <c r="B879" s="252"/>
      <c r="C879" s="253"/>
      <c r="D879" s="228" t="s">
        <v>147</v>
      </c>
      <c r="E879" s="254" t="s">
        <v>19</v>
      </c>
      <c r="F879" s="255" t="s">
        <v>150</v>
      </c>
      <c r="G879" s="253"/>
      <c r="H879" s="256">
        <v>13</v>
      </c>
      <c r="I879" s="257"/>
      <c r="J879" s="253"/>
      <c r="K879" s="253"/>
      <c r="L879" s="258"/>
      <c r="M879" s="259"/>
      <c r="N879" s="260"/>
      <c r="O879" s="260"/>
      <c r="P879" s="260"/>
      <c r="Q879" s="260"/>
      <c r="R879" s="260"/>
      <c r="S879" s="260"/>
      <c r="T879" s="261"/>
      <c r="AT879" s="262" t="s">
        <v>147</v>
      </c>
      <c r="AU879" s="262" t="s">
        <v>81</v>
      </c>
      <c r="AV879" s="14" t="s">
        <v>143</v>
      </c>
      <c r="AW879" s="14" t="s">
        <v>34</v>
      </c>
      <c r="AX879" s="14" t="s">
        <v>79</v>
      </c>
      <c r="AY879" s="262" t="s">
        <v>136</v>
      </c>
    </row>
    <row r="880" spans="2:65" s="1" customFormat="1" ht="20.4" customHeight="1">
      <c r="B880" s="39"/>
      <c r="C880" s="216" t="s">
        <v>1030</v>
      </c>
      <c r="D880" s="216" t="s">
        <v>138</v>
      </c>
      <c r="E880" s="217" t="s">
        <v>1742</v>
      </c>
      <c r="F880" s="218" t="s">
        <v>1743</v>
      </c>
      <c r="G880" s="219" t="s">
        <v>192</v>
      </c>
      <c r="H880" s="220">
        <v>13</v>
      </c>
      <c r="I880" s="221"/>
      <c r="J880" s="222">
        <f>ROUND(I880*H880,2)</f>
        <v>0</v>
      </c>
      <c r="K880" s="218" t="s">
        <v>142</v>
      </c>
      <c r="L880" s="44"/>
      <c r="M880" s="223" t="s">
        <v>19</v>
      </c>
      <c r="N880" s="224" t="s">
        <v>43</v>
      </c>
      <c r="O880" s="80"/>
      <c r="P880" s="225">
        <f>O880*H880</f>
        <v>0</v>
      </c>
      <c r="Q880" s="225">
        <v>1E-05</v>
      </c>
      <c r="R880" s="225">
        <f>Q880*H880</f>
        <v>0.00013000000000000002</v>
      </c>
      <c r="S880" s="225">
        <v>0</v>
      </c>
      <c r="T880" s="226">
        <f>S880*H880</f>
        <v>0</v>
      </c>
      <c r="AR880" s="18" t="s">
        <v>143</v>
      </c>
      <c r="AT880" s="18" t="s">
        <v>138</v>
      </c>
      <c r="AU880" s="18" t="s">
        <v>81</v>
      </c>
      <c r="AY880" s="18" t="s">
        <v>136</v>
      </c>
      <c r="BE880" s="227">
        <f>IF(N880="základní",J880,0)</f>
        <v>0</v>
      </c>
      <c r="BF880" s="227">
        <f>IF(N880="snížená",J880,0)</f>
        <v>0</v>
      </c>
      <c r="BG880" s="227">
        <f>IF(N880="zákl. přenesená",J880,0)</f>
        <v>0</v>
      </c>
      <c r="BH880" s="227">
        <f>IF(N880="sníž. přenesená",J880,0)</f>
        <v>0</v>
      </c>
      <c r="BI880" s="227">
        <f>IF(N880="nulová",J880,0)</f>
        <v>0</v>
      </c>
      <c r="BJ880" s="18" t="s">
        <v>79</v>
      </c>
      <c r="BK880" s="227">
        <f>ROUND(I880*H880,2)</f>
        <v>0</v>
      </c>
      <c r="BL880" s="18" t="s">
        <v>143</v>
      </c>
      <c r="BM880" s="18" t="s">
        <v>1744</v>
      </c>
    </row>
    <row r="881" spans="2:47" s="1" customFormat="1" ht="12">
      <c r="B881" s="39"/>
      <c r="C881" s="40"/>
      <c r="D881" s="228" t="s">
        <v>145</v>
      </c>
      <c r="E881" s="40"/>
      <c r="F881" s="229" t="s">
        <v>1745</v>
      </c>
      <c r="G881" s="40"/>
      <c r="H881" s="40"/>
      <c r="I881" s="143"/>
      <c r="J881" s="40"/>
      <c r="K881" s="40"/>
      <c r="L881" s="44"/>
      <c r="M881" s="230"/>
      <c r="N881" s="80"/>
      <c r="O881" s="80"/>
      <c r="P881" s="80"/>
      <c r="Q881" s="80"/>
      <c r="R881" s="80"/>
      <c r="S881" s="80"/>
      <c r="T881" s="81"/>
      <c r="AT881" s="18" t="s">
        <v>145</v>
      </c>
      <c r="AU881" s="18" t="s">
        <v>81</v>
      </c>
    </row>
    <row r="882" spans="2:51" s="12" customFormat="1" ht="12">
      <c r="B882" s="231"/>
      <c r="C882" s="232"/>
      <c r="D882" s="228" t="s">
        <v>147</v>
      </c>
      <c r="E882" s="233" t="s">
        <v>19</v>
      </c>
      <c r="F882" s="234" t="s">
        <v>148</v>
      </c>
      <c r="G882" s="232"/>
      <c r="H882" s="233" t="s">
        <v>19</v>
      </c>
      <c r="I882" s="235"/>
      <c r="J882" s="232"/>
      <c r="K882" s="232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147</v>
      </c>
      <c r="AU882" s="240" t="s">
        <v>81</v>
      </c>
      <c r="AV882" s="12" t="s">
        <v>79</v>
      </c>
      <c r="AW882" s="12" t="s">
        <v>34</v>
      </c>
      <c r="AX882" s="12" t="s">
        <v>72</v>
      </c>
      <c r="AY882" s="240" t="s">
        <v>136</v>
      </c>
    </row>
    <row r="883" spans="2:51" s="12" customFormat="1" ht="12">
      <c r="B883" s="231"/>
      <c r="C883" s="232"/>
      <c r="D883" s="228" t="s">
        <v>147</v>
      </c>
      <c r="E883" s="233" t="s">
        <v>19</v>
      </c>
      <c r="F883" s="234" t="s">
        <v>1746</v>
      </c>
      <c r="G883" s="232"/>
      <c r="H883" s="233" t="s">
        <v>19</v>
      </c>
      <c r="I883" s="235"/>
      <c r="J883" s="232"/>
      <c r="K883" s="232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147</v>
      </c>
      <c r="AU883" s="240" t="s">
        <v>81</v>
      </c>
      <c r="AV883" s="12" t="s">
        <v>79</v>
      </c>
      <c r="AW883" s="12" t="s">
        <v>34</v>
      </c>
      <c r="AX883" s="12" t="s">
        <v>72</v>
      </c>
      <c r="AY883" s="240" t="s">
        <v>136</v>
      </c>
    </row>
    <row r="884" spans="2:51" s="13" customFormat="1" ht="12">
      <c r="B884" s="241"/>
      <c r="C884" s="242"/>
      <c r="D884" s="228" t="s">
        <v>147</v>
      </c>
      <c r="E884" s="243" t="s">
        <v>19</v>
      </c>
      <c r="F884" s="244" t="s">
        <v>242</v>
      </c>
      <c r="G884" s="242"/>
      <c r="H884" s="245">
        <v>13</v>
      </c>
      <c r="I884" s="246"/>
      <c r="J884" s="242"/>
      <c r="K884" s="242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147</v>
      </c>
      <c r="AU884" s="251" t="s">
        <v>81</v>
      </c>
      <c r="AV884" s="13" t="s">
        <v>81</v>
      </c>
      <c r="AW884" s="13" t="s">
        <v>34</v>
      </c>
      <c r="AX884" s="13" t="s">
        <v>72</v>
      </c>
      <c r="AY884" s="251" t="s">
        <v>136</v>
      </c>
    </row>
    <row r="885" spans="2:51" s="14" customFormat="1" ht="12">
      <c r="B885" s="252"/>
      <c r="C885" s="253"/>
      <c r="D885" s="228" t="s">
        <v>147</v>
      </c>
      <c r="E885" s="254" t="s">
        <v>19</v>
      </c>
      <c r="F885" s="255" t="s">
        <v>150</v>
      </c>
      <c r="G885" s="253"/>
      <c r="H885" s="256">
        <v>13</v>
      </c>
      <c r="I885" s="257"/>
      <c r="J885" s="253"/>
      <c r="K885" s="253"/>
      <c r="L885" s="258"/>
      <c r="M885" s="259"/>
      <c r="N885" s="260"/>
      <c r="O885" s="260"/>
      <c r="P885" s="260"/>
      <c r="Q885" s="260"/>
      <c r="R885" s="260"/>
      <c r="S885" s="260"/>
      <c r="T885" s="261"/>
      <c r="AT885" s="262" t="s">
        <v>147</v>
      </c>
      <c r="AU885" s="262" t="s">
        <v>81</v>
      </c>
      <c r="AV885" s="14" t="s">
        <v>143</v>
      </c>
      <c r="AW885" s="14" t="s">
        <v>34</v>
      </c>
      <c r="AX885" s="14" t="s">
        <v>79</v>
      </c>
      <c r="AY885" s="262" t="s">
        <v>136</v>
      </c>
    </row>
    <row r="886" spans="2:65" s="1" customFormat="1" ht="20.4" customHeight="1">
      <c r="B886" s="39"/>
      <c r="C886" s="216" t="s">
        <v>1036</v>
      </c>
      <c r="D886" s="216" t="s">
        <v>138</v>
      </c>
      <c r="E886" s="217" t="s">
        <v>1747</v>
      </c>
      <c r="F886" s="218" t="s">
        <v>1748</v>
      </c>
      <c r="G886" s="219" t="s">
        <v>192</v>
      </c>
      <c r="H886" s="220">
        <v>13</v>
      </c>
      <c r="I886" s="221"/>
      <c r="J886" s="222">
        <f>ROUND(I886*H886,2)</f>
        <v>0</v>
      </c>
      <c r="K886" s="218" t="s">
        <v>142</v>
      </c>
      <c r="L886" s="44"/>
      <c r="M886" s="223" t="s">
        <v>19</v>
      </c>
      <c r="N886" s="224" t="s">
        <v>43</v>
      </c>
      <c r="O886" s="80"/>
      <c r="P886" s="225">
        <f>O886*H886</f>
        <v>0</v>
      </c>
      <c r="Q886" s="225">
        <v>0</v>
      </c>
      <c r="R886" s="225">
        <f>Q886*H886</f>
        <v>0</v>
      </c>
      <c r="S886" s="225">
        <v>0</v>
      </c>
      <c r="T886" s="226">
        <f>S886*H886</f>
        <v>0</v>
      </c>
      <c r="AR886" s="18" t="s">
        <v>143</v>
      </c>
      <c r="AT886" s="18" t="s">
        <v>138</v>
      </c>
      <c r="AU886" s="18" t="s">
        <v>81</v>
      </c>
      <c r="AY886" s="18" t="s">
        <v>136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18" t="s">
        <v>79</v>
      </c>
      <c r="BK886" s="227">
        <f>ROUND(I886*H886,2)</f>
        <v>0</v>
      </c>
      <c r="BL886" s="18" t="s">
        <v>143</v>
      </c>
      <c r="BM886" s="18" t="s">
        <v>1749</v>
      </c>
    </row>
    <row r="887" spans="2:47" s="1" customFormat="1" ht="12">
      <c r="B887" s="39"/>
      <c r="C887" s="40"/>
      <c r="D887" s="228" t="s">
        <v>145</v>
      </c>
      <c r="E887" s="40"/>
      <c r="F887" s="229" t="s">
        <v>1750</v>
      </c>
      <c r="G887" s="40"/>
      <c r="H887" s="40"/>
      <c r="I887" s="143"/>
      <c r="J887" s="40"/>
      <c r="K887" s="40"/>
      <c r="L887" s="44"/>
      <c r="M887" s="230"/>
      <c r="N887" s="80"/>
      <c r="O887" s="80"/>
      <c r="P887" s="80"/>
      <c r="Q887" s="80"/>
      <c r="R887" s="80"/>
      <c r="S887" s="80"/>
      <c r="T887" s="81"/>
      <c r="AT887" s="18" t="s">
        <v>145</v>
      </c>
      <c r="AU887" s="18" t="s">
        <v>81</v>
      </c>
    </row>
    <row r="888" spans="2:51" s="12" customFormat="1" ht="12">
      <c r="B888" s="231"/>
      <c r="C888" s="232"/>
      <c r="D888" s="228" t="s">
        <v>147</v>
      </c>
      <c r="E888" s="233" t="s">
        <v>19</v>
      </c>
      <c r="F888" s="234" t="s">
        <v>148</v>
      </c>
      <c r="G888" s="232"/>
      <c r="H888" s="233" t="s">
        <v>19</v>
      </c>
      <c r="I888" s="235"/>
      <c r="J888" s="232"/>
      <c r="K888" s="232"/>
      <c r="L888" s="236"/>
      <c r="M888" s="237"/>
      <c r="N888" s="238"/>
      <c r="O888" s="238"/>
      <c r="P888" s="238"/>
      <c r="Q888" s="238"/>
      <c r="R888" s="238"/>
      <c r="S888" s="238"/>
      <c r="T888" s="239"/>
      <c r="AT888" s="240" t="s">
        <v>147</v>
      </c>
      <c r="AU888" s="240" t="s">
        <v>81</v>
      </c>
      <c r="AV888" s="12" t="s">
        <v>79</v>
      </c>
      <c r="AW888" s="12" t="s">
        <v>34</v>
      </c>
      <c r="AX888" s="12" t="s">
        <v>72</v>
      </c>
      <c r="AY888" s="240" t="s">
        <v>136</v>
      </c>
    </row>
    <row r="889" spans="2:51" s="12" customFormat="1" ht="12">
      <c r="B889" s="231"/>
      <c r="C889" s="232"/>
      <c r="D889" s="228" t="s">
        <v>147</v>
      </c>
      <c r="E889" s="233" t="s">
        <v>19</v>
      </c>
      <c r="F889" s="234" t="s">
        <v>1746</v>
      </c>
      <c r="G889" s="232"/>
      <c r="H889" s="233" t="s">
        <v>19</v>
      </c>
      <c r="I889" s="235"/>
      <c r="J889" s="232"/>
      <c r="K889" s="232"/>
      <c r="L889" s="236"/>
      <c r="M889" s="237"/>
      <c r="N889" s="238"/>
      <c r="O889" s="238"/>
      <c r="P889" s="238"/>
      <c r="Q889" s="238"/>
      <c r="R889" s="238"/>
      <c r="S889" s="238"/>
      <c r="T889" s="239"/>
      <c r="AT889" s="240" t="s">
        <v>147</v>
      </c>
      <c r="AU889" s="240" t="s">
        <v>81</v>
      </c>
      <c r="AV889" s="12" t="s">
        <v>79</v>
      </c>
      <c r="AW889" s="12" t="s">
        <v>34</v>
      </c>
      <c r="AX889" s="12" t="s">
        <v>72</v>
      </c>
      <c r="AY889" s="240" t="s">
        <v>136</v>
      </c>
    </row>
    <row r="890" spans="2:51" s="13" customFormat="1" ht="12">
      <c r="B890" s="241"/>
      <c r="C890" s="242"/>
      <c r="D890" s="228" t="s">
        <v>147</v>
      </c>
      <c r="E890" s="243" t="s">
        <v>19</v>
      </c>
      <c r="F890" s="244" t="s">
        <v>242</v>
      </c>
      <c r="G890" s="242"/>
      <c r="H890" s="245">
        <v>13</v>
      </c>
      <c r="I890" s="246"/>
      <c r="J890" s="242"/>
      <c r="K890" s="242"/>
      <c r="L890" s="247"/>
      <c r="M890" s="248"/>
      <c r="N890" s="249"/>
      <c r="O890" s="249"/>
      <c r="P890" s="249"/>
      <c r="Q890" s="249"/>
      <c r="R890" s="249"/>
      <c r="S890" s="249"/>
      <c r="T890" s="250"/>
      <c r="AT890" s="251" t="s">
        <v>147</v>
      </c>
      <c r="AU890" s="251" t="s">
        <v>81</v>
      </c>
      <c r="AV890" s="13" t="s">
        <v>81</v>
      </c>
      <c r="AW890" s="13" t="s">
        <v>34</v>
      </c>
      <c r="AX890" s="13" t="s">
        <v>72</v>
      </c>
      <c r="AY890" s="251" t="s">
        <v>136</v>
      </c>
    </row>
    <row r="891" spans="2:51" s="14" customFormat="1" ht="12">
      <c r="B891" s="252"/>
      <c r="C891" s="253"/>
      <c r="D891" s="228" t="s">
        <v>147</v>
      </c>
      <c r="E891" s="254" t="s">
        <v>19</v>
      </c>
      <c r="F891" s="255" t="s">
        <v>150</v>
      </c>
      <c r="G891" s="253"/>
      <c r="H891" s="256">
        <v>13</v>
      </c>
      <c r="I891" s="257"/>
      <c r="J891" s="253"/>
      <c r="K891" s="253"/>
      <c r="L891" s="258"/>
      <c r="M891" s="259"/>
      <c r="N891" s="260"/>
      <c r="O891" s="260"/>
      <c r="P891" s="260"/>
      <c r="Q891" s="260"/>
      <c r="R891" s="260"/>
      <c r="S891" s="260"/>
      <c r="T891" s="261"/>
      <c r="AT891" s="262" t="s">
        <v>147</v>
      </c>
      <c r="AU891" s="262" t="s">
        <v>81</v>
      </c>
      <c r="AV891" s="14" t="s">
        <v>143</v>
      </c>
      <c r="AW891" s="14" t="s">
        <v>34</v>
      </c>
      <c r="AX891" s="14" t="s">
        <v>79</v>
      </c>
      <c r="AY891" s="262" t="s">
        <v>136</v>
      </c>
    </row>
    <row r="892" spans="2:65" s="1" customFormat="1" ht="20.4" customHeight="1">
      <c r="B892" s="39"/>
      <c r="C892" s="263" t="s">
        <v>1046</v>
      </c>
      <c r="D892" s="263" t="s">
        <v>340</v>
      </c>
      <c r="E892" s="264" t="s">
        <v>1751</v>
      </c>
      <c r="F892" s="265" t="s">
        <v>1752</v>
      </c>
      <c r="G892" s="266" t="s">
        <v>192</v>
      </c>
      <c r="H892" s="267">
        <v>13</v>
      </c>
      <c r="I892" s="268"/>
      <c r="J892" s="269">
        <f>ROUND(I892*H892,2)</f>
        <v>0</v>
      </c>
      <c r="K892" s="265" t="s">
        <v>142</v>
      </c>
      <c r="L892" s="270"/>
      <c r="M892" s="271" t="s">
        <v>19</v>
      </c>
      <c r="N892" s="272" t="s">
        <v>43</v>
      </c>
      <c r="O892" s="80"/>
      <c r="P892" s="225">
        <f>O892*H892</f>
        <v>0</v>
      </c>
      <c r="Q892" s="225">
        <v>0.00216</v>
      </c>
      <c r="R892" s="225">
        <f>Q892*H892</f>
        <v>0.02808</v>
      </c>
      <c r="S892" s="225">
        <v>0</v>
      </c>
      <c r="T892" s="226">
        <f>S892*H892</f>
        <v>0</v>
      </c>
      <c r="AR892" s="18" t="s">
        <v>197</v>
      </c>
      <c r="AT892" s="18" t="s">
        <v>340</v>
      </c>
      <c r="AU892" s="18" t="s">
        <v>81</v>
      </c>
      <c r="AY892" s="18" t="s">
        <v>136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18" t="s">
        <v>79</v>
      </c>
      <c r="BK892" s="227">
        <f>ROUND(I892*H892,2)</f>
        <v>0</v>
      </c>
      <c r="BL892" s="18" t="s">
        <v>143</v>
      </c>
      <c r="BM892" s="18" t="s">
        <v>1753</v>
      </c>
    </row>
    <row r="893" spans="2:47" s="1" customFormat="1" ht="12">
      <c r="B893" s="39"/>
      <c r="C893" s="40"/>
      <c r="D893" s="228" t="s">
        <v>145</v>
      </c>
      <c r="E893" s="40"/>
      <c r="F893" s="229" t="s">
        <v>1752</v>
      </c>
      <c r="G893" s="40"/>
      <c r="H893" s="40"/>
      <c r="I893" s="143"/>
      <c r="J893" s="40"/>
      <c r="K893" s="40"/>
      <c r="L893" s="44"/>
      <c r="M893" s="230"/>
      <c r="N893" s="80"/>
      <c r="O893" s="80"/>
      <c r="P893" s="80"/>
      <c r="Q893" s="80"/>
      <c r="R893" s="80"/>
      <c r="S893" s="80"/>
      <c r="T893" s="81"/>
      <c r="AT893" s="18" t="s">
        <v>145</v>
      </c>
      <c r="AU893" s="18" t="s">
        <v>81</v>
      </c>
    </row>
    <row r="894" spans="2:51" s="12" customFormat="1" ht="12">
      <c r="B894" s="231"/>
      <c r="C894" s="232"/>
      <c r="D894" s="228" t="s">
        <v>147</v>
      </c>
      <c r="E894" s="233" t="s">
        <v>19</v>
      </c>
      <c r="F894" s="234" t="s">
        <v>1754</v>
      </c>
      <c r="G894" s="232"/>
      <c r="H894" s="233" t="s">
        <v>19</v>
      </c>
      <c r="I894" s="235"/>
      <c r="J894" s="232"/>
      <c r="K894" s="232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147</v>
      </c>
      <c r="AU894" s="240" t="s">
        <v>81</v>
      </c>
      <c r="AV894" s="12" t="s">
        <v>79</v>
      </c>
      <c r="AW894" s="12" t="s">
        <v>34</v>
      </c>
      <c r="AX894" s="12" t="s">
        <v>72</v>
      </c>
      <c r="AY894" s="240" t="s">
        <v>136</v>
      </c>
    </row>
    <row r="895" spans="2:51" s="13" customFormat="1" ht="12">
      <c r="B895" s="241"/>
      <c r="C895" s="242"/>
      <c r="D895" s="228" t="s">
        <v>147</v>
      </c>
      <c r="E895" s="243" t="s">
        <v>19</v>
      </c>
      <c r="F895" s="244" t="s">
        <v>242</v>
      </c>
      <c r="G895" s="242"/>
      <c r="H895" s="245">
        <v>13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AT895" s="251" t="s">
        <v>147</v>
      </c>
      <c r="AU895" s="251" t="s">
        <v>81</v>
      </c>
      <c r="AV895" s="13" t="s">
        <v>81</v>
      </c>
      <c r="AW895" s="13" t="s">
        <v>34</v>
      </c>
      <c r="AX895" s="13" t="s">
        <v>72</v>
      </c>
      <c r="AY895" s="251" t="s">
        <v>136</v>
      </c>
    </row>
    <row r="896" spans="2:51" s="14" customFormat="1" ht="12">
      <c r="B896" s="252"/>
      <c r="C896" s="253"/>
      <c r="D896" s="228" t="s">
        <v>147</v>
      </c>
      <c r="E896" s="254" t="s">
        <v>19</v>
      </c>
      <c r="F896" s="255" t="s">
        <v>150</v>
      </c>
      <c r="G896" s="253"/>
      <c r="H896" s="256">
        <v>13</v>
      </c>
      <c r="I896" s="257"/>
      <c r="J896" s="253"/>
      <c r="K896" s="253"/>
      <c r="L896" s="258"/>
      <c r="M896" s="259"/>
      <c r="N896" s="260"/>
      <c r="O896" s="260"/>
      <c r="P896" s="260"/>
      <c r="Q896" s="260"/>
      <c r="R896" s="260"/>
      <c r="S896" s="260"/>
      <c r="T896" s="261"/>
      <c r="AT896" s="262" t="s">
        <v>147</v>
      </c>
      <c r="AU896" s="262" t="s">
        <v>81</v>
      </c>
      <c r="AV896" s="14" t="s">
        <v>143</v>
      </c>
      <c r="AW896" s="14" t="s">
        <v>34</v>
      </c>
      <c r="AX896" s="14" t="s">
        <v>79</v>
      </c>
      <c r="AY896" s="262" t="s">
        <v>136</v>
      </c>
    </row>
    <row r="897" spans="2:65" s="1" customFormat="1" ht="20.4" customHeight="1">
      <c r="B897" s="39"/>
      <c r="C897" s="216" t="s">
        <v>1052</v>
      </c>
      <c r="D897" s="216" t="s">
        <v>138</v>
      </c>
      <c r="E897" s="217" t="s">
        <v>1755</v>
      </c>
      <c r="F897" s="218" t="s">
        <v>1756</v>
      </c>
      <c r="G897" s="219" t="s">
        <v>158</v>
      </c>
      <c r="H897" s="220">
        <v>3</v>
      </c>
      <c r="I897" s="221"/>
      <c r="J897" s="222">
        <f>ROUND(I897*H897,2)</f>
        <v>0</v>
      </c>
      <c r="K897" s="218" t="s">
        <v>142</v>
      </c>
      <c r="L897" s="44"/>
      <c r="M897" s="223" t="s">
        <v>19</v>
      </c>
      <c r="N897" s="224" t="s">
        <v>43</v>
      </c>
      <c r="O897" s="80"/>
      <c r="P897" s="225">
        <f>O897*H897</f>
        <v>0</v>
      </c>
      <c r="Q897" s="225">
        <v>0</v>
      </c>
      <c r="R897" s="225">
        <f>Q897*H897</f>
        <v>0</v>
      </c>
      <c r="S897" s="225">
        <v>0</v>
      </c>
      <c r="T897" s="226">
        <f>S897*H897</f>
        <v>0</v>
      </c>
      <c r="AR897" s="18" t="s">
        <v>143</v>
      </c>
      <c r="AT897" s="18" t="s">
        <v>138</v>
      </c>
      <c r="AU897" s="18" t="s">
        <v>81</v>
      </c>
      <c r="AY897" s="18" t="s">
        <v>136</v>
      </c>
      <c r="BE897" s="227">
        <f>IF(N897="základní",J897,0)</f>
        <v>0</v>
      </c>
      <c r="BF897" s="227">
        <f>IF(N897="snížená",J897,0)</f>
        <v>0</v>
      </c>
      <c r="BG897" s="227">
        <f>IF(N897="zákl. přenesená",J897,0)</f>
        <v>0</v>
      </c>
      <c r="BH897" s="227">
        <f>IF(N897="sníž. přenesená",J897,0)</f>
        <v>0</v>
      </c>
      <c r="BI897" s="227">
        <f>IF(N897="nulová",J897,0)</f>
        <v>0</v>
      </c>
      <c r="BJ897" s="18" t="s">
        <v>79</v>
      </c>
      <c r="BK897" s="227">
        <f>ROUND(I897*H897,2)</f>
        <v>0</v>
      </c>
      <c r="BL897" s="18" t="s">
        <v>143</v>
      </c>
      <c r="BM897" s="18" t="s">
        <v>1757</v>
      </c>
    </row>
    <row r="898" spans="2:47" s="1" customFormat="1" ht="12">
      <c r="B898" s="39"/>
      <c r="C898" s="40"/>
      <c r="D898" s="228" t="s">
        <v>145</v>
      </c>
      <c r="E898" s="40"/>
      <c r="F898" s="229" t="s">
        <v>1758</v>
      </c>
      <c r="G898" s="40"/>
      <c r="H898" s="40"/>
      <c r="I898" s="143"/>
      <c r="J898" s="40"/>
      <c r="K898" s="40"/>
      <c r="L898" s="44"/>
      <c r="M898" s="230"/>
      <c r="N898" s="80"/>
      <c r="O898" s="80"/>
      <c r="P898" s="80"/>
      <c r="Q898" s="80"/>
      <c r="R898" s="80"/>
      <c r="S898" s="80"/>
      <c r="T898" s="81"/>
      <c r="AT898" s="18" t="s">
        <v>145</v>
      </c>
      <c r="AU898" s="18" t="s">
        <v>81</v>
      </c>
    </row>
    <row r="899" spans="2:51" s="12" customFormat="1" ht="12">
      <c r="B899" s="231"/>
      <c r="C899" s="232"/>
      <c r="D899" s="228" t="s">
        <v>147</v>
      </c>
      <c r="E899" s="233" t="s">
        <v>19</v>
      </c>
      <c r="F899" s="234" t="s">
        <v>148</v>
      </c>
      <c r="G899" s="232"/>
      <c r="H899" s="233" t="s">
        <v>19</v>
      </c>
      <c r="I899" s="235"/>
      <c r="J899" s="232"/>
      <c r="K899" s="232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147</v>
      </c>
      <c r="AU899" s="240" t="s">
        <v>81</v>
      </c>
      <c r="AV899" s="12" t="s">
        <v>79</v>
      </c>
      <c r="AW899" s="12" t="s">
        <v>34</v>
      </c>
      <c r="AX899" s="12" t="s">
        <v>72</v>
      </c>
      <c r="AY899" s="240" t="s">
        <v>136</v>
      </c>
    </row>
    <row r="900" spans="2:51" s="13" customFormat="1" ht="12">
      <c r="B900" s="241"/>
      <c r="C900" s="242"/>
      <c r="D900" s="228" t="s">
        <v>147</v>
      </c>
      <c r="E900" s="243" t="s">
        <v>19</v>
      </c>
      <c r="F900" s="244" t="s">
        <v>1759</v>
      </c>
      <c r="G900" s="242"/>
      <c r="H900" s="245">
        <v>3</v>
      </c>
      <c r="I900" s="246"/>
      <c r="J900" s="242"/>
      <c r="K900" s="242"/>
      <c r="L900" s="247"/>
      <c r="M900" s="248"/>
      <c r="N900" s="249"/>
      <c r="O900" s="249"/>
      <c r="P900" s="249"/>
      <c r="Q900" s="249"/>
      <c r="R900" s="249"/>
      <c r="S900" s="249"/>
      <c r="T900" s="250"/>
      <c r="AT900" s="251" t="s">
        <v>147</v>
      </c>
      <c r="AU900" s="251" t="s">
        <v>81</v>
      </c>
      <c r="AV900" s="13" t="s">
        <v>81</v>
      </c>
      <c r="AW900" s="13" t="s">
        <v>34</v>
      </c>
      <c r="AX900" s="13" t="s">
        <v>72</v>
      </c>
      <c r="AY900" s="251" t="s">
        <v>136</v>
      </c>
    </row>
    <row r="901" spans="2:51" s="14" customFormat="1" ht="12">
      <c r="B901" s="252"/>
      <c r="C901" s="253"/>
      <c r="D901" s="228" t="s">
        <v>147</v>
      </c>
      <c r="E901" s="254" t="s">
        <v>19</v>
      </c>
      <c r="F901" s="255" t="s">
        <v>150</v>
      </c>
      <c r="G901" s="253"/>
      <c r="H901" s="256">
        <v>3</v>
      </c>
      <c r="I901" s="257"/>
      <c r="J901" s="253"/>
      <c r="K901" s="253"/>
      <c r="L901" s="258"/>
      <c r="M901" s="259"/>
      <c r="N901" s="260"/>
      <c r="O901" s="260"/>
      <c r="P901" s="260"/>
      <c r="Q901" s="260"/>
      <c r="R901" s="260"/>
      <c r="S901" s="260"/>
      <c r="T901" s="261"/>
      <c r="AT901" s="262" t="s">
        <v>147</v>
      </c>
      <c r="AU901" s="262" t="s">
        <v>81</v>
      </c>
      <c r="AV901" s="14" t="s">
        <v>143</v>
      </c>
      <c r="AW901" s="14" t="s">
        <v>34</v>
      </c>
      <c r="AX901" s="14" t="s">
        <v>79</v>
      </c>
      <c r="AY901" s="262" t="s">
        <v>136</v>
      </c>
    </row>
    <row r="902" spans="2:65" s="1" customFormat="1" ht="20.4" customHeight="1">
      <c r="B902" s="39"/>
      <c r="C902" s="263" t="s">
        <v>1060</v>
      </c>
      <c r="D902" s="263" t="s">
        <v>340</v>
      </c>
      <c r="E902" s="264" t="s">
        <v>1760</v>
      </c>
      <c r="F902" s="265" t="s">
        <v>1761</v>
      </c>
      <c r="G902" s="266" t="s">
        <v>158</v>
      </c>
      <c r="H902" s="267">
        <v>2</v>
      </c>
      <c r="I902" s="268"/>
      <c r="J902" s="269">
        <f>ROUND(I902*H902,2)</f>
        <v>0</v>
      </c>
      <c r="K902" s="265" t="s">
        <v>142</v>
      </c>
      <c r="L902" s="270"/>
      <c r="M902" s="271" t="s">
        <v>19</v>
      </c>
      <c r="N902" s="272" t="s">
        <v>43</v>
      </c>
      <c r="O902" s="80"/>
      <c r="P902" s="225">
        <f>O902*H902</f>
        <v>0</v>
      </c>
      <c r="Q902" s="225">
        <v>5E-05</v>
      </c>
      <c r="R902" s="225">
        <f>Q902*H902</f>
        <v>0.0001</v>
      </c>
      <c r="S902" s="225">
        <v>0</v>
      </c>
      <c r="T902" s="226">
        <f>S902*H902</f>
        <v>0</v>
      </c>
      <c r="AR902" s="18" t="s">
        <v>197</v>
      </c>
      <c r="AT902" s="18" t="s">
        <v>340</v>
      </c>
      <c r="AU902" s="18" t="s">
        <v>81</v>
      </c>
      <c r="AY902" s="18" t="s">
        <v>136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18" t="s">
        <v>79</v>
      </c>
      <c r="BK902" s="227">
        <f>ROUND(I902*H902,2)</f>
        <v>0</v>
      </c>
      <c r="BL902" s="18" t="s">
        <v>143</v>
      </c>
      <c r="BM902" s="18" t="s">
        <v>1762</v>
      </c>
    </row>
    <row r="903" spans="2:47" s="1" customFormat="1" ht="12">
      <c r="B903" s="39"/>
      <c r="C903" s="40"/>
      <c r="D903" s="228" t="s">
        <v>145</v>
      </c>
      <c r="E903" s="40"/>
      <c r="F903" s="229" t="s">
        <v>1761</v>
      </c>
      <c r="G903" s="40"/>
      <c r="H903" s="40"/>
      <c r="I903" s="143"/>
      <c r="J903" s="40"/>
      <c r="K903" s="40"/>
      <c r="L903" s="44"/>
      <c r="M903" s="230"/>
      <c r="N903" s="80"/>
      <c r="O903" s="80"/>
      <c r="P903" s="80"/>
      <c r="Q903" s="80"/>
      <c r="R903" s="80"/>
      <c r="S903" s="80"/>
      <c r="T903" s="81"/>
      <c r="AT903" s="18" t="s">
        <v>145</v>
      </c>
      <c r="AU903" s="18" t="s">
        <v>81</v>
      </c>
    </row>
    <row r="904" spans="2:51" s="12" customFormat="1" ht="12">
      <c r="B904" s="231"/>
      <c r="C904" s="232"/>
      <c r="D904" s="228" t="s">
        <v>147</v>
      </c>
      <c r="E904" s="233" t="s">
        <v>19</v>
      </c>
      <c r="F904" s="234" t="s">
        <v>1763</v>
      </c>
      <c r="G904" s="232"/>
      <c r="H904" s="233" t="s">
        <v>19</v>
      </c>
      <c r="I904" s="235"/>
      <c r="J904" s="232"/>
      <c r="K904" s="232"/>
      <c r="L904" s="236"/>
      <c r="M904" s="237"/>
      <c r="N904" s="238"/>
      <c r="O904" s="238"/>
      <c r="P904" s="238"/>
      <c r="Q904" s="238"/>
      <c r="R904" s="238"/>
      <c r="S904" s="238"/>
      <c r="T904" s="239"/>
      <c r="AT904" s="240" t="s">
        <v>147</v>
      </c>
      <c r="AU904" s="240" t="s">
        <v>81</v>
      </c>
      <c r="AV904" s="12" t="s">
        <v>79</v>
      </c>
      <c r="AW904" s="12" t="s">
        <v>34</v>
      </c>
      <c r="AX904" s="12" t="s">
        <v>72</v>
      </c>
      <c r="AY904" s="240" t="s">
        <v>136</v>
      </c>
    </row>
    <row r="905" spans="2:51" s="13" customFormat="1" ht="12">
      <c r="B905" s="241"/>
      <c r="C905" s="242"/>
      <c r="D905" s="228" t="s">
        <v>147</v>
      </c>
      <c r="E905" s="243" t="s">
        <v>19</v>
      </c>
      <c r="F905" s="244" t="s">
        <v>81</v>
      </c>
      <c r="G905" s="242"/>
      <c r="H905" s="245">
        <v>2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AT905" s="251" t="s">
        <v>147</v>
      </c>
      <c r="AU905" s="251" t="s">
        <v>81</v>
      </c>
      <c r="AV905" s="13" t="s">
        <v>81</v>
      </c>
      <c r="AW905" s="13" t="s">
        <v>34</v>
      </c>
      <c r="AX905" s="13" t="s">
        <v>72</v>
      </c>
      <c r="AY905" s="251" t="s">
        <v>136</v>
      </c>
    </row>
    <row r="906" spans="2:51" s="14" customFormat="1" ht="12">
      <c r="B906" s="252"/>
      <c r="C906" s="253"/>
      <c r="D906" s="228" t="s">
        <v>147</v>
      </c>
      <c r="E906" s="254" t="s">
        <v>19</v>
      </c>
      <c r="F906" s="255" t="s">
        <v>150</v>
      </c>
      <c r="G906" s="253"/>
      <c r="H906" s="256">
        <v>2</v>
      </c>
      <c r="I906" s="257"/>
      <c r="J906" s="253"/>
      <c r="K906" s="253"/>
      <c r="L906" s="258"/>
      <c r="M906" s="259"/>
      <c r="N906" s="260"/>
      <c r="O906" s="260"/>
      <c r="P906" s="260"/>
      <c r="Q906" s="260"/>
      <c r="R906" s="260"/>
      <c r="S906" s="260"/>
      <c r="T906" s="261"/>
      <c r="AT906" s="262" t="s">
        <v>147</v>
      </c>
      <c r="AU906" s="262" t="s">
        <v>81</v>
      </c>
      <c r="AV906" s="14" t="s">
        <v>143</v>
      </c>
      <c r="AW906" s="14" t="s">
        <v>34</v>
      </c>
      <c r="AX906" s="14" t="s">
        <v>79</v>
      </c>
      <c r="AY906" s="262" t="s">
        <v>136</v>
      </c>
    </row>
    <row r="907" spans="2:65" s="1" customFormat="1" ht="14.4" customHeight="1">
      <c r="B907" s="39"/>
      <c r="C907" s="263" t="s">
        <v>1069</v>
      </c>
      <c r="D907" s="263" t="s">
        <v>340</v>
      </c>
      <c r="E907" s="264" t="s">
        <v>1764</v>
      </c>
      <c r="F907" s="265" t="s">
        <v>1765</v>
      </c>
      <c r="G907" s="266" t="s">
        <v>19</v>
      </c>
      <c r="H907" s="267">
        <v>1</v>
      </c>
      <c r="I907" s="268"/>
      <c r="J907" s="269">
        <f>ROUND(I907*H907,2)</f>
        <v>0</v>
      </c>
      <c r="K907" s="265" t="s">
        <v>19</v>
      </c>
      <c r="L907" s="270"/>
      <c r="M907" s="271" t="s">
        <v>19</v>
      </c>
      <c r="N907" s="272" t="s">
        <v>43</v>
      </c>
      <c r="O907" s="80"/>
      <c r="P907" s="225">
        <f>O907*H907</f>
        <v>0</v>
      </c>
      <c r="Q907" s="225">
        <v>0</v>
      </c>
      <c r="R907" s="225">
        <f>Q907*H907</f>
        <v>0</v>
      </c>
      <c r="S907" s="225">
        <v>0</v>
      </c>
      <c r="T907" s="226">
        <f>S907*H907</f>
        <v>0</v>
      </c>
      <c r="AR907" s="18" t="s">
        <v>197</v>
      </c>
      <c r="AT907" s="18" t="s">
        <v>340</v>
      </c>
      <c r="AU907" s="18" t="s">
        <v>81</v>
      </c>
      <c r="AY907" s="18" t="s">
        <v>136</v>
      </c>
      <c r="BE907" s="227">
        <f>IF(N907="základní",J907,0)</f>
        <v>0</v>
      </c>
      <c r="BF907" s="227">
        <f>IF(N907="snížená",J907,0)</f>
        <v>0</v>
      </c>
      <c r="BG907" s="227">
        <f>IF(N907="zákl. přenesená",J907,0)</f>
        <v>0</v>
      </c>
      <c r="BH907" s="227">
        <f>IF(N907="sníž. přenesená",J907,0)</f>
        <v>0</v>
      </c>
      <c r="BI907" s="227">
        <f>IF(N907="nulová",J907,0)</f>
        <v>0</v>
      </c>
      <c r="BJ907" s="18" t="s">
        <v>79</v>
      </c>
      <c r="BK907" s="227">
        <f>ROUND(I907*H907,2)</f>
        <v>0</v>
      </c>
      <c r="BL907" s="18" t="s">
        <v>143</v>
      </c>
      <c r="BM907" s="18" t="s">
        <v>1766</v>
      </c>
    </row>
    <row r="908" spans="2:47" s="1" customFormat="1" ht="12">
      <c r="B908" s="39"/>
      <c r="C908" s="40"/>
      <c r="D908" s="228" t="s">
        <v>145</v>
      </c>
      <c r="E908" s="40"/>
      <c r="F908" s="229" t="s">
        <v>1765</v>
      </c>
      <c r="G908" s="40"/>
      <c r="H908" s="40"/>
      <c r="I908" s="143"/>
      <c r="J908" s="40"/>
      <c r="K908" s="40"/>
      <c r="L908" s="44"/>
      <c r="M908" s="230"/>
      <c r="N908" s="80"/>
      <c r="O908" s="80"/>
      <c r="P908" s="80"/>
      <c r="Q908" s="80"/>
      <c r="R908" s="80"/>
      <c r="S908" s="80"/>
      <c r="T908" s="81"/>
      <c r="AT908" s="18" t="s">
        <v>145</v>
      </c>
      <c r="AU908" s="18" t="s">
        <v>81</v>
      </c>
    </row>
    <row r="909" spans="2:51" s="12" customFormat="1" ht="12">
      <c r="B909" s="231"/>
      <c r="C909" s="232"/>
      <c r="D909" s="228" t="s">
        <v>147</v>
      </c>
      <c r="E909" s="233" t="s">
        <v>19</v>
      </c>
      <c r="F909" s="234" t="s">
        <v>1763</v>
      </c>
      <c r="G909" s="232"/>
      <c r="H909" s="233" t="s">
        <v>19</v>
      </c>
      <c r="I909" s="235"/>
      <c r="J909" s="232"/>
      <c r="K909" s="232"/>
      <c r="L909" s="236"/>
      <c r="M909" s="237"/>
      <c r="N909" s="238"/>
      <c r="O909" s="238"/>
      <c r="P909" s="238"/>
      <c r="Q909" s="238"/>
      <c r="R909" s="238"/>
      <c r="S909" s="238"/>
      <c r="T909" s="239"/>
      <c r="AT909" s="240" t="s">
        <v>147</v>
      </c>
      <c r="AU909" s="240" t="s">
        <v>81</v>
      </c>
      <c r="AV909" s="12" t="s">
        <v>79</v>
      </c>
      <c r="AW909" s="12" t="s">
        <v>34</v>
      </c>
      <c r="AX909" s="12" t="s">
        <v>72</v>
      </c>
      <c r="AY909" s="240" t="s">
        <v>136</v>
      </c>
    </row>
    <row r="910" spans="2:51" s="13" customFormat="1" ht="12">
      <c r="B910" s="241"/>
      <c r="C910" s="242"/>
      <c r="D910" s="228" t="s">
        <v>147</v>
      </c>
      <c r="E910" s="243" t="s">
        <v>19</v>
      </c>
      <c r="F910" s="244" t="s">
        <v>79</v>
      </c>
      <c r="G910" s="242"/>
      <c r="H910" s="245">
        <v>1</v>
      </c>
      <c r="I910" s="246"/>
      <c r="J910" s="242"/>
      <c r="K910" s="242"/>
      <c r="L910" s="247"/>
      <c r="M910" s="248"/>
      <c r="N910" s="249"/>
      <c r="O910" s="249"/>
      <c r="P910" s="249"/>
      <c r="Q910" s="249"/>
      <c r="R910" s="249"/>
      <c r="S910" s="249"/>
      <c r="T910" s="250"/>
      <c r="AT910" s="251" t="s">
        <v>147</v>
      </c>
      <c r="AU910" s="251" t="s">
        <v>81</v>
      </c>
      <c r="AV910" s="13" t="s">
        <v>81</v>
      </c>
      <c r="AW910" s="13" t="s">
        <v>34</v>
      </c>
      <c r="AX910" s="13" t="s">
        <v>72</v>
      </c>
      <c r="AY910" s="251" t="s">
        <v>136</v>
      </c>
    </row>
    <row r="911" spans="2:51" s="14" customFormat="1" ht="12">
      <c r="B911" s="252"/>
      <c r="C911" s="253"/>
      <c r="D911" s="228" t="s">
        <v>147</v>
      </c>
      <c r="E911" s="254" t="s">
        <v>19</v>
      </c>
      <c r="F911" s="255" t="s">
        <v>150</v>
      </c>
      <c r="G911" s="253"/>
      <c r="H911" s="256">
        <v>1</v>
      </c>
      <c r="I911" s="257"/>
      <c r="J911" s="253"/>
      <c r="K911" s="253"/>
      <c r="L911" s="258"/>
      <c r="M911" s="259"/>
      <c r="N911" s="260"/>
      <c r="O911" s="260"/>
      <c r="P911" s="260"/>
      <c r="Q911" s="260"/>
      <c r="R911" s="260"/>
      <c r="S911" s="260"/>
      <c r="T911" s="261"/>
      <c r="AT911" s="262" t="s">
        <v>147</v>
      </c>
      <c r="AU911" s="262" t="s">
        <v>81</v>
      </c>
      <c r="AV911" s="14" t="s">
        <v>143</v>
      </c>
      <c r="AW911" s="14" t="s">
        <v>34</v>
      </c>
      <c r="AX911" s="14" t="s">
        <v>79</v>
      </c>
      <c r="AY911" s="262" t="s">
        <v>136</v>
      </c>
    </row>
    <row r="912" spans="2:65" s="1" customFormat="1" ht="20.4" customHeight="1">
      <c r="B912" s="39"/>
      <c r="C912" s="216" t="s">
        <v>1076</v>
      </c>
      <c r="D912" s="216" t="s">
        <v>138</v>
      </c>
      <c r="E912" s="217" t="s">
        <v>1767</v>
      </c>
      <c r="F912" s="218" t="s">
        <v>1768</v>
      </c>
      <c r="G912" s="219" t="s">
        <v>158</v>
      </c>
      <c r="H912" s="220">
        <v>1</v>
      </c>
      <c r="I912" s="221"/>
      <c r="J912" s="222">
        <f>ROUND(I912*H912,2)</f>
        <v>0</v>
      </c>
      <c r="K912" s="218" t="s">
        <v>142</v>
      </c>
      <c r="L912" s="44"/>
      <c r="M912" s="223" t="s">
        <v>19</v>
      </c>
      <c r="N912" s="224" t="s">
        <v>43</v>
      </c>
      <c r="O912" s="80"/>
      <c r="P912" s="225">
        <f>O912*H912</f>
        <v>0</v>
      </c>
      <c r="Q912" s="225">
        <v>0.00024</v>
      </c>
      <c r="R912" s="225">
        <f>Q912*H912</f>
        <v>0.00024</v>
      </c>
      <c r="S912" s="225">
        <v>0</v>
      </c>
      <c r="T912" s="226">
        <f>S912*H912</f>
        <v>0</v>
      </c>
      <c r="AR912" s="18" t="s">
        <v>143</v>
      </c>
      <c r="AT912" s="18" t="s">
        <v>138</v>
      </c>
      <c r="AU912" s="18" t="s">
        <v>81</v>
      </c>
      <c r="AY912" s="18" t="s">
        <v>136</v>
      </c>
      <c r="BE912" s="227">
        <f>IF(N912="základní",J912,0)</f>
        <v>0</v>
      </c>
      <c r="BF912" s="227">
        <f>IF(N912="snížená",J912,0)</f>
        <v>0</v>
      </c>
      <c r="BG912" s="227">
        <f>IF(N912="zákl. přenesená",J912,0)</f>
        <v>0</v>
      </c>
      <c r="BH912" s="227">
        <f>IF(N912="sníž. přenesená",J912,0)</f>
        <v>0</v>
      </c>
      <c r="BI912" s="227">
        <f>IF(N912="nulová",J912,0)</f>
        <v>0</v>
      </c>
      <c r="BJ912" s="18" t="s">
        <v>79</v>
      </c>
      <c r="BK912" s="227">
        <f>ROUND(I912*H912,2)</f>
        <v>0</v>
      </c>
      <c r="BL912" s="18" t="s">
        <v>143</v>
      </c>
      <c r="BM912" s="18" t="s">
        <v>1769</v>
      </c>
    </row>
    <row r="913" spans="2:47" s="1" customFormat="1" ht="12">
      <c r="B913" s="39"/>
      <c r="C913" s="40"/>
      <c r="D913" s="228" t="s">
        <v>145</v>
      </c>
      <c r="E913" s="40"/>
      <c r="F913" s="229" t="s">
        <v>1770</v>
      </c>
      <c r="G913" s="40"/>
      <c r="H913" s="40"/>
      <c r="I913" s="143"/>
      <c r="J913" s="40"/>
      <c r="K913" s="40"/>
      <c r="L913" s="44"/>
      <c r="M913" s="230"/>
      <c r="N913" s="80"/>
      <c r="O913" s="80"/>
      <c r="P913" s="80"/>
      <c r="Q913" s="80"/>
      <c r="R913" s="80"/>
      <c r="S913" s="80"/>
      <c r="T913" s="81"/>
      <c r="AT913" s="18" t="s">
        <v>145</v>
      </c>
      <c r="AU913" s="18" t="s">
        <v>81</v>
      </c>
    </row>
    <row r="914" spans="2:51" s="12" customFormat="1" ht="12">
      <c r="B914" s="231"/>
      <c r="C914" s="232"/>
      <c r="D914" s="228" t="s">
        <v>147</v>
      </c>
      <c r="E914" s="233" t="s">
        <v>19</v>
      </c>
      <c r="F914" s="234" t="s">
        <v>148</v>
      </c>
      <c r="G914" s="232"/>
      <c r="H914" s="233" t="s">
        <v>19</v>
      </c>
      <c r="I914" s="235"/>
      <c r="J914" s="232"/>
      <c r="K914" s="232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147</v>
      </c>
      <c r="AU914" s="240" t="s">
        <v>81</v>
      </c>
      <c r="AV914" s="12" t="s">
        <v>79</v>
      </c>
      <c r="AW914" s="12" t="s">
        <v>34</v>
      </c>
      <c r="AX914" s="12" t="s">
        <v>72</v>
      </c>
      <c r="AY914" s="240" t="s">
        <v>136</v>
      </c>
    </row>
    <row r="915" spans="2:51" s="13" customFormat="1" ht="12">
      <c r="B915" s="241"/>
      <c r="C915" s="242"/>
      <c r="D915" s="228" t="s">
        <v>147</v>
      </c>
      <c r="E915" s="243" t="s">
        <v>19</v>
      </c>
      <c r="F915" s="244" t="s">
        <v>79</v>
      </c>
      <c r="G915" s="242"/>
      <c r="H915" s="245">
        <v>1</v>
      </c>
      <c r="I915" s="246"/>
      <c r="J915" s="242"/>
      <c r="K915" s="242"/>
      <c r="L915" s="247"/>
      <c r="M915" s="248"/>
      <c r="N915" s="249"/>
      <c r="O915" s="249"/>
      <c r="P915" s="249"/>
      <c r="Q915" s="249"/>
      <c r="R915" s="249"/>
      <c r="S915" s="249"/>
      <c r="T915" s="250"/>
      <c r="AT915" s="251" t="s">
        <v>147</v>
      </c>
      <c r="AU915" s="251" t="s">
        <v>81</v>
      </c>
      <c r="AV915" s="13" t="s">
        <v>81</v>
      </c>
      <c r="AW915" s="13" t="s">
        <v>34</v>
      </c>
      <c r="AX915" s="13" t="s">
        <v>72</v>
      </c>
      <c r="AY915" s="251" t="s">
        <v>136</v>
      </c>
    </row>
    <row r="916" spans="2:51" s="14" customFormat="1" ht="12">
      <c r="B916" s="252"/>
      <c r="C916" s="253"/>
      <c r="D916" s="228" t="s">
        <v>147</v>
      </c>
      <c r="E916" s="254" t="s">
        <v>19</v>
      </c>
      <c r="F916" s="255" t="s">
        <v>150</v>
      </c>
      <c r="G916" s="253"/>
      <c r="H916" s="256">
        <v>1</v>
      </c>
      <c r="I916" s="257"/>
      <c r="J916" s="253"/>
      <c r="K916" s="253"/>
      <c r="L916" s="258"/>
      <c r="M916" s="259"/>
      <c r="N916" s="260"/>
      <c r="O916" s="260"/>
      <c r="P916" s="260"/>
      <c r="Q916" s="260"/>
      <c r="R916" s="260"/>
      <c r="S916" s="260"/>
      <c r="T916" s="261"/>
      <c r="AT916" s="262" t="s">
        <v>147</v>
      </c>
      <c r="AU916" s="262" t="s">
        <v>81</v>
      </c>
      <c r="AV916" s="14" t="s">
        <v>143</v>
      </c>
      <c r="AW916" s="14" t="s">
        <v>34</v>
      </c>
      <c r="AX916" s="14" t="s">
        <v>79</v>
      </c>
      <c r="AY916" s="262" t="s">
        <v>136</v>
      </c>
    </row>
    <row r="917" spans="2:65" s="1" customFormat="1" ht="20.4" customHeight="1">
      <c r="B917" s="39"/>
      <c r="C917" s="216" t="s">
        <v>1083</v>
      </c>
      <c r="D917" s="216" t="s">
        <v>138</v>
      </c>
      <c r="E917" s="217" t="s">
        <v>1771</v>
      </c>
      <c r="F917" s="218" t="s">
        <v>1772</v>
      </c>
      <c r="G917" s="219" t="s">
        <v>192</v>
      </c>
      <c r="H917" s="220">
        <v>13</v>
      </c>
      <c r="I917" s="221"/>
      <c r="J917" s="222">
        <f>ROUND(I917*H917,2)</f>
        <v>0</v>
      </c>
      <c r="K917" s="218" t="s">
        <v>142</v>
      </c>
      <c r="L917" s="44"/>
      <c r="M917" s="223" t="s">
        <v>19</v>
      </c>
      <c r="N917" s="224" t="s">
        <v>43</v>
      </c>
      <c r="O917" s="80"/>
      <c r="P917" s="225">
        <f>O917*H917</f>
        <v>0</v>
      </c>
      <c r="Q917" s="225">
        <v>0</v>
      </c>
      <c r="R917" s="225">
        <f>Q917*H917</f>
        <v>0</v>
      </c>
      <c r="S917" s="225">
        <v>0</v>
      </c>
      <c r="T917" s="226">
        <f>S917*H917</f>
        <v>0</v>
      </c>
      <c r="AR917" s="18" t="s">
        <v>143</v>
      </c>
      <c r="AT917" s="18" t="s">
        <v>138</v>
      </c>
      <c r="AU917" s="18" t="s">
        <v>81</v>
      </c>
      <c r="AY917" s="18" t="s">
        <v>136</v>
      </c>
      <c r="BE917" s="227">
        <f>IF(N917="základní",J917,0)</f>
        <v>0</v>
      </c>
      <c r="BF917" s="227">
        <f>IF(N917="snížená",J917,0)</f>
        <v>0</v>
      </c>
      <c r="BG917" s="227">
        <f>IF(N917="zákl. přenesená",J917,0)</f>
        <v>0</v>
      </c>
      <c r="BH917" s="227">
        <f>IF(N917="sníž. přenesená",J917,0)</f>
        <v>0</v>
      </c>
      <c r="BI917" s="227">
        <f>IF(N917="nulová",J917,0)</f>
        <v>0</v>
      </c>
      <c r="BJ917" s="18" t="s">
        <v>79</v>
      </c>
      <c r="BK917" s="227">
        <f>ROUND(I917*H917,2)</f>
        <v>0</v>
      </c>
      <c r="BL917" s="18" t="s">
        <v>143</v>
      </c>
      <c r="BM917" s="18" t="s">
        <v>1773</v>
      </c>
    </row>
    <row r="918" spans="2:47" s="1" customFormat="1" ht="12">
      <c r="B918" s="39"/>
      <c r="C918" s="40"/>
      <c r="D918" s="228" t="s">
        <v>145</v>
      </c>
      <c r="E918" s="40"/>
      <c r="F918" s="229" t="s">
        <v>1774</v>
      </c>
      <c r="G918" s="40"/>
      <c r="H918" s="40"/>
      <c r="I918" s="143"/>
      <c r="J918" s="40"/>
      <c r="K918" s="40"/>
      <c r="L918" s="44"/>
      <c r="M918" s="230"/>
      <c r="N918" s="80"/>
      <c r="O918" s="80"/>
      <c r="P918" s="80"/>
      <c r="Q918" s="80"/>
      <c r="R918" s="80"/>
      <c r="S918" s="80"/>
      <c r="T918" s="81"/>
      <c r="AT918" s="18" t="s">
        <v>145</v>
      </c>
      <c r="AU918" s="18" t="s">
        <v>81</v>
      </c>
    </row>
    <row r="919" spans="2:51" s="12" customFormat="1" ht="12">
      <c r="B919" s="231"/>
      <c r="C919" s="232"/>
      <c r="D919" s="228" t="s">
        <v>147</v>
      </c>
      <c r="E919" s="233" t="s">
        <v>19</v>
      </c>
      <c r="F919" s="234" t="s">
        <v>148</v>
      </c>
      <c r="G919" s="232"/>
      <c r="H919" s="233" t="s">
        <v>19</v>
      </c>
      <c r="I919" s="235"/>
      <c r="J919" s="232"/>
      <c r="K919" s="232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147</v>
      </c>
      <c r="AU919" s="240" t="s">
        <v>81</v>
      </c>
      <c r="AV919" s="12" t="s">
        <v>79</v>
      </c>
      <c r="AW919" s="12" t="s">
        <v>34</v>
      </c>
      <c r="AX919" s="12" t="s">
        <v>72</v>
      </c>
      <c r="AY919" s="240" t="s">
        <v>136</v>
      </c>
    </row>
    <row r="920" spans="2:51" s="12" customFormat="1" ht="12">
      <c r="B920" s="231"/>
      <c r="C920" s="232"/>
      <c r="D920" s="228" t="s">
        <v>147</v>
      </c>
      <c r="E920" s="233" t="s">
        <v>19</v>
      </c>
      <c r="F920" s="234" t="s">
        <v>1775</v>
      </c>
      <c r="G920" s="232"/>
      <c r="H920" s="233" t="s">
        <v>19</v>
      </c>
      <c r="I920" s="235"/>
      <c r="J920" s="232"/>
      <c r="K920" s="232"/>
      <c r="L920" s="236"/>
      <c r="M920" s="237"/>
      <c r="N920" s="238"/>
      <c r="O920" s="238"/>
      <c r="P920" s="238"/>
      <c r="Q920" s="238"/>
      <c r="R920" s="238"/>
      <c r="S920" s="238"/>
      <c r="T920" s="239"/>
      <c r="AT920" s="240" t="s">
        <v>147</v>
      </c>
      <c r="AU920" s="240" t="s">
        <v>81</v>
      </c>
      <c r="AV920" s="12" t="s">
        <v>79</v>
      </c>
      <c r="AW920" s="12" t="s">
        <v>34</v>
      </c>
      <c r="AX920" s="12" t="s">
        <v>72</v>
      </c>
      <c r="AY920" s="240" t="s">
        <v>136</v>
      </c>
    </row>
    <row r="921" spans="2:51" s="13" customFormat="1" ht="12">
      <c r="B921" s="241"/>
      <c r="C921" s="242"/>
      <c r="D921" s="228" t="s">
        <v>147</v>
      </c>
      <c r="E921" s="243" t="s">
        <v>19</v>
      </c>
      <c r="F921" s="244" t="s">
        <v>242</v>
      </c>
      <c r="G921" s="242"/>
      <c r="H921" s="245">
        <v>13</v>
      </c>
      <c r="I921" s="246"/>
      <c r="J921" s="242"/>
      <c r="K921" s="242"/>
      <c r="L921" s="247"/>
      <c r="M921" s="248"/>
      <c r="N921" s="249"/>
      <c r="O921" s="249"/>
      <c r="P921" s="249"/>
      <c r="Q921" s="249"/>
      <c r="R921" s="249"/>
      <c r="S921" s="249"/>
      <c r="T921" s="250"/>
      <c r="AT921" s="251" t="s">
        <v>147</v>
      </c>
      <c r="AU921" s="251" t="s">
        <v>81</v>
      </c>
      <c r="AV921" s="13" t="s">
        <v>81</v>
      </c>
      <c r="AW921" s="13" t="s">
        <v>34</v>
      </c>
      <c r="AX921" s="13" t="s">
        <v>72</v>
      </c>
      <c r="AY921" s="251" t="s">
        <v>136</v>
      </c>
    </row>
    <row r="922" spans="2:51" s="14" customFormat="1" ht="12">
      <c r="B922" s="252"/>
      <c r="C922" s="253"/>
      <c r="D922" s="228" t="s">
        <v>147</v>
      </c>
      <c r="E922" s="254" t="s">
        <v>19</v>
      </c>
      <c r="F922" s="255" t="s">
        <v>150</v>
      </c>
      <c r="G922" s="253"/>
      <c r="H922" s="256">
        <v>13</v>
      </c>
      <c r="I922" s="257"/>
      <c r="J922" s="253"/>
      <c r="K922" s="253"/>
      <c r="L922" s="258"/>
      <c r="M922" s="259"/>
      <c r="N922" s="260"/>
      <c r="O922" s="260"/>
      <c r="P922" s="260"/>
      <c r="Q922" s="260"/>
      <c r="R922" s="260"/>
      <c r="S922" s="260"/>
      <c r="T922" s="261"/>
      <c r="AT922" s="262" t="s">
        <v>147</v>
      </c>
      <c r="AU922" s="262" t="s">
        <v>81</v>
      </c>
      <c r="AV922" s="14" t="s">
        <v>143</v>
      </c>
      <c r="AW922" s="14" t="s">
        <v>34</v>
      </c>
      <c r="AX922" s="14" t="s">
        <v>79</v>
      </c>
      <c r="AY922" s="262" t="s">
        <v>136</v>
      </c>
    </row>
    <row r="923" spans="2:65" s="1" customFormat="1" ht="20.4" customHeight="1">
      <c r="B923" s="39"/>
      <c r="C923" s="216" t="s">
        <v>1090</v>
      </c>
      <c r="D923" s="216" t="s">
        <v>138</v>
      </c>
      <c r="E923" s="217" t="s">
        <v>1776</v>
      </c>
      <c r="F923" s="218" t="s">
        <v>1777</v>
      </c>
      <c r="G923" s="219" t="s">
        <v>158</v>
      </c>
      <c r="H923" s="220">
        <v>1</v>
      </c>
      <c r="I923" s="221"/>
      <c r="J923" s="222">
        <f>ROUND(I923*H923,2)</f>
        <v>0</v>
      </c>
      <c r="K923" s="218" t="s">
        <v>142</v>
      </c>
      <c r="L923" s="44"/>
      <c r="M923" s="223" t="s">
        <v>19</v>
      </c>
      <c r="N923" s="224" t="s">
        <v>43</v>
      </c>
      <c r="O923" s="80"/>
      <c r="P923" s="225">
        <f>O923*H923</f>
        <v>0</v>
      </c>
      <c r="Q923" s="225">
        <v>0.46009</v>
      </c>
      <c r="R923" s="225">
        <f>Q923*H923</f>
        <v>0.46009</v>
      </c>
      <c r="S923" s="225">
        <v>0</v>
      </c>
      <c r="T923" s="226">
        <f>S923*H923</f>
        <v>0</v>
      </c>
      <c r="AR923" s="18" t="s">
        <v>143</v>
      </c>
      <c r="AT923" s="18" t="s">
        <v>138</v>
      </c>
      <c r="AU923" s="18" t="s">
        <v>81</v>
      </c>
      <c r="AY923" s="18" t="s">
        <v>136</v>
      </c>
      <c r="BE923" s="227">
        <f>IF(N923="základní",J923,0)</f>
        <v>0</v>
      </c>
      <c r="BF923" s="227">
        <f>IF(N923="snížená",J923,0)</f>
        <v>0</v>
      </c>
      <c r="BG923" s="227">
        <f>IF(N923="zákl. přenesená",J923,0)</f>
        <v>0</v>
      </c>
      <c r="BH923" s="227">
        <f>IF(N923="sníž. přenesená",J923,0)</f>
        <v>0</v>
      </c>
      <c r="BI923" s="227">
        <f>IF(N923="nulová",J923,0)</f>
        <v>0</v>
      </c>
      <c r="BJ923" s="18" t="s">
        <v>79</v>
      </c>
      <c r="BK923" s="227">
        <f>ROUND(I923*H923,2)</f>
        <v>0</v>
      </c>
      <c r="BL923" s="18" t="s">
        <v>143</v>
      </c>
      <c r="BM923" s="18" t="s">
        <v>1778</v>
      </c>
    </row>
    <row r="924" spans="2:47" s="1" customFormat="1" ht="12">
      <c r="B924" s="39"/>
      <c r="C924" s="40"/>
      <c r="D924" s="228" t="s">
        <v>145</v>
      </c>
      <c r="E924" s="40"/>
      <c r="F924" s="229" t="s">
        <v>1779</v>
      </c>
      <c r="G924" s="40"/>
      <c r="H924" s="40"/>
      <c r="I924" s="143"/>
      <c r="J924" s="40"/>
      <c r="K924" s="40"/>
      <c r="L924" s="44"/>
      <c r="M924" s="230"/>
      <c r="N924" s="80"/>
      <c r="O924" s="80"/>
      <c r="P924" s="80"/>
      <c r="Q924" s="80"/>
      <c r="R924" s="80"/>
      <c r="S924" s="80"/>
      <c r="T924" s="81"/>
      <c r="AT924" s="18" t="s">
        <v>145</v>
      </c>
      <c r="AU924" s="18" t="s">
        <v>81</v>
      </c>
    </row>
    <row r="925" spans="2:51" s="12" customFormat="1" ht="12">
      <c r="B925" s="231"/>
      <c r="C925" s="232"/>
      <c r="D925" s="228" t="s">
        <v>147</v>
      </c>
      <c r="E925" s="233" t="s">
        <v>19</v>
      </c>
      <c r="F925" s="234" t="s">
        <v>148</v>
      </c>
      <c r="G925" s="232"/>
      <c r="H925" s="233" t="s">
        <v>19</v>
      </c>
      <c r="I925" s="235"/>
      <c r="J925" s="232"/>
      <c r="K925" s="232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147</v>
      </c>
      <c r="AU925" s="240" t="s">
        <v>81</v>
      </c>
      <c r="AV925" s="12" t="s">
        <v>79</v>
      </c>
      <c r="AW925" s="12" t="s">
        <v>34</v>
      </c>
      <c r="AX925" s="12" t="s">
        <v>72</v>
      </c>
      <c r="AY925" s="240" t="s">
        <v>136</v>
      </c>
    </row>
    <row r="926" spans="2:51" s="13" customFormat="1" ht="12">
      <c r="B926" s="241"/>
      <c r="C926" s="242"/>
      <c r="D926" s="228" t="s">
        <v>147</v>
      </c>
      <c r="E926" s="243" t="s">
        <v>19</v>
      </c>
      <c r="F926" s="244" t="s">
        <v>79</v>
      </c>
      <c r="G926" s="242"/>
      <c r="H926" s="245">
        <v>1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AT926" s="251" t="s">
        <v>147</v>
      </c>
      <c r="AU926" s="251" t="s">
        <v>81</v>
      </c>
      <c r="AV926" s="13" t="s">
        <v>81</v>
      </c>
      <c r="AW926" s="13" t="s">
        <v>34</v>
      </c>
      <c r="AX926" s="13" t="s">
        <v>72</v>
      </c>
      <c r="AY926" s="251" t="s">
        <v>136</v>
      </c>
    </row>
    <row r="927" spans="2:51" s="14" customFormat="1" ht="12">
      <c r="B927" s="252"/>
      <c r="C927" s="253"/>
      <c r="D927" s="228" t="s">
        <v>147</v>
      </c>
      <c r="E927" s="254" t="s">
        <v>19</v>
      </c>
      <c r="F927" s="255" t="s">
        <v>150</v>
      </c>
      <c r="G927" s="253"/>
      <c r="H927" s="256">
        <v>1</v>
      </c>
      <c r="I927" s="257"/>
      <c r="J927" s="253"/>
      <c r="K927" s="253"/>
      <c r="L927" s="258"/>
      <c r="M927" s="259"/>
      <c r="N927" s="260"/>
      <c r="O927" s="260"/>
      <c r="P927" s="260"/>
      <c r="Q927" s="260"/>
      <c r="R927" s="260"/>
      <c r="S927" s="260"/>
      <c r="T927" s="261"/>
      <c r="AT927" s="262" t="s">
        <v>147</v>
      </c>
      <c r="AU927" s="262" t="s">
        <v>81</v>
      </c>
      <c r="AV927" s="14" t="s">
        <v>143</v>
      </c>
      <c r="AW927" s="14" t="s">
        <v>34</v>
      </c>
      <c r="AX927" s="14" t="s">
        <v>79</v>
      </c>
      <c r="AY927" s="262" t="s">
        <v>136</v>
      </c>
    </row>
    <row r="928" spans="2:65" s="1" customFormat="1" ht="20.4" customHeight="1">
      <c r="B928" s="39"/>
      <c r="C928" s="216" t="s">
        <v>1097</v>
      </c>
      <c r="D928" s="216" t="s">
        <v>138</v>
      </c>
      <c r="E928" s="217" t="s">
        <v>1780</v>
      </c>
      <c r="F928" s="218" t="s">
        <v>1781</v>
      </c>
      <c r="G928" s="219" t="s">
        <v>158</v>
      </c>
      <c r="H928" s="220">
        <v>2</v>
      </c>
      <c r="I928" s="221"/>
      <c r="J928" s="222">
        <f>ROUND(I928*H928,2)</f>
        <v>0</v>
      </c>
      <c r="K928" s="218" t="s">
        <v>142</v>
      </c>
      <c r="L928" s="44"/>
      <c r="M928" s="223" t="s">
        <v>19</v>
      </c>
      <c r="N928" s="224" t="s">
        <v>43</v>
      </c>
      <c r="O928" s="80"/>
      <c r="P928" s="225">
        <f>O928*H928</f>
        <v>0</v>
      </c>
      <c r="Q928" s="225">
        <v>0.00016</v>
      </c>
      <c r="R928" s="225">
        <f>Q928*H928</f>
        <v>0.00032</v>
      </c>
      <c r="S928" s="225">
        <v>0</v>
      </c>
      <c r="T928" s="226">
        <f>S928*H928</f>
        <v>0</v>
      </c>
      <c r="AR928" s="18" t="s">
        <v>143</v>
      </c>
      <c r="AT928" s="18" t="s">
        <v>138</v>
      </c>
      <c r="AU928" s="18" t="s">
        <v>81</v>
      </c>
      <c r="AY928" s="18" t="s">
        <v>136</v>
      </c>
      <c r="BE928" s="227">
        <f>IF(N928="základní",J928,0)</f>
        <v>0</v>
      </c>
      <c r="BF928" s="227">
        <f>IF(N928="snížená",J928,0)</f>
        <v>0</v>
      </c>
      <c r="BG928" s="227">
        <f>IF(N928="zákl. přenesená",J928,0)</f>
        <v>0</v>
      </c>
      <c r="BH928" s="227">
        <f>IF(N928="sníž. přenesená",J928,0)</f>
        <v>0</v>
      </c>
      <c r="BI928" s="227">
        <f>IF(N928="nulová",J928,0)</f>
        <v>0</v>
      </c>
      <c r="BJ928" s="18" t="s">
        <v>79</v>
      </c>
      <c r="BK928" s="227">
        <f>ROUND(I928*H928,2)</f>
        <v>0</v>
      </c>
      <c r="BL928" s="18" t="s">
        <v>143</v>
      </c>
      <c r="BM928" s="18" t="s">
        <v>1782</v>
      </c>
    </row>
    <row r="929" spans="2:47" s="1" customFormat="1" ht="12">
      <c r="B929" s="39"/>
      <c r="C929" s="40"/>
      <c r="D929" s="228" t="s">
        <v>145</v>
      </c>
      <c r="E929" s="40"/>
      <c r="F929" s="229" t="s">
        <v>1783</v>
      </c>
      <c r="G929" s="40"/>
      <c r="H929" s="40"/>
      <c r="I929" s="143"/>
      <c r="J929" s="40"/>
      <c r="K929" s="40"/>
      <c r="L929" s="44"/>
      <c r="M929" s="230"/>
      <c r="N929" s="80"/>
      <c r="O929" s="80"/>
      <c r="P929" s="80"/>
      <c r="Q929" s="80"/>
      <c r="R929" s="80"/>
      <c r="S929" s="80"/>
      <c r="T929" s="81"/>
      <c r="AT929" s="18" t="s">
        <v>145</v>
      </c>
      <c r="AU929" s="18" t="s">
        <v>81</v>
      </c>
    </row>
    <row r="930" spans="2:51" s="12" customFormat="1" ht="12">
      <c r="B930" s="231"/>
      <c r="C930" s="232"/>
      <c r="D930" s="228" t="s">
        <v>147</v>
      </c>
      <c r="E930" s="233" t="s">
        <v>19</v>
      </c>
      <c r="F930" s="234" t="s">
        <v>148</v>
      </c>
      <c r="G930" s="232"/>
      <c r="H930" s="233" t="s">
        <v>19</v>
      </c>
      <c r="I930" s="235"/>
      <c r="J930" s="232"/>
      <c r="K930" s="232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147</v>
      </c>
      <c r="AU930" s="240" t="s">
        <v>81</v>
      </c>
      <c r="AV930" s="12" t="s">
        <v>79</v>
      </c>
      <c r="AW930" s="12" t="s">
        <v>34</v>
      </c>
      <c r="AX930" s="12" t="s">
        <v>72</v>
      </c>
      <c r="AY930" s="240" t="s">
        <v>136</v>
      </c>
    </row>
    <row r="931" spans="2:51" s="12" customFormat="1" ht="12">
      <c r="B931" s="231"/>
      <c r="C931" s="232"/>
      <c r="D931" s="228" t="s">
        <v>147</v>
      </c>
      <c r="E931" s="233" t="s">
        <v>19</v>
      </c>
      <c r="F931" s="234" t="s">
        <v>1471</v>
      </c>
      <c r="G931" s="232"/>
      <c r="H931" s="233" t="s">
        <v>19</v>
      </c>
      <c r="I931" s="235"/>
      <c r="J931" s="232"/>
      <c r="K931" s="232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147</v>
      </c>
      <c r="AU931" s="240" t="s">
        <v>81</v>
      </c>
      <c r="AV931" s="12" t="s">
        <v>79</v>
      </c>
      <c r="AW931" s="12" t="s">
        <v>34</v>
      </c>
      <c r="AX931" s="12" t="s">
        <v>72</v>
      </c>
      <c r="AY931" s="240" t="s">
        <v>136</v>
      </c>
    </row>
    <row r="932" spans="2:51" s="13" customFormat="1" ht="12">
      <c r="B932" s="241"/>
      <c r="C932" s="242"/>
      <c r="D932" s="228" t="s">
        <v>147</v>
      </c>
      <c r="E932" s="243" t="s">
        <v>19</v>
      </c>
      <c r="F932" s="244" t="s">
        <v>81</v>
      </c>
      <c r="G932" s="242"/>
      <c r="H932" s="245">
        <v>2</v>
      </c>
      <c r="I932" s="246"/>
      <c r="J932" s="242"/>
      <c r="K932" s="242"/>
      <c r="L932" s="247"/>
      <c r="M932" s="248"/>
      <c r="N932" s="249"/>
      <c r="O932" s="249"/>
      <c r="P932" s="249"/>
      <c r="Q932" s="249"/>
      <c r="R932" s="249"/>
      <c r="S932" s="249"/>
      <c r="T932" s="250"/>
      <c r="AT932" s="251" t="s">
        <v>147</v>
      </c>
      <c r="AU932" s="251" t="s">
        <v>81</v>
      </c>
      <c r="AV932" s="13" t="s">
        <v>81</v>
      </c>
      <c r="AW932" s="13" t="s">
        <v>34</v>
      </c>
      <c r="AX932" s="13" t="s">
        <v>72</v>
      </c>
      <c r="AY932" s="251" t="s">
        <v>136</v>
      </c>
    </row>
    <row r="933" spans="2:51" s="14" customFormat="1" ht="12">
      <c r="B933" s="252"/>
      <c r="C933" s="253"/>
      <c r="D933" s="228" t="s">
        <v>147</v>
      </c>
      <c r="E933" s="254" t="s">
        <v>19</v>
      </c>
      <c r="F933" s="255" t="s">
        <v>150</v>
      </c>
      <c r="G933" s="253"/>
      <c r="H933" s="256">
        <v>2</v>
      </c>
      <c r="I933" s="257"/>
      <c r="J933" s="253"/>
      <c r="K933" s="253"/>
      <c r="L933" s="258"/>
      <c r="M933" s="259"/>
      <c r="N933" s="260"/>
      <c r="O933" s="260"/>
      <c r="P933" s="260"/>
      <c r="Q933" s="260"/>
      <c r="R933" s="260"/>
      <c r="S933" s="260"/>
      <c r="T933" s="261"/>
      <c r="AT933" s="262" t="s">
        <v>147</v>
      </c>
      <c r="AU933" s="262" t="s">
        <v>81</v>
      </c>
      <c r="AV933" s="14" t="s">
        <v>143</v>
      </c>
      <c r="AW933" s="14" t="s">
        <v>34</v>
      </c>
      <c r="AX933" s="14" t="s">
        <v>79</v>
      </c>
      <c r="AY933" s="262" t="s">
        <v>136</v>
      </c>
    </row>
    <row r="934" spans="2:65" s="1" customFormat="1" ht="20.4" customHeight="1">
      <c r="B934" s="39"/>
      <c r="C934" s="263" t="s">
        <v>1105</v>
      </c>
      <c r="D934" s="263" t="s">
        <v>340</v>
      </c>
      <c r="E934" s="264" t="s">
        <v>1784</v>
      </c>
      <c r="F934" s="265" t="s">
        <v>1785</v>
      </c>
      <c r="G934" s="266" t="s">
        <v>158</v>
      </c>
      <c r="H934" s="267">
        <v>2</v>
      </c>
      <c r="I934" s="268"/>
      <c r="J934" s="269">
        <f>ROUND(I934*H934,2)</f>
        <v>0</v>
      </c>
      <c r="K934" s="265" t="s">
        <v>142</v>
      </c>
      <c r="L934" s="270"/>
      <c r="M934" s="271" t="s">
        <v>19</v>
      </c>
      <c r="N934" s="272" t="s">
        <v>43</v>
      </c>
      <c r="O934" s="80"/>
      <c r="P934" s="225">
        <f>O934*H934</f>
        <v>0</v>
      </c>
      <c r="Q934" s="225">
        <v>0.0034</v>
      </c>
      <c r="R934" s="225">
        <f>Q934*H934</f>
        <v>0.0068</v>
      </c>
      <c r="S934" s="225">
        <v>0</v>
      </c>
      <c r="T934" s="226">
        <f>S934*H934</f>
        <v>0</v>
      </c>
      <c r="AR934" s="18" t="s">
        <v>197</v>
      </c>
      <c r="AT934" s="18" t="s">
        <v>340</v>
      </c>
      <c r="AU934" s="18" t="s">
        <v>81</v>
      </c>
      <c r="AY934" s="18" t="s">
        <v>136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8" t="s">
        <v>79</v>
      </c>
      <c r="BK934" s="227">
        <f>ROUND(I934*H934,2)</f>
        <v>0</v>
      </c>
      <c r="BL934" s="18" t="s">
        <v>143</v>
      </c>
      <c r="BM934" s="18" t="s">
        <v>1786</v>
      </c>
    </row>
    <row r="935" spans="2:47" s="1" customFormat="1" ht="12">
      <c r="B935" s="39"/>
      <c r="C935" s="40"/>
      <c r="D935" s="228" t="s">
        <v>145</v>
      </c>
      <c r="E935" s="40"/>
      <c r="F935" s="229" t="s">
        <v>1785</v>
      </c>
      <c r="G935" s="40"/>
      <c r="H935" s="40"/>
      <c r="I935" s="143"/>
      <c r="J935" s="40"/>
      <c r="K935" s="40"/>
      <c r="L935" s="44"/>
      <c r="M935" s="230"/>
      <c r="N935" s="80"/>
      <c r="O935" s="80"/>
      <c r="P935" s="80"/>
      <c r="Q935" s="80"/>
      <c r="R935" s="80"/>
      <c r="S935" s="80"/>
      <c r="T935" s="81"/>
      <c r="AT935" s="18" t="s">
        <v>145</v>
      </c>
      <c r="AU935" s="18" t="s">
        <v>81</v>
      </c>
    </row>
    <row r="936" spans="2:51" s="12" customFormat="1" ht="12">
      <c r="B936" s="231"/>
      <c r="C936" s="232"/>
      <c r="D936" s="228" t="s">
        <v>147</v>
      </c>
      <c r="E936" s="233" t="s">
        <v>19</v>
      </c>
      <c r="F936" s="234" t="s">
        <v>1787</v>
      </c>
      <c r="G936" s="232"/>
      <c r="H936" s="233" t="s">
        <v>19</v>
      </c>
      <c r="I936" s="235"/>
      <c r="J936" s="232"/>
      <c r="K936" s="232"/>
      <c r="L936" s="236"/>
      <c r="M936" s="237"/>
      <c r="N936" s="238"/>
      <c r="O936" s="238"/>
      <c r="P936" s="238"/>
      <c r="Q936" s="238"/>
      <c r="R936" s="238"/>
      <c r="S936" s="238"/>
      <c r="T936" s="239"/>
      <c r="AT936" s="240" t="s">
        <v>147</v>
      </c>
      <c r="AU936" s="240" t="s">
        <v>81</v>
      </c>
      <c r="AV936" s="12" t="s">
        <v>79</v>
      </c>
      <c r="AW936" s="12" t="s">
        <v>34</v>
      </c>
      <c r="AX936" s="12" t="s">
        <v>72</v>
      </c>
      <c r="AY936" s="240" t="s">
        <v>136</v>
      </c>
    </row>
    <row r="937" spans="2:51" s="13" customFormat="1" ht="12">
      <c r="B937" s="241"/>
      <c r="C937" s="242"/>
      <c r="D937" s="228" t="s">
        <v>147</v>
      </c>
      <c r="E937" s="243" t="s">
        <v>19</v>
      </c>
      <c r="F937" s="244" t="s">
        <v>81</v>
      </c>
      <c r="G937" s="242"/>
      <c r="H937" s="245">
        <v>2</v>
      </c>
      <c r="I937" s="246"/>
      <c r="J937" s="242"/>
      <c r="K937" s="242"/>
      <c r="L937" s="247"/>
      <c r="M937" s="248"/>
      <c r="N937" s="249"/>
      <c r="O937" s="249"/>
      <c r="P937" s="249"/>
      <c r="Q937" s="249"/>
      <c r="R937" s="249"/>
      <c r="S937" s="249"/>
      <c r="T937" s="250"/>
      <c r="AT937" s="251" t="s">
        <v>147</v>
      </c>
      <c r="AU937" s="251" t="s">
        <v>81</v>
      </c>
      <c r="AV937" s="13" t="s">
        <v>81</v>
      </c>
      <c r="AW937" s="13" t="s">
        <v>34</v>
      </c>
      <c r="AX937" s="13" t="s">
        <v>72</v>
      </c>
      <c r="AY937" s="251" t="s">
        <v>136</v>
      </c>
    </row>
    <row r="938" spans="2:51" s="14" customFormat="1" ht="12">
      <c r="B938" s="252"/>
      <c r="C938" s="253"/>
      <c r="D938" s="228" t="s">
        <v>147</v>
      </c>
      <c r="E938" s="254" t="s">
        <v>19</v>
      </c>
      <c r="F938" s="255" t="s">
        <v>150</v>
      </c>
      <c r="G938" s="253"/>
      <c r="H938" s="256">
        <v>2</v>
      </c>
      <c r="I938" s="257"/>
      <c r="J938" s="253"/>
      <c r="K938" s="253"/>
      <c r="L938" s="258"/>
      <c r="M938" s="259"/>
      <c r="N938" s="260"/>
      <c r="O938" s="260"/>
      <c r="P938" s="260"/>
      <c r="Q938" s="260"/>
      <c r="R938" s="260"/>
      <c r="S938" s="260"/>
      <c r="T938" s="261"/>
      <c r="AT938" s="262" t="s">
        <v>147</v>
      </c>
      <c r="AU938" s="262" t="s">
        <v>81</v>
      </c>
      <c r="AV938" s="14" t="s">
        <v>143</v>
      </c>
      <c r="AW938" s="14" t="s">
        <v>34</v>
      </c>
      <c r="AX938" s="14" t="s">
        <v>79</v>
      </c>
      <c r="AY938" s="262" t="s">
        <v>136</v>
      </c>
    </row>
    <row r="939" spans="2:65" s="1" customFormat="1" ht="20.4" customHeight="1">
      <c r="B939" s="39"/>
      <c r="C939" s="216" t="s">
        <v>1113</v>
      </c>
      <c r="D939" s="216" t="s">
        <v>138</v>
      </c>
      <c r="E939" s="217" t="s">
        <v>1788</v>
      </c>
      <c r="F939" s="218" t="s">
        <v>1789</v>
      </c>
      <c r="G939" s="219" t="s">
        <v>192</v>
      </c>
      <c r="H939" s="220">
        <v>13</v>
      </c>
      <c r="I939" s="221"/>
      <c r="J939" s="222">
        <f>ROUND(I939*H939,2)</f>
        <v>0</v>
      </c>
      <c r="K939" s="218" t="s">
        <v>142</v>
      </c>
      <c r="L939" s="44"/>
      <c r="M939" s="223" t="s">
        <v>19</v>
      </c>
      <c r="N939" s="224" t="s">
        <v>43</v>
      </c>
      <c r="O939" s="80"/>
      <c r="P939" s="225">
        <f>O939*H939</f>
        <v>0</v>
      </c>
      <c r="Q939" s="225">
        <v>0.00019</v>
      </c>
      <c r="R939" s="225">
        <f>Q939*H939</f>
        <v>0.00247</v>
      </c>
      <c r="S939" s="225">
        <v>0</v>
      </c>
      <c r="T939" s="226">
        <f>S939*H939</f>
        <v>0</v>
      </c>
      <c r="AR939" s="18" t="s">
        <v>143</v>
      </c>
      <c r="AT939" s="18" t="s">
        <v>138</v>
      </c>
      <c r="AU939" s="18" t="s">
        <v>81</v>
      </c>
      <c r="AY939" s="18" t="s">
        <v>136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8" t="s">
        <v>79</v>
      </c>
      <c r="BK939" s="227">
        <f>ROUND(I939*H939,2)</f>
        <v>0</v>
      </c>
      <c r="BL939" s="18" t="s">
        <v>143</v>
      </c>
      <c r="BM939" s="18" t="s">
        <v>1790</v>
      </c>
    </row>
    <row r="940" spans="2:47" s="1" customFormat="1" ht="12">
      <c r="B940" s="39"/>
      <c r="C940" s="40"/>
      <c r="D940" s="228" t="s">
        <v>145</v>
      </c>
      <c r="E940" s="40"/>
      <c r="F940" s="229" t="s">
        <v>1791</v>
      </c>
      <c r="G940" s="40"/>
      <c r="H940" s="40"/>
      <c r="I940" s="143"/>
      <c r="J940" s="40"/>
      <c r="K940" s="40"/>
      <c r="L940" s="44"/>
      <c r="M940" s="230"/>
      <c r="N940" s="80"/>
      <c r="O940" s="80"/>
      <c r="P940" s="80"/>
      <c r="Q940" s="80"/>
      <c r="R940" s="80"/>
      <c r="S940" s="80"/>
      <c r="T940" s="81"/>
      <c r="AT940" s="18" t="s">
        <v>145</v>
      </c>
      <c r="AU940" s="18" t="s">
        <v>81</v>
      </c>
    </row>
    <row r="941" spans="2:51" s="12" customFormat="1" ht="12">
      <c r="B941" s="231"/>
      <c r="C941" s="232"/>
      <c r="D941" s="228" t="s">
        <v>147</v>
      </c>
      <c r="E941" s="233" t="s">
        <v>19</v>
      </c>
      <c r="F941" s="234" t="s">
        <v>148</v>
      </c>
      <c r="G941" s="232"/>
      <c r="H941" s="233" t="s">
        <v>19</v>
      </c>
      <c r="I941" s="235"/>
      <c r="J941" s="232"/>
      <c r="K941" s="232"/>
      <c r="L941" s="236"/>
      <c r="M941" s="237"/>
      <c r="N941" s="238"/>
      <c r="O941" s="238"/>
      <c r="P941" s="238"/>
      <c r="Q941" s="238"/>
      <c r="R941" s="238"/>
      <c r="S941" s="238"/>
      <c r="T941" s="239"/>
      <c r="AT941" s="240" t="s">
        <v>147</v>
      </c>
      <c r="AU941" s="240" t="s">
        <v>81</v>
      </c>
      <c r="AV941" s="12" t="s">
        <v>79</v>
      </c>
      <c r="AW941" s="12" t="s">
        <v>34</v>
      </c>
      <c r="AX941" s="12" t="s">
        <v>72</v>
      </c>
      <c r="AY941" s="240" t="s">
        <v>136</v>
      </c>
    </row>
    <row r="942" spans="2:51" s="12" customFormat="1" ht="12">
      <c r="B942" s="231"/>
      <c r="C942" s="232"/>
      <c r="D942" s="228" t="s">
        <v>147</v>
      </c>
      <c r="E942" s="233" t="s">
        <v>19</v>
      </c>
      <c r="F942" s="234" t="s">
        <v>1471</v>
      </c>
      <c r="G942" s="232"/>
      <c r="H942" s="233" t="s">
        <v>19</v>
      </c>
      <c r="I942" s="235"/>
      <c r="J942" s="232"/>
      <c r="K942" s="232"/>
      <c r="L942" s="236"/>
      <c r="M942" s="237"/>
      <c r="N942" s="238"/>
      <c r="O942" s="238"/>
      <c r="P942" s="238"/>
      <c r="Q942" s="238"/>
      <c r="R942" s="238"/>
      <c r="S942" s="238"/>
      <c r="T942" s="239"/>
      <c r="AT942" s="240" t="s">
        <v>147</v>
      </c>
      <c r="AU942" s="240" t="s">
        <v>81</v>
      </c>
      <c r="AV942" s="12" t="s">
        <v>79</v>
      </c>
      <c r="AW942" s="12" t="s">
        <v>34</v>
      </c>
      <c r="AX942" s="12" t="s">
        <v>72</v>
      </c>
      <c r="AY942" s="240" t="s">
        <v>136</v>
      </c>
    </row>
    <row r="943" spans="2:51" s="13" customFormat="1" ht="12">
      <c r="B943" s="241"/>
      <c r="C943" s="242"/>
      <c r="D943" s="228" t="s">
        <v>147</v>
      </c>
      <c r="E943" s="243" t="s">
        <v>19</v>
      </c>
      <c r="F943" s="244" t="s">
        <v>242</v>
      </c>
      <c r="G943" s="242"/>
      <c r="H943" s="245">
        <v>13</v>
      </c>
      <c r="I943" s="246"/>
      <c r="J943" s="242"/>
      <c r="K943" s="242"/>
      <c r="L943" s="247"/>
      <c r="M943" s="248"/>
      <c r="N943" s="249"/>
      <c r="O943" s="249"/>
      <c r="P943" s="249"/>
      <c r="Q943" s="249"/>
      <c r="R943" s="249"/>
      <c r="S943" s="249"/>
      <c r="T943" s="250"/>
      <c r="AT943" s="251" t="s">
        <v>147</v>
      </c>
      <c r="AU943" s="251" t="s">
        <v>81</v>
      </c>
      <c r="AV943" s="13" t="s">
        <v>81</v>
      </c>
      <c r="AW943" s="13" t="s">
        <v>34</v>
      </c>
      <c r="AX943" s="13" t="s">
        <v>72</v>
      </c>
      <c r="AY943" s="251" t="s">
        <v>136</v>
      </c>
    </row>
    <row r="944" spans="2:51" s="14" customFormat="1" ht="12">
      <c r="B944" s="252"/>
      <c r="C944" s="253"/>
      <c r="D944" s="228" t="s">
        <v>147</v>
      </c>
      <c r="E944" s="254" t="s">
        <v>19</v>
      </c>
      <c r="F944" s="255" t="s">
        <v>150</v>
      </c>
      <c r="G944" s="253"/>
      <c r="H944" s="256">
        <v>13</v>
      </c>
      <c r="I944" s="257"/>
      <c r="J944" s="253"/>
      <c r="K944" s="253"/>
      <c r="L944" s="258"/>
      <c r="M944" s="259"/>
      <c r="N944" s="260"/>
      <c r="O944" s="260"/>
      <c r="P944" s="260"/>
      <c r="Q944" s="260"/>
      <c r="R944" s="260"/>
      <c r="S944" s="260"/>
      <c r="T944" s="261"/>
      <c r="AT944" s="262" t="s">
        <v>147</v>
      </c>
      <c r="AU944" s="262" t="s">
        <v>81</v>
      </c>
      <c r="AV944" s="14" t="s">
        <v>143</v>
      </c>
      <c r="AW944" s="14" t="s">
        <v>34</v>
      </c>
      <c r="AX944" s="14" t="s">
        <v>79</v>
      </c>
      <c r="AY944" s="262" t="s">
        <v>136</v>
      </c>
    </row>
    <row r="945" spans="2:65" s="1" customFormat="1" ht="20.4" customHeight="1">
      <c r="B945" s="39"/>
      <c r="C945" s="216" t="s">
        <v>1122</v>
      </c>
      <c r="D945" s="216" t="s">
        <v>138</v>
      </c>
      <c r="E945" s="217" t="s">
        <v>1792</v>
      </c>
      <c r="F945" s="218" t="s">
        <v>1793</v>
      </c>
      <c r="G945" s="219" t="s">
        <v>192</v>
      </c>
      <c r="H945" s="220">
        <v>13</v>
      </c>
      <c r="I945" s="221"/>
      <c r="J945" s="222">
        <f>ROUND(I945*H945,2)</f>
        <v>0</v>
      </c>
      <c r="K945" s="218" t="s">
        <v>142</v>
      </c>
      <c r="L945" s="44"/>
      <c r="M945" s="223" t="s">
        <v>19</v>
      </c>
      <c r="N945" s="224" t="s">
        <v>43</v>
      </c>
      <c r="O945" s="80"/>
      <c r="P945" s="225">
        <f>O945*H945</f>
        <v>0</v>
      </c>
      <c r="Q945" s="225">
        <v>6E-05</v>
      </c>
      <c r="R945" s="225">
        <f>Q945*H945</f>
        <v>0.00078</v>
      </c>
      <c r="S945" s="225">
        <v>0</v>
      </c>
      <c r="T945" s="226">
        <f>S945*H945</f>
        <v>0</v>
      </c>
      <c r="AR945" s="18" t="s">
        <v>143</v>
      </c>
      <c r="AT945" s="18" t="s">
        <v>138</v>
      </c>
      <c r="AU945" s="18" t="s">
        <v>81</v>
      </c>
      <c r="AY945" s="18" t="s">
        <v>136</v>
      </c>
      <c r="BE945" s="227">
        <f>IF(N945="základní",J945,0)</f>
        <v>0</v>
      </c>
      <c r="BF945" s="227">
        <f>IF(N945="snížená",J945,0)</f>
        <v>0</v>
      </c>
      <c r="BG945" s="227">
        <f>IF(N945="zákl. přenesená",J945,0)</f>
        <v>0</v>
      </c>
      <c r="BH945" s="227">
        <f>IF(N945="sníž. přenesená",J945,0)</f>
        <v>0</v>
      </c>
      <c r="BI945" s="227">
        <f>IF(N945="nulová",J945,0)</f>
        <v>0</v>
      </c>
      <c r="BJ945" s="18" t="s">
        <v>79</v>
      </c>
      <c r="BK945" s="227">
        <f>ROUND(I945*H945,2)</f>
        <v>0</v>
      </c>
      <c r="BL945" s="18" t="s">
        <v>143</v>
      </c>
      <c r="BM945" s="18" t="s">
        <v>1794</v>
      </c>
    </row>
    <row r="946" spans="2:47" s="1" customFormat="1" ht="12">
      <c r="B946" s="39"/>
      <c r="C946" s="40"/>
      <c r="D946" s="228" t="s">
        <v>145</v>
      </c>
      <c r="E946" s="40"/>
      <c r="F946" s="229" t="s">
        <v>1795</v>
      </c>
      <c r="G946" s="40"/>
      <c r="H946" s="40"/>
      <c r="I946" s="143"/>
      <c r="J946" s="40"/>
      <c r="K946" s="40"/>
      <c r="L946" s="44"/>
      <c r="M946" s="230"/>
      <c r="N946" s="80"/>
      <c r="O946" s="80"/>
      <c r="P946" s="80"/>
      <c r="Q946" s="80"/>
      <c r="R946" s="80"/>
      <c r="S946" s="80"/>
      <c r="T946" s="81"/>
      <c r="AT946" s="18" t="s">
        <v>145</v>
      </c>
      <c r="AU946" s="18" t="s">
        <v>81</v>
      </c>
    </row>
    <row r="947" spans="2:51" s="12" customFormat="1" ht="12">
      <c r="B947" s="231"/>
      <c r="C947" s="232"/>
      <c r="D947" s="228" t="s">
        <v>147</v>
      </c>
      <c r="E947" s="233" t="s">
        <v>19</v>
      </c>
      <c r="F947" s="234" t="s">
        <v>148</v>
      </c>
      <c r="G947" s="232"/>
      <c r="H947" s="233" t="s">
        <v>19</v>
      </c>
      <c r="I947" s="235"/>
      <c r="J947" s="232"/>
      <c r="K947" s="232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147</v>
      </c>
      <c r="AU947" s="240" t="s">
        <v>81</v>
      </c>
      <c r="AV947" s="12" t="s">
        <v>79</v>
      </c>
      <c r="AW947" s="12" t="s">
        <v>34</v>
      </c>
      <c r="AX947" s="12" t="s">
        <v>72</v>
      </c>
      <c r="AY947" s="240" t="s">
        <v>136</v>
      </c>
    </row>
    <row r="948" spans="2:51" s="12" customFormat="1" ht="12">
      <c r="B948" s="231"/>
      <c r="C948" s="232"/>
      <c r="D948" s="228" t="s">
        <v>147</v>
      </c>
      <c r="E948" s="233" t="s">
        <v>19</v>
      </c>
      <c r="F948" s="234" t="s">
        <v>1471</v>
      </c>
      <c r="G948" s="232"/>
      <c r="H948" s="233" t="s">
        <v>19</v>
      </c>
      <c r="I948" s="235"/>
      <c r="J948" s="232"/>
      <c r="K948" s="232"/>
      <c r="L948" s="236"/>
      <c r="M948" s="237"/>
      <c r="N948" s="238"/>
      <c r="O948" s="238"/>
      <c r="P948" s="238"/>
      <c r="Q948" s="238"/>
      <c r="R948" s="238"/>
      <c r="S948" s="238"/>
      <c r="T948" s="239"/>
      <c r="AT948" s="240" t="s">
        <v>147</v>
      </c>
      <c r="AU948" s="240" t="s">
        <v>81</v>
      </c>
      <c r="AV948" s="12" t="s">
        <v>79</v>
      </c>
      <c r="AW948" s="12" t="s">
        <v>34</v>
      </c>
      <c r="AX948" s="12" t="s">
        <v>72</v>
      </c>
      <c r="AY948" s="240" t="s">
        <v>136</v>
      </c>
    </row>
    <row r="949" spans="2:51" s="13" customFormat="1" ht="12">
      <c r="B949" s="241"/>
      <c r="C949" s="242"/>
      <c r="D949" s="228" t="s">
        <v>147</v>
      </c>
      <c r="E949" s="243" t="s">
        <v>19</v>
      </c>
      <c r="F949" s="244" t="s">
        <v>242</v>
      </c>
      <c r="G949" s="242"/>
      <c r="H949" s="245">
        <v>13</v>
      </c>
      <c r="I949" s="246"/>
      <c r="J949" s="242"/>
      <c r="K949" s="242"/>
      <c r="L949" s="247"/>
      <c r="M949" s="248"/>
      <c r="N949" s="249"/>
      <c r="O949" s="249"/>
      <c r="P949" s="249"/>
      <c r="Q949" s="249"/>
      <c r="R949" s="249"/>
      <c r="S949" s="249"/>
      <c r="T949" s="250"/>
      <c r="AT949" s="251" t="s">
        <v>147</v>
      </c>
      <c r="AU949" s="251" t="s">
        <v>81</v>
      </c>
      <c r="AV949" s="13" t="s">
        <v>81</v>
      </c>
      <c r="AW949" s="13" t="s">
        <v>34</v>
      </c>
      <c r="AX949" s="13" t="s">
        <v>72</v>
      </c>
      <c r="AY949" s="251" t="s">
        <v>136</v>
      </c>
    </row>
    <row r="950" spans="2:51" s="14" customFormat="1" ht="12">
      <c r="B950" s="252"/>
      <c r="C950" s="253"/>
      <c r="D950" s="228" t="s">
        <v>147</v>
      </c>
      <c r="E950" s="254" t="s">
        <v>19</v>
      </c>
      <c r="F950" s="255" t="s">
        <v>150</v>
      </c>
      <c r="G950" s="253"/>
      <c r="H950" s="256">
        <v>13</v>
      </c>
      <c r="I950" s="257"/>
      <c r="J950" s="253"/>
      <c r="K950" s="253"/>
      <c r="L950" s="258"/>
      <c r="M950" s="259"/>
      <c r="N950" s="260"/>
      <c r="O950" s="260"/>
      <c r="P950" s="260"/>
      <c r="Q950" s="260"/>
      <c r="R950" s="260"/>
      <c r="S950" s="260"/>
      <c r="T950" s="261"/>
      <c r="AT950" s="262" t="s">
        <v>147</v>
      </c>
      <c r="AU950" s="262" t="s">
        <v>81</v>
      </c>
      <c r="AV950" s="14" t="s">
        <v>143</v>
      </c>
      <c r="AW950" s="14" t="s">
        <v>34</v>
      </c>
      <c r="AX950" s="14" t="s">
        <v>79</v>
      </c>
      <c r="AY950" s="262" t="s">
        <v>136</v>
      </c>
    </row>
    <row r="951" spans="2:65" s="1" customFormat="1" ht="20.4" customHeight="1">
      <c r="B951" s="39"/>
      <c r="C951" s="216" t="s">
        <v>1796</v>
      </c>
      <c r="D951" s="216" t="s">
        <v>138</v>
      </c>
      <c r="E951" s="217" t="s">
        <v>1797</v>
      </c>
      <c r="F951" s="218" t="s">
        <v>1798</v>
      </c>
      <c r="G951" s="219" t="s">
        <v>158</v>
      </c>
      <c r="H951" s="220">
        <v>4</v>
      </c>
      <c r="I951" s="221"/>
      <c r="J951" s="222">
        <f>ROUND(I951*H951,2)</f>
        <v>0</v>
      </c>
      <c r="K951" s="218" t="s">
        <v>142</v>
      </c>
      <c r="L951" s="44"/>
      <c r="M951" s="223" t="s">
        <v>19</v>
      </c>
      <c r="N951" s="224" t="s">
        <v>43</v>
      </c>
      <c r="O951" s="80"/>
      <c r="P951" s="225">
        <f>O951*H951</f>
        <v>0</v>
      </c>
      <c r="Q951" s="225">
        <v>0.0001</v>
      </c>
      <c r="R951" s="225">
        <f>Q951*H951</f>
        <v>0.0004</v>
      </c>
      <c r="S951" s="225">
        <v>0</v>
      </c>
      <c r="T951" s="226">
        <f>S951*H951</f>
        <v>0</v>
      </c>
      <c r="AR951" s="18" t="s">
        <v>143</v>
      </c>
      <c r="AT951" s="18" t="s">
        <v>138</v>
      </c>
      <c r="AU951" s="18" t="s">
        <v>81</v>
      </c>
      <c r="AY951" s="18" t="s">
        <v>136</v>
      </c>
      <c r="BE951" s="227">
        <f>IF(N951="základní",J951,0)</f>
        <v>0</v>
      </c>
      <c r="BF951" s="227">
        <f>IF(N951="snížená",J951,0)</f>
        <v>0</v>
      </c>
      <c r="BG951" s="227">
        <f>IF(N951="zákl. přenesená",J951,0)</f>
        <v>0</v>
      </c>
      <c r="BH951" s="227">
        <f>IF(N951="sníž. přenesená",J951,0)</f>
        <v>0</v>
      </c>
      <c r="BI951" s="227">
        <f>IF(N951="nulová",J951,0)</f>
        <v>0</v>
      </c>
      <c r="BJ951" s="18" t="s">
        <v>79</v>
      </c>
      <c r="BK951" s="227">
        <f>ROUND(I951*H951,2)</f>
        <v>0</v>
      </c>
      <c r="BL951" s="18" t="s">
        <v>143</v>
      </c>
      <c r="BM951" s="18" t="s">
        <v>1799</v>
      </c>
    </row>
    <row r="952" spans="2:47" s="1" customFormat="1" ht="12">
      <c r="B952" s="39"/>
      <c r="C952" s="40"/>
      <c r="D952" s="228" t="s">
        <v>145</v>
      </c>
      <c r="E952" s="40"/>
      <c r="F952" s="229" t="s">
        <v>1800</v>
      </c>
      <c r="G952" s="40"/>
      <c r="H952" s="40"/>
      <c r="I952" s="143"/>
      <c r="J952" s="40"/>
      <c r="K952" s="40"/>
      <c r="L952" s="44"/>
      <c r="M952" s="230"/>
      <c r="N952" s="80"/>
      <c r="O952" s="80"/>
      <c r="P952" s="80"/>
      <c r="Q952" s="80"/>
      <c r="R952" s="80"/>
      <c r="S952" s="80"/>
      <c r="T952" s="81"/>
      <c r="AT952" s="18" t="s">
        <v>145</v>
      </c>
      <c r="AU952" s="18" t="s">
        <v>81</v>
      </c>
    </row>
    <row r="953" spans="2:51" s="12" customFormat="1" ht="12">
      <c r="B953" s="231"/>
      <c r="C953" s="232"/>
      <c r="D953" s="228" t="s">
        <v>147</v>
      </c>
      <c r="E953" s="233" t="s">
        <v>19</v>
      </c>
      <c r="F953" s="234" t="s">
        <v>148</v>
      </c>
      <c r="G953" s="232"/>
      <c r="H953" s="233" t="s">
        <v>19</v>
      </c>
      <c r="I953" s="235"/>
      <c r="J953" s="232"/>
      <c r="K953" s="232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147</v>
      </c>
      <c r="AU953" s="240" t="s">
        <v>81</v>
      </c>
      <c r="AV953" s="12" t="s">
        <v>79</v>
      </c>
      <c r="AW953" s="12" t="s">
        <v>34</v>
      </c>
      <c r="AX953" s="12" t="s">
        <v>72</v>
      </c>
      <c r="AY953" s="240" t="s">
        <v>136</v>
      </c>
    </row>
    <row r="954" spans="2:51" s="13" customFormat="1" ht="12">
      <c r="B954" s="241"/>
      <c r="C954" s="242"/>
      <c r="D954" s="228" t="s">
        <v>147</v>
      </c>
      <c r="E954" s="243" t="s">
        <v>19</v>
      </c>
      <c r="F954" s="244" t="s">
        <v>143</v>
      </c>
      <c r="G954" s="242"/>
      <c r="H954" s="245">
        <v>4</v>
      </c>
      <c r="I954" s="246"/>
      <c r="J954" s="242"/>
      <c r="K954" s="242"/>
      <c r="L954" s="247"/>
      <c r="M954" s="248"/>
      <c r="N954" s="249"/>
      <c r="O954" s="249"/>
      <c r="P954" s="249"/>
      <c r="Q954" s="249"/>
      <c r="R954" s="249"/>
      <c r="S954" s="249"/>
      <c r="T954" s="250"/>
      <c r="AT954" s="251" t="s">
        <v>147</v>
      </c>
      <c r="AU954" s="251" t="s">
        <v>81</v>
      </c>
      <c r="AV954" s="13" t="s">
        <v>81</v>
      </c>
      <c r="AW954" s="13" t="s">
        <v>34</v>
      </c>
      <c r="AX954" s="13" t="s">
        <v>72</v>
      </c>
      <c r="AY954" s="251" t="s">
        <v>136</v>
      </c>
    </row>
    <row r="955" spans="2:51" s="14" customFormat="1" ht="12">
      <c r="B955" s="252"/>
      <c r="C955" s="253"/>
      <c r="D955" s="228" t="s">
        <v>147</v>
      </c>
      <c r="E955" s="254" t="s">
        <v>19</v>
      </c>
      <c r="F955" s="255" t="s">
        <v>150</v>
      </c>
      <c r="G955" s="253"/>
      <c r="H955" s="256">
        <v>4</v>
      </c>
      <c r="I955" s="257"/>
      <c r="J955" s="253"/>
      <c r="K955" s="253"/>
      <c r="L955" s="258"/>
      <c r="M955" s="259"/>
      <c r="N955" s="260"/>
      <c r="O955" s="260"/>
      <c r="P955" s="260"/>
      <c r="Q955" s="260"/>
      <c r="R955" s="260"/>
      <c r="S955" s="260"/>
      <c r="T955" s="261"/>
      <c r="AT955" s="262" t="s">
        <v>147</v>
      </c>
      <c r="AU955" s="262" t="s">
        <v>81</v>
      </c>
      <c r="AV955" s="14" t="s">
        <v>143</v>
      </c>
      <c r="AW955" s="14" t="s">
        <v>34</v>
      </c>
      <c r="AX955" s="14" t="s">
        <v>79</v>
      </c>
      <c r="AY955" s="262" t="s">
        <v>136</v>
      </c>
    </row>
    <row r="956" spans="2:65" s="1" customFormat="1" ht="20.4" customHeight="1">
      <c r="B956" s="39"/>
      <c r="C956" s="216" t="s">
        <v>1801</v>
      </c>
      <c r="D956" s="216" t="s">
        <v>138</v>
      </c>
      <c r="E956" s="217" t="s">
        <v>1802</v>
      </c>
      <c r="F956" s="218" t="s">
        <v>1803</v>
      </c>
      <c r="G956" s="219" t="s">
        <v>158</v>
      </c>
      <c r="H956" s="220">
        <v>2</v>
      </c>
      <c r="I956" s="221"/>
      <c r="J956" s="222">
        <f>ROUND(I956*H956,2)</f>
        <v>0</v>
      </c>
      <c r="K956" s="218" t="s">
        <v>142</v>
      </c>
      <c r="L956" s="44"/>
      <c r="M956" s="223" t="s">
        <v>19</v>
      </c>
      <c r="N956" s="224" t="s">
        <v>43</v>
      </c>
      <c r="O956" s="80"/>
      <c r="P956" s="225">
        <f>O956*H956</f>
        <v>0</v>
      </c>
      <c r="Q956" s="225">
        <v>0.00015</v>
      </c>
      <c r="R956" s="225">
        <f>Q956*H956</f>
        <v>0.0003</v>
      </c>
      <c r="S956" s="225">
        <v>0</v>
      </c>
      <c r="T956" s="226">
        <f>S956*H956</f>
        <v>0</v>
      </c>
      <c r="AR956" s="18" t="s">
        <v>143</v>
      </c>
      <c r="AT956" s="18" t="s">
        <v>138</v>
      </c>
      <c r="AU956" s="18" t="s">
        <v>81</v>
      </c>
      <c r="AY956" s="18" t="s">
        <v>136</v>
      </c>
      <c r="BE956" s="227">
        <f>IF(N956="základní",J956,0)</f>
        <v>0</v>
      </c>
      <c r="BF956" s="227">
        <f>IF(N956="snížená",J956,0)</f>
        <v>0</v>
      </c>
      <c r="BG956" s="227">
        <f>IF(N956="zákl. přenesená",J956,0)</f>
        <v>0</v>
      </c>
      <c r="BH956" s="227">
        <f>IF(N956="sníž. přenesená",J956,0)</f>
        <v>0</v>
      </c>
      <c r="BI956" s="227">
        <f>IF(N956="nulová",J956,0)</f>
        <v>0</v>
      </c>
      <c r="BJ956" s="18" t="s">
        <v>79</v>
      </c>
      <c r="BK956" s="227">
        <f>ROUND(I956*H956,2)</f>
        <v>0</v>
      </c>
      <c r="BL956" s="18" t="s">
        <v>143</v>
      </c>
      <c r="BM956" s="18" t="s">
        <v>1804</v>
      </c>
    </row>
    <row r="957" spans="2:47" s="1" customFormat="1" ht="12">
      <c r="B957" s="39"/>
      <c r="C957" s="40"/>
      <c r="D957" s="228" t="s">
        <v>145</v>
      </c>
      <c r="E957" s="40"/>
      <c r="F957" s="229" t="s">
        <v>1805</v>
      </c>
      <c r="G957" s="40"/>
      <c r="H957" s="40"/>
      <c r="I957" s="143"/>
      <c r="J957" s="40"/>
      <c r="K957" s="40"/>
      <c r="L957" s="44"/>
      <c r="M957" s="230"/>
      <c r="N957" s="80"/>
      <c r="O957" s="80"/>
      <c r="P957" s="80"/>
      <c r="Q957" s="80"/>
      <c r="R957" s="80"/>
      <c r="S957" s="80"/>
      <c r="T957" s="81"/>
      <c r="AT957" s="18" t="s">
        <v>145</v>
      </c>
      <c r="AU957" s="18" t="s">
        <v>81</v>
      </c>
    </row>
    <row r="958" spans="2:51" s="12" customFormat="1" ht="12">
      <c r="B958" s="231"/>
      <c r="C958" s="232"/>
      <c r="D958" s="228" t="s">
        <v>147</v>
      </c>
      <c r="E958" s="233" t="s">
        <v>19</v>
      </c>
      <c r="F958" s="234" t="s">
        <v>148</v>
      </c>
      <c r="G958" s="232"/>
      <c r="H958" s="233" t="s">
        <v>19</v>
      </c>
      <c r="I958" s="235"/>
      <c r="J958" s="232"/>
      <c r="K958" s="232"/>
      <c r="L958" s="236"/>
      <c r="M958" s="237"/>
      <c r="N958" s="238"/>
      <c r="O958" s="238"/>
      <c r="P958" s="238"/>
      <c r="Q958" s="238"/>
      <c r="R958" s="238"/>
      <c r="S958" s="238"/>
      <c r="T958" s="239"/>
      <c r="AT958" s="240" t="s">
        <v>147</v>
      </c>
      <c r="AU958" s="240" t="s">
        <v>81</v>
      </c>
      <c r="AV958" s="12" t="s">
        <v>79</v>
      </c>
      <c r="AW958" s="12" t="s">
        <v>34</v>
      </c>
      <c r="AX958" s="12" t="s">
        <v>72</v>
      </c>
      <c r="AY958" s="240" t="s">
        <v>136</v>
      </c>
    </row>
    <row r="959" spans="2:51" s="12" customFormat="1" ht="12">
      <c r="B959" s="231"/>
      <c r="C959" s="232"/>
      <c r="D959" s="228" t="s">
        <v>147</v>
      </c>
      <c r="E959" s="233" t="s">
        <v>19</v>
      </c>
      <c r="F959" s="234" t="s">
        <v>1806</v>
      </c>
      <c r="G959" s="232"/>
      <c r="H959" s="233" t="s">
        <v>19</v>
      </c>
      <c r="I959" s="235"/>
      <c r="J959" s="232"/>
      <c r="K959" s="232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147</v>
      </c>
      <c r="AU959" s="240" t="s">
        <v>81</v>
      </c>
      <c r="AV959" s="12" t="s">
        <v>79</v>
      </c>
      <c r="AW959" s="12" t="s">
        <v>34</v>
      </c>
      <c r="AX959" s="12" t="s">
        <v>72</v>
      </c>
      <c r="AY959" s="240" t="s">
        <v>136</v>
      </c>
    </row>
    <row r="960" spans="2:51" s="13" customFormat="1" ht="12">
      <c r="B960" s="241"/>
      <c r="C960" s="242"/>
      <c r="D960" s="228" t="s">
        <v>147</v>
      </c>
      <c r="E960" s="243" t="s">
        <v>19</v>
      </c>
      <c r="F960" s="244" t="s">
        <v>81</v>
      </c>
      <c r="G960" s="242"/>
      <c r="H960" s="245">
        <v>2</v>
      </c>
      <c r="I960" s="246"/>
      <c r="J960" s="242"/>
      <c r="K960" s="242"/>
      <c r="L960" s="247"/>
      <c r="M960" s="248"/>
      <c r="N960" s="249"/>
      <c r="O960" s="249"/>
      <c r="P960" s="249"/>
      <c r="Q960" s="249"/>
      <c r="R960" s="249"/>
      <c r="S960" s="249"/>
      <c r="T960" s="250"/>
      <c r="AT960" s="251" t="s">
        <v>147</v>
      </c>
      <c r="AU960" s="251" t="s">
        <v>81</v>
      </c>
      <c r="AV960" s="13" t="s">
        <v>81</v>
      </c>
      <c r="AW960" s="13" t="s">
        <v>34</v>
      </c>
      <c r="AX960" s="13" t="s">
        <v>72</v>
      </c>
      <c r="AY960" s="251" t="s">
        <v>136</v>
      </c>
    </row>
    <row r="961" spans="2:51" s="14" customFormat="1" ht="12">
      <c r="B961" s="252"/>
      <c r="C961" s="253"/>
      <c r="D961" s="228" t="s">
        <v>147</v>
      </c>
      <c r="E961" s="254" t="s">
        <v>19</v>
      </c>
      <c r="F961" s="255" t="s">
        <v>150</v>
      </c>
      <c r="G961" s="253"/>
      <c r="H961" s="256">
        <v>2</v>
      </c>
      <c r="I961" s="257"/>
      <c r="J961" s="253"/>
      <c r="K961" s="253"/>
      <c r="L961" s="258"/>
      <c r="M961" s="259"/>
      <c r="N961" s="260"/>
      <c r="O961" s="260"/>
      <c r="P961" s="260"/>
      <c r="Q961" s="260"/>
      <c r="R961" s="260"/>
      <c r="S961" s="260"/>
      <c r="T961" s="261"/>
      <c r="AT961" s="262" t="s">
        <v>147</v>
      </c>
      <c r="AU961" s="262" t="s">
        <v>81</v>
      </c>
      <c r="AV961" s="14" t="s">
        <v>143</v>
      </c>
      <c r="AW961" s="14" t="s">
        <v>34</v>
      </c>
      <c r="AX961" s="14" t="s">
        <v>79</v>
      </c>
      <c r="AY961" s="262" t="s">
        <v>136</v>
      </c>
    </row>
    <row r="962" spans="2:63" s="11" customFormat="1" ht="22.8" customHeight="1">
      <c r="B962" s="200"/>
      <c r="C962" s="201"/>
      <c r="D962" s="202" t="s">
        <v>71</v>
      </c>
      <c r="E962" s="214" t="s">
        <v>203</v>
      </c>
      <c r="F962" s="214" t="s">
        <v>1002</v>
      </c>
      <c r="G962" s="201"/>
      <c r="H962" s="201"/>
      <c r="I962" s="204"/>
      <c r="J962" s="215">
        <f>BK962</f>
        <v>0</v>
      </c>
      <c r="K962" s="201"/>
      <c r="L962" s="206"/>
      <c r="M962" s="207"/>
      <c r="N962" s="208"/>
      <c r="O962" s="208"/>
      <c r="P962" s="209">
        <f>SUM(P963:P1035)</f>
        <v>0</v>
      </c>
      <c r="Q962" s="208"/>
      <c r="R962" s="209">
        <f>SUM(R963:R1035)</f>
        <v>0.1146982</v>
      </c>
      <c r="S962" s="208"/>
      <c r="T962" s="210">
        <f>SUM(T963:T1035)</f>
        <v>8.7006</v>
      </c>
      <c r="AR962" s="211" t="s">
        <v>79</v>
      </c>
      <c r="AT962" s="212" t="s">
        <v>71</v>
      </c>
      <c r="AU962" s="212" t="s">
        <v>79</v>
      </c>
      <c r="AY962" s="211" t="s">
        <v>136</v>
      </c>
      <c r="BK962" s="213">
        <f>SUM(BK963:BK1035)</f>
        <v>0</v>
      </c>
    </row>
    <row r="963" spans="2:65" s="1" customFormat="1" ht="20.4" customHeight="1">
      <c r="B963" s="39"/>
      <c r="C963" s="216" t="s">
        <v>1807</v>
      </c>
      <c r="D963" s="216" t="s">
        <v>138</v>
      </c>
      <c r="E963" s="217" t="s">
        <v>1004</v>
      </c>
      <c r="F963" s="218" t="s">
        <v>1005</v>
      </c>
      <c r="G963" s="219" t="s">
        <v>192</v>
      </c>
      <c r="H963" s="220">
        <v>18.8</v>
      </c>
      <c r="I963" s="221"/>
      <c r="J963" s="222">
        <f>ROUND(I963*H963,2)</f>
        <v>0</v>
      </c>
      <c r="K963" s="218" t="s">
        <v>142</v>
      </c>
      <c r="L963" s="44"/>
      <c r="M963" s="223" t="s">
        <v>19</v>
      </c>
      <c r="N963" s="224" t="s">
        <v>43</v>
      </c>
      <c r="O963" s="80"/>
      <c r="P963" s="225">
        <f>O963*H963</f>
        <v>0</v>
      </c>
      <c r="Q963" s="225">
        <v>3E-05</v>
      </c>
      <c r="R963" s="225">
        <f>Q963*H963</f>
        <v>0.000564</v>
      </c>
      <c r="S963" s="225">
        <v>0</v>
      </c>
      <c r="T963" s="226">
        <f>S963*H963</f>
        <v>0</v>
      </c>
      <c r="AR963" s="18" t="s">
        <v>143</v>
      </c>
      <c r="AT963" s="18" t="s">
        <v>138</v>
      </c>
      <c r="AU963" s="18" t="s">
        <v>81</v>
      </c>
      <c r="AY963" s="18" t="s">
        <v>136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18" t="s">
        <v>79</v>
      </c>
      <c r="BK963" s="227">
        <f>ROUND(I963*H963,2)</f>
        <v>0</v>
      </c>
      <c r="BL963" s="18" t="s">
        <v>143</v>
      </c>
      <c r="BM963" s="18" t="s">
        <v>1808</v>
      </c>
    </row>
    <row r="964" spans="2:47" s="1" customFormat="1" ht="12">
      <c r="B964" s="39"/>
      <c r="C964" s="40"/>
      <c r="D964" s="228" t="s">
        <v>145</v>
      </c>
      <c r="E964" s="40"/>
      <c r="F964" s="229" t="s">
        <v>1007</v>
      </c>
      <c r="G964" s="40"/>
      <c r="H964" s="40"/>
      <c r="I964" s="143"/>
      <c r="J964" s="40"/>
      <c r="K964" s="40"/>
      <c r="L964" s="44"/>
      <c r="M964" s="230"/>
      <c r="N964" s="80"/>
      <c r="O964" s="80"/>
      <c r="P964" s="80"/>
      <c r="Q964" s="80"/>
      <c r="R964" s="80"/>
      <c r="S964" s="80"/>
      <c r="T964" s="81"/>
      <c r="AT964" s="18" t="s">
        <v>145</v>
      </c>
      <c r="AU964" s="18" t="s">
        <v>81</v>
      </c>
    </row>
    <row r="965" spans="2:51" s="12" customFormat="1" ht="12">
      <c r="B965" s="231"/>
      <c r="C965" s="232"/>
      <c r="D965" s="228" t="s">
        <v>147</v>
      </c>
      <c r="E965" s="233" t="s">
        <v>19</v>
      </c>
      <c r="F965" s="234" t="s">
        <v>817</v>
      </c>
      <c r="G965" s="232"/>
      <c r="H965" s="233" t="s">
        <v>19</v>
      </c>
      <c r="I965" s="235"/>
      <c r="J965" s="232"/>
      <c r="K965" s="232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147</v>
      </c>
      <c r="AU965" s="240" t="s">
        <v>81</v>
      </c>
      <c r="AV965" s="12" t="s">
        <v>79</v>
      </c>
      <c r="AW965" s="12" t="s">
        <v>34</v>
      </c>
      <c r="AX965" s="12" t="s">
        <v>72</v>
      </c>
      <c r="AY965" s="240" t="s">
        <v>136</v>
      </c>
    </row>
    <row r="966" spans="2:51" s="12" customFormat="1" ht="12">
      <c r="B966" s="231"/>
      <c r="C966" s="232"/>
      <c r="D966" s="228" t="s">
        <v>147</v>
      </c>
      <c r="E966" s="233" t="s">
        <v>19</v>
      </c>
      <c r="F966" s="234" t="s">
        <v>1008</v>
      </c>
      <c r="G966" s="232"/>
      <c r="H966" s="233" t="s">
        <v>19</v>
      </c>
      <c r="I966" s="235"/>
      <c r="J966" s="232"/>
      <c r="K966" s="232"/>
      <c r="L966" s="236"/>
      <c r="M966" s="237"/>
      <c r="N966" s="238"/>
      <c r="O966" s="238"/>
      <c r="P966" s="238"/>
      <c r="Q966" s="238"/>
      <c r="R966" s="238"/>
      <c r="S966" s="238"/>
      <c r="T966" s="239"/>
      <c r="AT966" s="240" t="s">
        <v>147</v>
      </c>
      <c r="AU966" s="240" t="s">
        <v>81</v>
      </c>
      <c r="AV966" s="12" t="s">
        <v>79</v>
      </c>
      <c r="AW966" s="12" t="s">
        <v>34</v>
      </c>
      <c r="AX966" s="12" t="s">
        <v>72</v>
      </c>
      <c r="AY966" s="240" t="s">
        <v>136</v>
      </c>
    </row>
    <row r="967" spans="2:51" s="13" customFormat="1" ht="12">
      <c r="B967" s="241"/>
      <c r="C967" s="242"/>
      <c r="D967" s="228" t="s">
        <v>147</v>
      </c>
      <c r="E967" s="243" t="s">
        <v>19</v>
      </c>
      <c r="F967" s="244" t="s">
        <v>1809</v>
      </c>
      <c r="G967" s="242"/>
      <c r="H967" s="245">
        <v>5.2</v>
      </c>
      <c r="I967" s="246"/>
      <c r="J967" s="242"/>
      <c r="K967" s="242"/>
      <c r="L967" s="247"/>
      <c r="M967" s="248"/>
      <c r="N967" s="249"/>
      <c r="O967" s="249"/>
      <c r="P967" s="249"/>
      <c r="Q967" s="249"/>
      <c r="R967" s="249"/>
      <c r="S967" s="249"/>
      <c r="T967" s="250"/>
      <c r="AT967" s="251" t="s">
        <v>147</v>
      </c>
      <c r="AU967" s="251" t="s">
        <v>81</v>
      </c>
      <c r="AV967" s="13" t="s">
        <v>81</v>
      </c>
      <c r="AW967" s="13" t="s">
        <v>34</v>
      </c>
      <c r="AX967" s="13" t="s">
        <v>72</v>
      </c>
      <c r="AY967" s="251" t="s">
        <v>136</v>
      </c>
    </row>
    <row r="968" spans="2:51" s="13" customFormat="1" ht="12">
      <c r="B968" s="241"/>
      <c r="C968" s="242"/>
      <c r="D968" s="228" t="s">
        <v>147</v>
      </c>
      <c r="E968" s="243" t="s">
        <v>19</v>
      </c>
      <c r="F968" s="244" t="s">
        <v>1810</v>
      </c>
      <c r="G968" s="242"/>
      <c r="H968" s="245">
        <v>10.2</v>
      </c>
      <c r="I968" s="246"/>
      <c r="J968" s="242"/>
      <c r="K968" s="242"/>
      <c r="L968" s="247"/>
      <c r="M968" s="248"/>
      <c r="N968" s="249"/>
      <c r="O968" s="249"/>
      <c r="P968" s="249"/>
      <c r="Q968" s="249"/>
      <c r="R968" s="249"/>
      <c r="S968" s="249"/>
      <c r="T968" s="250"/>
      <c r="AT968" s="251" t="s">
        <v>147</v>
      </c>
      <c r="AU968" s="251" t="s">
        <v>81</v>
      </c>
      <c r="AV968" s="13" t="s">
        <v>81</v>
      </c>
      <c r="AW968" s="13" t="s">
        <v>34</v>
      </c>
      <c r="AX968" s="13" t="s">
        <v>72</v>
      </c>
      <c r="AY968" s="251" t="s">
        <v>136</v>
      </c>
    </row>
    <row r="969" spans="2:51" s="13" customFormat="1" ht="12">
      <c r="B969" s="241"/>
      <c r="C969" s="242"/>
      <c r="D969" s="228" t="s">
        <v>147</v>
      </c>
      <c r="E969" s="243" t="s">
        <v>19</v>
      </c>
      <c r="F969" s="244" t="s">
        <v>1811</v>
      </c>
      <c r="G969" s="242"/>
      <c r="H969" s="245">
        <v>3.4</v>
      </c>
      <c r="I969" s="246"/>
      <c r="J969" s="242"/>
      <c r="K969" s="242"/>
      <c r="L969" s="247"/>
      <c r="M969" s="248"/>
      <c r="N969" s="249"/>
      <c r="O969" s="249"/>
      <c r="P969" s="249"/>
      <c r="Q969" s="249"/>
      <c r="R969" s="249"/>
      <c r="S969" s="249"/>
      <c r="T969" s="250"/>
      <c r="AT969" s="251" t="s">
        <v>147</v>
      </c>
      <c r="AU969" s="251" t="s">
        <v>81</v>
      </c>
      <c r="AV969" s="13" t="s">
        <v>81</v>
      </c>
      <c r="AW969" s="13" t="s">
        <v>34</v>
      </c>
      <c r="AX969" s="13" t="s">
        <v>72</v>
      </c>
      <c r="AY969" s="251" t="s">
        <v>136</v>
      </c>
    </row>
    <row r="970" spans="2:51" s="14" customFormat="1" ht="12">
      <c r="B970" s="252"/>
      <c r="C970" s="253"/>
      <c r="D970" s="228" t="s">
        <v>147</v>
      </c>
      <c r="E970" s="254" t="s">
        <v>19</v>
      </c>
      <c r="F970" s="255" t="s">
        <v>150</v>
      </c>
      <c r="G970" s="253"/>
      <c r="H970" s="256">
        <v>18.8</v>
      </c>
      <c r="I970" s="257"/>
      <c r="J970" s="253"/>
      <c r="K970" s="253"/>
      <c r="L970" s="258"/>
      <c r="M970" s="259"/>
      <c r="N970" s="260"/>
      <c r="O970" s="260"/>
      <c r="P970" s="260"/>
      <c r="Q970" s="260"/>
      <c r="R970" s="260"/>
      <c r="S970" s="260"/>
      <c r="T970" s="261"/>
      <c r="AT970" s="262" t="s">
        <v>147</v>
      </c>
      <c r="AU970" s="262" t="s">
        <v>81</v>
      </c>
      <c r="AV970" s="14" t="s">
        <v>143</v>
      </c>
      <c r="AW970" s="14" t="s">
        <v>34</v>
      </c>
      <c r="AX970" s="14" t="s">
        <v>79</v>
      </c>
      <c r="AY970" s="262" t="s">
        <v>136</v>
      </c>
    </row>
    <row r="971" spans="2:65" s="1" customFormat="1" ht="20.4" customHeight="1">
      <c r="B971" s="39"/>
      <c r="C971" s="216" t="s">
        <v>1812</v>
      </c>
      <c r="D971" s="216" t="s">
        <v>138</v>
      </c>
      <c r="E971" s="217" t="s">
        <v>1813</v>
      </c>
      <c r="F971" s="218" t="s">
        <v>1814</v>
      </c>
      <c r="G971" s="219" t="s">
        <v>158</v>
      </c>
      <c r="H971" s="220">
        <v>1</v>
      </c>
      <c r="I971" s="221"/>
      <c r="J971" s="222">
        <f>ROUND(I971*H971,2)</f>
        <v>0</v>
      </c>
      <c r="K971" s="218" t="s">
        <v>142</v>
      </c>
      <c r="L971" s="44"/>
      <c r="M971" s="223" t="s">
        <v>19</v>
      </c>
      <c r="N971" s="224" t="s">
        <v>43</v>
      </c>
      <c r="O971" s="80"/>
      <c r="P971" s="225">
        <f>O971*H971</f>
        <v>0</v>
      </c>
      <c r="Q971" s="225">
        <v>0.00113</v>
      </c>
      <c r="R971" s="225">
        <f>Q971*H971</f>
        <v>0.00113</v>
      </c>
      <c r="S971" s="225">
        <v>0</v>
      </c>
      <c r="T971" s="226">
        <f>S971*H971</f>
        <v>0</v>
      </c>
      <c r="AR971" s="18" t="s">
        <v>143</v>
      </c>
      <c r="AT971" s="18" t="s">
        <v>138</v>
      </c>
      <c r="AU971" s="18" t="s">
        <v>81</v>
      </c>
      <c r="AY971" s="18" t="s">
        <v>136</v>
      </c>
      <c r="BE971" s="227">
        <f>IF(N971="základní",J971,0)</f>
        <v>0</v>
      </c>
      <c r="BF971" s="227">
        <f>IF(N971="snížená",J971,0)</f>
        <v>0</v>
      </c>
      <c r="BG971" s="227">
        <f>IF(N971="zákl. přenesená",J971,0)</f>
        <v>0</v>
      </c>
      <c r="BH971" s="227">
        <f>IF(N971="sníž. přenesená",J971,0)</f>
        <v>0</v>
      </c>
      <c r="BI971" s="227">
        <f>IF(N971="nulová",J971,0)</f>
        <v>0</v>
      </c>
      <c r="BJ971" s="18" t="s">
        <v>79</v>
      </c>
      <c r="BK971" s="227">
        <f>ROUND(I971*H971,2)</f>
        <v>0</v>
      </c>
      <c r="BL971" s="18" t="s">
        <v>143</v>
      </c>
      <c r="BM971" s="18" t="s">
        <v>1815</v>
      </c>
    </row>
    <row r="972" spans="2:47" s="1" customFormat="1" ht="12">
      <c r="B972" s="39"/>
      <c r="C972" s="40"/>
      <c r="D972" s="228" t="s">
        <v>145</v>
      </c>
      <c r="E972" s="40"/>
      <c r="F972" s="229" t="s">
        <v>1816</v>
      </c>
      <c r="G972" s="40"/>
      <c r="H972" s="40"/>
      <c r="I972" s="143"/>
      <c r="J972" s="40"/>
      <c r="K972" s="40"/>
      <c r="L972" s="44"/>
      <c r="M972" s="230"/>
      <c r="N972" s="80"/>
      <c r="O972" s="80"/>
      <c r="P972" s="80"/>
      <c r="Q972" s="80"/>
      <c r="R972" s="80"/>
      <c r="S972" s="80"/>
      <c r="T972" s="81"/>
      <c r="AT972" s="18" t="s">
        <v>145</v>
      </c>
      <c r="AU972" s="18" t="s">
        <v>81</v>
      </c>
    </row>
    <row r="973" spans="2:51" s="12" customFormat="1" ht="12">
      <c r="B973" s="231"/>
      <c r="C973" s="232"/>
      <c r="D973" s="228" t="s">
        <v>147</v>
      </c>
      <c r="E973" s="233" t="s">
        <v>19</v>
      </c>
      <c r="F973" s="234" t="s">
        <v>148</v>
      </c>
      <c r="G973" s="232"/>
      <c r="H973" s="233" t="s">
        <v>19</v>
      </c>
      <c r="I973" s="235"/>
      <c r="J973" s="232"/>
      <c r="K973" s="232"/>
      <c r="L973" s="236"/>
      <c r="M973" s="237"/>
      <c r="N973" s="238"/>
      <c r="O973" s="238"/>
      <c r="P973" s="238"/>
      <c r="Q973" s="238"/>
      <c r="R973" s="238"/>
      <c r="S973" s="238"/>
      <c r="T973" s="239"/>
      <c r="AT973" s="240" t="s">
        <v>147</v>
      </c>
      <c r="AU973" s="240" t="s">
        <v>81</v>
      </c>
      <c r="AV973" s="12" t="s">
        <v>79</v>
      </c>
      <c r="AW973" s="12" t="s">
        <v>34</v>
      </c>
      <c r="AX973" s="12" t="s">
        <v>72</v>
      </c>
      <c r="AY973" s="240" t="s">
        <v>136</v>
      </c>
    </row>
    <row r="974" spans="2:51" s="12" customFormat="1" ht="12">
      <c r="B974" s="231"/>
      <c r="C974" s="232"/>
      <c r="D974" s="228" t="s">
        <v>147</v>
      </c>
      <c r="E974" s="233" t="s">
        <v>19</v>
      </c>
      <c r="F974" s="234" t="s">
        <v>1817</v>
      </c>
      <c r="G974" s="232"/>
      <c r="H974" s="233" t="s">
        <v>19</v>
      </c>
      <c r="I974" s="235"/>
      <c r="J974" s="232"/>
      <c r="K974" s="232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147</v>
      </c>
      <c r="AU974" s="240" t="s">
        <v>81</v>
      </c>
      <c r="AV974" s="12" t="s">
        <v>79</v>
      </c>
      <c r="AW974" s="12" t="s">
        <v>34</v>
      </c>
      <c r="AX974" s="12" t="s">
        <v>72</v>
      </c>
      <c r="AY974" s="240" t="s">
        <v>136</v>
      </c>
    </row>
    <row r="975" spans="2:51" s="13" customFormat="1" ht="12">
      <c r="B975" s="241"/>
      <c r="C975" s="242"/>
      <c r="D975" s="228" t="s">
        <v>147</v>
      </c>
      <c r="E975" s="243" t="s">
        <v>19</v>
      </c>
      <c r="F975" s="244" t="s">
        <v>79</v>
      </c>
      <c r="G975" s="242"/>
      <c r="H975" s="245">
        <v>1</v>
      </c>
      <c r="I975" s="246"/>
      <c r="J975" s="242"/>
      <c r="K975" s="242"/>
      <c r="L975" s="247"/>
      <c r="M975" s="248"/>
      <c r="N975" s="249"/>
      <c r="O975" s="249"/>
      <c r="P975" s="249"/>
      <c r="Q975" s="249"/>
      <c r="R975" s="249"/>
      <c r="S975" s="249"/>
      <c r="T975" s="250"/>
      <c r="AT975" s="251" t="s">
        <v>147</v>
      </c>
      <c r="AU975" s="251" t="s">
        <v>81</v>
      </c>
      <c r="AV975" s="13" t="s">
        <v>81</v>
      </c>
      <c r="AW975" s="13" t="s">
        <v>34</v>
      </c>
      <c r="AX975" s="13" t="s">
        <v>72</v>
      </c>
      <c r="AY975" s="251" t="s">
        <v>136</v>
      </c>
    </row>
    <row r="976" spans="2:51" s="14" customFormat="1" ht="12">
      <c r="B976" s="252"/>
      <c r="C976" s="253"/>
      <c r="D976" s="228" t="s">
        <v>147</v>
      </c>
      <c r="E976" s="254" t="s">
        <v>19</v>
      </c>
      <c r="F976" s="255" t="s">
        <v>150</v>
      </c>
      <c r="G976" s="253"/>
      <c r="H976" s="256">
        <v>1</v>
      </c>
      <c r="I976" s="257"/>
      <c r="J976" s="253"/>
      <c r="K976" s="253"/>
      <c r="L976" s="258"/>
      <c r="M976" s="259"/>
      <c r="N976" s="260"/>
      <c r="O976" s="260"/>
      <c r="P976" s="260"/>
      <c r="Q976" s="260"/>
      <c r="R976" s="260"/>
      <c r="S976" s="260"/>
      <c r="T976" s="261"/>
      <c r="AT976" s="262" t="s">
        <v>147</v>
      </c>
      <c r="AU976" s="262" t="s">
        <v>81</v>
      </c>
      <c r="AV976" s="14" t="s">
        <v>143</v>
      </c>
      <c r="AW976" s="14" t="s">
        <v>34</v>
      </c>
      <c r="AX976" s="14" t="s">
        <v>79</v>
      </c>
      <c r="AY976" s="262" t="s">
        <v>136</v>
      </c>
    </row>
    <row r="977" spans="2:65" s="1" customFormat="1" ht="20.4" customHeight="1">
      <c r="B977" s="39"/>
      <c r="C977" s="216" t="s">
        <v>1818</v>
      </c>
      <c r="D977" s="216" t="s">
        <v>138</v>
      </c>
      <c r="E977" s="217" t="s">
        <v>1013</v>
      </c>
      <c r="F977" s="218" t="s">
        <v>1014</v>
      </c>
      <c r="G977" s="219" t="s">
        <v>141</v>
      </c>
      <c r="H977" s="220">
        <v>5.64</v>
      </c>
      <c r="I977" s="221"/>
      <c r="J977" s="222">
        <f>ROUND(I977*H977,2)</f>
        <v>0</v>
      </c>
      <c r="K977" s="218" t="s">
        <v>142</v>
      </c>
      <c r="L977" s="44"/>
      <c r="M977" s="223" t="s">
        <v>19</v>
      </c>
      <c r="N977" s="224" t="s">
        <v>43</v>
      </c>
      <c r="O977" s="80"/>
      <c r="P977" s="225">
        <f>O977*H977</f>
        <v>0</v>
      </c>
      <c r="Q977" s="225">
        <v>0.00063</v>
      </c>
      <c r="R977" s="225">
        <f>Q977*H977</f>
        <v>0.0035532</v>
      </c>
      <c r="S977" s="225">
        <v>0</v>
      </c>
      <c r="T977" s="226">
        <f>S977*H977</f>
        <v>0</v>
      </c>
      <c r="AR977" s="18" t="s">
        <v>143</v>
      </c>
      <c r="AT977" s="18" t="s">
        <v>138</v>
      </c>
      <c r="AU977" s="18" t="s">
        <v>81</v>
      </c>
      <c r="AY977" s="18" t="s">
        <v>136</v>
      </c>
      <c r="BE977" s="227">
        <f>IF(N977="základní",J977,0)</f>
        <v>0</v>
      </c>
      <c r="BF977" s="227">
        <f>IF(N977="snížená",J977,0)</f>
        <v>0</v>
      </c>
      <c r="BG977" s="227">
        <f>IF(N977="zákl. přenesená",J977,0)</f>
        <v>0</v>
      </c>
      <c r="BH977" s="227">
        <f>IF(N977="sníž. přenesená",J977,0)</f>
        <v>0</v>
      </c>
      <c r="BI977" s="227">
        <f>IF(N977="nulová",J977,0)</f>
        <v>0</v>
      </c>
      <c r="BJ977" s="18" t="s">
        <v>79</v>
      </c>
      <c r="BK977" s="227">
        <f>ROUND(I977*H977,2)</f>
        <v>0</v>
      </c>
      <c r="BL977" s="18" t="s">
        <v>143</v>
      </c>
      <c r="BM977" s="18" t="s">
        <v>1819</v>
      </c>
    </row>
    <row r="978" spans="2:47" s="1" customFormat="1" ht="12">
      <c r="B978" s="39"/>
      <c r="C978" s="40"/>
      <c r="D978" s="228" t="s">
        <v>145</v>
      </c>
      <c r="E978" s="40"/>
      <c r="F978" s="229" t="s">
        <v>1016</v>
      </c>
      <c r="G978" s="40"/>
      <c r="H978" s="40"/>
      <c r="I978" s="143"/>
      <c r="J978" s="40"/>
      <c r="K978" s="40"/>
      <c r="L978" s="44"/>
      <c r="M978" s="230"/>
      <c r="N978" s="80"/>
      <c r="O978" s="80"/>
      <c r="P978" s="80"/>
      <c r="Q978" s="80"/>
      <c r="R978" s="80"/>
      <c r="S978" s="80"/>
      <c r="T978" s="81"/>
      <c r="AT978" s="18" t="s">
        <v>145</v>
      </c>
      <c r="AU978" s="18" t="s">
        <v>81</v>
      </c>
    </row>
    <row r="979" spans="2:51" s="12" customFormat="1" ht="12">
      <c r="B979" s="231"/>
      <c r="C979" s="232"/>
      <c r="D979" s="228" t="s">
        <v>147</v>
      </c>
      <c r="E979" s="233" t="s">
        <v>19</v>
      </c>
      <c r="F979" s="234" t="s">
        <v>817</v>
      </c>
      <c r="G979" s="232"/>
      <c r="H979" s="233" t="s">
        <v>19</v>
      </c>
      <c r="I979" s="235"/>
      <c r="J979" s="232"/>
      <c r="K979" s="232"/>
      <c r="L979" s="236"/>
      <c r="M979" s="237"/>
      <c r="N979" s="238"/>
      <c r="O979" s="238"/>
      <c r="P979" s="238"/>
      <c r="Q979" s="238"/>
      <c r="R979" s="238"/>
      <c r="S979" s="238"/>
      <c r="T979" s="239"/>
      <c r="AT979" s="240" t="s">
        <v>147</v>
      </c>
      <c r="AU979" s="240" t="s">
        <v>81</v>
      </c>
      <c r="AV979" s="12" t="s">
        <v>79</v>
      </c>
      <c r="AW979" s="12" t="s">
        <v>34</v>
      </c>
      <c r="AX979" s="12" t="s">
        <v>72</v>
      </c>
      <c r="AY979" s="240" t="s">
        <v>136</v>
      </c>
    </row>
    <row r="980" spans="2:51" s="12" customFormat="1" ht="12">
      <c r="B980" s="231"/>
      <c r="C980" s="232"/>
      <c r="D980" s="228" t="s">
        <v>147</v>
      </c>
      <c r="E980" s="233" t="s">
        <v>19</v>
      </c>
      <c r="F980" s="234" t="s">
        <v>1017</v>
      </c>
      <c r="G980" s="232"/>
      <c r="H980" s="233" t="s">
        <v>19</v>
      </c>
      <c r="I980" s="235"/>
      <c r="J980" s="232"/>
      <c r="K980" s="232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147</v>
      </c>
      <c r="AU980" s="240" t="s">
        <v>81</v>
      </c>
      <c r="AV980" s="12" t="s">
        <v>79</v>
      </c>
      <c r="AW980" s="12" t="s">
        <v>34</v>
      </c>
      <c r="AX980" s="12" t="s">
        <v>72</v>
      </c>
      <c r="AY980" s="240" t="s">
        <v>136</v>
      </c>
    </row>
    <row r="981" spans="2:51" s="12" customFormat="1" ht="12">
      <c r="B981" s="231"/>
      <c r="C981" s="232"/>
      <c r="D981" s="228" t="s">
        <v>147</v>
      </c>
      <c r="E981" s="233" t="s">
        <v>19</v>
      </c>
      <c r="F981" s="234" t="s">
        <v>1008</v>
      </c>
      <c r="G981" s="232"/>
      <c r="H981" s="233" t="s">
        <v>19</v>
      </c>
      <c r="I981" s="235"/>
      <c r="J981" s="232"/>
      <c r="K981" s="232"/>
      <c r="L981" s="236"/>
      <c r="M981" s="237"/>
      <c r="N981" s="238"/>
      <c r="O981" s="238"/>
      <c r="P981" s="238"/>
      <c r="Q981" s="238"/>
      <c r="R981" s="238"/>
      <c r="S981" s="238"/>
      <c r="T981" s="239"/>
      <c r="AT981" s="240" t="s">
        <v>147</v>
      </c>
      <c r="AU981" s="240" t="s">
        <v>81</v>
      </c>
      <c r="AV981" s="12" t="s">
        <v>79</v>
      </c>
      <c r="AW981" s="12" t="s">
        <v>34</v>
      </c>
      <c r="AX981" s="12" t="s">
        <v>72</v>
      </c>
      <c r="AY981" s="240" t="s">
        <v>136</v>
      </c>
    </row>
    <row r="982" spans="2:51" s="13" customFormat="1" ht="12">
      <c r="B982" s="241"/>
      <c r="C982" s="242"/>
      <c r="D982" s="228" t="s">
        <v>147</v>
      </c>
      <c r="E982" s="243" t="s">
        <v>19</v>
      </c>
      <c r="F982" s="244" t="s">
        <v>1820</v>
      </c>
      <c r="G982" s="242"/>
      <c r="H982" s="245">
        <v>1.56</v>
      </c>
      <c r="I982" s="246"/>
      <c r="J982" s="242"/>
      <c r="K982" s="242"/>
      <c r="L982" s="247"/>
      <c r="M982" s="248"/>
      <c r="N982" s="249"/>
      <c r="O982" s="249"/>
      <c r="P982" s="249"/>
      <c r="Q982" s="249"/>
      <c r="R982" s="249"/>
      <c r="S982" s="249"/>
      <c r="T982" s="250"/>
      <c r="AT982" s="251" t="s">
        <v>147</v>
      </c>
      <c r="AU982" s="251" t="s">
        <v>81</v>
      </c>
      <c r="AV982" s="13" t="s">
        <v>81</v>
      </c>
      <c r="AW982" s="13" t="s">
        <v>34</v>
      </c>
      <c r="AX982" s="13" t="s">
        <v>72</v>
      </c>
      <c r="AY982" s="251" t="s">
        <v>136</v>
      </c>
    </row>
    <row r="983" spans="2:51" s="13" customFormat="1" ht="12">
      <c r="B983" s="241"/>
      <c r="C983" s="242"/>
      <c r="D983" s="228" t="s">
        <v>147</v>
      </c>
      <c r="E983" s="243" t="s">
        <v>19</v>
      </c>
      <c r="F983" s="244" t="s">
        <v>1821</v>
      </c>
      <c r="G983" s="242"/>
      <c r="H983" s="245">
        <v>3.06</v>
      </c>
      <c r="I983" s="246"/>
      <c r="J983" s="242"/>
      <c r="K983" s="242"/>
      <c r="L983" s="247"/>
      <c r="M983" s="248"/>
      <c r="N983" s="249"/>
      <c r="O983" s="249"/>
      <c r="P983" s="249"/>
      <c r="Q983" s="249"/>
      <c r="R983" s="249"/>
      <c r="S983" s="249"/>
      <c r="T983" s="250"/>
      <c r="AT983" s="251" t="s">
        <v>147</v>
      </c>
      <c r="AU983" s="251" t="s">
        <v>81</v>
      </c>
      <c r="AV983" s="13" t="s">
        <v>81</v>
      </c>
      <c r="AW983" s="13" t="s">
        <v>34</v>
      </c>
      <c r="AX983" s="13" t="s">
        <v>72</v>
      </c>
      <c r="AY983" s="251" t="s">
        <v>136</v>
      </c>
    </row>
    <row r="984" spans="2:51" s="13" customFormat="1" ht="12">
      <c r="B984" s="241"/>
      <c r="C984" s="242"/>
      <c r="D984" s="228" t="s">
        <v>147</v>
      </c>
      <c r="E984" s="243" t="s">
        <v>19</v>
      </c>
      <c r="F984" s="244" t="s">
        <v>1822</v>
      </c>
      <c r="G984" s="242"/>
      <c r="H984" s="245">
        <v>1.02</v>
      </c>
      <c r="I984" s="246"/>
      <c r="J984" s="242"/>
      <c r="K984" s="242"/>
      <c r="L984" s="247"/>
      <c r="M984" s="248"/>
      <c r="N984" s="249"/>
      <c r="O984" s="249"/>
      <c r="P984" s="249"/>
      <c r="Q984" s="249"/>
      <c r="R984" s="249"/>
      <c r="S984" s="249"/>
      <c r="T984" s="250"/>
      <c r="AT984" s="251" t="s">
        <v>147</v>
      </c>
      <c r="AU984" s="251" t="s">
        <v>81</v>
      </c>
      <c r="AV984" s="13" t="s">
        <v>81</v>
      </c>
      <c r="AW984" s="13" t="s">
        <v>34</v>
      </c>
      <c r="AX984" s="13" t="s">
        <v>72</v>
      </c>
      <c r="AY984" s="251" t="s">
        <v>136</v>
      </c>
    </row>
    <row r="985" spans="2:51" s="14" customFormat="1" ht="12">
      <c r="B985" s="252"/>
      <c r="C985" s="253"/>
      <c r="D985" s="228" t="s">
        <v>147</v>
      </c>
      <c r="E985" s="254" t="s">
        <v>19</v>
      </c>
      <c r="F985" s="255" t="s">
        <v>150</v>
      </c>
      <c r="G985" s="253"/>
      <c r="H985" s="256">
        <v>5.64</v>
      </c>
      <c r="I985" s="257"/>
      <c r="J985" s="253"/>
      <c r="K985" s="253"/>
      <c r="L985" s="258"/>
      <c r="M985" s="259"/>
      <c r="N985" s="260"/>
      <c r="O985" s="260"/>
      <c r="P985" s="260"/>
      <c r="Q985" s="260"/>
      <c r="R985" s="260"/>
      <c r="S985" s="260"/>
      <c r="T985" s="261"/>
      <c r="AT985" s="262" t="s">
        <v>147</v>
      </c>
      <c r="AU985" s="262" t="s">
        <v>81</v>
      </c>
      <c r="AV985" s="14" t="s">
        <v>143</v>
      </c>
      <c r="AW985" s="14" t="s">
        <v>34</v>
      </c>
      <c r="AX985" s="14" t="s">
        <v>79</v>
      </c>
      <c r="AY985" s="262" t="s">
        <v>136</v>
      </c>
    </row>
    <row r="986" spans="2:65" s="1" customFormat="1" ht="20.4" customHeight="1">
      <c r="B986" s="39"/>
      <c r="C986" s="216" t="s">
        <v>1823</v>
      </c>
      <c r="D986" s="216" t="s">
        <v>138</v>
      </c>
      <c r="E986" s="217" t="s">
        <v>1022</v>
      </c>
      <c r="F986" s="218" t="s">
        <v>1023</v>
      </c>
      <c r="G986" s="219" t="s">
        <v>192</v>
      </c>
      <c r="H986" s="220">
        <v>18.8</v>
      </c>
      <c r="I986" s="221"/>
      <c r="J986" s="222">
        <f>ROUND(I986*H986,2)</f>
        <v>0</v>
      </c>
      <c r="K986" s="218" t="s">
        <v>142</v>
      </c>
      <c r="L986" s="44"/>
      <c r="M986" s="223" t="s">
        <v>19</v>
      </c>
      <c r="N986" s="224" t="s">
        <v>43</v>
      </c>
      <c r="O986" s="80"/>
      <c r="P986" s="225">
        <f>O986*H986</f>
        <v>0</v>
      </c>
      <c r="Q986" s="225">
        <v>0.00539</v>
      </c>
      <c r="R986" s="225">
        <f>Q986*H986</f>
        <v>0.101332</v>
      </c>
      <c r="S986" s="225">
        <v>0</v>
      </c>
      <c r="T986" s="226">
        <f>S986*H986</f>
        <v>0</v>
      </c>
      <c r="AR986" s="18" t="s">
        <v>143</v>
      </c>
      <c r="AT986" s="18" t="s">
        <v>138</v>
      </c>
      <c r="AU986" s="18" t="s">
        <v>81</v>
      </c>
      <c r="AY986" s="18" t="s">
        <v>136</v>
      </c>
      <c r="BE986" s="227">
        <f>IF(N986="základní",J986,0)</f>
        <v>0</v>
      </c>
      <c r="BF986" s="227">
        <f>IF(N986="snížená",J986,0)</f>
        <v>0</v>
      </c>
      <c r="BG986" s="227">
        <f>IF(N986="zákl. přenesená",J986,0)</f>
        <v>0</v>
      </c>
      <c r="BH986" s="227">
        <f>IF(N986="sníž. přenesená",J986,0)</f>
        <v>0</v>
      </c>
      <c r="BI986" s="227">
        <f>IF(N986="nulová",J986,0)</f>
        <v>0</v>
      </c>
      <c r="BJ986" s="18" t="s">
        <v>79</v>
      </c>
      <c r="BK986" s="227">
        <f>ROUND(I986*H986,2)</f>
        <v>0</v>
      </c>
      <c r="BL986" s="18" t="s">
        <v>143</v>
      </c>
      <c r="BM986" s="18" t="s">
        <v>1824</v>
      </c>
    </row>
    <row r="987" spans="2:47" s="1" customFormat="1" ht="12">
      <c r="B987" s="39"/>
      <c r="C987" s="40"/>
      <c r="D987" s="228" t="s">
        <v>145</v>
      </c>
      <c r="E987" s="40"/>
      <c r="F987" s="229" t="s">
        <v>1025</v>
      </c>
      <c r="G987" s="40"/>
      <c r="H987" s="40"/>
      <c r="I987" s="143"/>
      <c r="J987" s="40"/>
      <c r="K987" s="40"/>
      <c r="L987" s="44"/>
      <c r="M987" s="230"/>
      <c r="N987" s="80"/>
      <c r="O987" s="80"/>
      <c r="P987" s="80"/>
      <c r="Q987" s="80"/>
      <c r="R987" s="80"/>
      <c r="S987" s="80"/>
      <c r="T987" s="81"/>
      <c r="AT987" s="18" t="s">
        <v>145</v>
      </c>
      <c r="AU987" s="18" t="s">
        <v>81</v>
      </c>
    </row>
    <row r="988" spans="2:51" s="12" customFormat="1" ht="12">
      <c r="B988" s="231"/>
      <c r="C988" s="232"/>
      <c r="D988" s="228" t="s">
        <v>147</v>
      </c>
      <c r="E988" s="233" t="s">
        <v>19</v>
      </c>
      <c r="F988" s="234" t="s">
        <v>817</v>
      </c>
      <c r="G988" s="232"/>
      <c r="H988" s="233" t="s">
        <v>19</v>
      </c>
      <c r="I988" s="235"/>
      <c r="J988" s="232"/>
      <c r="K988" s="232"/>
      <c r="L988" s="236"/>
      <c r="M988" s="237"/>
      <c r="N988" s="238"/>
      <c r="O988" s="238"/>
      <c r="P988" s="238"/>
      <c r="Q988" s="238"/>
      <c r="R988" s="238"/>
      <c r="S988" s="238"/>
      <c r="T988" s="239"/>
      <c r="AT988" s="240" t="s">
        <v>147</v>
      </c>
      <c r="AU988" s="240" t="s">
        <v>81</v>
      </c>
      <c r="AV988" s="12" t="s">
        <v>79</v>
      </c>
      <c r="AW988" s="12" t="s">
        <v>34</v>
      </c>
      <c r="AX988" s="12" t="s">
        <v>72</v>
      </c>
      <c r="AY988" s="240" t="s">
        <v>136</v>
      </c>
    </row>
    <row r="989" spans="2:51" s="12" customFormat="1" ht="12">
      <c r="B989" s="231"/>
      <c r="C989" s="232"/>
      <c r="D989" s="228" t="s">
        <v>147</v>
      </c>
      <c r="E989" s="233" t="s">
        <v>19</v>
      </c>
      <c r="F989" s="234" t="s">
        <v>1026</v>
      </c>
      <c r="G989" s="232"/>
      <c r="H989" s="233" t="s">
        <v>19</v>
      </c>
      <c r="I989" s="235"/>
      <c r="J989" s="232"/>
      <c r="K989" s="232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147</v>
      </c>
      <c r="AU989" s="240" t="s">
        <v>81</v>
      </c>
      <c r="AV989" s="12" t="s">
        <v>79</v>
      </c>
      <c r="AW989" s="12" t="s">
        <v>34</v>
      </c>
      <c r="AX989" s="12" t="s">
        <v>72</v>
      </c>
      <c r="AY989" s="240" t="s">
        <v>136</v>
      </c>
    </row>
    <row r="990" spans="2:51" s="12" customFormat="1" ht="12">
      <c r="B990" s="231"/>
      <c r="C990" s="232"/>
      <c r="D990" s="228" t="s">
        <v>147</v>
      </c>
      <c r="E990" s="233" t="s">
        <v>19</v>
      </c>
      <c r="F990" s="234" t="s">
        <v>1008</v>
      </c>
      <c r="G990" s="232"/>
      <c r="H990" s="233" t="s">
        <v>19</v>
      </c>
      <c r="I990" s="235"/>
      <c r="J990" s="232"/>
      <c r="K990" s="232"/>
      <c r="L990" s="236"/>
      <c r="M990" s="237"/>
      <c r="N990" s="238"/>
      <c r="O990" s="238"/>
      <c r="P990" s="238"/>
      <c r="Q990" s="238"/>
      <c r="R990" s="238"/>
      <c r="S990" s="238"/>
      <c r="T990" s="239"/>
      <c r="AT990" s="240" t="s">
        <v>147</v>
      </c>
      <c r="AU990" s="240" t="s">
        <v>81</v>
      </c>
      <c r="AV990" s="12" t="s">
        <v>79</v>
      </c>
      <c r="AW990" s="12" t="s">
        <v>34</v>
      </c>
      <c r="AX990" s="12" t="s">
        <v>72</v>
      </c>
      <c r="AY990" s="240" t="s">
        <v>136</v>
      </c>
    </row>
    <row r="991" spans="2:51" s="13" customFormat="1" ht="12">
      <c r="B991" s="241"/>
      <c r="C991" s="242"/>
      <c r="D991" s="228" t="s">
        <v>147</v>
      </c>
      <c r="E991" s="243" t="s">
        <v>19</v>
      </c>
      <c r="F991" s="244" t="s">
        <v>1809</v>
      </c>
      <c r="G991" s="242"/>
      <c r="H991" s="245">
        <v>5.2</v>
      </c>
      <c r="I991" s="246"/>
      <c r="J991" s="242"/>
      <c r="K991" s="242"/>
      <c r="L991" s="247"/>
      <c r="M991" s="248"/>
      <c r="N991" s="249"/>
      <c r="O991" s="249"/>
      <c r="P991" s="249"/>
      <c r="Q991" s="249"/>
      <c r="R991" s="249"/>
      <c r="S991" s="249"/>
      <c r="T991" s="250"/>
      <c r="AT991" s="251" t="s">
        <v>147</v>
      </c>
      <c r="AU991" s="251" t="s">
        <v>81</v>
      </c>
      <c r="AV991" s="13" t="s">
        <v>81</v>
      </c>
      <c r="AW991" s="13" t="s">
        <v>34</v>
      </c>
      <c r="AX991" s="13" t="s">
        <v>72</v>
      </c>
      <c r="AY991" s="251" t="s">
        <v>136</v>
      </c>
    </row>
    <row r="992" spans="2:51" s="13" customFormat="1" ht="12">
      <c r="B992" s="241"/>
      <c r="C992" s="242"/>
      <c r="D992" s="228" t="s">
        <v>147</v>
      </c>
      <c r="E992" s="243" t="s">
        <v>19</v>
      </c>
      <c r="F992" s="244" t="s">
        <v>1810</v>
      </c>
      <c r="G992" s="242"/>
      <c r="H992" s="245">
        <v>10.2</v>
      </c>
      <c r="I992" s="246"/>
      <c r="J992" s="242"/>
      <c r="K992" s="242"/>
      <c r="L992" s="247"/>
      <c r="M992" s="248"/>
      <c r="N992" s="249"/>
      <c r="O992" s="249"/>
      <c r="P992" s="249"/>
      <c r="Q992" s="249"/>
      <c r="R992" s="249"/>
      <c r="S992" s="249"/>
      <c r="T992" s="250"/>
      <c r="AT992" s="251" t="s">
        <v>147</v>
      </c>
      <c r="AU992" s="251" t="s">
        <v>81</v>
      </c>
      <c r="AV992" s="13" t="s">
        <v>81</v>
      </c>
      <c r="AW992" s="13" t="s">
        <v>34</v>
      </c>
      <c r="AX992" s="13" t="s">
        <v>72</v>
      </c>
      <c r="AY992" s="251" t="s">
        <v>136</v>
      </c>
    </row>
    <row r="993" spans="2:51" s="13" customFormat="1" ht="12">
      <c r="B993" s="241"/>
      <c r="C993" s="242"/>
      <c r="D993" s="228" t="s">
        <v>147</v>
      </c>
      <c r="E993" s="243" t="s">
        <v>19</v>
      </c>
      <c r="F993" s="244" t="s">
        <v>1811</v>
      </c>
      <c r="G993" s="242"/>
      <c r="H993" s="245">
        <v>3.4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147</v>
      </c>
      <c r="AU993" s="251" t="s">
        <v>81</v>
      </c>
      <c r="AV993" s="13" t="s">
        <v>81</v>
      </c>
      <c r="AW993" s="13" t="s">
        <v>34</v>
      </c>
      <c r="AX993" s="13" t="s">
        <v>72</v>
      </c>
      <c r="AY993" s="251" t="s">
        <v>136</v>
      </c>
    </row>
    <row r="994" spans="2:51" s="14" customFormat="1" ht="12">
      <c r="B994" s="252"/>
      <c r="C994" s="253"/>
      <c r="D994" s="228" t="s">
        <v>147</v>
      </c>
      <c r="E994" s="254" t="s">
        <v>19</v>
      </c>
      <c r="F994" s="255" t="s">
        <v>150</v>
      </c>
      <c r="G994" s="253"/>
      <c r="H994" s="256">
        <v>18.8</v>
      </c>
      <c r="I994" s="257"/>
      <c r="J994" s="253"/>
      <c r="K994" s="253"/>
      <c r="L994" s="258"/>
      <c r="M994" s="259"/>
      <c r="N994" s="260"/>
      <c r="O994" s="260"/>
      <c r="P994" s="260"/>
      <c r="Q994" s="260"/>
      <c r="R994" s="260"/>
      <c r="S994" s="260"/>
      <c r="T994" s="261"/>
      <c r="AT994" s="262" t="s">
        <v>147</v>
      </c>
      <c r="AU994" s="262" t="s">
        <v>81</v>
      </c>
      <c r="AV994" s="14" t="s">
        <v>143</v>
      </c>
      <c r="AW994" s="14" t="s">
        <v>34</v>
      </c>
      <c r="AX994" s="14" t="s">
        <v>79</v>
      </c>
      <c r="AY994" s="262" t="s">
        <v>136</v>
      </c>
    </row>
    <row r="995" spans="2:65" s="1" customFormat="1" ht="20.4" customHeight="1">
      <c r="B995" s="39"/>
      <c r="C995" s="263" t="s">
        <v>1825</v>
      </c>
      <c r="D995" s="263" t="s">
        <v>340</v>
      </c>
      <c r="E995" s="264" t="s">
        <v>1031</v>
      </c>
      <c r="F995" s="265" t="s">
        <v>1032</v>
      </c>
      <c r="G995" s="266" t="s">
        <v>192</v>
      </c>
      <c r="H995" s="267">
        <v>18.8</v>
      </c>
      <c r="I995" s="268"/>
      <c r="J995" s="269">
        <f>ROUND(I995*H995,2)</f>
        <v>0</v>
      </c>
      <c r="K995" s="265" t="s">
        <v>142</v>
      </c>
      <c r="L995" s="270"/>
      <c r="M995" s="271" t="s">
        <v>19</v>
      </c>
      <c r="N995" s="272" t="s">
        <v>43</v>
      </c>
      <c r="O995" s="80"/>
      <c r="P995" s="225">
        <f>O995*H995</f>
        <v>0</v>
      </c>
      <c r="Q995" s="225">
        <v>0.0003</v>
      </c>
      <c r="R995" s="225">
        <f>Q995*H995</f>
        <v>0.00564</v>
      </c>
      <c r="S995" s="225">
        <v>0</v>
      </c>
      <c r="T995" s="226">
        <f>S995*H995</f>
        <v>0</v>
      </c>
      <c r="AR995" s="18" t="s">
        <v>197</v>
      </c>
      <c r="AT995" s="18" t="s">
        <v>340</v>
      </c>
      <c r="AU995" s="18" t="s">
        <v>81</v>
      </c>
      <c r="AY995" s="18" t="s">
        <v>136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18" t="s">
        <v>79</v>
      </c>
      <c r="BK995" s="227">
        <f>ROUND(I995*H995,2)</f>
        <v>0</v>
      </c>
      <c r="BL995" s="18" t="s">
        <v>143</v>
      </c>
      <c r="BM995" s="18" t="s">
        <v>1826</v>
      </c>
    </row>
    <row r="996" spans="2:47" s="1" customFormat="1" ht="12">
      <c r="B996" s="39"/>
      <c r="C996" s="40"/>
      <c r="D996" s="228" t="s">
        <v>145</v>
      </c>
      <c r="E996" s="40"/>
      <c r="F996" s="229" t="s">
        <v>1032</v>
      </c>
      <c r="G996" s="40"/>
      <c r="H996" s="40"/>
      <c r="I996" s="143"/>
      <c r="J996" s="40"/>
      <c r="K996" s="40"/>
      <c r="L996" s="44"/>
      <c r="M996" s="230"/>
      <c r="N996" s="80"/>
      <c r="O996" s="80"/>
      <c r="P996" s="80"/>
      <c r="Q996" s="80"/>
      <c r="R996" s="80"/>
      <c r="S996" s="80"/>
      <c r="T996" s="81"/>
      <c r="AT996" s="18" t="s">
        <v>145</v>
      </c>
      <c r="AU996" s="18" t="s">
        <v>81</v>
      </c>
    </row>
    <row r="997" spans="2:51" s="12" customFormat="1" ht="12">
      <c r="B997" s="231"/>
      <c r="C997" s="232"/>
      <c r="D997" s="228" t="s">
        <v>147</v>
      </c>
      <c r="E997" s="233" t="s">
        <v>19</v>
      </c>
      <c r="F997" s="234" t="s">
        <v>1034</v>
      </c>
      <c r="G997" s="232"/>
      <c r="H997" s="233" t="s">
        <v>19</v>
      </c>
      <c r="I997" s="235"/>
      <c r="J997" s="232"/>
      <c r="K997" s="232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147</v>
      </c>
      <c r="AU997" s="240" t="s">
        <v>81</v>
      </c>
      <c r="AV997" s="12" t="s">
        <v>79</v>
      </c>
      <c r="AW997" s="12" t="s">
        <v>34</v>
      </c>
      <c r="AX997" s="12" t="s">
        <v>72</v>
      </c>
      <c r="AY997" s="240" t="s">
        <v>136</v>
      </c>
    </row>
    <row r="998" spans="2:51" s="13" customFormat="1" ht="12">
      <c r="B998" s="241"/>
      <c r="C998" s="242"/>
      <c r="D998" s="228" t="s">
        <v>147</v>
      </c>
      <c r="E998" s="243" t="s">
        <v>19</v>
      </c>
      <c r="F998" s="244" t="s">
        <v>1827</v>
      </c>
      <c r="G998" s="242"/>
      <c r="H998" s="245">
        <v>18.8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AT998" s="251" t="s">
        <v>147</v>
      </c>
      <c r="AU998" s="251" t="s">
        <v>81</v>
      </c>
      <c r="AV998" s="13" t="s">
        <v>81</v>
      </c>
      <c r="AW998" s="13" t="s">
        <v>34</v>
      </c>
      <c r="AX998" s="13" t="s">
        <v>72</v>
      </c>
      <c r="AY998" s="251" t="s">
        <v>136</v>
      </c>
    </row>
    <row r="999" spans="2:51" s="14" customFormat="1" ht="12">
      <c r="B999" s="252"/>
      <c r="C999" s="253"/>
      <c r="D999" s="228" t="s">
        <v>147</v>
      </c>
      <c r="E999" s="254" t="s">
        <v>19</v>
      </c>
      <c r="F999" s="255" t="s">
        <v>150</v>
      </c>
      <c r="G999" s="253"/>
      <c r="H999" s="256">
        <v>18.8</v>
      </c>
      <c r="I999" s="257"/>
      <c r="J999" s="253"/>
      <c r="K999" s="253"/>
      <c r="L999" s="258"/>
      <c r="M999" s="259"/>
      <c r="N999" s="260"/>
      <c r="O999" s="260"/>
      <c r="P999" s="260"/>
      <c r="Q999" s="260"/>
      <c r="R999" s="260"/>
      <c r="S999" s="260"/>
      <c r="T999" s="261"/>
      <c r="AT999" s="262" t="s">
        <v>147</v>
      </c>
      <c r="AU999" s="262" t="s">
        <v>81</v>
      </c>
      <c r="AV999" s="14" t="s">
        <v>143</v>
      </c>
      <c r="AW999" s="14" t="s">
        <v>34</v>
      </c>
      <c r="AX999" s="14" t="s">
        <v>79</v>
      </c>
      <c r="AY999" s="262" t="s">
        <v>136</v>
      </c>
    </row>
    <row r="1000" spans="2:65" s="1" customFormat="1" ht="20.4" customHeight="1">
      <c r="B1000" s="39"/>
      <c r="C1000" s="216" t="s">
        <v>1828</v>
      </c>
      <c r="D1000" s="216" t="s">
        <v>138</v>
      </c>
      <c r="E1000" s="217" t="s">
        <v>1829</v>
      </c>
      <c r="F1000" s="218" t="s">
        <v>1830</v>
      </c>
      <c r="G1000" s="219" t="s">
        <v>165</v>
      </c>
      <c r="H1000" s="220">
        <v>0.7</v>
      </c>
      <c r="I1000" s="221"/>
      <c r="J1000" s="222">
        <f>ROUND(I1000*H1000,2)</f>
        <v>0</v>
      </c>
      <c r="K1000" s="218" t="s">
        <v>142</v>
      </c>
      <c r="L1000" s="44"/>
      <c r="M1000" s="223" t="s">
        <v>19</v>
      </c>
      <c r="N1000" s="224" t="s">
        <v>43</v>
      </c>
      <c r="O1000" s="80"/>
      <c r="P1000" s="225">
        <f>O1000*H1000</f>
        <v>0</v>
      </c>
      <c r="Q1000" s="225">
        <v>0.00147</v>
      </c>
      <c r="R1000" s="225">
        <f>Q1000*H1000</f>
        <v>0.001029</v>
      </c>
      <c r="S1000" s="225">
        <v>2.447</v>
      </c>
      <c r="T1000" s="226">
        <f>S1000*H1000</f>
        <v>1.7128999999999999</v>
      </c>
      <c r="AR1000" s="18" t="s">
        <v>143</v>
      </c>
      <c r="AT1000" s="18" t="s">
        <v>138</v>
      </c>
      <c r="AU1000" s="18" t="s">
        <v>81</v>
      </c>
      <c r="AY1000" s="18" t="s">
        <v>136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18" t="s">
        <v>79</v>
      </c>
      <c r="BK1000" s="227">
        <f>ROUND(I1000*H1000,2)</f>
        <v>0</v>
      </c>
      <c r="BL1000" s="18" t="s">
        <v>143</v>
      </c>
      <c r="BM1000" s="18" t="s">
        <v>1831</v>
      </c>
    </row>
    <row r="1001" spans="2:47" s="1" customFormat="1" ht="12">
      <c r="B1001" s="39"/>
      <c r="C1001" s="40"/>
      <c r="D1001" s="228" t="s">
        <v>145</v>
      </c>
      <c r="E1001" s="40"/>
      <c r="F1001" s="229" t="s">
        <v>1832</v>
      </c>
      <c r="G1001" s="40"/>
      <c r="H1001" s="40"/>
      <c r="I1001" s="143"/>
      <c r="J1001" s="40"/>
      <c r="K1001" s="40"/>
      <c r="L1001" s="44"/>
      <c r="M1001" s="230"/>
      <c r="N1001" s="80"/>
      <c r="O1001" s="80"/>
      <c r="P1001" s="80"/>
      <c r="Q1001" s="80"/>
      <c r="R1001" s="80"/>
      <c r="S1001" s="80"/>
      <c r="T1001" s="81"/>
      <c r="AT1001" s="18" t="s">
        <v>145</v>
      </c>
      <c r="AU1001" s="18" t="s">
        <v>81</v>
      </c>
    </row>
    <row r="1002" spans="2:51" s="12" customFormat="1" ht="12">
      <c r="B1002" s="231"/>
      <c r="C1002" s="232"/>
      <c r="D1002" s="228" t="s">
        <v>147</v>
      </c>
      <c r="E1002" s="233" t="s">
        <v>19</v>
      </c>
      <c r="F1002" s="234" t="s">
        <v>1697</v>
      </c>
      <c r="G1002" s="232"/>
      <c r="H1002" s="233" t="s">
        <v>19</v>
      </c>
      <c r="I1002" s="235"/>
      <c r="J1002" s="232"/>
      <c r="K1002" s="232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147</v>
      </c>
      <c r="AU1002" s="240" t="s">
        <v>81</v>
      </c>
      <c r="AV1002" s="12" t="s">
        <v>79</v>
      </c>
      <c r="AW1002" s="12" t="s">
        <v>34</v>
      </c>
      <c r="AX1002" s="12" t="s">
        <v>72</v>
      </c>
      <c r="AY1002" s="240" t="s">
        <v>136</v>
      </c>
    </row>
    <row r="1003" spans="2:51" s="12" customFormat="1" ht="12">
      <c r="B1003" s="231"/>
      <c r="C1003" s="232"/>
      <c r="D1003" s="228" t="s">
        <v>147</v>
      </c>
      <c r="E1003" s="233" t="s">
        <v>19</v>
      </c>
      <c r="F1003" s="234" t="s">
        <v>1833</v>
      </c>
      <c r="G1003" s="232"/>
      <c r="H1003" s="233" t="s">
        <v>19</v>
      </c>
      <c r="I1003" s="235"/>
      <c r="J1003" s="232"/>
      <c r="K1003" s="232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147</v>
      </c>
      <c r="AU1003" s="240" t="s">
        <v>81</v>
      </c>
      <c r="AV1003" s="12" t="s">
        <v>79</v>
      </c>
      <c r="AW1003" s="12" t="s">
        <v>34</v>
      </c>
      <c r="AX1003" s="12" t="s">
        <v>72</v>
      </c>
      <c r="AY1003" s="240" t="s">
        <v>136</v>
      </c>
    </row>
    <row r="1004" spans="2:51" s="13" customFormat="1" ht="12">
      <c r="B1004" s="241"/>
      <c r="C1004" s="242"/>
      <c r="D1004" s="228" t="s">
        <v>147</v>
      </c>
      <c r="E1004" s="243" t="s">
        <v>19</v>
      </c>
      <c r="F1004" s="244" t="s">
        <v>1834</v>
      </c>
      <c r="G1004" s="242"/>
      <c r="H1004" s="245">
        <v>0.7</v>
      </c>
      <c r="I1004" s="246"/>
      <c r="J1004" s="242"/>
      <c r="K1004" s="242"/>
      <c r="L1004" s="247"/>
      <c r="M1004" s="248"/>
      <c r="N1004" s="249"/>
      <c r="O1004" s="249"/>
      <c r="P1004" s="249"/>
      <c r="Q1004" s="249"/>
      <c r="R1004" s="249"/>
      <c r="S1004" s="249"/>
      <c r="T1004" s="250"/>
      <c r="AT1004" s="251" t="s">
        <v>147</v>
      </c>
      <c r="AU1004" s="251" t="s">
        <v>81</v>
      </c>
      <c r="AV1004" s="13" t="s">
        <v>81</v>
      </c>
      <c r="AW1004" s="13" t="s">
        <v>34</v>
      </c>
      <c r="AX1004" s="13" t="s">
        <v>72</v>
      </c>
      <c r="AY1004" s="251" t="s">
        <v>136</v>
      </c>
    </row>
    <row r="1005" spans="2:51" s="14" customFormat="1" ht="12">
      <c r="B1005" s="252"/>
      <c r="C1005" s="253"/>
      <c r="D1005" s="228" t="s">
        <v>147</v>
      </c>
      <c r="E1005" s="254" t="s">
        <v>19</v>
      </c>
      <c r="F1005" s="255" t="s">
        <v>150</v>
      </c>
      <c r="G1005" s="253"/>
      <c r="H1005" s="256">
        <v>0.7</v>
      </c>
      <c r="I1005" s="257"/>
      <c r="J1005" s="253"/>
      <c r="K1005" s="253"/>
      <c r="L1005" s="258"/>
      <c r="M1005" s="259"/>
      <c r="N1005" s="260"/>
      <c r="O1005" s="260"/>
      <c r="P1005" s="260"/>
      <c r="Q1005" s="260"/>
      <c r="R1005" s="260"/>
      <c r="S1005" s="260"/>
      <c r="T1005" s="261"/>
      <c r="AT1005" s="262" t="s">
        <v>147</v>
      </c>
      <c r="AU1005" s="262" t="s">
        <v>81</v>
      </c>
      <c r="AV1005" s="14" t="s">
        <v>143</v>
      </c>
      <c r="AW1005" s="14" t="s">
        <v>34</v>
      </c>
      <c r="AX1005" s="14" t="s">
        <v>79</v>
      </c>
      <c r="AY1005" s="262" t="s">
        <v>136</v>
      </c>
    </row>
    <row r="1006" spans="2:65" s="1" customFormat="1" ht="20.4" customHeight="1">
      <c r="B1006" s="39"/>
      <c r="C1006" s="216" t="s">
        <v>1835</v>
      </c>
      <c r="D1006" s="216" t="s">
        <v>138</v>
      </c>
      <c r="E1006" s="217" t="s">
        <v>1037</v>
      </c>
      <c r="F1006" s="218" t="s">
        <v>1038</v>
      </c>
      <c r="G1006" s="219" t="s">
        <v>165</v>
      </c>
      <c r="H1006" s="220">
        <v>1.4</v>
      </c>
      <c r="I1006" s="221"/>
      <c r="J1006" s="222">
        <f>ROUND(I1006*H1006,2)</f>
        <v>0</v>
      </c>
      <c r="K1006" s="218" t="s">
        <v>142</v>
      </c>
      <c r="L1006" s="44"/>
      <c r="M1006" s="223" t="s">
        <v>19</v>
      </c>
      <c r="N1006" s="224" t="s">
        <v>43</v>
      </c>
      <c r="O1006" s="80"/>
      <c r="P1006" s="225">
        <f>O1006*H1006</f>
        <v>0</v>
      </c>
      <c r="Q1006" s="225">
        <v>0</v>
      </c>
      <c r="R1006" s="225">
        <f>Q1006*H1006</f>
        <v>0</v>
      </c>
      <c r="S1006" s="225">
        <v>2.65</v>
      </c>
      <c r="T1006" s="226">
        <f>S1006*H1006</f>
        <v>3.7099999999999995</v>
      </c>
      <c r="AR1006" s="18" t="s">
        <v>143</v>
      </c>
      <c r="AT1006" s="18" t="s">
        <v>138</v>
      </c>
      <c r="AU1006" s="18" t="s">
        <v>81</v>
      </c>
      <c r="AY1006" s="18" t="s">
        <v>136</v>
      </c>
      <c r="BE1006" s="227">
        <f>IF(N1006="základní",J1006,0)</f>
        <v>0</v>
      </c>
      <c r="BF1006" s="227">
        <f>IF(N1006="snížená",J1006,0)</f>
        <v>0</v>
      </c>
      <c r="BG1006" s="227">
        <f>IF(N1006="zákl. přenesená",J1006,0)</f>
        <v>0</v>
      </c>
      <c r="BH1006" s="227">
        <f>IF(N1006="sníž. přenesená",J1006,0)</f>
        <v>0</v>
      </c>
      <c r="BI1006" s="227">
        <f>IF(N1006="nulová",J1006,0)</f>
        <v>0</v>
      </c>
      <c r="BJ1006" s="18" t="s">
        <v>79</v>
      </c>
      <c r="BK1006" s="227">
        <f>ROUND(I1006*H1006,2)</f>
        <v>0</v>
      </c>
      <c r="BL1006" s="18" t="s">
        <v>143</v>
      </c>
      <c r="BM1006" s="18" t="s">
        <v>1836</v>
      </c>
    </row>
    <row r="1007" spans="2:47" s="1" customFormat="1" ht="12">
      <c r="B1007" s="39"/>
      <c r="C1007" s="40"/>
      <c r="D1007" s="228" t="s">
        <v>145</v>
      </c>
      <c r="E1007" s="40"/>
      <c r="F1007" s="229" t="s">
        <v>1040</v>
      </c>
      <c r="G1007" s="40"/>
      <c r="H1007" s="40"/>
      <c r="I1007" s="143"/>
      <c r="J1007" s="40"/>
      <c r="K1007" s="40"/>
      <c r="L1007" s="44"/>
      <c r="M1007" s="230"/>
      <c r="N1007" s="80"/>
      <c r="O1007" s="80"/>
      <c r="P1007" s="80"/>
      <c r="Q1007" s="80"/>
      <c r="R1007" s="80"/>
      <c r="S1007" s="80"/>
      <c r="T1007" s="81"/>
      <c r="AT1007" s="18" t="s">
        <v>145</v>
      </c>
      <c r="AU1007" s="18" t="s">
        <v>81</v>
      </c>
    </row>
    <row r="1008" spans="2:51" s="12" customFormat="1" ht="12">
      <c r="B1008" s="231"/>
      <c r="C1008" s="232"/>
      <c r="D1008" s="228" t="s">
        <v>147</v>
      </c>
      <c r="E1008" s="233" t="s">
        <v>19</v>
      </c>
      <c r="F1008" s="234" t="s">
        <v>1041</v>
      </c>
      <c r="G1008" s="232"/>
      <c r="H1008" s="233" t="s">
        <v>19</v>
      </c>
      <c r="I1008" s="235"/>
      <c r="J1008" s="232"/>
      <c r="K1008" s="232"/>
      <c r="L1008" s="236"/>
      <c r="M1008" s="237"/>
      <c r="N1008" s="238"/>
      <c r="O1008" s="238"/>
      <c r="P1008" s="238"/>
      <c r="Q1008" s="238"/>
      <c r="R1008" s="238"/>
      <c r="S1008" s="238"/>
      <c r="T1008" s="239"/>
      <c r="AT1008" s="240" t="s">
        <v>147</v>
      </c>
      <c r="AU1008" s="240" t="s">
        <v>81</v>
      </c>
      <c r="AV1008" s="12" t="s">
        <v>79</v>
      </c>
      <c r="AW1008" s="12" t="s">
        <v>34</v>
      </c>
      <c r="AX1008" s="12" t="s">
        <v>72</v>
      </c>
      <c r="AY1008" s="240" t="s">
        <v>136</v>
      </c>
    </row>
    <row r="1009" spans="2:51" s="12" customFormat="1" ht="12">
      <c r="B1009" s="231"/>
      <c r="C1009" s="232"/>
      <c r="D1009" s="228" t="s">
        <v>147</v>
      </c>
      <c r="E1009" s="233" t="s">
        <v>19</v>
      </c>
      <c r="F1009" s="234" t="s">
        <v>1042</v>
      </c>
      <c r="G1009" s="232"/>
      <c r="H1009" s="233" t="s">
        <v>19</v>
      </c>
      <c r="I1009" s="235"/>
      <c r="J1009" s="232"/>
      <c r="K1009" s="232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147</v>
      </c>
      <c r="AU1009" s="240" t="s">
        <v>81</v>
      </c>
      <c r="AV1009" s="12" t="s">
        <v>79</v>
      </c>
      <c r="AW1009" s="12" t="s">
        <v>34</v>
      </c>
      <c r="AX1009" s="12" t="s">
        <v>72</v>
      </c>
      <c r="AY1009" s="240" t="s">
        <v>136</v>
      </c>
    </row>
    <row r="1010" spans="2:51" s="13" customFormat="1" ht="12">
      <c r="B1010" s="241"/>
      <c r="C1010" s="242"/>
      <c r="D1010" s="228" t="s">
        <v>147</v>
      </c>
      <c r="E1010" s="243" t="s">
        <v>19</v>
      </c>
      <c r="F1010" s="244" t="s">
        <v>1837</v>
      </c>
      <c r="G1010" s="242"/>
      <c r="H1010" s="245">
        <v>1.4</v>
      </c>
      <c r="I1010" s="246"/>
      <c r="J1010" s="242"/>
      <c r="K1010" s="242"/>
      <c r="L1010" s="247"/>
      <c r="M1010" s="248"/>
      <c r="N1010" s="249"/>
      <c r="O1010" s="249"/>
      <c r="P1010" s="249"/>
      <c r="Q1010" s="249"/>
      <c r="R1010" s="249"/>
      <c r="S1010" s="249"/>
      <c r="T1010" s="250"/>
      <c r="AT1010" s="251" t="s">
        <v>147</v>
      </c>
      <c r="AU1010" s="251" t="s">
        <v>81</v>
      </c>
      <c r="AV1010" s="13" t="s">
        <v>81</v>
      </c>
      <c r="AW1010" s="13" t="s">
        <v>34</v>
      </c>
      <c r="AX1010" s="13" t="s">
        <v>72</v>
      </c>
      <c r="AY1010" s="251" t="s">
        <v>136</v>
      </c>
    </row>
    <row r="1011" spans="2:51" s="14" customFormat="1" ht="12">
      <c r="B1011" s="252"/>
      <c r="C1011" s="253"/>
      <c r="D1011" s="228" t="s">
        <v>147</v>
      </c>
      <c r="E1011" s="254" t="s">
        <v>19</v>
      </c>
      <c r="F1011" s="255" t="s">
        <v>150</v>
      </c>
      <c r="G1011" s="253"/>
      <c r="H1011" s="256">
        <v>1.4</v>
      </c>
      <c r="I1011" s="257"/>
      <c r="J1011" s="253"/>
      <c r="K1011" s="253"/>
      <c r="L1011" s="258"/>
      <c r="M1011" s="259"/>
      <c r="N1011" s="260"/>
      <c r="O1011" s="260"/>
      <c r="P1011" s="260"/>
      <c r="Q1011" s="260"/>
      <c r="R1011" s="260"/>
      <c r="S1011" s="260"/>
      <c r="T1011" s="261"/>
      <c r="AT1011" s="262" t="s">
        <v>147</v>
      </c>
      <c r="AU1011" s="262" t="s">
        <v>81</v>
      </c>
      <c r="AV1011" s="14" t="s">
        <v>143</v>
      </c>
      <c r="AW1011" s="14" t="s">
        <v>34</v>
      </c>
      <c r="AX1011" s="14" t="s">
        <v>79</v>
      </c>
      <c r="AY1011" s="262" t="s">
        <v>136</v>
      </c>
    </row>
    <row r="1012" spans="2:65" s="1" customFormat="1" ht="20.4" customHeight="1">
      <c r="B1012" s="39"/>
      <c r="C1012" s="216" t="s">
        <v>1838</v>
      </c>
      <c r="D1012" s="216" t="s">
        <v>138</v>
      </c>
      <c r="E1012" s="217" t="s">
        <v>1839</v>
      </c>
      <c r="F1012" s="218" t="s">
        <v>1840</v>
      </c>
      <c r="G1012" s="219" t="s">
        <v>343</v>
      </c>
      <c r="H1012" s="220">
        <v>0.322</v>
      </c>
      <c r="I1012" s="221"/>
      <c r="J1012" s="222">
        <f>ROUND(I1012*H1012,2)</f>
        <v>0</v>
      </c>
      <c r="K1012" s="218" t="s">
        <v>142</v>
      </c>
      <c r="L1012" s="44"/>
      <c r="M1012" s="223" t="s">
        <v>19</v>
      </c>
      <c r="N1012" s="224" t="s">
        <v>43</v>
      </c>
      <c r="O1012" s="80"/>
      <c r="P1012" s="225">
        <f>O1012*H1012</f>
        <v>0</v>
      </c>
      <c r="Q1012" s="225">
        <v>0</v>
      </c>
      <c r="R1012" s="225">
        <f>Q1012*H1012</f>
        <v>0</v>
      </c>
      <c r="S1012" s="225">
        <v>1.25</v>
      </c>
      <c r="T1012" s="226">
        <f>S1012*H1012</f>
        <v>0.4025</v>
      </c>
      <c r="AR1012" s="18" t="s">
        <v>143</v>
      </c>
      <c r="AT1012" s="18" t="s">
        <v>138</v>
      </c>
      <c r="AU1012" s="18" t="s">
        <v>81</v>
      </c>
      <c r="AY1012" s="18" t="s">
        <v>136</v>
      </c>
      <c r="BE1012" s="227">
        <f>IF(N1012="základní",J1012,0)</f>
        <v>0</v>
      </c>
      <c r="BF1012" s="227">
        <f>IF(N1012="snížená",J1012,0)</f>
        <v>0</v>
      </c>
      <c r="BG1012" s="227">
        <f>IF(N1012="zákl. přenesená",J1012,0)</f>
        <v>0</v>
      </c>
      <c r="BH1012" s="227">
        <f>IF(N1012="sníž. přenesená",J1012,0)</f>
        <v>0</v>
      </c>
      <c r="BI1012" s="227">
        <f>IF(N1012="nulová",J1012,0)</f>
        <v>0</v>
      </c>
      <c r="BJ1012" s="18" t="s">
        <v>79</v>
      </c>
      <c r="BK1012" s="227">
        <f>ROUND(I1012*H1012,2)</f>
        <v>0</v>
      </c>
      <c r="BL1012" s="18" t="s">
        <v>143</v>
      </c>
      <c r="BM1012" s="18" t="s">
        <v>1841</v>
      </c>
    </row>
    <row r="1013" spans="2:47" s="1" customFormat="1" ht="12">
      <c r="B1013" s="39"/>
      <c r="C1013" s="40"/>
      <c r="D1013" s="228" t="s">
        <v>145</v>
      </c>
      <c r="E1013" s="40"/>
      <c r="F1013" s="229" t="s">
        <v>1842</v>
      </c>
      <c r="G1013" s="40"/>
      <c r="H1013" s="40"/>
      <c r="I1013" s="143"/>
      <c r="J1013" s="40"/>
      <c r="K1013" s="40"/>
      <c r="L1013" s="44"/>
      <c r="M1013" s="230"/>
      <c r="N1013" s="80"/>
      <c r="O1013" s="80"/>
      <c r="P1013" s="80"/>
      <c r="Q1013" s="80"/>
      <c r="R1013" s="80"/>
      <c r="S1013" s="80"/>
      <c r="T1013" s="81"/>
      <c r="AT1013" s="18" t="s">
        <v>145</v>
      </c>
      <c r="AU1013" s="18" t="s">
        <v>81</v>
      </c>
    </row>
    <row r="1014" spans="2:51" s="12" customFormat="1" ht="12">
      <c r="B1014" s="231"/>
      <c r="C1014" s="232"/>
      <c r="D1014" s="228" t="s">
        <v>147</v>
      </c>
      <c r="E1014" s="233" t="s">
        <v>19</v>
      </c>
      <c r="F1014" s="234" t="s">
        <v>1697</v>
      </c>
      <c r="G1014" s="232"/>
      <c r="H1014" s="233" t="s">
        <v>19</v>
      </c>
      <c r="I1014" s="235"/>
      <c r="J1014" s="232"/>
      <c r="K1014" s="232"/>
      <c r="L1014" s="236"/>
      <c r="M1014" s="237"/>
      <c r="N1014" s="238"/>
      <c r="O1014" s="238"/>
      <c r="P1014" s="238"/>
      <c r="Q1014" s="238"/>
      <c r="R1014" s="238"/>
      <c r="S1014" s="238"/>
      <c r="T1014" s="239"/>
      <c r="AT1014" s="240" t="s">
        <v>147</v>
      </c>
      <c r="AU1014" s="240" t="s">
        <v>81</v>
      </c>
      <c r="AV1014" s="12" t="s">
        <v>79</v>
      </c>
      <c r="AW1014" s="12" t="s">
        <v>34</v>
      </c>
      <c r="AX1014" s="12" t="s">
        <v>72</v>
      </c>
      <c r="AY1014" s="240" t="s">
        <v>136</v>
      </c>
    </row>
    <row r="1015" spans="2:51" s="12" customFormat="1" ht="12">
      <c r="B1015" s="231"/>
      <c r="C1015" s="232"/>
      <c r="D1015" s="228" t="s">
        <v>147</v>
      </c>
      <c r="E1015" s="233" t="s">
        <v>19</v>
      </c>
      <c r="F1015" s="234" t="s">
        <v>1843</v>
      </c>
      <c r="G1015" s="232"/>
      <c r="H1015" s="233" t="s">
        <v>19</v>
      </c>
      <c r="I1015" s="235"/>
      <c r="J1015" s="232"/>
      <c r="K1015" s="232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147</v>
      </c>
      <c r="AU1015" s="240" t="s">
        <v>81</v>
      </c>
      <c r="AV1015" s="12" t="s">
        <v>79</v>
      </c>
      <c r="AW1015" s="12" t="s">
        <v>34</v>
      </c>
      <c r="AX1015" s="12" t="s">
        <v>72</v>
      </c>
      <c r="AY1015" s="240" t="s">
        <v>136</v>
      </c>
    </row>
    <row r="1016" spans="2:51" s="13" customFormat="1" ht="12">
      <c r="B1016" s="241"/>
      <c r="C1016" s="242"/>
      <c r="D1016" s="228" t="s">
        <v>147</v>
      </c>
      <c r="E1016" s="243" t="s">
        <v>19</v>
      </c>
      <c r="F1016" s="244" t="s">
        <v>1844</v>
      </c>
      <c r="G1016" s="242"/>
      <c r="H1016" s="245">
        <v>0.322</v>
      </c>
      <c r="I1016" s="246"/>
      <c r="J1016" s="242"/>
      <c r="K1016" s="242"/>
      <c r="L1016" s="247"/>
      <c r="M1016" s="248"/>
      <c r="N1016" s="249"/>
      <c r="O1016" s="249"/>
      <c r="P1016" s="249"/>
      <c r="Q1016" s="249"/>
      <c r="R1016" s="249"/>
      <c r="S1016" s="249"/>
      <c r="T1016" s="250"/>
      <c r="AT1016" s="251" t="s">
        <v>147</v>
      </c>
      <c r="AU1016" s="251" t="s">
        <v>81</v>
      </c>
      <c r="AV1016" s="13" t="s">
        <v>81</v>
      </c>
      <c r="AW1016" s="13" t="s">
        <v>34</v>
      </c>
      <c r="AX1016" s="13" t="s">
        <v>72</v>
      </c>
      <c r="AY1016" s="251" t="s">
        <v>136</v>
      </c>
    </row>
    <row r="1017" spans="2:51" s="14" customFormat="1" ht="12">
      <c r="B1017" s="252"/>
      <c r="C1017" s="253"/>
      <c r="D1017" s="228" t="s">
        <v>147</v>
      </c>
      <c r="E1017" s="254" t="s">
        <v>19</v>
      </c>
      <c r="F1017" s="255" t="s">
        <v>150</v>
      </c>
      <c r="G1017" s="253"/>
      <c r="H1017" s="256">
        <v>0.322</v>
      </c>
      <c r="I1017" s="257"/>
      <c r="J1017" s="253"/>
      <c r="K1017" s="253"/>
      <c r="L1017" s="258"/>
      <c r="M1017" s="259"/>
      <c r="N1017" s="260"/>
      <c r="O1017" s="260"/>
      <c r="P1017" s="260"/>
      <c r="Q1017" s="260"/>
      <c r="R1017" s="260"/>
      <c r="S1017" s="260"/>
      <c r="T1017" s="261"/>
      <c r="AT1017" s="262" t="s">
        <v>147</v>
      </c>
      <c r="AU1017" s="262" t="s">
        <v>81</v>
      </c>
      <c r="AV1017" s="14" t="s">
        <v>143</v>
      </c>
      <c r="AW1017" s="14" t="s">
        <v>34</v>
      </c>
      <c r="AX1017" s="14" t="s">
        <v>79</v>
      </c>
      <c r="AY1017" s="262" t="s">
        <v>136</v>
      </c>
    </row>
    <row r="1018" spans="2:65" s="1" customFormat="1" ht="20.4" customHeight="1">
      <c r="B1018" s="39"/>
      <c r="C1018" s="216" t="s">
        <v>1845</v>
      </c>
      <c r="D1018" s="216" t="s">
        <v>138</v>
      </c>
      <c r="E1018" s="217" t="s">
        <v>1047</v>
      </c>
      <c r="F1018" s="218" t="s">
        <v>1048</v>
      </c>
      <c r="G1018" s="219" t="s">
        <v>158</v>
      </c>
      <c r="H1018" s="220">
        <v>12</v>
      </c>
      <c r="I1018" s="221"/>
      <c r="J1018" s="222">
        <f>ROUND(I1018*H1018,2)</f>
        <v>0</v>
      </c>
      <c r="K1018" s="218" t="s">
        <v>142</v>
      </c>
      <c r="L1018" s="44"/>
      <c r="M1018" s="223" t="s">
        <v>19</v>
      </c>
      <c r="N1018" s="224" t="s">
        <v>43</v>
      </c>
      <c r="O1018" s="80"/>
      <c r="P1018" s="225">
        <f>O1018*H1018</f>
        <v>0</v>
      </c>
      <c r="Q1018" s="225">
        <v>0</v>
      </c>
      <c r="R1018" s="225">
        <f>Q1018*H1018</f>
        <v>0</v>
      </c>
      <c r="S1018" s="225">
        <v>0.0657</v>
      </c>
      <c r="T1018" s="226">
        <f>S1018*H1018</f>
        <v>0.7884</v>
      </c>
      <c r="AR1018" s="18" t="s">
        <v>143</v>
      </c>
      <c r="AT1018" s="18" t="s">
        <v>138</v>
      </c>
      <c r="AU1018" s="18" t="s">
        <v>81</v>
      </c>
      <c r="AY1018" s="18" t="s">
        <v>136</v>
      </c>
      <c r="BE1018" s="227">
        <f>IF(N1018="základní",J1018,0)</f>
        <v>0</v>
      </c>
      <c r="BF1018" s="227">
        <f>IF(N1018="snížená",J1018,0)</f>
        <v>0</v>
      </c>
      <c r="BG1018" s="227">
        <f>IF(N1018="zákl. přenesená",J1018,0)</f>
        <v>0</v>
      </c>
      <c r="BH1018" s="227">
        <f>IF(N1018="sníž. přenesená",J1018,0)</f>
        <v>0</v>
      </c>
      <c r="BI1018" s="227">
        <f>IF(N1018="nulová",J1018,0)</f>
        <v>0</v>
      </c>
      <c r="BJ1018" s="18" t="s">
        <v>79</v>
      </c>
      <c r="BK1018" s="227">
        <f>ROUND(I1018*H1018,2)</f>
        <v>0</v>
      </c>
      <c r="BL1018" s="18" t="s">
        <v>143</v>
      </c>
      <c r="BM1018" s="18" t="s">
        <v>1846</v>
      </c>
    </row>
    <row r="1019" spans="2:47" s="1" customFormat="1" ht="12">
      <c r="B1019" s="39"/>
      <c r="C1019" s="40"/>
      <c r="D1019" s="228" t="s">
        <v>145</v>
      </c>
      <c r="E1019" s="40"/>
      <c r="F1019" s="229" t="s">
        <v>1050</v>
      </c>
      <c r="G1019" s="40"/>
      <c r="H1019" s="40"/>
      <c r="I1019" s="143"/>
      <c r="J1019" s="40"/>
      <c r="K1019" s="40"/>
      <c r="L1019" s="44"/>
      <c r="M1019" s="230"/>
      <c r="N1019" s="80"/>
      <c r="O1019" s="80"/>
      <c r="P1019" s="80"/>
      <c r="Q1019" s="80"/>
      <c r="R1019" s="80"/>
      <c r="S1019" s="80"/>
      <c r="T1019" s="81"/>
      <c r="AT1019" s="18" t="s">
        <v>145</v>
      </c>
      <c r="AU1019" s="18" t="s">
        <v>81</v>
      </c>
    </row>
    <row r="1020" spans="2:51" s="12" customFormat="1" ht="12">
      <c r="B1020" s="231"/>
      <c r="C1020" s="232"/>
      <c r="D1020" s="228" t="s">
        <v>147</v>
      </c>
      <c r="E1020" s="233" t="s">
        <v>19</v>
      </c>
      <c r="F1020" s="234" t="s">
        <v>148</v>
      </c>
      <c r="G1020" s="232"/>
      <c r="H1020" s="233" t="s">
        <v>19</v>
      </c>
      <c r="I1020" s="235"/>
      <c r="J1020" s="232"/>
      <c r="K1020" s="232"/>
      <c r="L1020" s="236"/>
      <c r="M1020" s="237"/>
      <c r="N1020" s="238"/>
      <c r="O1020" s="238"/>
      <c r="P1020" s="238"/>
      <c r="Q1020" s="238"/>
      <c r="R1020" s="238"/>
      <c r="S1020" s="238"/>
      <c r="T1020" s="239"/>
      <c r="AT1020" s="240" t="s">
        <v>147</v>
      </c>
      <c r="AU1020" s="240" t="s">
        <v>81</v>
      </c>
      <c r="AV1020" s="12" t="s">
        <v>79</v>
      </c>
      <c r="AW1020" s="12" t="s">
        <v>34</v>
      </c>
      <c r="AX1020" s="12" t="s">
        <v>72</v>
      </c>
      <c r="AY1020" s="240" t="s">
        <v>136</v>
      </c>
    </row>
    <row r="1021" spans="2:51" s="12" customFormat="1" ht="12">
      <c r="B1021" s="231"/>
      <c r="C1021" s="232"/>
      <c r="D1021" s="228" t="s">
        <v>147</v>
      </c>
      <c r="E1021" s="233" t="s">
        <v>19</v>
      </c>
      <c r="F1021" s="234" t="s">
        <v>1051</v>
      </c>
      <c r="G1021" s="232"/>
      <c r="H1021" s="233" t="s">
        <v>19</v>
      </c>
      <c r="I1021" s="235"/>
      <c r="J1021" s="232"/>
      <c r="K1021" s="232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147</v>
      </c>
      <c r="AU1021" s="240" t="s">
        <v>81</v>
      </c>
      <c r="AV1021" s="12" t="s">
        <v>79</v>
      </c>
      <c r="AW1021" s="12" t="s">
        <v>34</v>
      </c>
      <c r="AX1021" s="12" t="s">
        <v>72</v>
      </c>
      <c r="AY1021" s="240" t="s">
        <v>136</v>
      </c>
    </row>
    <row r="1022" spans="2:51" s="13" customFormat="1" ht="12">
      <c r="B1022" s="241"/>
      <c r="C1022" s="242"/>
      <c r="D1022" s="228" t="s">
        <v>147</v>
      </c>
      <c r="E1022" s="243" t="s">
        <v>19</v>
      </c>
      <c r="F1022" s="244" t="s">
        <v>234</v>
      </c>
      <c r="G1022" s="242"/>
      <c r="H1022" s="245">
        <v>12</v>
      </c>
      <c r="I1022" s="246"/>
      <c r="J1022" s="242"/>
      <c r="K1022" s="242"/>
      <c r="L1022" s="247"/>
      <c r="M1022" s="248"/>
      <c r="N1022" s="249"/>
      <c r="O1022" s="249"/>
      <c r="P1022" s="249"/>
      <c r="Q1022" s="249"/>
      <c r="R1022" s="249"/>
      <c r="S1022" s="249"/>
      <c r="T1022" s="250"/>
      <c r="AT1022" s="251" t="s">
        <v>147</v>
      </c>
      <c r="AU1022" s="251" t="s">
        <v>81</v>
      </c>
      <c r="AV1022" s="13" t="s">
        <v>81</v>
      </c>
      <c r="AW1022" s="13" t="s">
        <v>34</v>
      </c>
      <c r="AX1022" s="13" t="s">
        <v>72</v>
      </c>
      <c r="AY1022" s="251" t="s">
        <v>136</v>
      </c>
    </row>
    <row r="1023" spans="2:51" s="14" customFormat="1" ht="12">
      <c r="B1023" s="252"/>
      <c r="C1023" s="253"/>
      <c r="D1023" s="228" t="s">
        <v>147</v>
      </c>
      <c r="E1023" s="254" t="s">
        <v>19</v>
      </c>
      <c r="F1023" s="255" t="s">
        <v>150</v>
      </c>
      <c r="G1023" s="253"/>
      <c r="H1023" s="256">
        <v>12</v>
      </c>
      <c r="I1023" s="257"/>
      <c r="J1023" s="253"/>
      <c r="K1023" s="253"/>
      <c r="L1023" s="258"/>
      <c r="M1023" s="259"/>
      <c r="N1023" s="260"/>
      <c r="O1023" s="260"/>
      <c r="P1023" s="260"/>
      <c r="Q1023" s="260"/>
      <c r="R1023" s="260"/>
      <c r="S1023" s="260"/>
      <c r="T1023" s="261"/>
      <c r="AT1023" s="262" t="s">
        <v>147</v>
      </c>
      <c r="AU1023" s="262" t="s">
        <v>81</v>
      </c>
      <c r="AV1023" s="14" t="s">
        <v>143</v>
      </c>
      <c r="AW1023" s="14" t="s">
        <v>34</v>
      </c>
      <c r="AX1023" s="14" t="s">
        <v>79</v>
      </c>
      <c r="AY1023" s="262" t="s">
        <v>136</v>
      </c>
    </row>
    <row r="1024" spans="2:65" s="1" customFormat="1" ht="20.4" customHeight="1">
      <c r="B1024" s="39"/>
      <c r="C1024" s="216" t="s">
        <v>1847</v>
      </c>
      <c r="D1024" s="216" t="s">
        <v>138</v>
      </c>
      <c r="E1024" s="217" t="s">
        <v>1053</v>
      </c>
      <c r="F1024" s="218" t="s">
        <v>1054</v>
      </c>
      <c r="G1024" s="219" t="s">
        <v>192</v>
      </c>
      <c r="H1024" s="220">
        <v>35</v>
      </c>
      <c r="I1024" s="221"/>
      <c r="J1024" s="222">
        <f>ROUND(I1024*H1024,2)</f>
        <v>0</v>
      </c>
      <c r="K1024" s="218" t="s">
        <v>142</v>
      </c>
      <c r="L1024" s="44"/>
      <c r="M1024" s="223" t="s">
        <v>19</v>
      </c>
      <c r="N1024" s="224" t="s">
        <v>43</v>
      </c>
      <c r="O1024" s="80"/>
      <c r="P1024" s="225">
        <f>O1024*H1024</f>
        <v>0</v>
      </c>
      <c r="Q1024" s="225">
        <v>0</v>
      </c>
      <c r="R1024" s="225">
        <f>Q1024*H1024</f>
        <v>0</v>
      </c>
      <c r="S1024" s="225">
        <v>0.00248</v>
      </c>
      <c r="T1024" s="226">
        <f>S1024*H1024</f>
        <v>0.0868</v>
      </c>
      <c r="AR1024" s="18" t="s">
        <v>143</v>
      </c>
      <c r="AT1024" s="18" t="s">
        <v>138</v>
      </c>
      <c r="AU1024" s="18" t="s">
        <v>81</v>
      </c>
      <c r="AY1024" s="18" t="s">
        <v>136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18" t="s">
        <v>79</v>
      </c>
      <c r="BK1024" s="227">
        <f>ROUND(I1024*H1024,2)</f>
        <v>0</v>
      </c>
      <c r="BL1024" s="18" t="s">
        <v>143</v>
      </c>
      <c r="BM1024" s="18" t="s">
        <v>1848</v>
      </c>
    </row>
    <row r="1025" spans="2:47" s="1" customFormat="1" ht="12">
      <c r="B1025" s="39"/>
      <c r="C1025" s="40"/>
      <c r="D1025" s="228" t="s">
        <v>145</v>
      </c>
      <c r="E1025" s="40"/>
      <c r="F1025" s="229" t="s">
        <v>1056</v>
      </c>
      <c r="G1025" s="40"/>
      <c r="H1025" s="40"/>
      <c r="I1025" s="143"/>
      <c r="J1025" s="40"/>
      <c r="K1025" s="40"/>
      <c r="L1025" s="44"/>
      <c r="M1025" s="230"/>
      <c r="N1025" s="80"/>
      <c r="O1025" s="80"/>
      <c r="P1025" s="80"/>
      <c r="Q1025" s="80"/>
      <c r="R1025" s="80"/>
      <c r="S1025" s="80"/>
      <c r="T1025" s="81"/>
      <c r="AT1025" s="18" t="s">
        <v>145</v>
      </c>
      <c r="AU1025" s="18" t="s">
        <v>81</v>
      </c>
    </row>
    <row r="1026" spans="2:51" s="12" customFormat="1" ht="12">
      <c r="B1026" s="231"/>
      <c r="C1026" s="232"/>
      <c r="D1026" s="228" t="s">
        <v>147</v>
      </c>
      <c r="E1026" s="233" t="s">
        <v>19</v>
      </c>
      <c r="F1026" s="234" t="s">
        <v>148</v>
      </c>
      <c r="G1026" s="232"/>
      <c r="H1026" s="233" t="s">
        <v>19</v>
      </c>
      <c r="I1026" s="235"/>
      <c r="J1026" s="232"/>
      <c r="K1026" s="232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147</v>
      </c>
      <c r="AU1026" s="240" t="s">
        <v>81</v>
      </c>
      <c r="AV1026" s="12" t="s">
        <v>79</v>
      </c>
      <c r="AW1026" s="12" t="s">
        <v>34</v>
      </c>
      <c r="AX1026" s="12" t="s">
        <v>72</v>
      </c>
      <c r="AY1026" s="240" t="s">
        <v>136</v>
      </c>
    </row>
    <row r="1027" spans="2:51" s="12" customFormat="1" ht="12">
      <c r="B1027" s="231"/>
      <c r="C1027" s="232"/>
      <c r="D1027" s="228" t="s">
        <v>147</v>
      </c>
      <c r="E1027" s="233" t="s">
        <v>19</v>
      </c>
      <c r="F1027" s="234" t="s">
        <v>1057</v>
      </c>
      <c r="G1027" s="232"/>
      <c r="H1027" s="233" t="s">
        <v>19</v>
      </c>
      <c r="I1027" s="235"/>
      <c r="J1027" s="232"/>
      <c r="K1027" s="232"/>
      <c r="L1027" s="236"/>
      <c r="M1027" s="237"/>
      <c r="N1027" s="238"/>
      <c r="O1027" s="238"/>
      <c r="P1027" s="238"/>
      <c r="Q1027" s="238"/>
      <c r="R1027" s="238"/>
      <c r="S1027" s="238"/>
      <c r="T1027" s="239"/>
      <c r="AT1027" s="240" t="s">
        <v>147</v>
      </c>
      <c r="AU1027" s="240" t="s">
        <v>81</v>
      </c>
      <c r="AV1027" s="12" t="s">
        <v>79</v>
      </c>
      <c r="AW1027" s="12" t="s">
        <v>34</v>
      </c>
      <c r="AX1027" s="12" t="s">
        <v>72</v>
      </c>
      <c r="AY1027" s="240" t="s">
        <v>136</v>
      </c>
    </row>
    <row r="1028" spans="2:51" s="13" customFormat="1" ht="12">
      <c r="B1028" s="241"/>
      <c r="C1028" s="242"/>
      <c r="D1028" s="228" t="s">
        <v>147</v>
      </c>
      <c r="E1028" s="243" t="s">
        <v>19</v>
      </c>
      <c r="F1028" s="244" t="s">
        <v>421</v>
      </c>
      <c r="G1028" s="242"/>
      <c r="H1028" s="245">
        <v>35</v>
      </c>
      <c r="I1028" s="246"/>
      <c r="J1028" s="242"/>
      <c r="K1028" s="242"/>
      <c r="L1028" s="247"/>
      <c r="M1028" s="248"/>
      <c r="N1028" s="249"/>
      <c r="O1028" s="249"/>
      <c r="P1028" s="249"/>
      <c r="Q1028" s="249"/>
      <c r="R1028" s="249"/>
      <c r="S1028" s="249"/>
      <c r="T1028" s="250"/>
      <c r="AT1028" s="251" t="s">
        <v>147</v>
      </c>
      <c r="AU1028" s="251" t="s">
        <v>81</v>
      </c>
      <c r="AV1028" s="13" t="s">
        <v>81</v>
      </c>
      <c r="AW1028" s="13" t="s">
        <v>34</v>
      </c>
      <c r="AX1028" s="13" t="s">
        <v>72</v>
      </c>
      <c r="AY1028" s="251" t="s">
        <v>136</v>
      </c>
    </row>
    <row r="1029" spans="2:51" s="14" customFormat="1" ht="12">
      <c r="B1029" s="252"/>
      <c r="C1029" s="253"/>
      <c r="D1029" s="228" t="s">
        <v>147</v>
      </c>
      <c r="E1029" s="254" t="s">
        <v>19</v>
      </c>
      <c r="F1029" s="255" t="s">
        <v>150</v>
      </c>
      <c r="G1029" s="253"/>
      <c r="H1029" s="256">
        <v>35</v>
      </c>
      <c r="I1029" s="257"/>
      <c r="J1029" s="253"/>
      <c r="K1029" s="253"/>
      <c r="L1029" s="258"/>
      <c r="M1029" s="259"/>
      <c r="N1029" s="260"/>
      <c r="O1029" s="260"/>
      <c r="P1029" s="260"/>
      <c r="Q1029" s="260"/>
      <c r="R1029" s="260"/>
      <c r="S1029" s="260"/>
      <c r="T1029" s="261"/>
      <c r="AT1029" s="262" t="s">
        <v>147</v>
      </c>
      <c r="AU1029" s="262" t="s">
        <v>81</v>
      </c>
      <c r="AV1029" s="14" t="s">
        <v>143</v>
      </c>
      <c r="AW1029" s="14" t="s">
        <v>34</v>
      </c>
      <c r="AX1029" s="14" t="s">
        <v>79</v>
      </c>
      <c r="AY1029" s="262" t="s">
        <v>136</v>
      </c>
    </row>
    <row r="1030" spans="2:65" s="1" customFormat="1" ht="20.4" customHeight="1">
      <c r="B1030" s="39"/>
      <c r="C1030" s="216" t="s">
        <v>1849</v>
      </c>
      <c r="D1030" s="216" t="s">
        <v>138</v>
      </c>
      <c r="E1030" s="217" t="s">
        <v>1850</v>
      </c>
      <c r="F1030" s="218" t="s">
        <v>1851</v>
      </c>
      <c r="G1030" s="219" t="s">
        <v>158</v>
      </c>
      <c r="H1030" s="220">
        <v>1</v>
      </c>
      <c r="I1030" s="221"/>
      <c r="J1030" s="222">
        <f>ROUND(I1030*H1030,2)</f>
        <v>0</v>
      </c>
      <c r="K1030" s="218" t="s">
        <v>142</v>
      </c>
      <c r="L1030" s="44"/>
      <c r="M1030" s="223" t="s">
        <v>19</v>
      </c>
      <c r="N1030" s="224" t="s">
        <v>43</v>
      </c>
      <c r="O1030" s="80"/>
      <c r="P1030" s="225">
        <f>O1030*H1030</f>
        <v>0</v>
      </c>
      <c r="Q1030" s="225">
        <v>0.00145</v>
      </c>
      <c r="R1030" s="225">
        <f>Q1030*H1030</f>
        <v>0.00145</v>
      </c>
      <c r="S1030" s="225">
        <v>2</v>
      </c>
      <c r="T1030" s="226">
        <f>S1030*H1030</f>
        <v>2</v>
      </c>
      <c r="AR1030" s="18" t="s">
        <v>143</v>
      </c>
      <c r="AT1030" s="18" t="s">
        <v>138</v>
      </c>
      <c r="AU1030" s="18" t="s">
        <v>81</v>
      </c>
      <c r="AY1030" s="18" t="s">
        <v>136</v>
      </c>
      <c r="BE1030" s="227">
        <f>IF(N1030="základní",J1030,0)</f>
        <v>0</v>
      </c>
      <c r="BF1030" s="227">
        <f>IF(N1030="snížená",J1030,0)</f>
        <v>0</v>
      </c>
      <c r="BG1030" s="227">
        <f>IF(N1030="zákl. přenesená",J1030,0)</f>
        <v>0</v>
      </c>
      <c r="BH1030" s="227">
        <f>IF(N1030="sníž. přenesená",J1030,0)</f>
        <v>0</v>
      </c>
      <c r="BI1030" s="227">
        <f>IF(N1030="nulová",J1030,0)</f>
        <v>0</v>
      </c>
      <c r="BJ1030" s="18" t="s">
        <v>79</v>
      </c>
      <c r="BK1030" s="227">
        <f>ROUND(I1030*H1030,2)</f>
        <v>0</v>
      </c>
      <c r="BL1030" s="18" t="s">
        <v>143</v>
      </c>
      <c r="BM1030" s="18" t="s">
        <v>1852</v>
      </c>
    </row>
    <row r="1031" spans="2:47" s="1" customFormat="1" ht="12">
      <c r="B1031" s="39"/>
      <c r="C1031" s="40"/>
      <c r="D1031" s="228" t="s">
        <v>145</v>
      </c>
      <c r="E1031" s="40"/>
      <c r="F1031" s="229" t="s">
        <v>1853</v>
      </c>
      <c r="G1031" s="40"/>
      <c r="H1031" s="40"/>
      <c r="I1031" s="143"/>
      <c r="J1031" s="40"/>
      <c r="K1031" s="40"/>
      <c r="L1031" s="44"/>
      <c r="M1031" s="230"/>
      <c r="N1031" s="80"/>
      <c r="O1031" s="80"/>
      <c r="P1031" s="80"/>
      <c r="Q1031" s="80"/>
      <c r="R1031" s="80"/>
      <c r="S1031" s="80"/>
      <c r="T1031" s="81"/>
      <c r="AT1031" s="18" t="s">
        <v>145</v>
      </c>
      <c r="AU1031" s="18" t="s">
        <v>81</v>
      </c>
    </row>
    <row r="1032" spans="2:51" s="12" customFormat="1" ht="12">
      <c r="B1032" s="231"/>
      <c r="C1032" s="232"/>
      <c r="D1032" s="228" t="s">
        <v>147</v>
      </c>
      <c r="E1032" s="233" t="s">
        <v>19</v>
      </c>
      <c r="F1032" s="234" t="s">
        <v>1697</v>
      </c>
      <c r="G1032" s="232"/>
      <c r="H1032" s="233" t="s">
        <v>19</v>
      </c>
      <c r="I1032" s="235"/>
      <c r="J1032" s="232"/>
      <c r="K1032" s="232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147</v>
      </c>
      <c r="AU1032" s="240" t="s">
        <v>81</v>
      </c>
      <c r="AV1032" s="12" t="s">
        <v>79</v>
      </c>
      <c r="AW1032" s="12" t="s">
        <v>34</v>
      </c>
      <c r="AX1032" s="12" t="s">
        <v>72</v>
      </c>
      <c r="AY1032" s="240" t="s">
        <v>136</v>
      </c>
    </row>
    <row r="1033" spans="2:51" s="12" customFormat="1" ht="12">
      <c r="B1033" s="231"/>
      <c r="C1033" s="232"/>
      <c r="D1033" s="228" t="s">
        <v>147</v>
      </c>
      <c r="E1033" s="233" t="s">
        <v>19</v>
      </c>
      <c r="F1033" s="234" t="s">
        <v>1854</v>
      </c>
      <c r="G1033" s="232"/>
      <c r="H1033" s="233" t="s">
        <v>19</v>
      </c>
      <c r="I1033" s="235"/>
      <c r="J1033" s="232"/>
      <c r="K1033" s="232"/>
      <c r="L1033" s="236"/>
      <c r="M1033" s="237"/>
      <c r="N1033" s="238"/>
      <c r="O1033" s="238"/>
      <c r="P1033" s="238"/>
      <c r="Q1033" s="238"/>
      <c r="R1033" s="238"/>
      <c r="S1033" s="238"/>
      <c r="T1033" s="239"/>
      <c r="AT1033" s="240" t="s">
        <v>147</v>
      </c>
      <c r="AU1033" s="240" t="s">
        <v>81</v>
      </c>
      <c r="AV1033" s="12" t="s">
        <v>79</v>
      </c>
      <c r="AW1033" s="12" t="s">
        <v>34</v>
      </c>
      <c r="AX1033" s="12" t="s">
        <v>72</v>
      </c>
      <c r="AY1033" s="240" t="s">
        <v>136</v>
      </c>
    </row>
    <row r="1034" spans="2:51" s="13" customFormat="1" ht="12">
      <c r="B1034" s="241"/>
      <c r="C1034" s="242"/>
      <c r="D1034" s="228" t="s">
        <v>147</v>
      </c>
      <c r="E1034" s="243" t="s">
        <v>19</v>
      </c>
      <c r="F1034" s="244" t="s">
        <v>79</v>
      </c>
      <c r="G1034" s="242"/>
      <c r="H1034" s="245">
        <v>1</v>
      </c>
      <c r="I1034" s="246"/>
      <c r="J1034" s="242"/>
      <c r="K1034" s="242"/>
      <c r="L1034" s="247"/>
      <c r="M1034" s="248"/>
      <c r="N1034" s="249"/>
      <c r="O1034" s="249"/>
      <c r="P1034" s="249"/>
      <c r="Q1034" s="249"/>
      <c r="R1034" s="249"/>
      <c r="S1034" s="249"/>
      <c r="T1034" s="250"/>
      <c r="AT1034" s="251" t="s">
        <v>147</v>
      </c>
      <c r="AU1034" s="251" t="s">
        <v>81</v>
      </c>
      <c r="AV1034" s="13" t="s">
        <v>81</v>
      </c>
      <c r="AW1034" s="13" t="s">
        <v>34</v>
      </c>
      <c r="AX1034" s="13" t="s">
        <v>72</v>
      </c>
      <c r="AY1034" s="251" t="s">
        <v>136</v>
      </c>
    </row>
    <row r="1035" spans="2:51" s="14" customFormat="1" ht="12">
      <c r="B1035" s="252"/>
      <c r="C1035" s="253"/>
      <c r="D1035" s="228" t="s">
        <v>147</v>
      </c>
      <c r="E1035" s="254" t="s">
        <v>19</v>
      </c>
      <c r="F1035" s="255" t="s">
        <v>150</v>
      </c>
      <c r="G1035" s="253"/>
      <c r="H1035" s="256">
        <v>1</v>
      </c>
      <c r="I1035" s="257"/>
      <c r="J1035" s="253"/>
      <c r="K1035" s="253"/>
      <c r="L1035" s="258"/>
      <c r="M1035" s="259"/>
      <c r="N1035" s="260"/>
      <c r="O1035" s="260"/>
      <c r="P1035" s="260"/>
      <c r="Q1035" s="260"/>
      <c r="R1035" s="260"/>
      <c r="S1035" s="260"/>
      <c r="T1035" s="261"/>
      <c r="AT1035" s="262" t="s">
        <v>147</v>
      </c>
      <c r="AU1035" s="262" t="s">
        <v>81</v>
      </c>
      <c r="AV1035" s="14" t="s">
        <v>143</v>
      </c>
      <c r="AW1035" s="14" t="s">
        <v>34</v>
      </c>
      <c r="AX1035" s="14" t="s">
        <v>79</v>
      </c>
      <c r="AY1035" s="262" t="s">
        <v>136</v>
      </c>
    </row>
    <row r="1036" spans="2:63" s="11" customFormat="1" ht="22.8" customHeight="1">
      <c r="B1036" s="200"/>
      <c r="C1036" s="201"/>
      <c r="D1036" s="202" t="s">
        <v>71</v>
      </c>
      <c r="E1036" s="214" t="s">
        <v>1058</v>
      </c>
      <c r="F1036" s="214" t="s">
        <v>1059</v>
      </c>
      <c r="G1036" s="201"/>
      <c r="H1036" s="201"/>
      <c r="I1036" s="204"/>
      <c r="J1036" s="215">
        <f>BK1036</f>
        <v>0</v>
      </c>
      <c r="K1036" s="201"/>
      <c r="L1036" s="206"/>
      <c r="M1036" s="207"/>
      <c r="N1036" s="208"/>
      <c r="O1036" s="208"/>
      <c r="P1036" s="209">
        <f>SUM(P1037:P1104)</f>
        <v>0</v>
      </c>
      <c r="Q1036" s="208"/>
      <c r="R1036" s="209">
        <f>SUM(R1037:R1104)</f>
        <v>0</v>
      </c>
      <c r="S1036" s="208"/>
      <c r="T1036" s="210">
        <f>SUM(T1037:T1104)</f>
        <v>0</v>
      </c>
      <c r="AR1036" s="211" t="s">
        <v>79</v>
      </c>
      <c r="AT1036" s="212" t="s">
        <v>71</v>
      </c>
      <c r="AU1036" s="212" t="s">
        <v>79</v>
      </c>
      <c r="AY1036" s="211" t="s">
        <v>136</v>
      </c>
      <c r="BK1036" s="213">
        <f>SUM(BK1037:BK1104)</f>
        <v>0</v>
      </c>
    </row>
    <row r="1037" spans="2:65" s="1" customFormat="1" ht="20.4" customHeight="1">
      <c r="B1037" s="39"/>
      <c r="C1037" s="216" t="s">
        <v>1855</v>
      </c>
      <c r="D1037" s="216" t="s">
        <v>138</v>
      </c>
      <c r="E1037" s="217" t="s">
        <v>1061</v>
      </c>
      <c r="F1037" s="218" t="s">
        <v>1062</v>
      </c>
      <c r="G1037" s="219" t="s">
        <v>343</v>
      </c>
      <c r="H1037" s="220">
        <v>4.958</v>
      </c>
      <c r="I1037" s="221"/>
      <c r="J1037" s="222">
        <f>ROUND(I1037*H1037,2)</f>
        <v>0</v>
      </c>
      <c r="K1037" s="218" t="s">
        <v>142</v>
      </c>
      <c r="L1037" s="44"/>
      <c r="M1037" s="223" t="s">
        <v>19</v>
      </c>
      <c r="N1037" s="224" t="s">
        <v>43</v>
      </c>
      <c r="O1037" s="80"/>
      <c r="P1037" s="225">
        <f>O1037*H1037</f>
        <v>0</v>
      </c>
      <c r="Q1037" s="225">
        <v>0</v>
      </c>
      <c r="R1037" s="225">
        <f>Q1037*H1037</f>
        <v>0</v>
      </c>
      <c r="S1037" s="225">
        <v>0</v>
      </c>
      <c r="T1037" s="226">
        <f>S1037*H1037</f>
        <v>0</v>
      </c>
      <c r="AR1037" s="18" t="s">
        <v>143</v>
      </c>
      <c r="AT1037" s="18" t="s">
        <v>138</v>
      </c>
      <c r="AU1037" s="18" t="s">
        <v>81</v>
      </c>
      <c r="AY1037" s="18" t="s">
        <v>136</v>
      </c>
      <c r="BE1037" s="227">
        <f>IF(N1037="základní",J1037,0)</f>
        <v>0</v>
      </c>
      <c r="BF1037" s="227">
        <f>IF(N1037="snížená",J1037,0)</f>
        <v>0</v>
      </c>
      <c r="BG1037" s="227">
        <f>IF(N1037="zákl. přenesená",J1037,0)</f>
        <v>0</v>
      </c>
      <c r="BH1037" s="227">
        <f>IF(N1037="sníž. přenesená",J1037,0)</f>
        <v>0</v>
      </c>
      <c r="BI1037" s="227">
        <f>IF(N1037="nulová",J1037,0)</f>
        <v>0</v>
      </c>
      <c r="BJ1037" s="18" t="s">
        <v>79</v>
      </c>
      <c r="BK1037" s="227">
        <f>ROUND(I1037*H1037,2)</f>
        <v>0</v>
      </c>
      <c r="BL1037" s="18" t="s">
        <v>143</v>
      </c>
      <c r="BM1037" s="18" t="s">
        <v>1856</v>
      </c>
    </row>
    <row r="1038" spans="2:47" s="1" customFormat="1" ht="12">
      <c r="B1038" s="39"/>
      <c r="C1038" s="40"/>
      <c r="D1038" s="228" t="s">
        <v>145</v>
      </c>
      <c r="E1038" s="40"/>
      <c r="F1038" s="229" t="s">
        <v>1064</v>
      </c>
      <c r="G1038" s="40"/>
      <c r="H1038" s="40"/>
      <c r="I1038" s="143"/>
      <c r="J1038" s="40"/>
      <c r="K1038" s="40"/>
      <c r="L1038" s="44"/>
      <c r="M1038" s="230"/>
      <c r="N1038" s="80"/>
      <c r="O1038" s="80"/>
      <c r="P1038" s="80"/>
      <c r="Q1038" s="80"/>
      <c r="R1038" s="80"/>
      <c r="S1038" s="80"/>
      <c r="T1038" s="81"/>
      <c r="AT1038" s="18" t="s">
        <v>145</v>
      </c>
      <c r="AU1038" s="18" t="s">
        <v>81</v>
      </c>
    </row>
    <row r="1039" spans="2:51" s="12" customFormat="1" ht="12">
      <c r="B1039" s="231"/>
      <c r="C1039" s="232"/>
      <c r="D1039" s="228" t="s">
        <v>147</v>
      </c>
      <c r="E1039" s="233" t="s">
        <v>19</v>
      </c>
      <c r="F1039" s="234" t="s">
        <v>1065</v>
      </c>
      <c r="G1039" s="232"/>
      <c r="H1039" s="233" t="s">
        <v>19</v>
      </c>
      <c r="I1039" s="235"/>
      <c r="J1039" s="232"/>
      <c r="K1039" s="232"/>
      <c r="L1039" s="236"/>
      <c r="M1039" s="237"/>
      <c r="N1039" s="238"/>
      <c r="O1039" s="238"/>
      <c r="P1039" s="238"/>
      <c r="Q1039" s="238"/>
      <c r="R1039" s="238"/>
      <c r="S1039" s="238"/>
      <c r="T1039" s="239"/>
      <c r="AT1039" s="240" t="s">
        <v>147</v>
      </c>
      <c r="AU1039" s="240" t="s">
        <v>81</v>
      </c>
      <c r="AV1039" s="12" t="s">
        <v>79</v>
      </c>
      <c r="AW1039" s="12" t="s">
        <v>34</v>
      </c>
      <c r="AX1039" s="12" t="s">
        <v>72</v>
      </c>
      <c r="AY1039" s="240" t="s">
        <v>136</v>
      </c>
    </row>
    <row r="1040" spans="2:51" s="12" customFormat="1" ht="12">
      <c r="B1040" s="231"/>
      <c r="C1040" s="232"/>
      <c r="D1040" s="228" t="s">
        <v>147</v>
      </c>
      <c r="E1040" s="233" t="s">
        <v>19</v>
      </c>
      <c r="F1040" s="234" t="s">
        <v>1066</v>
      </c>
      <c r="G1040" s="232"/>
      <c r="H1040" s="233" t="s">
        <v>19</v>
      </c>
      <c r="I1040" s="235"/>
      <c r="J1040" s="232"/>
      <c r="K1040" s="232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147</v>
      </c>
      <c r="AU1040" s="240" t="s">
        <v>81</v>
      </c>
      <c r="AV1040" s="12" t="s">
        <v>79</v>
      </c>
      <c r="AW1040" s="12" t="s">
        <v>34</v>
      </c>
      <c r="AX1040" s="12" t="s">
        <v>72</v>
      </c>
      <c r="AY1040" s="240" t="s">
        <v>136</v>
      </c>
    </row>
    <row r="1041" spans="2:51" s="13" customFormat="1" ht="12">
      <c r="B1041" s="241"/>
      <c r="C1041" s="242"/>
      <c r="D1041" s="228" t="s">
        <v>147</v>
      </c>
      <c r="E1041" s="243" t="s">
        <v>19</v>
      </c>
      <c r="F1041" s="244" t="s">
        <v>1857</v>
      </c>
      <c r="G1041" s="242"/>
      <c r="H1041" s="245">
        <v>1.838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AT1041" s="251" t="s">
        <v>147</v>
      </c>
      <c r="AU1041" s="251" t="s">
        <v>81</v>
      </c>
      <c r="AV1041" s="13" t="s">
        <v>81</v>
      </c>
      <c r="AW1041" s="13" t="s">
        <v>34</v>
      </c>
      <c r="AX1041" s="13" t="s">
        <v>72</v>
      </c>
      <c r="AY1041" s="251" t="s">
        <v>136</v>
      </c>
    </row>
    <row r="1042" spans="2:51" s="13" customFormat="1" ht="12">
      <c r="B1042" s="241"/>
      <c r="C1042" s="242"/>
      <c r="D1042" s="228" t="s">
        <v>147</v>
      </c>
      <c r="E1042" s="243" t="s">
        <v>19</v>
      </c>
      <c r="F1042" s="244" t="s">
        <v>1858</v>
      </c>
      <c r="G1042" s="242"/>
      <c r="H1042" s="245">
        <v>3.12</v>
      </c>
      <c r="I1042" s="246"/>
      <c r="J1042" s="242"/>
      <c r="K1042" s="242"/>
      <c r="L1042" s="247"/>
      <c r="M1042" s="248"/>
      <c r="N1042" s="249"/>
      <c r="O1042" s="249"/>
      <c r="P1042" s="249"/>
      <c r="Q1042" s="249"/>
      <c r="R1042" s="249"/>
      <c r="S1042" s="249"/>
      <c r="T1042" s="250"/>
      <c r="AT1042" s="251" t="s">
        <v>147</v>
      </c>
      <c r="AU1042" s="251" t="s">
        <v>81</v>
      </c>
      <c r="AV1042" s="13" t="s">
        <v>81</v>
      </c>
      <c r="AW1042" s="13" t="s">
        <v>34</v>
      </c>
      <c r="AX1042" s="13" t="s">
        <v>72</v>
      </c>
      <c r="AY1042" s="251" t="s">
        <v>136</v>
      </c>
    </row>
    <row r="1043" spans="2:51" s="14" customFormat="1" ht="12">
      <c r="B1043" s="252"/>
      <c r="C1043" s="253"/>
      <c r="D1043" s="228" t="s">
        <v>147</v>
      </c>
      <c r="E1043" s="254" t="s">
        <v>19</v>
      </c>
      <c r="F1043" s="255" t="s">
        <v>150</v>
      </c>
      <c r="G1043" s="253"/>
      <c r="H1043" s="256">
        <v>4.958</v>
      </c>
      <c r="I1043" s="257"/>
      <c r="J1043" s="253"/>
      <c r="K1043" s="253"/>
      <c r="L1043" s="258"/>
      <c r="M1043" s="259"/>
      <c r="N1043" s="260"/>
      <c r="O1043" s="260"/>
      <c r="P1043" s="260"/>
      <c r="Q1043" s="260"/>
      <c r="R1043" s="260"/>
      <c r="S1043" s="260"/>
      <c r="T1043" s="261"/>
      <c r="AT1043" s="262" t="s">
        <v>147</v>
      </c>
      <c r="AU1043" s="262" t="s">
        <v>81</v>
      </c>
      <c r="AV1043" s="14" t="s">
        <v>143</v>
      </c>
      <c r="AW1043" s="14" t="s">
        <v>34</v>
      </c>
      <c r="AX1043" s="14" t="s">
        <v>79</v>
      </c>
      <c r="AY1043" s="262" t="s">
        <v>136</v>
      </c>
    </row>
    <row r="1044" spans="2:65" s="1" customFormat="1" ht="20.4" customHeight="1">
      <c r="B1044" s="39"/>
      <c r="C1044" s="216" t="s">
        <v>1859</v>
      </c>
      <c r="D1044" s="216" t="s">
        <v>138</v>
      </c>
      <c r="E1044" s="217" t="s">
        <v>1070</v>
      </c>
      <c r="F1044" s="218" t="s">
        <v>1071</v>
      </c>
      <c r="G1044" s="219" t="s">
        <v>343</v>
      </c>
      <c r="H1044" s="220">
        <v>19.832</v>
      </c>
      <c r="I1044" s="221"/>
      <c r="J1044" s="222">
        <f>ROUND(I1044*H1044,2)</f>
        <v>0</v>
      </c>
      <c r="K1044" s="218" t="s">
        <v>142</v>
      </c>
      <c r="L1044" s="44"/>
      <c r="M1044" s="223" t="s">
        <v>19</v>
      </c>
      <c r="N1044" s="224" t="s">
        <v>43</v>
      </c>
      <c r="O1044" s="80"/>
      <c r="P1044" s="225">
        <f>O1044*H1044</f>
        <v>0</v>
      </c>
      <c r="Q1044" s="225">
        <v>0</v>
      </c>
      <c r="R1044" s="225">
        <f>Q1044*H1044</f>
        <v>0</v>
      </c>
      <c r="S1044" s="225">
        <v>0</v>
      </c>
      <c r="T1044" s="226">
        <f>S1044*H1044</f>
        <v>0</v>
      </c>
      <c r="AR1044" s="18" t="s">
        <v>143</v>
      </c>
      <c r="AT1044" s="18" t="s">
        <v>138</v>
      </c>
      <c r="AU1044" s="18" t="s">
        <v>81</v>
      </c>
      <c r="AY1044" s="18" t="s">
        <v>136</v>
      </c>
      <c r="BE1044" s="227">
        <f>IF(N1044="základní",J1044,0)</f>
        <v>0</v>
      </c>
      <c r="BF1044" s="227">
        <f>IF(N1044="snížená",J1044,0)</f>
        <v>0</v>
      </c>
      <c r="BG1044" s="227">
        <f>IF(N1044="zákl. přenesená",J1044,0)</f>
        <v>0</v>
      </c>
      <c r="BH1044" s="227">
        <f>IF(N1044="sníž. přenesená",J1044,0)</f>
        <v>0</v>
      </c>
      <c r="BI1044" s="227">
        <f>IF(N1044="nulová",J1044,0)</f>
        <v>0</v>
      </c>
      <c r="BJ1044" s="18" t="s">
        <v>79</v>
      </c>
      <c r="BK1044" s="227">
        <f>ROUND(I1044*H1044,2)</f>
        <v>0</v>
      </c>
      <c r="BL1044" s="18" t="s">
        <v>143</v>
      </c>
      <c r="BM1044" s="18" t="s">
        <v>1860</v>
      </c>
    </row>
    <row r="1045" spans="2:47" s="1" customFormat="1" ht="12">
      <c r="B1045" s="39"/>
      <c r="C1045" s="40"/>
      <c r="D1045" s="228" t="s">
        <v>145</v>
      </c>
      <c r="E1045" s="40"/>
      <c r="F1045" s="229" t="s">
        <v>1073</v>
      </c>
      <c r="G1045" s="40"/>
      <c r="H1045" s="40"/>
      <c r="I1045" s="143"/>
      <c r="J1045" s="40"/>
      <c r="K1045" s="40"/>
      <c r="L1045" s="44"/>
      <c r="M1045" s="230"/>
      <c r="N1045" s="80"/>
      <c r="O1045" s="80"/>
      <c r="P1045" s="80"/>
      <c r="Q1045" s="80"/>
      <c r="R1045" s="80"/>
      <c r="S1045" s="80"/>
      <c r="T1045" s="81"/>
      <c r="AT1045" s="18" t="s">
        <v>145</v>
      </c>
      <c r="AU1045" s="18" t="s">
        <v>81</v>
      </c>
    </row>
    <row r="1046" spans="2:51" s="12" customFormat="1" ht="12">
      <c r="B1046" s="231"/>
      <c r="C1046" s="232"/>
      <c r="D1046" s="228" t="s">
        <v>147</v>
      </c>
      <c r="E1046" s="233" t="s">
        <v>19</v>
      </c>
      <c r="F1046" s="234" t="s">
        <v>322</v>
      </c>
      <c r="G1046" s="232"/>
      <c r="H1046" s="233" t="s">
        <v>19</v>
      </c>
      <c r="I1046" s="235"/>
      <c r="J1046" s="232"/>
      <c r="K1046" s="232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147</v>
      </c>
      <c r="AU1046" s="240" t="s">
        <v>81</v>
      </c>
      <c r="AV1046" s="12" t="s">
        <v>79</v>
      </c>
      <c r="AW1046" s="12" t="s">
        <v>34</v>
      </c>
      <c r="AX1046" s="12" t="s">
        <v>72</v>
      </c>
      <c r="AY1046" s="240" t="s">
        <v>136</v>
      </c>
    </row>
    <row r="1047" spans="2:51" s="12" customFormat="1" ht="12">
      <c r="B1047" s="231"/>
      <c r="C1047" s="232"/>
      <c r="D1047" s="228" t="s">
        <v>147</v>
      </c>
      <c r="E1047" s="233" t="s">
        <v>19</v>
      </c>
      <c r="F1047" s="234" t="s">
        <v>1074</v>
      </c>
      <c r="G1047" s="232"/>
      <c r="H1047" s="233" t="s">
        <v>19</v>
      </c>
      <c r="I1047" s="235"/>
      <c r="J1047" s="232"/>
      <c r="K1047" s="232"/>
      <c r="L1047" s="236"/>
      <c r="M1047" s="237"/>
      <c r="N1047" s="238"/>
      <c r="O1047" s="238"/>
      <c r="P1047" s="238"/>
      <c r="Q1047" s="238"/>
      <c r="R1047" s="238"/>
      <c r="S1047" s="238"/>
      <c r="T1047" s="239"/>
      <c r="AT1047" s="240" t="s">
        <v>147</v>
      </c>
      <c r="AU1047" s="240" t="s">
        <v>81</v>
      </c>
      <c r="AV1047" s="12" t="s">
        <v>79</v>
      </c>
      <c r="AW1047" s="12" t="s">
        <v>34</v>
      </c>
      <c r="AX1047" s="12" t="s">
        <v>72</v>
      </c>
      <c r="AY1047" s="240" t="s">
        <v>136</v>
      </c>
    </row>
    <row r="1048" spans="2:51" s="13" customFormat="1" ht="12">
      <c r="B1048" s="241"/>
      <c r="C1048" s="242"/>
      <c r="D1048" s="228" t="s">
        <v>147</v>
      </c>
      <c r="E1048" s="243" t="s">
        <v>19</v>
      </c>
      <c r="F1048" s="244" t="s">
        <v>1861</v>
      </c>
      <c r="G1048" s="242"/>
      <c r="H1048" s="245">
        <v>19.832</v>
      </c>
      <c r="I1048" s="246"/>
      <c r="J1048" s="242"/>
      <c r="K1048" s="242"/>
      <c r="L1048" s="247"/>
      <c r="M1048" s="248"/>
      <c r="N1048" s="249"/>
      <c r="O1048" s="249"/>
      <c r="P1048" s="249"/>
      <c r="Q1048" s="249"/>
      <c r="R1048" s="249"/>
      <c r="S1048" s="249"/>
      <c r="T1048" s="250"/>
      <c r="AT1048" s="251" t="s">
        <v>147</v>
      </c>
      <c r="AU1048" s="251" t="s">
        <v>81</v>
      </c>
      <c r="AV1048" s="13" t="s">
        <v>81</v>
      </c>
      <c r="AW1048" s="13" t="s">
        <v>34</v>
      </c>
      <c r="AX1048" s="13" t="s">
        <v>72</v>
      </c>
      <c r="AY1048" s="251" t="s">
        <v>136</v>
      </c>
    </row>
    <row r="1049" spans="2:51" s="14" customFormat="1" ht="12">
      <c r="B1049" s="252"/>
      <c r="C1049" s="253"/>
      <c r="D1049" s="228" t="s">
        <v>147</v>
      </c>
      <c r="E1049" s="254" t="s">
        <v>19</v>
      </c>
      <c r="F1049" s="255" t="s">
        <v>150</v>
      </c>
      <c r="G1049" s="253"/>
      <c r="H1049" s="256">
        <v>19.832</v>
      </c>
      <c r="I1049" s="257"/>
      <c r="J1049" s="253"/>
      <c r="K1049" s="253"/>
      <c r="L1049" s="258"/>
      <c r="M1049" s="259"/>
      <c r="N1049" s="260"/>
      <c r="O1049" s="260"/>
      <c r="P1049" s="260"/>
      <c r="Q1049" s="260"/>
      <c r="R1049" s="260"/>
      <c r="S1049" s="260"/>
      <c r="T1049" s="261"/>
      <c r="AT1049" s="262" t="s">
        <v>147</v>
      </c>
      <c r="AU1049" s="262" t="s">
        <v>81</v>
      </c>
      <c r="AV1049" s="14" t="s">
        <v>143</v>
      </c>
      <c r="AW1049" s="14" t="s">
        <v>34</v>
      </c>
      <c r="AX1049" s="14" t="s">
        <v>79</v>
      </c>
      <c r="AY1049" s="262" t="s">
        <v>136</v>
      </c>
    </row>
    <row r="1050" spans="2:65" s="1" customFormat="1" ht="20.4" customHeight="1">
      <c r="B1050" s="39"/>
      <c r="C1050" s="216" t="s">
        <v>1862</v>
      </c>
      <c r="D1050" s="216" t="s">
        <v>138</v>
      </c>
      <c r="E1050" s="217" t="s">
        <v>1863</v>
      </c>
      <c r="F1050" s="218" t="s">
        <v>1864</v>
      </c>
      <c r="G1050" s="219" t="s">
        <v>343</v>
      </c>
      <c r="H1050" s="220">
        <v>1.713</v>
      </c>
      <c r="I1050" s="221"/>
      <c r="J1050" s="222">
        <f>ROUND(I1050*H1050,2)</f>
        <v>0</v>
      </c>
      <c r="K1050" s="218" t="s">
        <v>142</v>
      </c>
      <c r="L1050" s="44"/>
      <c r="M1050" s="223" t="s">
        <v>19</v>
      </c>
      <c r="N1050" s="224" t="s">
        <v>43</v>
      </c>
      <c r="O1050" s="80"/>
      <c r="P1050" s="225">
        <f>O1050*H1050</f>
        <v>0</v>
      </c>
      <c r="Q1050" s="225">
        <v>0</v>
      </c>
      <c r="R1050" s="225">
        <f>Q1050*H1050</f>
        <v>0</v>
      </c>
      <c r="S1050" s="225">
        <v>0</v>
      </c>
      <c r="T1050" s="226">
        <f>S1050*H1050</f>
        <v>0</v>
      </c>
      <c r="AR1050" s="18" t="s">
        <v>143</v>
      </c>
      <c r="AT1050" s="18" t="s">
        <v>138</v>
      </c>
      <c r="AU1050" s="18" t="s">
        <v>81</v>
      </c>
      <c r="AY1050" s="18" t="s">
        <v>136</v>
      </c>
      <c r="BE1050" s="227">
        <f>IF(N1050="základní",J1050,0)</f>
        <v>0</v>
      </c>
      <c r="BF1050" s="227">
        <f>IF(N1050="snížená",J1050,0)</f>
        <v>0</v>
      </c>
      <c r="BG1050" s="227">
        <f>IF(N1050="zákl. přenesená",J1050,0)</f>
        <v>0</v>
      </c>
      <c r="BH1050" s="227">
        <f>IF(N1050="sníž. přenesená",J1050,0)</f>
        <v>0</v>
      </c>
      <c r="BI1050" s="227">
        <f>IF(N1050="nulová",J1050,0)</f>
        <v>0</v>
      </c>
      <c r="BJ1050" s="18" t="s">
        <v>79</v>
      </c>
      <c r="BK1050" s="227">
        <f>ROUND(I1050*H1050,2)</f>
        <v>0</v>
      </c>
      <c r="BL1050" s="18" t="s">
        <v>143</v>
      </c>
      <c r="BM1050" s="18" t="s">
        <v>1865</v>
      </c>
    </row>
    <row r="1051" spans="2:47" s="1" customFormat="1" ht="12">
      <c r="B1051" s="39"/>
      <c r="C1051" s="40"/>
      <c r="D1051" s="228" t="s">
        <v>145</v>
      </c>
      <c r="E1051" s="40"/>
      <c r="F1051" s="229" t="s">
        <v>1866</v>
      </c>
      <c r="G1051" s="40"/>
      <c r="H1051" s="40"/>
      <c r="I1051" s="143"/>
      <c r="J1051" s="40"/>
      <c r="K1051" s="40"/>
      <c r="L1051" s="44"/>
      <c r="M1051" s="230"/>
      <c r="N1051" s="80"/>
      <c r="O1051" s="80"/>
      <c r="P1051" s="80"/>
      <c r="Q1051" s="80"/>
      <c r="R1051" s="80"/>
      <c r="S1051" s="80"/>
      <c r="T1051" s="81"/>
      <c r="AT1051" s="18" t="s">
        <v>145</v>
      </c>
      <c r="AU1051" s="18" t="s">
        <v>81</v>
      </c>
    </row>
    <row r="1052" spans="2:51" s="12" customFormat="1" ht="12">
      <c r="B1052" s="231"/>
      <c r="C1052" s="232"/>
      <c r="D1052" s="228" t="s">
        <v>147</v>
      </c>
      <c r="E1052" s="233" t="s">
        <v>19</v>
      </c>
      <c r="F1052" s="234" t="s">
        <v>1697</v>
      </c>
      <c r="G1052" s="232"/>
      <c r="H1052" s="233" t="s">
        <v>19</v>
      </c>
      <c r="I1052" s="235"/>
      <c r="J1052" s="232"/>
      <c r="K1052" s="232"/>
      <c r="L1052" s="236"/>
      <c r="M1052" s="237"/>
      <c r="N1052" s="238"/>
      <c r="O1052" s="238"/>
      <c r="P1052" s="238"/>
      <c r="Q1052" s="238"/>
      <c r="R1052" s="238"/>
      <c r="S1052" s="238"/>
      <c r="T1052" s="239"/>
      <c r="AT1052" s="240" t="s">
        <v>147</v>
      </c>
      <c r="AU1052" s="240" t="s">
        <v>81</v>
      </c>
      <c r="AV1052" s="12" t="s">
        <v>79</v>
      </c>
      <c r="AW1052" s="12" t="s">
        <v>34</v>
      </c>
      <c r="AX1052" s="12" t="s">
        <v>72</v>
      </c>
      <c r="AY1052" s="240" t="s">
        <v>136</v>
      </c>
    </row>
    <row r="1053" spans="2:51" s="12" customFormat="1" ht="12">
      <c r="B1053" s="231"/>
      <c r="C1053" s="232"/>
      <c r="D1053" s="228" t="s">
        <v>147</v>
      </c>
      <c r="E1053" s="233" t="s">
        <v>19</v>
      </c>
      <c r="F1053" s="234" t="s">
        <v>1867</v>
      </c>
      <c r="G1053" s="232"/>
      <c r="H1053" s="233" t="s">
        <v>19</v>
      </c>
      <c r="I1053" s="235"/>
      <c r="J1053" s="232"/>
      <c r="K1053" s="232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147</v>
      </c>
      <c r="AU1053" s="240" t="s">
        <v>81</v>
      </c>
      <c r="AV1053" s="12" t="s">
        <v>79</v>
      </c>
      <c r="AW1053" s="12" t="s">
        <v>34</v>
      </c>
      <c r="AX1053" s="12" t="s">
        <v>72</v>
      </c>
      <c r="AY1053" s="240" t="s">
        <v>136</v>
      </c>
    </row>
    <row r="1054" spans="2:51" s="13" customFormat="1" ht="12">
      <c r="B1054" s="241"/>
      <c r="C1054" s="242"/>
      <c r="D1054" s="228" t="s">
        <v>147</v>
      </c>
      <c r="E1054" s="243" t="s">
        <v>19</v>
      </c>
      <c r="F1054" s="244" t="s">
        <v>1868</v>
      </c>
      <c r="G1054" s="242"/>
      <c r="H1054" s="245">
        <v>1.713</v>
      </c>
      <c r="I1054" s="246"/>
      <c r="J1054" s="242"/>
      <c r="K1054" s="242"/>
      <c r="L1054" s="247"/>
      <c r="M1054" s="248"/>
      <c r="N1054" s="249"/>
      <c r="O1054" s="249"/>
      <c r="P1054" s="249"/>
      <c r="Q1054" s="249"/>
      <c r="R1054" s="249"/>
      <c r="S1054" s="249"/>
      <c r="T1054" s="250"/>
      <c r="AT1054" s="251" t="s">
        <v>147</v>
      </c>
      <c r="AU1054" s="251" t="s">
        <v>81</v>
      </c>
      <c r="AV1054" s="13" t="s">
        <v>81</v>
      </c>
      <c r="AW1054" s="13" t="s">
        <v>34</v>
      </c>
      <c r="AX1054" s="13" t="s">
        <v>72</v>
      </c>
      <c r="AY1054" s="251" t="s">
        <v>136</v>
      </c>
    </row>
    <row r="1055" spans="2:51" s="14" customFormat="1" ht="12">
      <c r="B1055" s="252"/>
      <c r="C1055" s="253"/>
      <c r="D1055" s="228" t="s">
        <v>147</v>
      </c>
      <c r="E1055" s="254" t="s">
        <v>19</v>
      </c>
      <c r="F1055" s="255" t="s">
        <v>150</v>
      </c>
      <c r="G1055" s="253"/>
      <c r="H1055" s="256">
        <v>1.713</v>
      </c>
      <c r="I1055" s="257"/>
      <c r="J1055" s="253"/>
      <c r="K1055" s="253"/>
      <c r="L1055" s="258"/>
      <c r="M1055" s="259"/>
      <c r="N1055" s="260"/>
      <c r="O1055" s="260"/>
      <c r="P1055" s="260"/>
      <c r="Q1055" s="260"/>
      <c r="R1055" s="260"/>
      <c r="S1055" s="260"/>
      <c r="T1055" s="261"/>
      <c r="AT1055" s="262" t="s">
        <v>147</v>
      </c>
      <c r="AU1055" s="262" t="s">
        <v>81</v>
      </c>
      <c r="AV1055" s="14" t="s">
        <v>143</v>
      </c>
      <c r="AW1055" s="14" t="s">
        <v>34</v>
      </c>
      <c r="AX1055" s="14" t="s">
        <v>79</v>
      </c>
      <c r="AY1055" s="262" t="s">
        <v>136</v>
      </c>
    </row>
    <row r="1056" spans="2:65" s="1" customFormat="1" ht="20.4" customHeight="1">
      <c r="B1056" s="39"/>
      <c r="C1056" s="216" t="s">
        <v>1869</v>
      </c>
      <c r="D1056" s="216" t="s">
        <v>138</v>
      </c>
      <c r="E1056" s="217" t="s">
        <v>1870</v>
      </c>
      <c r="F1056" s="218" t="s">
        <v>1871</v>
      </c>
      <c r="G1056" s="219" t="s">
        <v>343</v>
      </c>
      <c r="H1056" s="220">
        <v>0.1</v>
      </c>
      <c r="I1056" s="221"/>
      <c r="J1056" s="222">
        <f>ROUND(I1056*H1056,2)</f>
        <v>0</v>
      </c>
      <c r="K1056" s="218" t="s">
        <v>142</v>
      </c>
      <c r="L1056" s="44"/>
      <c r="M1056" s="223" t="s">
        <v>19</v>
      </c>
      <c r="N1056" s="224" t="s">
        <v>43</v>
      </c>
      <c r="O1056" s="80"/>
      <c r="P1056" s="225">
        <f>O1056*H1056</f>
        <v>0</v>
      </c>
      <c r="Q1056" s="225">
        <v>0</v>
      </c>
      <c r="R1056" s="225">
        <f>Q1056*H1056</f>
        <v>0</v>
      </c>
      <c r="S1056" s="225">
        <v>0</v>
      </c>
      <c r="T1056" s="226">
        <f>S1056*H1056</f>
        <v>0</v>
      </c>
      <c r="AR1056" s="18" t="s">
        <v>143</v>
      </c>
      <c r="AT1056" s="18" t="s">
        <v>138</v>
      </c>
      <c r="AU1056" s="18" t="s">
        <v>81</v>
      </c>
      <c r="AY1056" s="18" t="s">
        <v>136</v>
      </c>
      <c r="BE1056" s="227">
        <f>IF(N1056="základní",J1056,0)</f>
        <v>0</v>
      </c>
      <c r="BF1056" s="227">
        <f>IF(N1056="snížená",J1056,0)</f>
        <v>0</v>
      </c>
      <c r="BG1056" s="227">
        <f>IF(N1056="zákl. přenesená",J1056,0)</f>
        <v>0</v>
      </c>
      <c r="BH1056" s="227">
        <f>IF(N1056="sníž. přenesená",J1056,0)</f>
        <v>0</v>
      </c>
      <c r="BI1056" s="227">
        <f>IF(N1056="nulová",J1056,0)</f>
        <v>0</v>
      </c>
      <c r="BJ1056" s="18" t="s">
        <v>79</v>
      </c>
      <c r="BK1056" s="227">
        <f>ROUND(I1056*H1056,2)</f>
        <v>0</v>
      </c>
      <c r="BL1056" s="18" t="s">
        <v>143</v>
      </c>
      <c r="BM1056" s="18" t="s">
        <v>1872</v>
      </c>
    </row>
    <row r="1057" spans="2:47" s="1" customFormat="1" ht="12">
      <c r="B1057" s="39"/>
      <c r="C1057" s="40"/>
      <c r="D1057" s="228" t="s">
        <v>145</v>
      </c>
      <c r="E1057" s="40"/>
      <c r="F1057" s="229" t="s">
        <v>1873</v>
      </c>
      <c r="G1057" s="40"/>
      <c r="H1057" s="40"/>
      <c r="I1057" s="143"/>
      <c r="J1057" s="40"/>
      <c r="K1057" s="40"/>
      <c r="L1057" s="44"/>
      <c r="M1057" s="230"/>
      <c r="N1057" s="80"/>
      <c r="O1057" s="80"/>
      <c r="P1057" s="80"/>
      <c r="Q1057" s="80"/>
      <c r="R1057" s="80"/>
      <c r="S1057" s="80"/>
      <c r="T1057" s="81"/>
      <c r="AT1057" s="18" t="s">
        <v>145</v>
      </c>
      <c r="AU1057" s="18" t="s">
        <v>81</v>
      </c>
    </row>
    <row r="1058" spans="2:51" s="12" customFormat="1" ht="12">
      <c r="B1058" s="231"/>
      <c r="C1058" s="232"/>
      <c r="D1058" s="228" t="s">
        <v>147</v>
      </c>
      <c r="E1058" s="233" t="s">
        <v>19</v>
      </c>
      <c r="F1058" s="234" t="s">
        <v>1697</v>
      </c>
      <c r="G1058" s="232"/>
      <c r="H1058" s="233" t="s">
        <v>19</v>
      </c>
      <c r="I1058" s="235"/>
      <c r="J1058" s="232"/>
      <c r="K1058" s="232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147</v>
      </c>
      <c r="AU1058" s="240" t="s">
        <v>81</v>
      </c>
      <c r="AV1058" s="12" t="s">
        <v>79</v>
      </c>
      <c r="AW1058" s="12" t="s">
        <v>34</v>
      </c>
      <c r="AX1058" s="12" t="s">
        <v>72</v>
      </c>
      <c r="AY1058" s="240" t="s">
        <v>136</v>
      </c>
    </row>
    <row r="1059" spans="2:51" s="13" customFormat="1" ht="12">
      <c r="B1059" s="241"/>
      <c r="C1059" s="242"/>
      <c r="D1059" s="228" t="s">
        <v>147</v>
      </c>
      <c r="E1059" s="243" t="s">
        <v>19</v>
      </c>
      <c r="F1059" s="244" t="s">
        <v>1874</v>
      </c>
      <c r="G1059" s="242"/>
      <c r="H1059" s="245">
        <v>0.1</v>
      </c>
      <c r="I1059" s="246"/>
      <c r="J1059" s="242"/>
      <c r="K1059" s="242"/>
      <c r="L1059" s="247"/>
      <c r="M1059" s="248"/>
      <c r="N1059" s="249"/>
      <c r="O1059" s="249"/>
      <c r="P1059" s="249"/>
      <c r="Q1059" s="249"/>
      <c r="R1059" s="249"/>
      <c r="S1059" s="249"/>
      <c r="T1059" s="250"/>
      <c r="AT1059" s="251" t="s">
        <v>147</v>
      </c>
      <c r="AU1059" s="251" t="s">
        <v>81</v>
      </c>
      <c r="AV1059" s="13" t="s">
        <v>81</v>
      </c>
      <c r="AW1059" s="13" t="s">
        <v>34</v>
      </c>
      <c r="AX1059" s="13" t="s">
        <v>72</v>
      </c>
      <c r="AY1059" s="251" t="s">
        <v>136</v>
      </c>
    </row>
    <row r="1060" spans="2:51" s="14" customFormat="1" ht="12">
      <c r="B1060" s="252"/>
      <c r="C1060" s="253"/>
      <c r="D1060" s="228" t="s">
        <v>147</v>
      </c>
      <c r="E1060" s="254" t="s">
        <v>19</v>
      </c>
      <c r="F1060" s="255" t="s">
        <v>150</v>
      </c>
      <c r="G1060" s="253"/>
      <c r="H1060" s="256">
        <v>0.1</v>
      </c>
      <c r="I1060" s="257"/>
      <c r="J1060" s="253"/>
      <c r="K1060" s="253"/>
      <c r="L1060" s="258"/>
      <c r="M1060" s="259"/>
      <c r="N1060" s="260"/>
      <c r="O1060" s="260"/>
      <c r="P1060" s="260"/>
      <c r="Q1060" s="260"/>
      <c r="R1060" s="260"/>
      <c r="S1060" s="260"/>
      <c r="T1060" s="261"/>
      <c r="AT1060" s="262" t="s">
        <v>147</v>
      </c>
      <c r="AU1060" s="262" t="s">
        <v>81</v>
      </c>
      <c r="AV1060" s="14" t="s">
        <v>143</v>
      </c>
      <c r="AW1060" s="14" t="s">
        <v>34</v>
      </c>
      <c r="AX1060" s="14" t="s">
        <v>79</v>
      </c>
      <c r="AY1060" s="262" t="s">
        <v>136</v>
      </c>
    </row>
    <row r="1061" spans="2:65" s="1" customFormat="1" ht="20.4" customHeight="1">
      <c r="B1061" s="39"/>
      <c r="C1061" s="216" t="s">
        <v>1875</v>
      </c>
      <c r="D1061" s="216" t="s">
        <v>138</v>
      </c>
      <c r="E1061" s="217" t="s">
        <v>1077</v>
      </c>
      <c r="F1061" s="218" t="s">
        <v>1078</v>
      </c>
      <c r="G1061" s="219" t="s">
        <v>343</v>
      </c>
      <c r="H1061" s="220">
        <v>0.875</v>
      </c>
      <c r="I1061" s="221"/>
      <c r="J1061" s="222">
        <f>ROUND(I1061*H1061,2)</f>
        <v>0</v>
      </c>
      <c r="K1061" s="218" t="s">
        <v>142</v>
      </c>
      <c r="L1061" s="44"/>
      <c r="M1061" s="223" t="s">
        <v>19</v>
      </c>
      <c r="N1061" s="224" t="s">
        <v>43</v>
      </c>
      <c r="O1061" s="80"/>
      <c r="P1061" s="225">
        <f>O1061*H1061</f>
        <v>0</v>
      </c>
      <c r="Q1061" s="225">
        <v>0</v>
      </c>
      <c r="R1061" s="225">
        <f>Q1061*H1061</f>
        <v>0</v>
      </c>
      <c r="S1061" s="225">
        <v>0</v>
      </c>
      <c r="T1061" s="226">
        <f>S1061*H1061</f>
        <v>0</v>
      </c>
      <c r="AR1061" s="18" t="s">
        <v>143</v>
      </c>
      <c r="AT1061" s="18" t="s">
        <v>138</v>
      </c>
      <c r="AU1061" s="18" t="s">
        <v>81</v>
      </c>
      <c r="AY1061" s="18" t="s">
        <v>136</v>
      </c>
      <c r="BE1061" s="227">
        <f>IF(N1061="základní",J1061,0)</f>
        <v>0</v>
      </c>
      <c r="BF1061" s="227">
        <f>IF(N1061="snížená",J1061,0)</f>
        <v>0</v>
      </c>
      <c r="BG1061" s="227">
        <f>IF(N1061="zákl. přenesená",J1061,0)</f>
        <v>0</v>
      </c>
      <c r="BH1061" s="227">
        <f>IF(N1061="sníž. přenesená",J1061,0)</f>
        <v>0</v>
      </c>
      <c r="BI1061" s="227">
        <f>IF(N1061="nulová",J1061,0)</f>
        <v>0</v>
      </c>
      <c r="BJ1061" s="18" t="s">
        <v>79</v>
      </c>
      <c r="BK1061" s="227">
        <f>ROUND(I1061*H1061,2)</f>
        <v>0</v>
      </c>
      <c r="BL1061" s="18" t="s">
        <v>143</v>
      </c>
      <c r="BM1061" s="18" t="s">
        <v>1876</v>
      </c>
    </row>
    <row r="1062" spans="2:47" s="1" customFormat="1" ht="12">
      <c r="B1062" s="39"/>
      <c r="C1062" s="40"/>
      <c r="D1062" s="228" t="s">
        <v>145</v>
      </c>
      <c r="E1062" s="40"/>
      <c r="F1062" s="229" t="s">
        <v>1080</v>
      </c>
      <c r="G1062" s="40"/>
      <c r="H1062" s="40"/>
      <c r="I1062" s="143"/>
      <c r="J1062" s="40"/>
      <c r="K1062" s="40"/>
      <c r="L1062" s="44"/>
      <c r="M1062" s="230"/>
      <c r="N1062" s="80"/>
      <c r="O1062" s="80"/>
      <c r="P1062" s="80"/>
      <c r="Q1062" s="80"/>
      <c r="R1062" s="80"/>
      <c r="S1062" s="80"/>
      <c r="T1062" s="81"/>
      <c r="AT1062" s="18" t="s">
        <v>145</v>
      </c>
      <c r="AU1062" s="18" t="s">
        <v>81</v>
      </c>
    </row>
    <row r="1063" spans="2:51" s="12" customFormat="1" ht="12">
      <c r="B1063" s="231"/>
      <c r="C1063" s="232"/>
      <c r="D1063" s="228" t="s">
        <v>147</v>
      </c>
      <c r="E1063" s="233" t="s">
        <v>19</v>
      </c>
      <c r="F1063" s="234" t="s">
        <v>148</v>
      </c>
      <c r="G1063" s="232"/>
      <c r="H1063" s="233" t="s">
        <v>19</v>
      </c>
      <c r="I1063" s="235"/>
      <c r="J1063" s="232"/>
      <c r="K1063" s="232"/>
      <c r="L1063" s="236"/>
      <c r="M1063" s="237"/>
      <c r="N1063" s="238"/>
      <c r="O1063" s="238"/>
      <c r="P1063" s="238"/>
      <c r="Q1063" s="238"/>
      <c r="R1063" s="238"/>
      <c r="S1063" s="238"/>
      <c r="T1063" s="239"/>
      <c r="AT1063" s="240" t="s">
        <v>147</v>
      </c>
      <c r="AU1063" s="240" t="s">
        <v>81</v>
      </c>
      <c r="AV1063" s="12" t="s">
        <v>79</v>
      </c>
      <c r="AW1063" s="12" t="s">
        <v>34</v>
      </c>
      <c r="AX1063" s="12" t="s">
        <v>72</v>
      </c>
      <c r="AY1063" s="240" t="s">
        <v>136</v>
      </c>
    </row>
    <row r="1064" spans="2:51" s="12" customFormat="1" ht="12">
      <c r="B1064" s="231"/>
      <c r="C1064" s="232"/>
      <c r="D1064" s="228" t="s">
        <v>147</v>
      </c>
      <c r="E1064" s="233" t="s">
        <v>19</v>
      </c>
      <c r="F1064" s="234" t="s">
        <v>1081</v>
      </c>
      <c r="G1064" s="232"/>
      <c r="H1064" s="233" t="s">
        <v>19</v>
      </c>
      <c r="I1064" s="235"/>
      <c r="J1064" s="232"/>
      <c r="K1064" s="232"/>
      <c r="L1064" s="236"/>
      <c r="M1064" s="237"/>
      <c r="N1064" s="238"/>
      <c r="O1064" s="238"/>
      <c r="P1064" s="238"/>
      <c r="Q1064" s="238"/>
      <c r="R1064" s="238"/>
      <c r="S1064" s="238"/>
      <c r="T1064" s="239"/>
      <c r="AT1064" s="240" t="s">
        <v>147</v>
      </c>
      <c r="AU1064" s="240" t="s">
        <v>81</v>
      </c>
      <c r="AV1064" s="12" t="s">
        <v>79</v>
      </c>
      <c r="AW1064" s="12" t="s">
        <v>34</v>
      </c>
      <c r="AX1064" s="12" t="s">
        <v>72</v>
      </c>
      <c r="AY1064" s="240" t="s">
        <v>136</v>
      </c>
    </row>
    <row r="1065" spans="2:51" s="13" customFormat="1" ht="12">
      <c r="B1065" s="241"/>
      <c r="C1065" s="242"/>
      <c r="D1065" s="228" t="s">
        <v>147</v>
      </c>
      <c r="E1065" s="243" t="s">
        <v>19</v>
      </c>
      <c r="F1065" s="244" t="s">
        <v>1877</v>
      </c>
      <c r="G1065" s="242"/>
      <c r="H1065" s="245">
        <v>0.875</v>
      </c>
      <c r="I1065" s="246"/>
      <c r="J1065" s="242"/>
      <c r="K1065" s="242"/>
      <c r="L1065" s="247"/>
      <c r="M1065" s="248"/>
      <c r="N1065" s="249"/>
      <c r="O1065" s="249"/>
      <c r="P1065" s="249"/>
      <c r="Q1065" s="249"/>
      <c r="R1065" s="249"/>
      <c r="S1065" s="249"/>
      <c r="T1065" s="250"/>
      <c r="AT1065" s="251" t="s">
        <v>147</v>
      </c>
      <c r="AU1065" s="251" t="s">
        <v>81</v>
      </c>
      <c r="AV1065" s="13" t="s">
        <v>81</v>
      </c>
      <c r="AW1065" s="13" t="s">
        <v>34</v>
      </c>
      <c r="AX1065" s="13" t="s">
        <v>72</v>
      </c>
      <c r="AY1065" s="251" t="s">
        <v>136</v>
      </c>
    </row>
    <row r="1066" spans="2:51" s="14" customFormat="1" ht="12">
      <c r="B1066" s="252"/>
      <c r="C1066" s="253"/>
      <c r="D1066" s="228" t="s">
        <v>147</v>
      </c>
      <c r="E1066" s="254" t="s">
        <v>19</v>
      </c>
      <c r="F1066" s="255" t="s">
        <v>150</v>
      </c>
      <c r="G1066" s="253"/>
      <c r="H1066" s="256">
        <v>0.875</v>
      </c>
      <c r="I1066" s="257"/>
      <c r="J1066" s="253"/>
      <c r="K1066" s="253"/>
      <c r="L1066" s="258"/>
      <c r="M1066" s="259"/>
      <c r="N1066" s="260"/>
      <c r="O1066" s="260"/>
      <c r="P1066" s="260"/>
      <c r="Q1066" s="260"/>
      <c r="R1066" s="260"/>
      <c r="S1066" s="260"/>
      <c r="T1066" s="261"/>
      <c r="AT1066" s="262" t="s">
        <v>147</v>
      </c>
      <c r="AU1066" s="262" t="s">
        <v>81</v>
      </c>
      <c r="AV1066" s="14" t="s">
        <v>143</v>
      </c>
      <c r="AW1066" s="14" t="s">
        <v>34</v>
      </c>
      <c r="AX1066" s="14" t="s">
        <v>79</v>
      </c>
      <c r="AY1066" s="262" t="s">
        <v>136</v>
      </c>
    </row>
    <row r="1067" spans="2:65" s="1" customFormat="1" ht="20.4" customHeight="1">
      <c r="B1067" s="39"/>
      <c r="C1067" s="216" t="s">
        <v>1878</v>
      </c>
      <c r="D1067" s="216" t="s">
        <v>138</v>
      </c>
      <c r="E1067" s="217" t="s">
        <v>1084</v>
      </c>
      <c r="F1067" s="218" t="s">
        <v>1085</v>
      </c>
      <c r="G1067" s="219" t="s">
        <v>343</v>
      </c>
      <c r="H1067" s="220">
        <v>3.5</v>
      </c>
      <c r="I1067" s="221"/>
      <c r="J1067" s="222">
        <f>ROUND(I1067*H1067,2)</f>
        <v>0</v>
      </c>
      <c r="K1067" s="218" t="s">
        <v>142</v>
      </c>
      <c r="L1067" s="44"/>
      <c r="M1067" s="223" t="s">
        <v>19</v>
      </c>
      <c r="N1067" s="224" t="s">
        <v>43</v>
      </c>
      <c r="O1067" s="80"/>
      <c r="P1067" s="225">
        <f>O1067*H1067</f>
        <v>0</v>
      </c>
      <c r="Q1067" s="225">
        <v>0</v>
      </c>
      <c r="R1067" s="225">
        <f>Q1067*H1067</f>
        <v>0</v>
      </c>
      <c r="S1067" s="225">
        <v>0</v>
      </c>
      <c r="T1067" s="226">
        <f>S1067*H1067</f>
        <v>0</v>
      </c>
      <c r="AR1067" s="18" t="s">
        <v>143</v>
      </c>
      <c r="AT1067" s="18" t="s">
        <v>138</v>
      </c>
      <c r="AU1067" s="18" t="s">
        <v>81</v>
      </c>
      <c r="AY1067" s="18" t="s">
        <v>136</v>
      </c>
      <c r="BE1067" s="227">
        <f>IF(N1067="základní",J1067,0)</f>
        <v>0</v>
      </c>
      <c r="BF1067" s="227">
        <f>IF(N1067="snížená",J1067,0)</f>
        <v>0</v>
      </c>
      <c r="BG1067" s="227">
        <f>IF(N1067="zákl. přenesená",J1067,0)</f>
        <v>0</v>
      </c>
      <c r="BH1067" s="227">
        <f>IF(N1067="sníž. přenesená",J1067,0)</f>
        <v>0</v>
      </c>
      <c r="BI1067" s="227">
        <f>IF(N1067="nulová",J1067,0)</f>
        <v>0</v>
      </c>
      <c r="BJ1067" s="18" t="s">
        <v>79</v>
      </c>
      <c r="BK1067" s="227">
        <f>ROUND(I1067*H1067,2)</f>
        <v>0</v>
      </c>
      <c r="BL1067" s="18" t="s">
        <v>143</v>
      </c>
      <c r="BM1067" s="18" t="s">
        <v>1879</v>
      </c>
    </row>
    <row r="1068" spans="2:47" s="1" customFormat="1" ht="12">
      <c r="B1068" s="39"/>
      <c r="C1068" s="40"/>
      <c r="D1068" s="228" t="s">
        <v>145</v>
      </c>
      <c r="E1068" s="40"/>
      <c r="F1068" s="229" t="s">
        <v>1087</v>
      </c>
      <c r="G1068" s="40"/>
      <c r="H1068" s="40"/>
      <c r="I1068" s="143"/>
      <c r="J1068" s="40"/>
      <c r="K1068" s="40"/>
      <c r="L1068" s="44"/>
      <c r="M1068" s="230"/>
      <c r="N1068" s="80"/>
      <c r="O1068" s="80"/>
      <c r="P1068" s="80"/>
      <c r="Q1068" s="80"/>
      <c r="R1068" s="80"/>
      <c r="S1068" s="80"/>
      <c r="T1068" s="81"/>
      <c r="AT1068" s="18" t="s">
        <v>145</v>
      </c>
      <c r="AU1068" s="18" t="s">
        <v>81</v>
      </c>
    </row>
    <row r="1069" spans="2:51" s="12" customFormat="1" ht="12">
      <c r="B1069" s="231"/>
      <c r="C1069" s="232"/>
      <c r="D1069" s="228" t="s">
        <v>147</v>
      </c>
      <c r="E1069" s="233" t="s">
        <v>19</v>
      </c>
      <c r="F1069" s="234" t="s">
        <v>148</v>
      </c>
      <c r="G1069" s="232"/>
      <c r="H1069" s="233" t="s">
        <v>19</v>
      </c>
      <c r="I1069" s="235"/>
      <c r="J1069" s="232"/>
      <c r="K1069" s="232"/>
      <c r="L1069" s="236"/>
      <c r="M1069" s="237"/>
      <c r="N1069" s="238"/>
      <c r="O1069" s="238"/>
      <c r="P1069" s="238"/>
      <c r="Q1069" s="238"/>
      <c r="R1069" s="238"/>
      <c r="S1069" s="238"/>
      <c r="T1069" s="239"/>
      <c r="AT1069" s="240" t="s">
        <v>147</v>
      </c>
      <c r="AU1069" s="240" t="s">
        <v>81</v>
      </c>
      <c r="AV1069" s="12" t="s">
        <v>79</v>
      </c>
      <c r="AW1069" s="12" t="s">
        <v>34</v>
      </c>
      <c r="AX1069" s="12" t="s">
        <v>72</v>
      </c>
      <c r="AY1069" s="240" t="s">
        <v>136</v>
      </c>
    </row>
    <row r="1070" spans="2:51" s="12" customFormat="1" ht="12">
      <c r="B1070" s="231"/>
      <c r="C1070" s="232"/>
      <c r="D1070" s="228" t="s">
        <v>147</v>
      </c>
      <c r="E1070" s="233" t="s">
        <v>19</v>
      </c>
      <c r="F1070" s="234" t="s">
        <v>1088</v>
      </c>
      <c r="G1070" s="232"/>
      <c r="H1070" s="233" t="s">
        <v>19</v>
      </c>
      <c r="I1070" s="235"/>
      <c r="J1070" s="232"/>
      <c r="K1070" s="232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147</v>
      </c>
      <c r="AU1070" s="240" t="s">
        <v>81</v>
      </c>
      <c r="AV1070" s="12" t="s">
        <v>79</v>
      </c>
      <c r="AW1070" s="12" t="s">
        <v>34</v>
      </c>
      <c r="AX1070" s="12" t="s">
        <v>72</v>
      </c>
      <c r="AY1070" s="240" t="s">
        <v>136</v>
      </c>
    </row>
    <row r="1071" spans="2:51" s="13" customFormat="1" ht="12">
      <c r="B1071" s="241"/>
      <c r="C1071" s="242"/>
      <c r="D1071" s="228" t="s">
        <v>147</v>
      </c>
      <c r="E1071" s="243" t="s">
        <v>19</v>
      </c>
      <c r="F1071" s="244" t="s">
        <v>1880</v>
      </c>
      <c r="G1071" s="242"/>
      <c r="H1071" s="245">
        <v>3.5</v>
      </c>
      <c r="I1071" s="246"/>
      <c r="J1071" s="242"/>
      <c r="K1071" s="242"/>
      <c r="L1071" s="247"/>
      <c r="M1071" s="248"/>
      <c r="N1071" s="249"/>
      <c r="O1071" s="249"/>
      <c r="P1071" s="249"/>
      <c r="Q1071" s="249"/>
      <c r="R1071" s="249"/>
      <c r="S1071" s="249"/>
      <c r="T1071" s="250"/>
      <c r="AT1071" s="251" t="s">
        <v>147</v>
      </c>
      <c r="AU1071" s="251" t="s">
        <v>81</v>
      </c>
      <c r="AV1071" s="13" t="s">
        <v>81</v>
      </c>
      <c r="AW1071" s="13" t="s">
        <v>34</v>
      </c>
      <c r="AX1071" s="13" t="s">
        <v>72</v>
      </c>
      <c r="AY1071" s="251" t="s">
        <v>136</v>
      </c>
    </row>
    <row r="1072" spans="2:51" s="14" customFormat="1" ht="12">
      <c r="B1072" s="252"/>
      <c r="C1072" s="253"/>
      <c r="D1072" s="228" t="s">
        <v>147</v>
      </c>
      <c r="E1072" s="254" t="s">
        <v>19</v>
      </c>
      <c r="F1072" s="255" t="s">
        <v>150</v>
      </c>
      <c r="G1072" s="253"/>
      <c r="H1072" s="256">
        <v>3.5</v>
      </c>
      <c r="I1072" s="257"/>
      <c r="J1072" s="253"/>
      <c r="K1072" s="253"/>
      <c r="L1072" s="258"/>
      <c r="M1072" s="259"/>
      <c r="N1072" s="260"/>
      <c r="O1072" s="260"/>
      <c r="P1072" s="260"/>
      <c r="Q1072" s="260"/>
      <c r="R1072" s="260"/>
      <c r="S1072" s="260"/>
      <c r="T1072" s="261"/>
      <c r="AT1072" s="262" t="s">
        <v>147</v>
      </c>
      <c r="AU1072" s="262" t="s">
        <v>81</v>
      </c>
      <c r="AV1072" s="14" t="s">
        <v>143</v>
      </c>
      <c r="AW1072" s="14" t="s">
        <v>34</v>
      </c>
      <c r="AX1072" s="14" t="s">
        <v>79</v>
      </c>
      <c r="AY1072" s="262" t="s">
        <v>136</v>
      </c>
    </row>
    <row r="1073" spans="2:65" s="1" customFormat="1" ht="20.4" customHeight="1">
      <c r="B1073" s="39"/>
      <c r="C1073" s="216" t="s">
        <v>1881</v>
      </c>
      <c r="D1073" s="216" t="s">
        <v>138</v>
      </c>
      <c r="E1073" s="217" t="s">
        <v>1091</v>
      </c>
      <c r="F1073" s="218" t="s">
        <v>1092</v>
      </c>
      <c r="G1073" s="219" t="s">
        <v>343</v>
      </c>
      <c r="H1073" s="220">
        <v>5.523</v>
      </c>
      <c r="I1073" s="221"/>
      <c r="J1073" s="222">
        <f>ROUND(I1073*H1073,2)</f>
        <v>0</v>
      </c>
      <c r="K1073" s="218" t="s">
        <v>142</v>
      </c>
      <c r="L1073" s="44"/>
      <c r="M1073" s="223" t="s">
        <v>19</v>
      </c>
      <c r="N1073" s="224" t="s">
        <v>43</v>
      </c>
      <c r="O1073" s="80"/>
      <c r="P1073" s="225">
        <f>O1073*H1073</f>
        <v>0</v>
      </c>
      <c r="Q1073" s="225">
        <v>0</v>
      </c>
      <c r="R1073" s="225">
        <f>Q1073*H1073</f>
        <v>0</v>
      </c>
      <c r="S1073" s="225">
        <v>0</v>
      </c>
      <c r="T1073" s="226">
        <f>S1073*H1073</f>
        <v>0</v>
      </c>
      <c r="AR1073" s="18" t="s">
        <v>143</v>
      </c>
      <c r="AT1073" s="18" t="s">
        <v>138</v>
      </c>
      <c r="AU1073" s="18" t="s">
        <v>81</v>
      </c>
      <c r="AY1073" s="18" t="s">
        <v>136</v>
      </c>
      <c r="BE1073" s="227">
        <f>IF(N1073="základní",J1073,0)</f>
        <v>0</v>
      </c>
      <c r="BF1073" s="227">
        <f>IF(N1073="snížená",J1073,0)</f>
        <v>0</v>
      </c>
      <c r="BG1073" s="227">
        <f>IF(N1073="zákl. přenesená",J1073,0)</f>
        <v>0</v>
      </c>
      <c r="BH1073" s="227">
        <f>IF(N1073="sníž. přenesená",J1073,0)</f>
        <v>0</v>
      </c>
      <c r="BI1073" s="227">
        <f>IF(N1073="nulová",J1073,0)</f>
        <v>0</v>
      </c>
      <c r="BJ1073" s="18" t="s">
        <v>79</v>
      </c>
      <c r="BK1073" s="227">
        <f>ROUND(I1073*H1073,2)</f>
        <v>0</v>
      </c>
      <c r="BL1073" s="18" t="s">
        <v>143</v>
      </c>
      <c r="BM1073" s="18" t="s">
        <v>1882</v>
      </c>
    </row>
    <row r="1074" spans="2:47" s="1" customFormat="1" ht="12">
      <c r="B1074" s="39"/>
      <c r="C1074" s="40"/>
      <c r="D1074" s="228" t="s">
        <v>145</v>
      </c>
      <c r="E1074" s="40"/>
      <c r="F1074" s="229" t="s">
        <v>1094</v>
      </c>
      <c r="G1074" s="40"/>
      <c r="H1074" s="40"/>
      <c r="I1074" s="143"/>
      <c r="J1074" s="40"/>
      <c r="K1074" s="40"/>
      <c r="L1074" s="44"/>
      <c r="M1074" s="230"/>
      <c r="N1074" s="80"/>
      <c r="O1074" s="80"/>
      <c r="P1074" s="80"/>
      <c r="Q1074" s="80"/>
      <c r="R1074" s="80"/>
      <c r="S1074" s="80"/>
      <c r="T1074" s="81"/>
      <c r="AT1074" s="18" t="s">
        <v>145</v>
      </c>
      <c r="AU1074" s="18" t="s">
        <v>81</v>
      </c>
    </row>
    <row r="1075" spans="2:51" s="12" customFormat="1" ht="12">
      <c r="B1075" s="231"/>
      <c r="C1075" s="232"/>
      <c r="D1075" s="228" t="s">
        <v>147</v>
      </c>
      <c r="E1075" s="233" t="s">
        <v>19</v>
      </c>
      <c r="F1075" s="234" t="s">
        <v>525</v>
      </c>
      <c r="G1075" s="232"/>
      <c r="H1075" s="233" t="s">
        <v>19</v>
      </c>
      <c r="I1075" s="235"/>
      <c r="J1075" s="232"/>
      <c r="K1075" s="232"/>
      <c r="L1075" s="236"/>
      <c r="M1075" s="237"/>
      <c r="N1075" s="238"/>
      <c r="O1075" s="238"/>
      <c r="P1075" s="238"/>
      <c r="Q1075" s="238"/>
      <c r="R1075" s="238"/>
      <c r="S1075" s="238"/>
      <c r="T1075" s="239"/>
      <c r="AT1075" s="240" t="s">
        <v>147</v>
      </c>
      <c r="AU1075" s="240" t="s">
        <v>81</v>
      </c>
      <c r="AV1075" s="12" t="s">
        <v>79</v>
      </c>
      <c r="AW1075" s="12" t="s">
        <v>34</v>
      </c>
      <c r="AX1075" s="12" t="s">
        <v>72</v>
      </c>
      <c r="AY1075" s="240" t="s">
        <v>136</v>
      </c>
    </row>
    <row r="1076" spans="2:51" s="12" customFormat="1" ht="12">
      <c r="B1076" s="231"/>
      <c r="C1076" s="232"/>
      <c r="D1076" s="228" t="s">
        <v>147</v>
      </c>
      <c r="E1076" s="233" t="s">
        <v>19</v>
      </c>
      <c r="F1076" s="234" t="s">
        <v>1883</v>
      </c>
      <c r="G1076" s="232"/>
      <c r="H1076" s="233" t="s">
        <v>19</v>
      </c>
      <c r="I1076" s="235"/>
      <c r="J1076" s="232"/>
      <c r="K1076" s="232"/>
      <c r="L1076" s="236"/>
      <c r="M1076" s="237"/>
      <c r="N1076" s="238"/>
      <c r="O1076" s="238"/>
      <c r="P1076" s="238"/>
      <c r="Q1076" s="238"/>
      <c r="R1076" s="238"/>
      <c r="S1076" s="238"/>
      <c r="T1076" s="239"/>
      <c r="AT1076" s="240" t="s">
        <v>147</v>
      </c>
      <c r="AU1076" s="240" t="s">
        <v>81</v>
      </c>
      <c r="AV1076" s="12" t="s">
        <v>79</v>
      </c>
      <c r="AW1076" s="12" t="s">
        <v>34</v>
      </c>
      <c r="AX1076" s="12" t="s">
        <v>72</v>
      </c>
      <c r="AY1076" s="240" t="s">
        <v>136</v>
      </c>
    </row>
    <row r="1077" spans="2:51" s="13" customFormat="1" ht="12">
      <c r="B1077" s="241"/>
      <c r="C1077" s="242"/>
      <c r="D1077" s="228" t="s">
        <v>147</v>
      </c>
      <c r="E1077" s="243" t="s">
        <v>19</v>
      </c>
      <c r="F1077" s="244" t="s">
        <v>1884</v>
      </c>
      <c r="G1077" s="242"/>
      <c r="H1077" s="245">
        <v>5.423</v>
      </c>
      <c r="I1077" s="246"/>
      <c r="J1077" s="242"/>
      <c r="K1077" s="242"/>
      <c r="L1077" s="247"/>
      <c r="M1077" s="248"/>
      <c r="N1077" s="249"/>
      <c r="O1077" s="249"/>
      <c r="P1077" s="249"/>
      <c r="Q1077" s="249"/>
      <c r="R1077" s="249"/>
      <c r="S1077" s="249"/>
      <c r="T1077" s="250"/>
      <c r="AT1077" s="251" t="s">
        <v>147</v>
      </c>
      <c r="AU1077" s="251" t="s">
        <v>81</v>
      </c>
      <c r="AV1077" s="13" t="s">
        <v>81</v>
      </c>
      <c r="AW1077" s="13" t="s">
        <v>34</v>
      </c>
      <c r="AX1077" s="13" t="s">
        <v>72</v>
      </c>
      <c r="AY1077" s="251" t="s">
        <v>136</v>
      </c>
    </row>
    <row r="1078" spans="2:51" s="12" customFormat="1" ht="12">
      <c r="B1078" s="231"/>
      <c r="C1078" s="232"/>
      <c r="D1078" s="228" t="s">
        <v>147</v>
      </c>
      <c r="E1078" s="233" t="s">
        <v>19</v>
      </c>
      <c r="F1078" s="234" t="s">
        <v>1885</v>
      </c>
      <c r="G1078" s="232"/>
      <c r="H1078" s="233" t="s">
        <v>19</v>
      </c>
      <c r="I1078" s="235"/>
      <c r="J1078" s="232"/>
      <c r="K1078" s="232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147</v>
      </c>
      <c r="AU1078" s="240" t="s">
        <v>81</v>
      </c>
      <c r="AV1078" s="12" t="s">
        <v>79</v>
      </c>
      <c r="AW1078" s="12" t="s">
        <v>34</v>
      </c>
      <c r="AX1078" s="12" t="s">
        <v>72</v>
      </c>
      <c r="AY1078" s="240" t="s">
        <v>136</v>
      </c>
    </row>
    <row r="1079" spans="2:51" s="13" customFormat="1" ht="12">
      <c r="B1079" s="241"/>
      <c r="C1079" s="242"/>
      <c r="D1079" s="228" t="s">
        <v>147</v>
      </c>
      <c r="E1079" s="243" t="s">
        <v>19</v>
      </c>
      <c r="F1079" s="244" t="s">
        <v>1874</v>
      </c>
      <c r="G1079" s="242"/>
      <c r="H1079" s="245">
        <v>0.1</v>
      </c>
      <c r="I1079" s="246"/>
      <c r="J1079" s="242"/>
      <c r="K1079" s="242"/>
      <c r="L1079" s="247"/>
      <c r="M1079" s="248"/>
      <c r="N1079" s="249"/>
      <c r="O1079" s="249"/>
      <c r="P1079" s="249"/>
      <c r="Q1079" s="249"/>
      <c r="R1079" s="249"/>
      <c r="S1079" s="249"/>
      <c r="T1079" s="250"/>
      <c r="AT1079" s="251" t="s">
        <v>147</v>
      </c>
      <c r="AU1079" s="251" t="s">
        <v>81</v>
      </c>
      <c r="AV1079" s="13" t="s">
        <v>81</v>
      </c>
      <c r="AW1079" s="13" t="s">
        <v>34</v>
      </c>
      <c r="AX1079" s="13" t="s">
        <v>72</v>
      </c>
      <c r="AY1079" s="251" t="s">
        <v>136</v>
      </c>
    </row>
    <row r="1080" spans="2:51" s="14" customFormat="1" ht="12">
      <c r="B1080" s="252"/>
      <c r="C1080" s="253"/>
      <c r="D1080" s="228" t="s">
        <v>147</v>
      </c>
      <c r="E1080" s="254" t="s">
        <v>19</v>
      </c>
      <c r="F1080" s="255" t="s">
        <v>150</v>
      </c>
      <c r="G1080" s="253"/>
      <c r="H1080" s="256">
        <v>5.523</v>
      </c>
      <c r="I1080" s="257"/>
      <c r="J1080" s="253"/>
      <c r="K1080" s="253"/>
      <c r="L1080" s="258"/>
      <c r="M1080" s="259"/>
      <c r="N1080" s="260"/>
      <c r="O1080" s="260"/>
      <c r="P1080" s="260"/>
      <c r="Q1080" s="260"/>
      <c r="R1080" s="260"/>
      <c r="S1080" s="260"/>
      <c r="T1080" s="261"/>
      <c r="AT1080" s="262" t="s">
        <v>147</v>
      </c>
      <c r="AU1080" s="262" t="s">
        <v>81</v>
      </c>
      <c r="AV1080" s="14" t="s">
        <v>143</v>
      </c>
      <c r="AW1080" s="14" t="s">
        <v>34</v>
      </c>
      <c r="AX1080" s="14" t="s">
        <v>79</v>
      </c>
      <c r="AY1080" s="262" t="s">
        <v>136</v>
      </c>
    </row>
    <row r="1081" spans="2:65" s="1" customFormat="1" ht="20.4" customHeight="1">
      <c r="B1081" s="39"/>
      <c r="C1081" s="216" t="s">
        <v>1363</v>
      </c>
      <c r="D1081" s="216" t="s">
        <v>138</v>
      </c>
      <c r="E1081" s="217" t="s">
        <v>1098</v>
      </c>
      <c r="F1081" s="218" t="s">
        <v>1099</v>
      </c>
      <c r="G1081" s="219" t="s">
        <v>343</v>
      </c>
      <c r="H1081" s="220">
        <v>9.233</v>
      </c>
      <c r="I1081" s="221"/>
      <c r="J1081" s="222">
        <f>ROUND(I1081*H1081,2)</f>
        <v>0</v>
      </c>
      <c r="K1081" s="218" t="s">
        <v>142</v>
      </c>
      <c r="L1081" s="44"/>
      <c r="M1081" s="223" t="s">
        <v>19</v>
      </c>
      <c r="N1081" s="224" t="s">
        <v>43</v>
      </c>
      <c r="O1081" s="80"/>
      <c r="P1081" s="225">
        <f>O1081*H1081</f>
        <v>0</v>
      </c>
      <c r="Q1081" s="225">
        <v>0</v>
      </c>
      <c r="R1081" s="225">
        <f>Q1081*H1081</f>
        <v>0</v>
      </c>
      <c r="S1081" s="225">
        <v>0</v>
      </c>
      <c r="T1081" s="226">
        <f>S1081*H1081</f>
        <v>0</v>
      </c>
      <c r="AR1081" s="18" t="s">
        <v>143</v>
      </c>
      <c r="AT1081" s="18" t="s">
        <v>138</v>
      </c>
      <c r="AU1081" s="18" t="s">
        <v>81</v>
      </c>
      <c r="AY1081" s="18" t="s">
        <v>136</v>
      </c>
      <c r="BE1081" s="227">
        <f>IF(N1081="základní",J1081,0)</f>
        <v>0</v>
      </c>
      <c r="BF1081" s="227">
        <f>IF(N1081="snížená",J1081,0)</f>
        <v>0</v>
      </c>
      <c r="BG1081" s="227">
        <f>IF(N1081="zákl. přenesená",J1081,0)</f>
        <v>0</v>
      </c>
      <c r="BH1081" s="227">
        <f>IF(N1081="sníž. přenesená",J1081,0)</f>
        <v>0</v>
      </c>
      <c r="BI1081" s="227">
        <f>IF(N1081="nulová",J1081,0)</f>
        <v>0</v>
      </c>
      <c r="BJ1081" s="18" t="s">
        <v>79</v>
      </c>
      <c r="BK1081" s="227">
        <f>ROUND(I1081*H1081,2)</f>
        <v>0</v>
      </c>
      <c r="BL1081" s="18" t="s">
        <v>143</v>
      </c>
      <c r="BM1081" s="18" t="s">
        <v>1886</v>
      </c>
    </row>
    <row r="1082" spans="2:47" s="1" customFormat="1" ht="12">
      <c r="B1082" s="39"/>
      <c r="C1082" s="40"/>
      <c r="D1082" s="228" t="s">
        <v>145</v>
      </c>
      <c r="E1082" s="40"/>
      <c r="F1082" s="229" t="s">
        <v>1101</v>
      </c>
      <c r="G1082" s="40"/>
      <c r="H1082" s="40"/>
      <c r="I1082" s="143"/>
      <c r="J1082" s="40"/>
      <c r="K1082" s="40"/>
      <c r="L1082" s="44"/>
      <c r="M1082" s="230"/>
      <c r="N1082" s="80"/>
      <c r="O1082" s="80"/>
      <c r="P1082" s="80"/>
      <c r="Q1082" s="80"/>
      <c r="R1082" s="80"/>
      <c r="S1082" s="80"/>
      <c r="T1082" s="81"/>
      <c r="AT1082" s="18" t="s">
        <v>145</v>
      </c>
      <c r="AU1082" s="18" t="s">
        <v>81</v>
      </c>
    </row>
    <row r="1083" spans="2:51" s="12" customFormat="1" ht="12">
      <c r="B1083" s="231"/>
      <c r="C1083" s="232"/>
      <c r="D1083" s="228" t="s">
        <v>147</v>
      </c>
      <c r="E1083" s="233" t="s">
        <v>19</v>
      </c>
      <c r="F1083" s="234" t="s">
        <v>525</v>
      </c>
      <c r="G1083" s="232"/>
      <c r="H1083" s="233" t="s">
        <v>19</v>
      </c>
      <c r="I1083" s="235"/>
      <c r="J1083" s="232"/>
      <c r="K1083" s="232"/>
      <c r="L1083" s="236"/>
      <c r="M1083" s="237"/>
      <c r="N1083" s="238"/>
      <c r="O1083" s="238"/>
      <c r="P1083" s="238"/>
      <c r="Q1083" s="238"/>
      <c r="R1083" s="238"/>
      <c r="S1083" s="238"/>
      <c r="T1083" s="239"/>
      <c r="AT1083" s="240" t="s">
        <v>147</v>
      </c>
      <c r="AU1083" s="240" t="s">
        <v>81</v>
      </c>
      <c r="AV1083" s="12" t="s">
        <v>79</v>
      </c>
      <c r="AW1083" s="12" t="s">
        <v>34</v>
      </c>
      <c r="AX1083" s="12" t="s">
        <v>72</v>
      </c>
      <c r="AY1083" s="240" t="s">
        <v>136</v>
      </c>
    </row>
    <row r="1084" spans="2:51" s="12" customFormat="1" ht="12">
      <c r="B1084" s="231"/>
      <c r="C1084" s="232"/>
      <c r="D1084" s="228" t="s">
        <v>147</v>
      </c>
      <c r="E1084" s="233" t="s">
        <v>19</v>
      </c>
      <c r="F1084" s="234" t="s">
        <v>1102</v>
      </c>
      <c r="G1084" s="232"/>
      <c r="H1084" s="233" t="s">
        <v>19</v>
      </c>
      <c r="I1084" s="235"/>
      <c r="J1084" s="232"/>
      <c r="K1084" s="232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147</v>
      </c>
      <c r="AU1084" s="240" t="s">
        <v>81</v>
      </c>
      <c r="AV1084" s="12" t="s">
        <v>79</v>
      </c>
      <c r="AW1084" s="12" t="s">
        <v>34</v>
      </c>
      <c r="AX1084" s="12" t="s">
        <v>72</v>
      </c>
      <c r="AY1084" s="240" t="s">
        <v>136</v>
      </c>
    </row>
    <row r="1085" spans="2:51" s="13" customFormat="1" ht="12">
      <c r="B1085" s="241"/>
      <c r="C1085" s="242"/>
      <c r="D1085" s="228" t="s">
        <v>147</v>
      </c>
      <c r="E1085" s="243" t="s">
        <v>19</v>
      </c>
      <c r="F1085" s="244" t="s">
        <v>1887</v>
      </c>
      <c r="G1085" s="242"/>
      <c r="H1085" s="245">
        <v>3.71</v>
      </c>
      <c r="I1085" s="246"/>
      <c r="J1085" s="242"/>
      <c r="K1085" s="242"/>
      <c r="L1085" s="247"/>
      <c r="M1085" s="248"/>
      <c r="N1085" s="249"/>
      <c r="O1085" s="249"/>
      <c r="P1085" s="249"/>
      <c r="Q1085" s="249"/>
      <c r="R1085" s="249"/>
      <c r="S1085" s="249"/>
      <c r="T1085" s="250"/>
      <c r="AT1085" s="251" t="s">
        <v>147</v>
      </c>
      <c r="AU1085" s="251" t="s">
        <v>81</v>
      </c>
      <c r="AV1085" s="13" t="s">
        <v>81</v>
      </c>
      <c r="AW1085" s="13" t="s">
        <v>34</v>
      </c>
      <c r="AX1085" s="13" t="s">
        <v>72</v>
      </c>
      <c r="AY1085" s="251" t="s">
        <v>136</v>
      </c>
    </row>
    <row r="1086" spans="2:51" s="12" customFormat="1" ht="12">
      <c r="B1086" s="231"/>
      <c r="C1086" s="232"/>
      <c r="D1086" s="228" t="s">
        <v>147</v>
      </c>
      <c r="E1086" s="233" t="s">
        <v>19</v>
      </c>
      <c r="F1086" s="234" t="s">
        <v>1104</v>
      </c>
      <c r="G1086" s="232"/>
      <c r="H1086" s="233" t="s">
        <v>19</v>
      </c>
      <c r="I1086" s="235"/>
      <c r="J1086" s="232"/>
      <c r="K1086" s="232"/>
      <c r="L1086" s="236"/>
      <c r="M1086" s="237"/>
      <c r="N1086" s="238"/>
      <c r="O1086" s="238"/>
      <c r="P1086" s="238"/>
      <c r="Q1086" s="238"/>
      <c r="R1086" s="238"/>
      <c r="S1086" s="238"/>
      <c r="T1086" s="239"/>
      <c r="AT1086" s="240" t="s">
        <v>147</v>
      </c>
      <c r="AU1086" s="240" t="s">
        <v>81</v>
      </c>
      <c r="AV1086" s="12" t="s">
        <v>79</v>
      </c>
      <c r="AW1086" s="12" t="s">
        <v>34</v>
      </c>
      <c r="AX1086" s="12" t="s">
        <v>72</v>
      </c>
      <c r="AY1086" s="240" t="s">
        <v>136</v>
      </c>
    </row>
    <row r="1087" spans="2:51" s="13" customFormat="1" ht="12">
      <c r="B1087" s="241"/>
      <c r="C1087" s="242"/>
      <c r="D1087" s="228" t="s">
        <v>147</v>
      </c>
      <c r="E1087" s="243" t="s">
        <v>19</v>
      </c>
      <c r="F1087" s="244" t="s">
        <v>1888</v>
      </c>
      <c r="G1087" s="242"/>
      <c r="H1087" s="245">
        <v>3.71</v>
      </c>
      <c r="I1087" s="246"/>
      <c r="J1087" s="242"/>
      <c r="K1087" s="242"/>
      <c r="L1087" s="247"/>
      <c r="M1087" s="248"/>
      <c r="N1087" s="249"/>
      <c r="O1087" s="249"/>
      <c r="P1087" s="249"/>
      <c r="Q1087" s="249"/>
      <c r="R1087" s="249"/>
      <c r="S1087" s="249"/>
      <c r="T1087" s="250"/>
      <c r="AT1087" s="251" t="s">
        <v>147</v>
      </c>
      <c r="AU1087" s="251" t="s">
        <v>81</v>
      </c>
      <c r="AV1087" s="13" t="s">
        <v>81</v>
      </c>
      <c r="AW1087" s="13" t="s">
        <v>34</v>
      </c>
      <c r="AX1087" s="13" t="s">
        <v>72</v>
      </c>
      <c r="AY1087" s="251" t="s">
        <v>136</v>
      </c>
    </row>
    <row r="1088" spans="2:51" s="12" customFormat="1" ht="12">
      <c r="B1088" s="231"/>
      <c r="C1088" s="232"/>
      <c r="D1088" s="228" t="s">
        <v>147</v>
      </c>
      <c r="E1088" s="233" t="s">
        <v>19</v>
      </c>
      <c r="F1088" s="234" t="s">
        <v>1889</v>
      </c>
      <c r="G1088" s="232"/>
      <c r="H1088" s="233" t="s">
        <v>19</v>
      </c>
      <c r="I1088" s="235"/>
      <c r="J1088" s="232"/>
      <c r="K1088" s="232"/>
      <c r="L1088" s="236"/>
      <c r="M1088" s="237"/>
      <c r="N1088" s="238"/>
      <c r="O1088" s="238"/>
      <c r="P1088" s="238"/>
      <c r="Q1088" s="238"/>
      <c r="R1088" s="238"/>
      <c r="S1088" s="238"/>
      <c r="T1088" s="239"/>
      <c r="AT1088" s="240" t="s">
        <v>147</v>
      </c>
      <c r="AU1088" s="240" t="s">
        <v>81</v>
      </c>
      <c r="AV1088" s="12" t="s">
        <v>79</v>
      </c>
      <c r="AW1088" s="12" t="s">
        <v>34</v>
      </c>
      <c r="AX1088" s="12" t="s">
        <v>72</v>
      </c>
      <c r="AY1088" s="240" t="s">
        <v>136</v>
      </c>
    </row>
    <row r="1089" spans="2:51" s="13" customFormat="1" ht="12">
      <c r="B1089" s="241"/>
      <c r="C1089" s="242"/>
      <c r="D1089" s="228" t="s">
        <v>147</v>
      </c>
      <c r="E1089" s="243" t="s">
        <v>19</v>
      </c>
      <c r="F1089" s="244" t="s">
        <v>1890</v>
      </c>
      <c r="G1089" s="242"/>
      <c r="H1089" s="245">
        <v>1.713</v>
      </c>
      <c r="I1089" s="246"/>
      <c r="J1089" s="242"/>
      <c r="K1089" s="242"/>
      <c r="L1089" s="247"/>
      <c r="M1089" s="248"/>
      <c r="N1089" s="249"/>
      <c r="O1089" s="249"/>
      <c r="P1089" s="249"/>
      <c r="Q1089" s="249"/>
      <c r="R1089" s="249"/>
      <c r="S1089" s="249"/>
      <c r="T1089" s="250"/>
      <c r="AT1089" s="251" t="s">
        <v>147</v>
      </c>
      <c r="AU1089" s="251" t="s">
        <v>81</v>
      </c>
      <c r="AV1089" s="13" t="s">
        <v>81</v>
      </c>
      <c r="AW1089" s="13" t="s">
        <v>34</v>
      </c>
      <c r="AX1089" s="13" t="s">
        <v>72</v>
      </c>
      <c r="AY1089" s="251" t="s">
        <v>136</v>
      </c>
    </row>
    <row r="1090" spans="2:51" s="13" customFormat="1" ht="12">
      <c r="B1090" s="241"/>
      <c r="C1090" s="242"/>
      <c r="D1090" s="228" t="s">
        <v>147</v>
      </c>
      <c r="E1090" s="243" t="s">
        <v>19</v>
      </c>
      <c r="F1090" s="244" t="s">
        <v>1891</v>
      </c>
      <c r="G1090" s="242"/>
      <c r="H1090" s="245">
        <v>0.1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AT1090" s="251" t="s">
        <v>147</v>
      </c>
      <c r="AU1090" s="251" t="s">
        <v>81</v>
      </c>
      <c r="AV1090" s="13" t="s">
        <v>81</v>
      </c>
      <c r="AW1090" s="13" t="s">
        <v>34</v>
      </c>
      <c r="AX1090" s="13" t="s">
        <v>72</v>
      </c>
      <c r="AY1090" s="251" t="s">
        <v>136</v>
      </c>
    </row>
    <row r="1091" spans="2:51" s="14" customFormat="1" ht="12">
      <c r="B1091" s="252"/>
      <c r="C1091" s="253"/>
      <c r="D1091" s="228" t="s">
        <v>147</v>
      </c>
      <c r="E1091" s="254" t="s">
        <v>19</v>
      </c>
      <c r="F1091" s="255" t="s">
        <v>150</v>
      </c>
      <c r="G1091" s="253"/>
      <c r="H1091" s="256">
        <v>9.233</v>
      </c>
      <c r="I1091" s="257"/>
      <c r="J1091" s="253"/>
      <c r="K1091" s="253"/>
      <c r="L1091" s="258"/>
      <c r="M1091" s="259"/>
      <c r="N1091" s="260"/>
      <c r="O1091" s="260"/>
      <c r="P1091" s="260"/>
      <c r="Q1091" s="260"/>
      <c r="R1091" s="260"/>
      <c r="S1091" s="260"/>
      <c r="T1091" s="261"/>
      <c r="AT1091" s="262" t="s">
        <v>147</v>
      </c>
      <c r="AU1091" s="262" t="s">
        <v>81</v>
      </c>
      <c r="AV1091" s="14" t="s">
        <v>143</v>
      </c>
      <c r="AW1091" s="14" t="s">
        <v>34</v>
      </c>
      <c r="AX1091" s="14" t="s">
        <v>79</v>
      </c>
      <c r="AY1091" s="262" t="s">
        <v>136</v>
      </c>
    </row>
    <row r="1092" spans="2:65" s="1" customFormat="1" ht="20.4" customHeight="1">
      <c r="B1092" s="39"/>
      <c r="C1092" s="216" t="s">
        <v>1892</v>
      </c>
      <c r="D1092" s="216" t="s">
        <v>138</v>
      </c>
      <c r="E1092" s="217" t="s">
        <v>1893</v>
      </c>
      <c r="F1092" s="218" t="s">
        <v>1894</v>
      </c>
      <c r="G1092" s="219" t="s">
        <v>343</v>
      </c>
      <c r="H1092" s="220">
        <v>34.447</v>
      </c>
      <c r="I1092" s="221"/>
      <c r="J1092" s="222">
        <f>ROUND(I1092*H1092,2)</f>
        <v>0</v>
      </c>
      <c r="K1092" s="218" t="s">
        <v>142</v>
      </c>
      <c r="L1092" s="44"/>
      <c r="M1092" s="223" t="s">
        <v>19</v>
      </c>
      <c r="N1092" s="224" t="s">
        <v>43</v>
      </c>
      <c r="O1092" s="80"/>
      <c r="P1092" s="225">
        <f>O1092*H1092</f>
        <v>0</v>
      </c>
      <c r="Q1092" s="225">
        <v>0</v>
      </c>
      <c r="R1092" s="225">
        <f>Q1092*H1092</f>
        <v>0</v>
      </c>
      <c r="S1092" s="225">
        <v>0</v>
      </c>
      <c r="T1092" s="226">
        <f>S1092*H1092</f>
        <v>0</v>
      </c>
      <c r="AR1092" s="18" t="s">
        <v>143</v>
      </c>
      <c r="AT1092" s="18" t="s">
        <v>138</v>
      </c>
      <c r="AU1092" s="18" t="s">
        <v>81</v>
      </c>
      <c r="AY1092" s="18" t="s">
        <v>136</v>
      </c>
      <c r="BE1092" s="227">
        <f>IF(N1092="základní",J1092,0)</f>
        <v>0</v>
      </c>
      <c r="BF1092" s="227">
        <f>IF(N1092="snížená",J1092,0)</f>
        <v>0</v>
      </c>
      <c r="BG1092" s="227">
        <f>IF(N1092="zákl. přenesená",J1092,0)</f>
        <v>0</v>
      </c>
      <c r="BH1092" s="227">
        <f>IF(N1092="sníž. přenesená",J1092,0)</f>
        <v>0</v>
      </c>
      <c r="BI1092" s="227">
        <f>IF(N1092="nulová",J1092,0)</f>
        <v>0</v>
      </c>
      <c r="BJ1092" s="18" t="s">
        <v>79</v>
      </c>
      <c r="BK1092" s="227">
        <f>ROUND(I1092*H1092,2)</f>
        <v>0</v>
      </c>
      <c r="BL1092" s="18" t="s">
        <v>143</v>
      </c>
      <c r="BM1092" s="18" t="s">
        <v>1895</v>
      </c>
    </row>
    <row r="1093" spans="2:47" s="1" customFormat="1" ht="12">
      <c r="B1093" s="39"/>
      <c r="C1093" s="40"/>
      <c r="D1093" s="228" t="s">
        <v>145</v>
      </c>
      <c r="E1093" s="40"/>
      <c r="F1093" s="229" t="s">
        <v>1896</v>
      </c>
      <c r="G1093" s="40"/>
      <c r="H1093" s="40"/>
      <c r="I1093" s="143"/>
      <c r="J1093" s="40"/>
      <c r="K1093" s="40"/>
      <c r="L1093" s="44"/>
      <c r="M1093" s="230"/>
      <c r="N1093" s="80"/>
      <c r="O1093" s="80"/>
      <c r="P1093" s="80"/>
      <c r="Q1093" s="80"/>
      <c r="R1093" s="80"/>
      <c r="S1093" s="80"/>
      <c r="T1093" s="81"/>
      <c r="AT1093" s="18" t="s">
        <v>145</v>
      </c>
      <c r="AU1093" s="18" t="s">
        <v>81</v>
      </c>
    </row>
    <row r="1094" spans="2:51" s="12" customFormat="1" ht="12">
      <c r="B1094" s="231"/>
      <c r="C1094" s="232"/>
      <c r="D1094" s="228" t="s">
        <v>147</v>
      </c>
      <c r="E1094" s="233" t="s">
        <v>19</v>
      </c>
      <c r="F1094" s="234" t="s">
        <v>1697</v>
      </c>
      <c r="G1094" s="232"/>
      <c r="H1094" s="233" t="s">
        <v>19</v>
      </c>
      <c r="I1094" s="235"/>
      <c r="J1094" s="232"/>
      <c r="K1094" s="232"/>
      <c r="L1094" s="236"/>
      <c r="M1094" s="237"/>
      <c r="N1094" s="238"/>
      <c r="O1094" s="238"/>
      <c r="P1094" s="238"/>
      <c r="Q1094" s="238"/>
      <c r="R1094" s="238"/>
      <c r="S1094" s="238"/>
      <c r="T1094" s="239"/>
      <c r="AT1094" s="240" t="s">
        <v>147</v>
      </c>
      <c r="AU1094" s="240" t="s">
        <v>81</v>
      </c>
      <c r="AV1094" s="12" t="s">
        <v>79</v>
      </c>
      <c r="AW1094" s="12" t="s">
        <v>34</v>
      </c>
      <c r="AX1094" s="12" t="s">
        <v>72</v>
      </c>
      <c r="AY1094" s="240" t="s">
        <v>136</v>
      </c>
    </row>
    <row r="1095" spans="2:51" s="12" customFormat="1" ht="12">
      <c r="B1095" s="231"/>
      <c r="C1095" s="232"/>
      <c r="D1095" s="228" t="s">
        <v>147</v>
      </c>
      <c r="E1095" s="233" t="s">
        <v>19</v>
      </c>
      <c r="F1095" s="234" t="s">
        <v>1897</v>
      </c>
      <c r="G1095" s="232"/>
      <c r="H1095" s="233" t="s">
        <v>19</v>
      </c>
      <c r="I1095" s="235"/>
      <c r="J1095" s="232"/>
      <c r="K1095" s="232"/>
      <c r="L1095" s="236"/>
      <c r="M1095" s="237"/>
      <c r="N1095" s="238"/>
      <c r="O1095" s="238"/>
      <c r="P1095" s="238"/>
      <c r="Q1095" s="238"/>
      <c r="R1095" s="238"/>
      <c r="S1095" s="238"/>
      <c r="T1095" s="239"/>
      <c r="AT1095" s="240" t="s">
        <v>147</v>
      </c>
      <c r="AU1095" s="240" t="s">
        <v>81</v>
      </c>
      <c r="AV1095" s="12" t="s">
        <v>79</v>
      </c>
      <c r="AW1095" s="12" t="s">
        <v>34</v>
      </c>
      <c r="AX1095" s="12" t="s">
        <v>72</v>
      </c>
      <c r="AY1095" s="240" t="s">
        <v>136</v>
      </c>
    </row>
    <row r="1096" spans="2:51" s="13" customFormat="1" ht="12">
      <c r="B1096" s="241"/>
      <c r="C1096" s="242"/>
      <c r="D1096" s="228" t="s">
        <v>147</v>
      </c>
      <c r="E1096" s="243" t="s">
        <v>19</v>
      </c>
      <c r="F1096" s="244" t="s">
        <v>1898</v>
      </c>
      <c r="G1096" s="242"/>
      <c r="H1096" s="245">
        <v>32.547</v>
      </c>
      <c r="I1096" s="246"/>
      <c r="J1096" s="242"/>
      <c r="K1096" s="242"/>
      <c r="L1096" s="247"/>
      <c r="M1096" s="248"/>
      <c r="N1096" s="249"/>
      <c r="O1096" s="249"/>
      <c r="P1096" s="249"/>
      <c r="Q1096" s="249"/>
      <c r="R1096" s="249"/>
      <c r="S1096" s="249"/>
      <c r="T1096" s="250"/>
      <c r="AT1096" s="251" t="s">
        <v>147</v>
      </c>
      <c r="AU1096" s="251" t="s">
        <v>81</v>
      </c>
      <c r="AV1096" s="13" t="s">
        <v>81</v>
      </c>
      <c r="AW1096" s="13" t="s">
        <v>34</v>
      </c>
      <c r="AX1096" s="13" t="s">
        <v>72</v>
      </c>
      <c r="AY1096" s="251" t="s">
        <v>136</v>
      </c>
    </row>
    <row r="1097" spans="2:51" s="13" customFormat="1" ht="12">
      <c r="B1097" s="241"/>
      <c r="C1097" s="242"/>
      <c r="D1097" s="228" t="s">
        <v>147</v>
      </c>
      <c r="E1097" s="243" t="s">
        <v>19</v>
      </c>
      <c r="F1097" s="244" t="s">
        <v>1899</v>
      </c>
      <c r="G1097" s="242"/>
      <c r="H1097" s="245">
        <v>1.9</v>
      </c>
      <c r="I1097" s="246"/>
      <c r="J1097" s="242"/>
      <c r="K1097" s="242"/>
      <c r="L1097" s="247"/>
      <c r="M1097" s="248"/>
      <c r="N1097" s="249"/>
      <c r="O1097" s="249"/>
      <c r="P1097" s="249"/>
      <c r="Q1097" s="249"/>
      <c r="R1097" s="249"/>
      <c r="S1097" s="249"/>
      <c r="T1097" s="250"/>
      <c r="AT1097" s="251" t="s">
        <v>147</v>
      </c>
      <c r="AU1097" s="251" t="s">
        <v>81</v>
      </c>
      <c r="AV1097" s="13" t="s">
        <v>81</v>
      </c>
      <c r="AW1097" s="13" t="s">
        <v>34</v>
      </c>
      <c r="AX1097" s="13" t="s">
        <v>72</v>
      </c>
      <c r="AY1097" s="251" t="s">
        <v>136</v>
      </c>
    </row>
    <row r="1098" spans="2:51" s="14" customFormat="1" ht="12">
      <c r="B1098" s="252"/>
      <c r="C1098" s="253"/>
      <c r="D1098" s="228" t="s">
        <v>147</v>
      </c>
      <c r="E1098" s="254" t="s">
        <v>19</v>
      </c>
      <c r="F1098" s="255" t="s">
        <v>150</v>
      </c>
      <c r="G1098" s="253"/>
      <c r="H1098" s="256">
        <v>34.447</v>
      </c>
      <c r="I1098" s="257"/>
      <c r="J1098" s="253"/>
      <c r="K1098" s="253"/>
      <c r="L1098" s="258"/>
      <c r="M1098" s="259"/>
      <c r="N1098" s="260"/>
      <c r="O1098" s="260"/>
      <c r="P1098" s="260"/>
      <c r="Q1098" s="260"/>
      <c r="R1098" s="260"/>
      <c r="S1098" s="260"/>
      <c r="T1098" s="261"/>
      <c r="AT1098" s="262" t="s">
        <v>147</v>
      </c>
      <c r="AU1098" s="262" t="s">
        <v>81</v>
      </c>
      <c r="AV1098" s="14" t="s">
        <v>143</v>
      </c>
      <c r="AW1098" s="14" t="s">
        <v>34</v>
      </c>
      <c r="AX1098" s="14" t="s">
        <v>79</v>
      </c>
      <c r="AY1098" s="262" t="s">
        <v>136</v>
      </c>
    </row>
    <row r="1099" spans="2:65" s="1" customFormat="1" ht="20.4" customHeight="1">
      <c r="B1099" s="39"/>
      <c r="C1099" s="216" t="s">
        <v>1900</v>
      </c>
      <c r="D1099" s="216" t="s">
        <v>138</v>
      </c>
      <c r="E1099" s="217" t="s">
        <v>1106</v>
      </c>
      <c r="F1099" s="218" t="s">
        <v>1107</v>
      </c>
      <c r="G1099" s="219" t="s">
        <v>343</v>
      </c>
      <c r="H1099" s="220">
        <v>3.71</v>
      </c>
      <c r="I1099" s="221"/>
      <c r="J1099" s="222">
        <f>ROUND(I1099*H1099,2)</f>
        <v>0</v>
      </c>
      <c r="K1099" s="218" t="s">
        <v>142</v>
      </c>
      <c r="L1099" s="44"/>
      <c r="M1099" s="223" t="s">
        <v>19</v>
      </c>
      <c r="N1099" s="224" t="s">
        <v>43</v>
      </c>
      <c r="O1099" s="80"/>
      <c r="P1099" s="225">
        <f>O1099*H1099</f>
        <v>0</v>
      </c>
      <c r="Q1099" s="225">
        <v>0</v>
      </c>
      <c r="R1099" s="225">
        <f>Q1099*H1099</f>
        <v>0</v>
      </c>
      <c r="S1099" s="225">
        <v>0</v>
      </c>
      <c r="T1099" s="226">
        <f>S1099*H1099</f>
        <v>0</v>
      </c>
      <c r="AR1099" s="18" t="s">
        <v>143</v>
      </c>
      <c r="AT1099" s="18" t="s">
        <v>138</v>
      </c>
      <c r="AU1099" s="18" t="s">
        <v>81</v>
      </c>
      <c r="AY1099" s="18" t="s">
        <v>136</v>
      </c>
      <c r="BE1099" s="227">
        <f>IF(N1099="základní",J1099,0)</f>
        <v>0</v>
      </c>
      <c r="BF1099" s="227">
        <f>IF(N1099="snížená",J1099,0)</f>
        <v>0</v>
      </c>
      <c r="BG1099" s="227">
        <f>IF(N1099="zákl. přenesená",J1099,0)</f>
        <v>0</v>
      </c>
      <c r="BH1099" s="227">
        <f>IF(N1099="sníž. přenesená",J1099,0)</f>
        <v>0</v>
      </c>
      <c r="BI1099" s="227">
        <f>IF(N1099="nulová",J1099,0)</f>
        <v>0</v>
      </c>
      <c r="BJ1099" s="18" t="s">
        <v>79</v>
      </c>
      <c r="BK1099" s="227">
        <f>ROUND(I1099*H1099,2)</f>
        <v>0</v>
      </c>
      <c r="BL1099" s="18" t="s">
        <v>143</v>
      </c>
      <c r="BM1099" s="18" t="s">
        <v>1901</v>
      </c>
    </row>
    <row r="1100" spans="2:47" s="1" customFormat="1" ht="12">
      <c r="B1100" s="39"/>
      <c r="C1100" s="40"/>
      <c r="D1100" s="228" t="s">
        <v>145</v>
      </c>
      <c r="E1100" s="40"/>
      <c r="F1100" s="229" t="s">
        <v>1109</v>
      </c>
      <c r="G1100" s="40"/>
      <c r="H1100" s="40"/>
      <c r="I1100" s="143"/>
      <c r="J1100" s="40"/>
      <c r="K1100" s="40"/>
      <c r="L1100" s="44"/>
      <c r="M1100" s="230"/>
      <c r="N1100" s="80"/>
      <c r="O1100" s="80"/>
      <c r="P1100" s="80"/>
      <c r="Q1100" s="80"/>
      <c r="R1100" s="80"/>
      <c r="S1100" s="80"/>
      <c r="T1100" s="81"/>
      <c r="AT1100" s="18" t="s">
        <v>145</v>
      </c>
      <c r="AU1100" s="18" t="s">
        <v>81</v>
      </c>
    </row>
    <row r="1101" spans="2:51" s="12" customFormat="1" ht="12">
      <c r="B1101" s="231"/>
      <c r="C1101" s="232"/>
      <c r="D1101" s="228" t="s">
        <v>147</v>
      </c>
      <c r="E1101" s="233" t="s">
        <v>19</v>
      </c>
      <c r="F1101" s="234" t="s">
        <v>525</v>
      </c>
      <c r="G1101" s="232"/>
      <c r="H1101" s="233" t="s">
        <v>19</v>
      </c>
      <c r="I1101" s="235"/>
      <c r="J1101" s="232"/>
      <c r="K1101" s="232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147</v>
      </c>
      <c r="AU1101" s="240" t="s">
        <v>81</v>
      </c>
      <c r="AV1101" s="12" t="s">
        <v>79</v>
      </c>
      <c r="AW1101" s="12" t="s">
        <v>34</v>
      </c>
      <c r="AX1101" s="12" t="s">
        <v>72</v>
      </c>
      <c r="AY1101" s="240" t="s">
        <v>136</v>
      </c>
    </row>
    <row r="1102" spans="2:51" s="12" customFormat="1" ht="12">
      <c r="B1102" s="231"/>
      <c r="C1102" s="232"/>
      <c r="D1102" s="228" t="s">
        <v>147</v>
      </c>
      <c r="E1102" s="233" t="s">
        <v>19</v>
      </c>
      <c r="F1102" s="234" t="s">
        <v>1110</v>
      </c>
      <c r="G1102" s="232"/>
      <c r="H1102" s="233" t="s">
        <v>19</v>
      </c>
      <c r="I1102" s="235"/>
      <c r="J1102" s="232"/>
      <c r="K1102" s="232"/>
      <c r="L1102" s="236"/>
      <c r="M1102" s="237"/>
      <c r="N1102" s="238"/>
      <c r="O1102" s="238"/>
      <c r="P1102" s="238"/>
      <c r="Q1102" s="238"/>
      <c r="R1102" s="238"/>
      <c r="S1102" s="238"/>
      <c r="T1102" s="239"/>
      <c r="AT1102" s="240" t="s">
        <v>147</v>
      </c>
      <c r="AU1102" s="240" t="s">
        <v>81</v>
      </c>
      <c r="AV1102" s="12" t="s">
        <v>79</v>
      </c>
      <c r="AW1102" s="12" t="s">
        <v>34</v>
      </c>
      <c r="AX1102" s="12" t="s">
        <v>72</v>
      </c>
      <c r="AY1102" s="240" t="s">
        <v>136</v>
      </c>
    </row>
    <row r="1103" spans="2:51" s="13" customFormat="1" ht="12">
      <c r="B1103" s="241"/>
      <c r="C1103" s="242"/>
      <c r="D1103" s="228" t="s">
        <v>147</v>
      </c>
      <c r="E1103" s="243" t="s">
        <v>19</v>
      </c>
      <c r="F1103" s="244" t="s">
        <v>1888</v>
      </c>
      <c r="G1103" s="242"/>
      <c r="H1103" s="245">
        <v>3.71</v>
      </c>
      <c r="I1103" s="246"/>
      <c r="J1103" s="242"/>
      <c r="K1103" s="242"/>
      <c r="L1103" s="247"/>
      <c r="M1103" s="248"/>
      <c r="N1103" s="249"/>
      <c r="O1103" s="249"/>
      <c r="P1103" s="249"/>
      <c r="Q1103" s="249"/>
      <c r="R1103" s="249"/>
      <c r="S1103" s="249"/>
      <c r="T1103" s="250"/>
      <c r="AT1103" s="251" t="s">
        <v>147</v>
      </c>
      <c r="AU1103" s="251" t="s">
        <v>81</v>
      </c>
      <c r="AV1103" s="13" t="s">
        <v>81</v>
      </c>
      <c r="AW1103" s="13" t="s">
        <v>34</v>
      </c>
      <c r="AX1103" s="13" t="s">
        <v>72</v>
      </c>
      <c r="AY1103" s="251" t="s">
        <v>136</v>
      </c>
    </row>
    <row r="1104" spans="2:51" s="14" customFormat="1" ht="12">
      <c r="B1104" s="252"/>
      <c r="C1104" s="253"/>
      <c r="D1104" s="228" t="s">
        <v>147</v>
      </c>
      <c r="E1104" s="254" t="s">
        <v>19</v>
      </c>
      <c r="F1104" s="255" t="s">
        <v>150</v>
      </c>
      <c r="G1104" s="253"/>
      <c r="H1104" s="256">
        <v>3.71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AT1104" s="262" t="s">
        <v>147</v>
      </c>
      <c r="AU1104" s="262" t="s">
        <v>81</v>
      </c>
      <c r="AV1104" s="14" t="s">
        <v>143</v>
      </c>
      <c r="AW1104" s="14" t="s">
        <v>34</v>
      </c>
      <c r="AX1104" s="14" t="s">
        <v>79</v>
      </c>
      <c r="AY1104" s="262" t="s">
        <v>136</v>
      </c>
    </row>
    <row r="1105" spans="2:63" s="11" customFormat="1" ht="22.8" customHeight="1">
      <c r="B1105" s="200"/>
      <c r="C1105" s="201"/>
      <c r="D1105" s="202" t="s">
        <v>71</v>
      </c>
      <c r="E1105" s="214" t="s">
        <v>1111</v>
      </c>
      <c r="F1105" s="214" t="s">
        <v>1112</v>
      </c>
      <c r="G1105" s="201"/>
      <c r="H1105" s="201"/>
      <c r="I1105" s="204"/>
      <c r="J1105" s="215">
        <f>BK1105</f>
        <v>0</v>
      </c>
      <c r="K1105" s="201"/>
      <c r="L1105" s="206"/>
      <c r="M1105" s="207"/>
      <c r="N1105" s="208"/>
      <c r="O1105" s="208"/>
      <c r="P1105" s="209">
        <f>SUM(P1106:P1107)</f>
        <v>0</v>
      </c>
      <c r="Q1105" s="208"/>
      <c r="R1105" s="209">
        <f>SUM(R1106:R1107)</f>
        <v>0</v>
      </c>
      <c r="S1105" s="208"/>
      <c r="T1105" s="210">
        <f>SUM(T1106:T1107)</f>
        <v>0</v>
      </c>
      <c r="AR1105" s="211" t="s">
        <v>79</v>
      </c>
      <c r="AT1105" s="212" t="s">
        <v>71</v>
      </c>
      <c r="AU1105" s="212" t="s">
        <v>79</v>
      </c>
      <c r="AY1105" s="211" t="s">
        <v>136</v>
      </c>
      <c r="BK1105" s="213">
        <f>SUM(BK1106:BK1107)</f>
        <v>0</v>
      </c>
    </row>
    <row r="1106" spans="2:65" s="1" customFormat="1" ht="20.4" customHeight="1">
      <c r="B1106" s="39"/>
      <c r="C1106" s="216" t="s">
        <v>1902</v>
      </c>
      <c r="D1106" s="216" t="s">
        <v>138</v>
      </c>
      <c r="E1106" s="217" t="s">
        <v>1114</v>
      </c>
      <c r="F1106" s="218" t="s">
        <v>1115</v>
      </c>
      <c r="G1106" s="219" t="s">
        <v>343</v>
      </c>
      <c r="H1106" s="220">
        <v>287.532</v>
      </c>
      <c r="I1106" s="221"/>
      <c r="J1106" s="222">
        <f>ROUND(I1106*H1106,2)</f>
        <v>0</v>
      </c>
      <c r="K1106" s="218" t="s">
        <v>142</v>
      </c>
      <c r="L1106" s="44"/>
      <c r="M1106" s="223" t="s">
        <v>19</v>
      </c>
      <c r="N1106" s="224" t="s">
        <v>43</v>
      </c>
      <c r="O1106" s="80"/>
      <c r="P1106" s="225">
        <f>O1106*H1106</f>
        <v>0</v>
      </c>
      <c r="Q1106" s="225">
        <v>0</v>
      </c>
      <c r="R1106" s="225">
        <f>Q1106*H1106</f>
        <v>0</v>
      </c>
      <c r="S1106" s="225">
        <v>0</v>
      </c>
      <c r="T1106" s="226">
        <f>S1106*H1106</f>
        <v>0</v>
      </c>
      <c r="AR1106" s="18" t="s">
        <v>143</v>
      </c>
      <c r="AT1106" s="18" t="s">
        <v>138</v>
      </c>
      <c r="AU1106" s="18" t="s">
        <v>81</v>
      </c>
      <c r="AY1106" s="18" t="s">
        <v>136</v>
      </c>
      <c r="BE1106" s="227">
        <f>IF(N1106="základní",J1106,0)</f>
        <v>0</v>
      </c>
      <c r="BF1106" s="227">
        <f>IF(N1106="snížená",J1106,0)</f>
        <v>0</v>
      </c>
      <c r="BG1106" s="227">
        <f>IF(N1106="zákl. přenesená",J1106,0)</f>
        <v>0</v>
      </c>
      <c r="BH1106" s="227">
        <f>IF(N1106="sníž. přenesená",J1106,0)</f>
        <v>0</v>
      </c>
      <c r="BI1106" s="227">
        <f>IF(N1106="nulová",J1106,0)</f>
        <v>0</v>
      </c>
      <c r="BJ1106" s="18" t="s">
        <v>79</v>
      </c>
      <c r="BK1106" s="227">
        <f>ROUND(I1106*H1106,2)</f>
        <v>0</v>
      </c>
      <c r="BL1106" s="18" t="s">
        <v>143</v>
      </c>
      <c r="BM1106" s="18" t="s">
        <v>1903</v>
      </c>
    </row>
    <row r="1107" spans="2:47" s="1" customFormat="1" ht="12">
      <c r="B1107" s="39"/>
      <c r="C1107" s="40"/>
      <c r="D1107" s="228" t="s">
        <v>145</v>
      </c>
      <c r="E1107" s="40"/>
      <c r="F1107" s="229" t="s">
        <v>1117</v>
      </c>
      <c r="G1107" s="40"/>
      <c r="H1107" s="40"/>
      <c r="I1107" s="143"/>
      <c r="J1107" s="40"/>
      <c r="K1107" s="40"/>
      <c r="L1107" s="44"/>
      <c r="M1107" s="230"/>
      <c r="N1107" s="80"/>
      <c r="O1107" s="80"/>
      <c r="P1107" s="80"/>
      <c r="Q1107" s="80"/>
      <c r="R1107" s="80"/>
      <c r="S1107" s="80"/>
      <c r="T1107" s="81"/>
      <c r="AT1107" s="18" t="s">
        <v>145</v>
      </c>
      <c r="AU1107" s="18" t="s">
        <v>81</v>
      </c>
    </row>
    <row r="1108" spans="2:63" s="11" customFormat="1" ht="25.9" customHeight="1">
      <c r="B1108" s="200"/>
      <c r="C1108" s="201"/>
      <c r="D1108" s="202" t="s">
        <v>71</v>
      </c>
      <c r="E1108" s="203" t="s">
        <v>1118</v>
      </c>
      <c r="F1108" s="203" t="s">
        <v>1119</v>
      </c>
      <c r="G1108" s="201"/>
      <c r="H1108" s="201"/>
      <c r="I1108" s="204"/>
      <c r="J1108" s="205">
        <f>BK1108</f>
        <v>0</v>
      </c>
      <c r="K1108" s="201"/>
      <c r="L1108" s="206"/>
      <c r="M1108" s="207"/>
      <c r="N1108" s="208"/>
      <c r="O1108" s="208"/>
      <c r="P1108" s="209">
        <f>P1109</f>
        <v>0</v>
      </c>
      <c r="Q1108" s="208"/>
      <c r="R1108" s="209">
        <f>R1109</f>
        <v>0.0008459999999999999</v>
      </c>
      <c r="S1108" s="208"/>
      <c r="T1108" s="210">
        <f>T1109</f>
        <v>0</v>
      </c>
      <c r="AR1108" s="211" t="s">
        <v>81</v>
      </c>
      <c r="AT1108" s="212" t="s">
        <v>71</v>
      </c>
      <c r="AU1108" s="212" t="s">
        <v>72</v>
      </c>
      <c r="AY1108" s="211" t="s">
        <v>136</v>
      </c>
      <c r="BK1108" s="213">
        <f>BK1109</f>
        <v>0</v>
      </c>
    </row>
    <row r="1109" spans="2:63" s="11" customFormat="1" ht="22.8" customHeight="1">
      <c r="B1109" s="200"/>
      <c r="C1109" s="201"/>
      <c r="D1109" s="202" t="s">
        <v>71</v>
      </c>
      <c r="E1109" s="214" t="s">
        <v>1120</v>
      </c>
      <c r="F1109" s="214" t="s">
        <v>1121</v>
      </c>
      <c r="G1109" s="201"/>
      <c r="H1109" s="201"/>
      <c r="I1109" s="204"/>
      <c r="J1109" s="215">
        <f>BK1109</f>
        <v>0</v>
      </c>
      <c r="K1109" s="201"/>
      <c r="L1109" s="206"/>
      <c r="M1109" s="207"/>
      <c r="N1109" s="208"/>
      <c r="O1109" s="208"/>
      <c r="P1109" s="209">
        <f>SUM(P1110:P1118)</f>
        <v>0</v>
      </c>
      <c r="Q1109" s="208"/>
      <c r="R1109" s="209">
        <f>SUM(R1110:R1118)</f>
        <v>0.0008459999999999999</v>
      </c>
      <c r="S1109" s="208"/>
      <c r="T1109" s="210">
        <f>SUM(T1110:T1118)</f>
        <v>0</v>
      </c>
      <c r="AR1109" s="211" t="s">
        <v>81</v>
      </c>
      <c r="AT1109" s="212" t="s">
        <v>71</v>
      </c>
      <c r="AU1109" s="212" t="s">
        <v>79</v>
      </c>
      <c r="AY1109" s="211" t="s">
        <v>136</v>
      </c>
      <c r="BK1109" s="213">
        <f>SUM(BK1110:BK1118)</f>
        <v>0</v>
      </c>
    </row>
    <row r="1110" spans="2:65" s="1" customFormat="1" ht="20.4" customHeight="1">
      <c r="B1110" s="39"/>
      <c r="C1110" s="216" t="s">
        <v>1904</v>
      </c>
      <c r="D1110" s="216" t="s">
        <v>138</v>
      </c>
      <c r="E1110" s="217" t="s">
        <v>1123</v>
      </c>
      <c r="F1110" s="218" t="s">
        <v>1124</v>
      </c>
      <c r="G1110" s="219" t="s">
        <v>141</v>
      </c>
      <c r="H1110" s="220">
        <v>5.64</v>
      </c>
      <c r="I1110" s="221"/>
      <c r="J1110" s="222">
        <f>ROUND(I1110*H1110,2)</f>
        <v>0</v>
      </c>
      <c r="K1110" s="218" t="s">
        <v>142</v>
      </c>
      <c r="L1110" s="44"/>
      <c r="M1110" s="223" t="s">
        <v>19</v>
      </c>
      <c r="N1110" s="224" t="s">
        <v>43</v>
      </c>
      <c r="O1110" s="80"/>
      <c r="P1110" s="225">
        <f>O1110*H1110</f>
        <v>0</v>
      </c>
      <c r="Q1110" s="225">
        <v>0.00015</v>
      </c>
      <c r="R1110" s="225">
        <f>Q1110*H1110</f>
        <v>0.0008459999999999999</v>
      </c>
      <c r="S1110" s="225">
        <v>0</v>
      </c>
      <c r="T1110" s="226">
        <f>S1110*H1110</f>
        <v>0</v>
      </c>
      <c r="AR1110" s="18" t="s">
        <v>263</v>
      </c>
      <c r="AT1110" s="18" t="s">
        <v>138</v>
      </c>
      <c r="AU1110" s="18" t="s">
        <v>81</v>
      </c>
      <c r="AY1110" s="18" t="s">
        <v>136</v>
      </c>
      <c r="BE1110" s="227">
        <f>IF(N1110="základní",J1110,0)</f>
        <v>0</v>
      </c>
      <c r="BF1110" s="227">
        <f>IF(N1110="snížená",J1110,0)</f>
        <v>0</v>
      </c>
      <c r="BG1110" s="227">
        <f>IF(N1110="zákl. přenesená",J1110,0)</f>
        <v>0</v>
      </c>
      <c r="BH1110" s="227">
        <f>IF(N1110="sníž. přenesená",J1110,0)</f>
        <v>0</v>
      </c>
      <c r="BI1110" s="227">
        <f>IF(N1110="nulová",J1110,0)</f>
        <v>0</v>
      </c>
      <c r="BJ1110" s="18" t="s">
        <v>79</v>
      </c>
      <c r="BK1110" s="227">
        <f>ROUND(I1110*H1110,2)</f>
        <v>0</v>
      </c>
      <c r="BL1110" s="18" t="s">
        <v>263</v>
      </c>
      <c r="BM1110" s="18" t="s">
        <v>1905</v>
      </c>
    </row>
    <row r="1111" spans="2:47" s="1" customFormat="1" ht="12">
      <c r="B1111" s="39"/>
      <c r="C1111" s="40"/>
      <c r="D1111" s="228" t="s">
        <v>145</v>
      </c>
      <c r="E1111" s="40"/>
      <c r="F1111" s="229" t="s">
        <v>1126</v>
      </c>
      <c r="G1111" s="40"/>
      <c r="H1111" s="40"/>
      <c r="I1111" s="143"/>
      <c r="J1111" s="40"/>
      <c r="K1111" s="40"/>
      <c r="L1111" s="44"/>
      <c r="M1111" s="230"/>
      <c r="N1111" s="80"/>
      <c r="O1111" s="80"/>
      <c r="P1111" s="80"/>
      <c r="Q1111" s="80"/>
      <c r="R1111" s="80"/>
      <c r="S1111" s="80"/>
      <c r="T1111" s="81"/>
      <c r="AT1111" s="18" t="s">
        <v>145</v>
      </c>
      <c r="AU1111" s="18" t="s">
        <v>81</v>
      </c>
    </row>
    <row r="1112" spans="2:51" s="12" customFormat="1" ht="12">
      <c r="B1112" s="231"/>
      <c r="C1112" s="232"/>
      <c r="D1112" s="228" t="s">
        <v>147</v>
      </c>
      <c r="E1112" s="233" t="s">
        <v>19</v>
      </c>
      <c r="F1112" s="234" t="s">
        <v>817</v>
      </c>
      <c r="G1112" s="232"/>
      <c r="H1112" s="233" t="s">
        <v>19</v>
      </c>
      <c r="I1112" s="235"/>
      <c r="J1112" s="232"/>
      <c r="K1112" s="232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147</v>
      </c>
      <c r="AU1112" s="240" t="s">
        <v>81</v>
      </c>
      <c r="AV1112" s="12" t="s">
        <v>79</v>
      </c>
      <c r="AW1112" s="12" t="s">
        <v>34</v>
      </c>
      <c r="AX1112" s="12" t="s">
        <v>72</v>
      </c>
      <c r="AY1112" s="240" t="s">
        <v>136</v>
      </c>
    </row>
    <row r="1113" spans="2:51" s="12" customFormat="1" ht="12">
      <c r="B1113" s="231"/>
      <c r="C1113" s="232"/>
      <c r="D1113" s="228" t="s">
        <v>147</v>
      </c>
      <c r="E1113" s="233" t="s">
        <v>19</v>
      </c>
      <c r="F1113" s="234" t="s">
        <v>1017</v>
      </c>
      <c r="G1113" s="232"/>
      <c r="H1113" s="233" t="s">
        <v>19</v>
      </c>
      <c r="I1113" s="235"/>
      <c r="J1113" s="232"/>
      <c r="K1113" s="232"/>
      <c r="L1113" s="236"/>
      <c r="M1113" s="237"/>
      <c r="N1113" s="238"/>
      <c r="O1113" s="238"/>
      <c r="P1113" s="238"/>
      <c r="Q1113" s="238"/>
      <c r="R1113" s="238"/>
      <c r="S1113" s="238"/>
      <c r="T1113" s="239"/>
      <c r="AT1113" s="240" t="s">
        <v>147</v>
      </c>
      <c r="AU1113" s="240" t="s">
        <v>81</v>
      </c>
      <c r="AV1113" s="12" t="s">
        <v>79</v>
      </c>
      <c r="AW1113" s="12" t="s">
        <v>34</v>
      </c>
      <c r="AX1113" s="12" t="s">
        <v>72</v>
      </c>
      <c r="AY1113" s="240" t="s">
        <v>136</v>
      </c>
    </row>
    <row r="1114" spans="2:51" s="12" customFormat="1" ht="12">
      <c r="B1114" s="231"/>
      <c r="C1114" s="232"/>
      <c r="D1114" s="228" t="s">
        <v>147</v>
      </c>
      <c r="E1114" s="233" t="s">
        <v>19</v>
      </c>
      <c r="F1114" s="234" t="s">
        <v>1127</v>
      </c>
      <c r="G1114" s="232"/>
      <c r="H1114" s="233" t="s">
        <v>19</v>
      </c>
      <c r="I1114" s="235"/>
      <c r="J1114" s="232"/>
      <c r="K1114" s="232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147</v>
      </c>
      <c r="AU1114" s="240" t="s">
        <v>81</v>
      </c>
      <c r="AV1114" s="12" t="s">
        <v>79</v>
      </c>
      <c r="AW1114" s="12" t="s">
        <v>34</v>
      </c>
      <c r="AX1114" s="12" t="s">
        <v>72</v>
      </c>
      <c r="AY1114" s="240" t="s">
        <v>136</v>
      </c>
    </row>
    <row r="1115" spans="2:51" s="13" customFormat="1" ht="12">
      <c r="B1115" s="241"/>
      <c r="C1115" s="242"/>
      <c r="D1115" s="228" t="s">
        <v>147</v>
      </c>
      <c r="E1115" s="243" t="s">
        <v>19</v>
      </c>
      <c r="F1115" s="244" t="s">
        <v>1820</v>
      </c>
      <c r="G1115" s="242"/>
      <c r="H1115" s="245">
        <v>1.56</v>
      </c>
      <c r="I1115" s="246"/>
      <c r="J1115" s="242"/>
      <c r="K1115" s="242"/>
      <c r="L1115" s="247"/>
      <c r="M1115" s="248"/>
      <c r="N1115" s="249"/>
      <c r="O1115" s="249"/>
      <c r="P1115" s="249"/>
      <c r="Q1115" s="249"/>
      <c r="R1115" s="249"/>
      <c r="S1115" s="249"/>
      <c r="T1115" s="250"/>
      <c r="AT1115" s="251" t="s">
        <v>147</v>
      </c>
      <c r="AU1115" s="251" t="s">
        <v>81</v>
      </c>
      <c r="AV1115" s="13" t="s">
        <v>81</v>
      </c>
      <c r="AW1115" s="13" t="s">
        <v>34</v>
      </c>
      <c r="AX1115" s="13" t="s">
        <v>72</v>
      </c>
      <c r="AY1115" s="251" t="s">
        <v>136</v>
      </c>
    </row>
    <row r="1116" spans="2:51" s="13" customFormat="1" ht="12">
      <c r="B1116" s="241"/>
      <c r="C1116" s="242"/>
      <c r="D1116" s="228" t="s">
        <v>147</v>
      </c>
      <c r="E1116" s="243" t="s">
        <v>19</v>
      </c>
      <c r="F1116" s="244" t="s">
        <v>1821</v>
      </c>
      <c r="G1116" s="242"/>
      <c r="H1116" s="245">
        <v>3.06</v>
      </c>
      <c r="I1116" s="246"/>
      <c r="J1116" s="242"/>
      <c r="K1116" s="242"/>
      <c r="L1116" s="247"/>
      <c r="M1116" s="248"/>
      <c r="N1116" s="249"/>
      <c r="O1116" s="249"/>
      <c r="P1116" s="249"/>
      <c r="Q1116" s="249"/>
      <c r="R1116" s="249"/>
      <c r="S1116" s="249"/>
      <c r="T1116" s="250"/>
      <c r="AT1116" s="251" t="s">
        <v>147</v>
      </c>
      <c r="AU1116" s="251" t="s">
        <v>81</v>
      </c>
      <c r="AV1116" s="13" t="s">
        <v>81</v>
      </c>
      <c r="AW1116" s="13" t="s">
        <v>34</v>
      </c>
      <c r="AX1116" s="13" t="s">
        <v>72</v>
      </c>
      <c r="AY1116" s="251" t="s">
        <v>136</v>
      </c>
    </row>
    <row r="1117" spans="2:51" s="13" customFormat="1" ht="12">
      <c r="B1117" s="241"/>
      <c r="C1117" s="242"/>
      <c r="D1117" s="228" t="s">
        <v>147</v>
      </c>
      <c r="E1117" s="243" t="s">
        <v>19</v>
      </c>
      <c r="F1117" s="244" t="s">
        <v>1822</v>
      </c>
      <c r="G1117" s="242"/>
      <c r="H1117" s="245">
        <v>1.02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AT1117" s="251" t="s">
        <v>147</v>
      </c>
      <c r="AU1117" s="251" t="s">
        <v>81</v>
      </c>
      <c r="AV1117" s="13" t="s">
        <v>81</v>
      </c>
      <c r="AW1117" s="13" t="s">
        <v>34</v>
      </c>
      <c r="AX1117" s="13" t="s">
        <v>72</v>
      </c>
      <c r="AY1117" s="251" t="s">
        <v>136</v>
      </c>
    </row>
    <row r="1118" spans="2:51" s="14" customFormat="1" ht="12">
      <c r="B1118" s="252"/>
      <c r="C1118" s="253"/>
      <c r="D1118" s="228" t="s">
        <v>147</v>
      </c>
      <c r="E1118" s="254" t="s">
        <v>19</v>
      </c>
      <c r="F1118" s="255" t="s">
        <v>150</v>
      </c>
      <c r="G1118" s="253"/>
      <c r="H1118" s="256">
        <v>5.64</v>
      </c>
      <c r="I1118" s="257"/>
      <c r="J1118" s="253"/>
      <c r="K1118" s="253"/>
      <c r="L1118" s="258"/>
      <c r="M1118" s="274"/>
      <c r="N1118" s="275"/>
      <c r="O1118" s="275"/>
      <c r="P1118" s="275"/>
      <c r="Q1118" s="275"/>
      <c r="R1118" s="275"/>
      <c r="S1118" s="275"/>
      <c r="T1118" s="276"/>
      <c r="AT1118" s="262" t="s">
        <v>147</v>
      </c>
      <c r="AU1118" s="262" t="s">
        <v>81</v>
      </c>
      <c r="AV1118" s="14" t="s">
        <v>143</v>
      </c>
      <c r="AW1118" s="14" t="s">
        <v>34</v>
      </c>
      <c r="AX1118" s="14" t="s">
        <v>79</v>
      </c>
      <c r="AY1118" s="262" t="s">
        <v>136</v>
      </c>
    </row>
    <row r="1119" spans="2:12" s="1" customFormat="1" ht="6.95" customHeight="1">
      <c r="B1119" s="58"/>
      <c r="C1119" s="59"/>
      <c r="D1119" s="59"/>
      <c r="E1119" s="59"/>
      <c r="F1119" s="59"/>
      <c r="G1119" s="59"/>
      <c r="H1119" s="59"/>
      <c r="I1119" s="167"/>
      <c r="J1119" s="59"/>
      <c r="K1119" s="59"/>
      <c r="L1119" s="44"/>
    </row>
  </sheetData>
  <sheetProtection password="CC35" sheet="1" objects="1" scenarios="1" formatColumns="0" formatRows="0" autoFilter="0"/>
  <autoFilter ref="C95:K1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8" t="s">
        <v>96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81</v>
      </c>
    </row>
    <row r="4" spans="2:46" ht="24.95" customHeight="1">
      <c r="B4" s="21"/>
      <c r="D4" s="140" t="s">
        <v>100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4.4" customHeight="1">
      <c r="B7" s="21"/>
      <c r="E7" s="142" t="str">
        <f>'Rekapitulace stavby'!K6</f>
        <v>Vojtovický potok PB5 (st.č. 5Z08)</v>
      </c>
      <c r="F7" s="141"/>
      <c r="G7" s="141"/>
      <c r="H7" s="141"/>
      <c r="L7" s="21"/>
    </row>
    <row r="8" spans="2:12" ht="12" customHeight="1">
      <c r="B8" s="21"/>
      <c r="D8" s="141" t="s">
        <v>101</v>
      </c>
      <c r="L8" s="21"/>
    </row>
    <row r="9" spans="2:12" s="1" customFormat="1" ht="14.4" customHeight="1">
      <c r="B9" s="44"/>
      <c r="E9" s="142" t="s">
        <v>1360</v>
      </c>
      <c r="F9" s="1"/>
      <c r="G9" s="1"/>
      <c r="H9" s="1"/>
      <c r="I9" s="143"/>
      <c r="L9" s="44"/>
    </row>
    <row r="10" spans="2:12" s="1" customFormat="1" ht="12" customHeight="1">
      <c r="B10" s="44"/>
      <c r="D10" s="141" t="s">
        <v>103</v>
      </c>
      <c r="I10" s="143"/>
      <c r="L10" s="44"/>
    </row>
    <row r="11" spans="2:12" s="1" customFormat="1" ht="36.95" customHeight="1">
      <c r="B11" s="44"/>
      <c r="E11" s="144" t="s">
        <v>1906</v>
      </c>
      <c r="F11" s="1"/>
      <c r="G11" s="1"/>
      <c r="H11" s="1"/>
      <c r="I11" s="143"/>
      <c r="L11" s="44"/>
    </row>
    <row r="12" spans="2:12" s="1" customFormat="1" ht="12">
      <c r="B12" s="44"/>
      <c r="I12" s="143"/>
      <c r="L12" s="44"/>
    </row>
    <row r="13" spans="2:12" s="1" customFormat="1" ht="12" customHeight="1">
      <c r="B13" s="44"/>
      <c r="D13" s="141" t="s">
        <v>18</v>
      </c>
      <c r="F13" s="18" t="s">
        <v>19</v>
      </c>
      <c r="I13" s="145" t="s">
        <v>20</v>
      </c>
      <c r="J13" s="18" t="s">
        <v>19</v>
      </c>
      <c r="L13" s="44"/>
    </row>
    <row r="14" spans="2:12" s="1" customFormat="1" ht="12" customHeight="1">
      <c r="B14" s="44"/>
      <c r="D14" s="141" t="s">
        <v>21</v>
      </c>
      <c r="F14" s="18" t="s">
        <v>22</v>
      </c>
      <c r="I14" s="145" t="s">
        <v>23</v>
      </c>
      <c r="J14" s="146" t="str">
        <f>'Rekapitulace stavby'!AN8</f>
        <v>20. 6. 2019</v>
      </c>
      <c r="L14" s="44"/>
    </row>
    <row r="15" spans="2:12" s="1" customFormat="1" ht="10.8" customHeight="1">
      <c r="B15" s="44"/>
      <c r="I15" s="143"/>
      <c r="L15" s="44"/>
    </row>
    <row r="16" spans="2:12" s="1" customFormat="1" ht="12" customHeight="1">
      <c r="B16" s="44"/>
      <c r="D16" s="141" t="s">
        <v>25</v>
      </c>
      <c r="I16" s="145" t="s">
        <v>26</v>
      </c>
      <c r="J16" s="18" t="str">
        <f>IF('Rekapitulace stavby'!AN10="","",'Rekapitulace stavby'!AN10)</f>
        <v/>
      </c>
      <c r="L16" s="44"/>
    </row>
    <row r="17" spans="2:12" s="1" customFormat="1" ht="18" customHeight="1">
      <c r="B17" s="44"/>
      <c r="E17" s="18" t="str">
        <f>IF('Rekapitulace stavby'!E11="","",'Rekapitulace stavby'!E11)</f>
        <v xml:space="preserve"> </v>
      </c>
      <c r="I17" s="145" t="s">
        <v>28</v>
      </c>
      <c r="J17" s="18" t="str">
        <f>IF('Rekapitulace stavby'!AN11="","",'Rekapitulace stavby'!AN11)</f>
        <v/>
      </c>
      <c r="L17" s="44"/>
    </row>
    <row r="18" spans="2:12" s="1" customFormat="1" ht="6.95" customHeight="1">
      <c r="B18" s="44"/>
      <c r="I18" s="143"/>
      <c r="L18" s="44"/>
    </row>
    <row r="19" spans="2:12" s="1" customFormat="1" ht="12" customHeight="1">
      <c r="B19" s="44"/>
      <c r="D19" s="141" t="s">
        <v>29</v>
      </c>
      <c r="I19" s="145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8"/>
      <c r="G20" s="18"/>
      <c r="H20" s="18"/>
      <c r="I20" s="145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3"/>
      <c r="L21" s="44"/>
    </row>
    <row r="22" spans="2:12" s="1" customFormat="1" ht="12" customHeight="1">
      <c r="B22" s="44"/>
      <c r="D22" s="141" t="s">
        <v>31</v>
      </c>
      <c r="I22" s="145" t="s">
        <v>26</v>
      </c>
      <c r="J22" s="18" t="s">
        <v>32</v>
      </c>
      <c r="L22" s="44"/>
    </row>
    <row r="23" spans="2:12" s="1" customFormat="1" ht="18" customHeight="1">
      <c r="B23" s="44"/>
      <c r="E23" s="18" t="s">
        <v>33</v>
      </c>
      <c r="I23" s="145" t="s">
        <v>28</v>
      </c>
      <c r="J23" s="18" t="s">
        <v>19</v>
      </c>
      <c r="L23" s="44"/>
    </row>
    <row r="24" spans="2:12" s="1" customFormat="1" ht="6.95" customHeight="1">
      <c r="B24" s="44"/>
      <c r="I24" s="143"/>
      <c r="L24" s="44"/>
    </row>
    <row r="25" spans="2:12" s="1" customFormat="1" ht="12" customHeight="1">
      <c r="B25" s="44"/>
      <c r="D25" s="141" t="s">
        <v>35</v>
      </c>
      <c r="I25" s="145" t="s">
        <v>26</v>
      </c>
      <c r="J25" s="18" t="s">
        <v>32</v>
      </c>
      <c r="L25" s="44"/>
    </row>
    <row r="26" spans="2:12" s="1" customFormat="1" ht="18" customHeight="1">
      <c r="B26" s="44"/>
      <c r="E26" s="18" t="s">
        <v>33</v>
      </c>
      <c r="I26" s="145" t="s">
        <v>28</v>
      </c>
      <c r="J26" s="18" t="s">
        <v>19</v>
      </c>
      <c r="L26" s="44"/>
    </row>
    <row r="27" spans="2:12" s="1" customFormat="1" ht="6.95" customHeight="1">
      <c r="B27" s="44"/>
      <c r="I27" s="143"/>
      <c r="L27" s="44"/>
    </row>
    <row r="28" spans="2:12" s="1" customFormat="1" ht="12" customHeight="1">
      <c r="B28" s="44"/>
      <c r="D28" s="141" t="s">
        <v>36</v>
      </c>
      <c r="I28" s="143"/>
      <c r="L28" s="44"/>
    </row>
    <row r="29" spans="2:12" s="7" customFormat="1" ht="14.4" customHeight="1">
      <c r="B29" s="147"/>
      <c r="E29" s="148" t="s">
        <v>19</v>
      </c>
      <c r="F29" s="148"/>
      <c r="G29" s="148"/>
      <c r="H29" s="148"/>
      <c r="I29" s="149"/>
      <c r="L29" s="147"/>
    </row>
    <row r="30" spans="2:12" s="1" customFormat="1" ht="6.95" customHeight="1">
      <c r="B30" s="44"/>
      <c r="I30" s="143"/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25.4" customHeight="1">
      <c r="B32" s="44"/>
      <c r="D32" s="151" t="s">
        <v>38</v>
      </c>
      <c r="I32" s="143"/>
      <c r="J32" s="152">
        <f>ROUND(J89,2)</f>
        <v>0</v>
      </c>
      <c r="L32" s="44"/>
    </row>
    <row r="33" spans="2:12" s="1" customFormat="1" ht="6.95" customHeight="1">
      <c r="B33" s="44"/>
      <c r="D33" s="72"/>
      <c r="E33" s="72"/>
      <c r="F33" s="72"/>
      <c r="G33" s="72"/>
      <c r="H33" s="72"/>
      <c r="I33" s="150"/>
      <c r="J33" s="72"/>
      <c r="K33" s="72"/>
      <c r="L33" s="44"/>
    </row>
    <row r="34" spans="2:12" s="1" customFormat="1" ht="14.4" customHeight="1">
      <c r="B34" s="44"/>
      <c r="F34" s="153" t="s">
        <v>40</v>
      </c>
      <c r="I34" s="154" t="s">
        <v>39</v>
      </c>
      <c r="J34" s="153" t="s">
        <v>41</v>
      </c>
      <c r="L34" s="44"/>
    </row>
    <row r="35" spans="2:12" s="1" customFormat="1" ht="14.4" customHeight="1">
      <c r="B35" s="44"/>
      <c r="D35" s="141" t="s">
        <v>42</v>
      </c>
      <c r="E35" s="141" t="s">
        <v>43</v>
      </c>
      <c r="F35" s="155">
        <f>ROUND((SUM(BE89:BE223)),2)</f>
        <v>0</v>
      </c>
      <c r="I35" s="156">
        <v>0.21</v>
      </c>
      <c r="J35" s="155">
        <f>ROUND(((SUM(BE89:BE223))*I35),2)</f>
        <v>0</v>
      </c>
      <c r="L35" s="44"/>
    </row>
    <row r="36" spans="2:12" s="1" customFormat="1" ht="14.4" customHeight="1">
      <c r="B36" s="44"/>
      <c r="E36" s="141" t="s">
        <v>44</v>
      </c>
      <c r="F36" s="155">
        <f>ROUND((SUM(BF89:BF223)),2)</f>
        <v>0</v>
      </c>
      <c r="I36" s="156">
        <v>0.15</v>
      </c>
      <c r="J36" s="155">
        <f>ROUND(((SUM(BF89:BF223))*I36),2)</f>
        <v>0</v>
      </c>
      <c r="L36" s="44"/>
    </row>
    <row r="37" spans="2:12" s="1" customFormat="1" ht="14.4" customHeight="1" hidden="1">
      <c r="B37" s="44"/>
      <c r="E37" s="141" t="s">
        <v>45</v>
      </c>
      <c r="F37" s="155">
        <f>ROUND((SUM(BG89:BG223)),2)</f>
        <v>0</v>
      </c>
      <c r="I37" s="156">
        <v>0.21</v>
      </c>
      <c r="J37" s="155">
        <f>0</f>
        <v>0</v>
      </c>
      <c r="L37" s="44"/>
    </row>
    <row r="38" spans="2:12" s="1" customFormat="1" ht="14.4" customHeight="1" hidden="1">
      <c r="B38" s="44"/>
      <c r="E38" s="141" t="s">
        <v>46</v>
      </c>
      <c r="F38" s="155">
        <f>ROUND((SUM(BH89:BH223)),2)</f>
        <v>0</v>
      </c>
      <c r="I38" s="156">
        <v>0.15</v>
      </c>
      <c r="J38" s="155">
        <f>0</f>
        <v>0</v>
      </c>
      <c r="L38" s="44"/>
    </row>
    <row r="39" spans="2:12" s="1" customFormat="1" ht="14.4" customHeight="1" hidden="1">
      <c r="B39" s="44"/>
      <c r="E39" s="141" t="s">
        <v>47</v>
      </c>
      <c r="F39" s="155">
        <f>ROUND((SUM(BI89:BI223)),2)</f>
        <v>0</v>
      </c>
      <c r="I39" s="156">
        <v>0</v>
      </c>
      <c r="J39" s="155">
        <f>0</f>
        <v>0</v>
      </c>
      <c r="L39" s="44"/>
    </row>
    <row r="40" spans="2:12" s="1" customFormat="1" ht="6.95" customHeight="1">
      <c r="B40" s="44"/>
      <c r="I40" s="143"/>
      <c r="L40" s="44"/>
    </row>
    <row r="41" spans="2:12" s="1" customFormat="1" ht="25.4" customHeight="1">
      <c r="B41" s="44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62"/>
      <c r="J41" s="163">
        <f>SUM(J32:J39)</f>
        <v>0</v>
      </c>
      <c r="K41" s="164"/>
      <c r="L41" s="44"/>
    </row>
    <row r="42" spans="2:12" s="1" customFormat="1" ht="14.4" customHeight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4"/>
    </row>
    <row r="46" spans="2:12" s="1" customFormat="1" ht="6.95" customHeight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4"/>
    </row>
    <row r="47" spans="2:12" s="1" customFormat="1" ht="24.95" customHeight="1">
      <c r="B47" s="39"/>
      <c r="C47" s="24" t="s">
        <v>105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3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4.4" customHeight="1">
      <c r="B50" s="39"/>
      <c r="C50" s="40"/>
      <c r="D50" s="40"/>
      <c r="E50" s="171" t="str">
        <f>E7</f>
        <v>Vojtovický potok PB5 (st.č. 5Z08)</v>
      </c>
      <c r="F50" s="33"/>
      <c r="G50" s="33"/>
      <c r="H50" s="33"/>
      <c r="I50" s="143"/>
      <c r="J50" s="40"/>
      <c r="K50" s="40"/>
      <c r="L50" s="44"/>
    </row>
    <row r="51" spans="2:12" ht="12" customHeight="1">
      <c r="B51" s="22"/>
      <c r="C51" s="33" t="s">
        <v>101</v>
      </c>
      <c r="D51" s="23"/>
      <c r="E51" s="23"/>
      <c r="F51" s="23"/>
      <c r="G51" s="23"/>
      <c r="H51" s="23"/>
      <c r="I51" s="136"/>
      <c r="J51" s="23"/>
      <c r="K51" s="23"/>
      <c r="L51" s="21"/>
    </row>
    <row r="52" spans="2:12" s="1" customFormat="1" ht="14.4" customHeight="1">
      <c r="B52" s="39"/>
      <c r="C52" s="40"/>
      <c r="D52" s="40"/>
      <c r="E52" s="171" t="s">
        <v>1360</v>
      </c>
      <c r="F52" s="40"/>
      <c r="G52" s="40"/>
      <c r="H52" s="40"/>
      <c r="I52" s="143"/>
      <c r="J52" s="40"/>
      <c r="K52" s="40"/>
      <c r="L52" s="44"/>
    </row>
    <row r="53" spans="2:12" s="1" customFormat="1" ht="12" customHeight="1">
      <c r="B53" s="39"/>
      <c r="C53" s="33" t="s">
        <v>103</v>
      </c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14.4" customHeight="1">
      <c r="B54" s="39"/>
      <c r="C54" s="40"/>
      <c r="D54" s="40"/>
      <c r="E54" s="65" t="str">
        <f>E11</f>
        <v>SO 02.2 - Příčné opevnění</v>
      </c>
      <c r="F54" s="40"/>
      <c r="G54" s="40"/>
      <c r="H54" s="40"/>
      <c r="I54" s="143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3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>k.ú. Petrovice u Skorošic</v>
      </c>
      <c r="G56" s="40"/>
      <c r="H56" s="40"/>
      <c r="I56" s="145" t="s">
        <v>23</v>
      </c>
      <c r="J56" s="68" t="str">
        <f>IF(J14="","",J14)</f>
        <v>20. 6. 2019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3"/>
      <c r="J57" s="40"/>
      <c r="K57" s="40"/>
      <c r="L57" s="44"/>
    </row>
    <row r="58" spans="2:12" s="1" customFormat="1" ht="35.4" customHeight="1">
      <c r="B58" s="39"/>
      <c r="C58" s="33" t="s">
        <v>25</v>
      </c>
      <c r="D58" s="40"/>
      <c r="E58" s="40"/>
      <c r="F58" s="28" t="str">
        <f>E17</f>
        <v xml:space="preserve"> </v>
      </c>
      <c r="G58" s="40"/>
      <c r="H58" s="40"/>
      <c r="I58" s="145" t="s">
        <v>31</v>
      </c>
      <c r="J58" s="37" t="str">
        <f>E23</f>
        <v>AGPOL s.r.o., Jungmannova 153/12, 77900 Olomouc</v>
      </c>
      <c r="K58" s="40"/>
      <c r="L58" s="44"/>
    </row>
    <row r="59" spans="2:12" s="1" customFormat="1" ht="35.4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5" t="s">
        <v>35</v>
      </c>
      <c r="J59" s="37" t="str">
        <f>E26</f>
        <v>AGPOL s.r.o., Jungmannova 153/12, 77900 Olomouc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3"/>
      <c r="J60" s="40"/>
      <c r="K60" s="40"/>
      <c r="L60" s="44"/>
    </row>
    <row r="61" spans="2:12" s="1" customFormat="1" ht="29.25" customHeight="1">
      <c r="B61" s="39"/>
      <c r="C61" s="172" t="s">
        <v>106</v>
      </c>
      <c r="D61" s="173"/>
      <c r="E61" s="173"/>
      <c r="F61" s="173"/>
      <c r="G61" s="173"/>
      <c r="H61" s="173"/>
      <c r="I61" s="174"/>
      <c r="J61" s="175" t="s">
        <v>107</v>
      </c>
      <c r="K61" s="173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3"/>
      <c r="J62" s="40"/>
      <c r="K62" s="40"/>
      <c r="L62" s="44"/>
    </row>
    <row r="63" spans="2:47" s="1" customFormat="1" ht="22.8" customHeight="1">
      <c r="B63" s="39"/>
      <c r="C63" s="176" t="s">
        <v>70</v>
      </c>
      <c r="D63" s="40"/>
      <c r="E63" s="40"/>
      <c r="F63" s="40"/>
      <c r="G63" s="40"/>
      <c r="H63" s="40"/>
      <c r="I63" s="143"/>
      <c r="J63" s="98">
        <f>J89</f>
        <v>0</v>
      </c>
      <c r="K63" s="40"/>
      <c r="L63" s="44"/>
      <c r="AU63" s="18" t="s">
        <v>108</v>
      </c>
    </row>
    <row r="64" spans="2:12" s="8" customFormat="1" ht="24.95" customHeight="1">
      <c r="B64" s="177"/>
      <c r="C64" s="178"/>
      <c r="D64" s="179" t="s">
        <v>109</v>
      </c>
      <c r="E64" s="180"/>
      <c r="F64" s="180"/>
      <c r="G64" s="180"/>
      <c r="H64" s="180"/>
      <c r="I64" s="181"/>
      <c r="J64" s="182">
        <f>J90</f>
        <v>0</v>
      </c>
      <c r="K64" s="178"/>
      <c r="L64" s="183"/>
    </row>
    <row r="65" spans="2:12" s="9" customFormat="1" ht="19.9" customHeight="1">
      <c r="B65" s="184"/>
      <c r="C65" s="122"/>
      <c r="D65" s="185" t="s">
        <v>110</v>
      </c>
      <c r="E65" s="186"/>
      <c r="F65" s="186"/>
      <c r="G65" s="186"/>
      <c r="H65" s="186"/>
      <c r="I65" s="187"/>
      <c r="J65" s="188">
        <f>J91</f>
        <v>0</v>
      </c>
      <c r="K65" s="122"/>
      <c r="L65" s="189"/>
    </row>
    <row r="66" spans="2:12" s="9" customFormat="1" ht="19.9" customHeight="1">
      <c r="B66" s="184"/>
      <c r="C66" s="122"/>
      <c r="D66" s="185" t="s">
        <v>113</v>
      </c>
      <c r="E66" s="186"/>
      <c r="F66" s="186"/>
      <c r="G66" s="186"/>
      <c r="H66" s="186"/>
      <c r="I66" s="187"/>
      <c r="J66" s="188">
        <f>J170</f>
        <v>0</v>
      </c>
      <c r="K66" s="122"/>
      <c r="L66" s="189"/>
    </row>
    <row r="67" spans="2:12" s="9" customFormat="1" ht="19.9" customHeight="1">
      <c r="B67" s="184"/>
      <c r="C67" s="122"/>
      <c r="D67" s="185" t="s">
        <v>118</v>
      </c>
      <c r="E67" s="186"/>
      <c r="F67" s="186"/>
      <c r="G67" s="186"/>
      <c r="H67" s="186"/>
      <c r="I67" s="187"/>
      <c r="J67" s="188">
        <f>J221</f>
        <v>0</v>
      </c>
      <c r="K67" s="122"/>
      <c r="L67" s="189"/>
    </row>
    <row r="68" spans="2:12" s="1" customFormat="1" ht="21.8" customHeight="1">
      <c r="B68" s="39"/>
      <c r="C68" s="40"/>
      <c r="D68" s="40"/>
      <c r="E68" s="40"/>
      <c r="F68" s="40"/>
      <c r="G68" s="40"/>
      <c r="H68" s="40"/>
      <c r="I68" s="143"/>
      <c r="J68" s="40"/>
      <c r="K68" s="40"/>
      <c r="L68" s="44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67"/>
      <c r="J69" s="59"/>
      <c r="K69" s="59"/>
      <c r="L69" s="44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0"/>
      <c r="J73" s="61"/>
      <c r="K73" s="61"/>
      <c r="L73" s="44"/>
    </row>
    <row r="74" spans="2:12" s="1" customFormat="1" ht="24.95" customHeight="1">
      <c r="B74" s="39"/>
      <c r="C74" s="24" t="s">
        <v>121</v>
      </c>
      <c r="D74" s="40"/>
      <c r="E74" s="40"/>
      <c r="F74" s="40"/>
      <c r="G74" s="40"/>
      <c r="H74" s="40"/>
      <c r="I74" s="143"/>
      <c r="J74" s="40"/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3"/>
      <c r="J76" s="40"/>
      <c r="K76" s="40"/>
      <c r="L76" s="44"/>
    </row>
    <row r="77" spans="2:12" s="1" customFormat="1" ht="14.4" customHeight="1">
      <c r="B77" s="39"/>
      <c r="C77" s="40"/>
      <c r="D77" s="40"/>
      <c r="E77" s="171" t="str">
        <f>E7</f>
        <v>Vojtovický potok PB5 (st.č. 5Z08)</v>
      </c>
      <c r="F77" s="33"/>
      <c r="G77" s="33"/>
      <c r="H77" s="33"/>
      <c r="I77" s="143"/>
      <c r="J77" s="40"/>
      <c r="K77" s="40"/>
      <c r="L77" s="44"/>
    </row>
    <row r="78" spans="2:12" ht="12" customHeight="1">
      <c r="B78" s="22"/>
      <c r="C78" s="33" t="s">
        <v>101</v>
      </c>
      <c r="D78" s="23"/>
      <c r="E78" s="23"/>
      <c r="F78" s="23"/>
      <c r="G78" s="23"/>
      <c r="H78" s="23"/>
      <c r="I78" s="136"/>
      <c r="J78" s="23"/>
      <c r="K78" s="23"/>
      <c r="L78" s="21"/>
    </row>
    <row r="79" spans="2:12" s="1" customFormat="1" ht="14.4" customHeight="1">
      <c r="B79" s="39"/>
      <c r="C79" s="40"/>
      <c r="D79" s="40"/>
      <c r="E79" s="171" t="s">
        <v>1360</v>
      </c>
      <c r="F79" s="40"/>
      <c r="G79" s="40"/>
      <c r="H79" s="40"/>
      <c r="I79" s="143"/>
      <c r="J79" s="40"/>
      <c r="K79" s="40"/>
      <c r="L79" s="44"/>
    </row>
    <row r="80" spans="2:12" s="1" customFormat="1" ht="12" customHeight="1">
      <c r="B80" s="39"/>
      <c r="C80" s="33" t="s">
        <v>103</v>
      </c>
      <c r="D80" s="40"/>
      <c r="E80" s="40"/>
      <c r="F80" s="40"/>
      <c r="G80" s="40"/>
      <c r="H80" s="40"/>
      <c r="I80" s="143"/>
      <c r="J80" s="40"/>
      <c r="K80" s="40"/>
      <c r="L80" s="44"/>
    </row>
    <row r="81" spans="2:12" s="1" customFormat="1" ht="14.4" customHeight="1">
      <c r="B81" s="39"/>
      <c r="C81" s="40"/>
      <c r="D81" s="40"/>
      <c r="E81" s="65" t="str">
        <f>E11</f>
        <v>SO 02.2 - Příčné opevnění</v>
      </c>
      <c r="F81" s="40"/>
      <c r="G81" s="40"/>
      <c r="H81" s="40"/>
      <c r="I81" s="143"/>
      <c r="J81" s="40"/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12" s="1" customFormat="1" ht="12" customHeight="1">
      <c r="B83" s="39"/>
      <c r="C83" s="33" t="s">
        <v>21</v>
      </c>
      <c r="D83" s="40"/>
      <c r="E83" s="40"/>
      <c r="F83" s="28" t="str">
        <f>F14</f>
        <v>k.ú. Petrovice u Skorošic</v>
      </c>
      <c r="G83" s="40"/>
      <c r="H83" s="40"/>
      <c r="I83" s="145" t="s">
        <v>23</v>
      </c>
      <c r="J83" s="68" t="str">
        <f>IF(J14="","",J14)</f>
        <v>20. 6. 2019</v>
      </c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3"/>
      <c r="J84" s="40"/>
      <c r="K84" s="40"/>
      <c r="L84" s="44"/>
    </row>
    <row r="85" spans="2:12" s="1" customFormat="1" ht="35.4" customHeight="1">
      <c r="B85" s="39"/>
      <c r="C85" s="33" t="s">
        <v>25</v>
      </c>
      <c r="D85" s="40"/>
      <c r="E85" s="40"/>
      <c r="F85" s="28" t="str">
        <f>E17</f>
        <v xml:space="preserve"> </v>
      </c>
      <c r="G85" s="40"/>
      <c r="H85" s="40"/>
      <c r="I85" s="145" t="s">
        <v>31</v>
      </c>
      <c r="J85" s="37" t="str">
        <f>E23</f>
        <v>AGPOL s.r.o., Jungmannova 153/12, 77900 Olomouc</v>
      </c>
      <c r="K85" s="40"/>
      <c r="L85" s="44"/>
    </row>
    <row r="86" spans="2:12" s="1" customFormat="1" ht="35.4" customHeight="1">
      <c r="B86" s="39"/>
      <c r="C86" s="33" t="s">
        <v>29</v>
      </c>
      <c r="D86" s="40"/>
      <c r="E86" s="40"/>
      <c r="F86" s="28" t="str">
        <f>IF(E20="","",E20)</f>
        <v>Vyplň údaj</v>
      </c>
      <c r="G86" s="40"/>
      <c r="H86" s="40"/>
      <c r="I86" s="145" t="s">
        <v>35</v>
      </c>
      <c r="J86" s="37" t="str">
        <f>E26</f>
        <v>AGPOL s.r.o., Jungmannova 153/12, 77900 Olomouc</v>
      </c>
      <c r="K86" s="40"/>
      <c r="L86" s="44"/>
    </row>
    <row r="87" spans="2:12" s="1" customFormat="1" ht="10.3" customHeight="1">
      <c r="B87" s="39"/>
      <c r="C87" s="40"/>
      <c r="D87" s="40"/>
      <c r="E87" s="40"/>
      <c r="F87" s="40"/>
      <c r="G87" s="40"/>
      <c r="H87" s="40"/>
      <c r="I87" s="143"/>
      <c r="J87" s="40"/>
      <c r="K87" s="40"/>
      <c r="L87" s="44"/>
    </row>
    <row r="88" spans="2:20" s="10" customFormat="1" ht="29.25" customHeight="1">
      <c r="B88" s="190"/>
      <c r="C88" s="191" t="s">
        <v>122</v>
      </c>
      <c r="D88" s="192" t="s">
        <v>57</v>
      </c>
      <c r="E88" s="192" t="s">
        <v>53</v>
      </c>
      <c r="F88" s="192" t="s">
        <v>54</v>
      </c>
      <c r="G88" s="192" t="s">
        <v>123</v>
      </c>
      <c r="H88" s="192" t="s">
        <v>124</v>
      </c>
      <c r="I88" s="193" t="s">
        <v>125</v>
      </c>
      <c r="J88" s="192" t="s">
        <v>107</v>
      </c>
      <c r="K88" s="194" t="s">
        <v>126</v>
      </c>
      <c r="L88" s="195"/>
      <c r="M88" s="88" t="s">
        <v>19</v>
      </c>
      <c r="N88" s="89" t="s">
        <v>42</v>
      </c>
      <c r="O88" s="89" t="s">
        <v>127</v>
      </c>
      <c r="P88" s="89" t="s">
        <v>128</v>
      </c>
      <c r="Q88" s="89" t="s">
        <v>129</v>
      </c>
      <c r="R88" s="89" t="s">
        <v>130</v>
      </c>
      <c r="S88" s="89" t="s">
        <v>131</v>
      </c>
      <c r="T88" s="90" t="s">
        <v>132</v>
      </c>
    </row>
    <row r="89" spans="2:63" s="1" customFormat="1" ht="22.8" customHeight="1">
      <c r="B89" s="39"/>
      <c r="C89" s="95" t="s">
        <v>133</v>
      </c>
      <c r="D89" s="40"/>
      <c r="E89" s="40"/>
      <c r="F89" s="40"/>
      <c r="G89" s="40"/>
      <c r="H89" s="40"/>
      <c r="I89" s="143"/>
      <c r="J89" s="196">
        <f>BK89</f>
        <v>0</v>
      </c>
      <c r="K89" s="40"/>
      <c r="L89" s="44"/>
      <c r="M89" s="91"/>
      <c r="N89" s="92"/>
      <c r="O89" s="92"/>
      <c r="P89" s="197">
        <f>P90</f>
        <v>0</v>
      </c>
      <c r="Q89" s="92"/>
      <c r="R89" s="197">
        <f>R90</f>
        <v>92.13594</v>
      </c>
      <c r="S89" s="92"/>
      <c r="T89" s="198">
        <f>T90</f>
        <v>0</v>
      </c>
      <c r="AT89" s="18" t="s">
        <v>71</v>
      </c>
      <c r="AU89" s="18" t="s">
        <v>108</v>
      </c>
      <c r="BK89" s="199">
        <f>BK90</f>
        <v>0</v>
      </c>
    </row>
    <row r="90" spans="2:63" s="11" customFormat="1" ht="25.9" customHeight="1">
      <c r="B90" s="200"/>
      <c r="C90" s="201"/>
      <c r="D90" s="202" t="s">
        <v>71</v>
      </c>
      <c r="E90" s="203" t="s">
        <v>134</v>
      </c>
      <c r="F90" s="203" t="s">
        <v>135</v>
      </c>
      <c r="G90" s="201"/>
      <c r="H90" s="201"/>
      <c r="I90" s="204"/>
      <c r="J90" s="205">
        <f>BK90</f>
        <v>0</v>
      </c>
      <c r="K90" s="201"/>
      <c r="L90" s="206"/>
      <c r="M90" s="207"/>
      <c r="N90" s="208"/>
      <c r="O90" s="208"/>
      <c r="P90" s="209">
        <f>P91+P170+P221</f>
        <v>0</v>
      </c>
      <c r="Q90" s="208"/>
      <c r="R90" s="209">
        <f>R91+R170+R221</f>
        <v>92.13594</v>
      </c>
      <c r="S90" s="208"/>
      <c r="T90" s="210">
        <f>T91+T170+T221</f>
        <v>0</v>
      </c>
      <c r="AR90" s="211" t="s">
        <v>79</v>
      </c>
      <c r="AT90" s="212" t="s">
        <v>71</v>
      </c>
      <c r="AU90" s="212" t="s">
        <v>72</v>
      </c>
      <c r="AY90" s="211" t="s">
        <v>136</v>
      </c>
      <c r="BK90" s="213">
        <f>BK91+BK170+BK221</f>
        <v>0</v>
      </c>
    </row>
    <row r="91" spans="2:63" s="11" customFormat="1" ht="22.8" customHeight="1">
      <c r="B91" s="200"/>
      <c r="C91" s="201"/>
      <c r="D91" s="202" t="s">
        <v>71</v>
      </c>
      <c r="E91" s="214" t="s">
        <v>79</v>
      </c>
      <c r="F91" s="214" t="s">
        <v>137</v>
      </c>
      <c r="G91" s="201"/>
      <c r="H91" s="201"/>
      <c r="I91" s="204"/>
      <c r="J91" s="215">
        <f>BK91</f>
        <v>0</v>
      </c>
      <c r="K91" s="201"/>
      <c r="L91" s="206"/>
      <c r="M91" s="207"/>
      <c r="N91" s="208"/>
      <c r="O91" s="208"/>
      <c r="P91" s="209">
        <f>SUM(P92:P169)</f>
        <v>0</v>
      </c>
      <c r="Q91" s="208"/>
      <c r="R91" s="209">
        <f>SUM(R92:R169)</f>
        <v>0</v>
      </c>
      <c r="S91" s="208"/>
      <c r="T91" s="210">
        <f>SUM(T92:T169)</f>
        <v>0</v>
      </c>
      <c r="AR91" s="211" t="s">
        <v>79</v>
      </c>
      <c r="AT91" s="212" t="s">
        <v>71</v>
      </c>
      <c r="AU91" s="212" t="s">
        <v>79</v>
      </c>
      <c r="AY91" s="211" t="s">
        <v>136</v>
      </c>
      <c r="BK91" s="213">
        <f>SUM(BK92:BK169)</f>
        <v>0</v>
      </c>
    </row>
    <row r="92" spans="2:65" s="1" customFormat="1" ht="20.4" customHeight="1">
      <c r="B92" s="39"/>
      <c r="C92" s="216" t="s">
        <v>79</v>
      </c>
      <c r="D92" s="216" t="s">
        <v>138</v>
      </c>
      <c r="E92" s="217" t="s">
        <v>1395</v>
      </c>
      <c r="F92" s="218" t="s">
        <v>1396</v>
      </c>
      <c r="G92" s="219" t="s">
        <v>165</v>
      </c>
      <c r="H92" s="220">
        <v>7.95</v>
      </c>
      <c r="I92" s="221"/>
      <c r="J92" s="222">
        <f>ROUND(I92*H92,2)</f>
        <v>0</v>
      </c>
      <c r="K92" s="218" t="s">
        <v>142</v>
      </c>
      <c r="L92" s="44"/>
      <c r="M92" s="223" t="s">
        <v>19</v>
      </c>
      <c r="N92" s="224" t="s">
        <v>43</v>
      </c>
      <c r="O92" s="80"/>
      <c r="P92" s="225">
        <f>O92*H92</f>
        <v>0</v>
      </c>
      <c r="Q92" s="225">
        <v>0</v>
      </c>
      <c r="R92" s="225">
        <f>Q92*H92</f>
        <v>0</v>
      </c>
      <c r="S92" s="225">
        <v>0</v>
      </c>
      <c r="T92" s="226">
        <f>S92*H92</f>
        <v>0</v>
      </c>
      <c r="AR92" s="18" t="s">
        <v>143</v>
      </c>
      <c r="AT92" s="18" t="s">
        <v>138</v>
      </c>
      <c r="AU92" s="18" t="s">
        <v>81</v>
      </c>
      <c r="AY92" s="18" t="s">
        <v>136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8" t="s">
        <v>79</v>
      </c>
      <c r="BK92" s="227">
        <f>ROUND(I92*H92,2)</f>
        <v>0</v>
      </c>
      <c r="BL92" s="18" t="s">
        <v>143</v>
      </c>
      <c r="BM92" s="18" t="s">
        <v>1907</v>
      </c>
    </row>
    <row r="93" spans="2:47" s="1" customFormat="1" ht="12">
      <c r="B93" s="39"/>
      <c r="C93" s="40"/>
      <c r="D93" s="228" t="s">
        <v>145</v>
      </c>
      <c r="E93" s="40"/>
      <c r="F93" s="229" t="s">
        <v>1398</v>
      </c>
      <c r="G93" s="40"/>
      <c r="H93" s="40"/>
      <c r="I93" s="143"/>
      <c r="J93" s="40"/>
      <c r="K93" s="40"/>
      <c r="L93" s="44"/>
      <c r="M93" s="230"/>
      <c r="N93" s="80"/>
      <c r="O93" s="80"/>
      <c r="P93" s="80"/>
      <c r="Q93" s="80"/>
      <c r="R93" s="80"/>
      <c r="S93" s="80"/>
      <c r="T93" s="81"/>
      <c r="AT93" s="18" t="s">
        <v>145</v>
      </c>
      <c r="AU93" s="18" t="s">
        <v>81</v>
      </c>
    </row>
    <row r="94" spans="2:51" s="12" customFormat="1" ht="12">
      <c r="B94" s="231"/>
      <c r="C94" s="232"/>
      <c r="D94" s="228" t="s">
        <v>147</v>
      </c>
      <c r="E94" s="233" t="s">
        <v>19</v>
      </c>
      <c r="F94" s="234" t="s">
        <v>1142</v>
      </c>
      <c r="G94" s="232"/>
      <c r="H94" s="233" t="s">
        <v>19</v>
      </c>
      <c r="I94" s="235"/>
      <c r="J94" s="232"/>
      <c r="K94" s="232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147</v>
      </c>
      <c r="AU94" s="240" t="s">
        <v>81</v>
      </c>
      <c r="AV94" s="12" t="s">
        <v>79</v>
      </c>
      <c r="AW94" s="12" t="s">
        <v>34</v>
      </c>
      <c r="AX94" s="12" t="s">
        <v>72</v>
      </c>
      <c r="AY94" s="240" t="s">
        <v>136</v>
      </c>
    </row>
    <row r="95" spans="2:51" s="12" customFormat="1" ht="12">
      <c r="B95" s="231"/>
      <c r="C95" s="232"/>
      <c r="D95" s="228" t="s">
        <v>147</v>
      </c>
      <c r="E95" s="233" t="s">
        <v>19</v>
      </c>
      <c r="F95" s="234" t="s">
        <v>1908</v>
      </c>
      <c r="G95" s="232"/>
      <c r="H95" s="233" t="s">
        <v>19</v>
      </c>
      <c r="I95" s="235"/>
      <c r="J95" s="232"/>
      <c r="K95" s="232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147</v>
      </c>
      <c r="AU95" s="240" t="s">
        <v>81</v>
      </c>
      <c r="AV95" s="12" t="s">
        <v>79</v>
      </c>
      <c r="AW95" s="12" t="s">
        <v>34</v>
      </c>
      <c r="AX95" s="12" t="s">
        <v>72</v>
      </c>
      <c r="AY95" s="240" t="s">
        <v>136</v>
      </c>
    </row>
    <row r="96" spans="2:51" s="12" customFormat="1" ht="12">
      <c r="B96" s="231"/>
      <c r="C96" s="232"/>
      <c r="D96" s="228" t="s">
        <v>147</v>
      </c>
      <c r="E96" s="233" t="s">
        <v>19</v>
      </c>
      <c r="F96" s="234" t="s">
        <v>1909</v>
      </c>
      <c r="G96" s="232"/>
      <c r="H96" s="233" t="s">
        <v>19</v>
      </c>
      <c r="I96" s="235"/>
      <c r="J96" s="232"/>
      <c r="K96" s="232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147</v>
      </c>
      <c r="AU96" s="240" t="s">
        <v>81</v>
      </c>
      <c r="AV96" s="12" t="s">
        <v>79</v>
      </c>
      <c r="AW96" s="12" t="s">
        <v>34</v>
      </c>
      <c r="AX96" s="12" t="s">
        <v>72</v>
      </c>
      <c r="AY96" s="240" t="s">
        <v>136</v>
      </c>
    </row>
    <row r="97" spans="2:51" s="13" customFormat="1" ht="12">
      <c r="B97" s="241"/>
      <c r="C97" s="242"/>
      <c r="D97" s="228" t="s">
        <v>147</v>
      </c>
      <c r="E97" s="243" t="s">
        <v>19</v>
      </c>
      <c r="F97" s="244" t="s">
        <v>1910</v>
      </c>
      <c r="G97" s="242"/>
      <c r="H97" s="245">
        <v>3.3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147</v>
      </c>
      <c r="AU97" s="251" t="s">
        <v>81</v>
      </c>
      <c r="AV97" s="13" t="s">
        <v>81</v>
      </c>
      <c r="AW97" s="13" t="s">
        <v>34</v>
      </c>
      <c r="AX97" s="13" t="s">
        <v>72</v>
      </c>
      <c r="AY97" s="251" t="s">
        <v>136</v>
      </c>
    </row>
    <row r="98" spans="2:51" s="13" customFormat="1" ht="12">
      <c r="B98" s="241"/>
      <c r="C98" s="242"/>
      <c r="D98" s="228" t="s">
        <v>147</v>
      </c>
      <c r="E98" s="243" t="s">
        <v>19</v>
      </c>
      <c r="F98" s="244" t="s">
        <v>1911</v>
      </c>
      <c r="G98" s="242"/>
      <c r="H98" s="245">
        <v>3.3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AT98" s="251" t="s">
        <v>147</v>
      </c>
      <c r="AU98" s="251" t="s">
        <v>81</v>
      </c>
      <c r="AV98" s="13" t="s">
        <v>81</v>
      </c>
      <c r="AW98" s="13" t="s">
        <v>34</v>
      </c>
      <c r="AX98" s="13" t="s">
        <v>72</v>
      </c>
      <c r="AY98" s="251" t="s">
        <v>136</v>
      </c>
    </row>
    <row r="99" spans="2:51" s="12" customFormat="1" ht="12">
      <c r="B99" s="231"/>
      <c r="C99" s="232"/>
      <c r="D99" s="228" t="s">
        <v>147</v>
      </c>
      <c r="E99" s="233" t="s">
        <v>19</v>
      </c>
      <c r="F99" s="234" t="s">
        <v>1168</v>
      </c>
      <c r="G99" s="232"/>
      <c r="H99" s="233" t="s">
        <v>19</v>
      </c>
      <c r="I99" s="235"/>
      <c r="J99" s="232"/>
      <c r="K99" s="232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147</v>
      </c>
      <c r="AU99" s="240" t="s">
        <v>81</v>
      </c>
      <c r="AV99" s="12" t="s">
        <v>79</v>
      </c>
      <c r="AW99" s="12" t="s">
        <v>34</v>
      </c>
      <c r="AX99" s="12" t="s">
        <v>72</v>
      </c>
      <c r="AY99" s="240" t="s">
        <v>136</v>
      </c>
    </row>
    <row r="100" spans="2:51" s="12" customFormat="1" ht="12">
      <c r="B100" s="231"/>
      <c r="C100" s="232"/>
      <c r="D100" s="228" t="s">
        <v>147</v>
      </c>
      <c r="E100" s="233" t="s">
        <v>19</v>
      </c>
      <c r="F100" s="234" t="s">
        <v>1169</v>
      </c>
      <c r="G100" s="232"/>
      <c r="H100" s="233" t="s">
        <v>19</v>
      </c>
      <c r="I100" s="235"/>
      <c r="J100" s="232"/>
      <c r="K100" s="232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147</v>
      </c>
      <c r="AU100" s="240" t="s">
        <v>81</v>
      </c>
      <c r="AV100" s="12" t="s">
        <v>79</v>
      </c>
      <c r="AW100" s="12" t="s">
        <v>34</v>
      </c>
      <c r="AX100" s="12" t="s">
        <v>72</v>
      </c>
      <c r="AY100" s="240" t="s">
        <v>136</v>
      </c>
    </row>
    <row r="101" spans="2:51" s="13" customFormat="1" ht="12">
      <c r="B101" s="241"/>
      <c r="C101" s="242"/>
      <c r="D101" s="228" t="s">
        <v>147</v>
      </c>
      <c r="E101" s="243" t="s">
        <v>19</v>
      </c>
      <c r="F101" s="244" t="s">
        <v>1912</v>
      </c>
      <c r="G101" s="242"/>
      <c r="H101" s="245">
        <v>6.65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AT101" s="251" t="s">
        <v>147</v>
      </c>
      <c r="AU101" s="251" t="s">
        <v>81</v>
      </c>
      <c r="AV101" s="13" t="s">
        <v>81</v>
      </c>
      <c r="AW101" s="13" t="s">
        <v>34</v>
      </c>
      <c r="AX101" s="13" t="s">
        <v>72</v>
      </c>
      <c r="AY101" s="251" t="s">
        <v>136</v>
      </c>
    </row>
    <row r="102" spans="2:51" s="12" customFormat="1" ht="12">
      <c r="B102" s="231"/>
      <c r="C102" s="232"/>
      <c r="D102" s="228" t="s">
        <v>147</v>
      </c>
      <c r="E102" s="233" t="s">
        <v>19</v>
      </c>
      <c r="F102" s="234" t="s">
        <v>232</v>
      </c>
      <c r="G102" s="232"/>
      <c r="H102" s="233" t="s">
        <v>19</v>
      </c>
      <c r="I102" s="235"/>
      <c r="J102" s="232"/>
      <c r="K102" s="232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147</v>
      </c>
      <c r="AU102" s="240" t="s">
        <v>81</v>
      </c>
      <c r="AV102" s="12" t="s">
        <v>79</v>
      </c>
      <c r="AW102" s="12" t="s">
        <v>34</v>
      </c>
      <c r="AX102" s="12" t="s">
        <v>72</v>
      </c>
      <c r="AY102" s="240" t="s">
        <v>136</v>
      </c>
    </row>
    <row r="103" spans="2:51" s="13" customFormat="1" ht="12">
      <c r="B103" s="241"/>
      <c r="C103" s="242"/>
      <c r="D103" s="228" t="s">
        <v>147</v>
      </c>
      <c r="E103" s="243" t="s">
        <v>19</v>
      </c>
      <c r="F103" s="244" t="s">
        <v>1913</v>
      </c>
      <c r="G103" s="242"/>
      <c r="H103" s="245">
        <v>-5.3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AT103" s="251" t="s">
        <v>147</v>
      </c>
      <c r="AU103" s="251" t="s">
        <v>81</v>
      </c>
      <c r="AV103" s="13" t="s">
        <v>81</v>
      </c>
      <c r="AW103" s="13" t="s">
        <v>34</v>
      </c>
      <c r="AX103" s="13" t="s">
        <v>72</v>
      </c>
      <c r="AY103" s="251" t="s">
        <v>136</v>
      </c>
    </row>
    <row r="104" spans="2:51" s="14" customFormat="1" ht="12">
      <c r="B104" s="252"/>
      <c r="C104" s="253"/>
      <c r="D104" s="228" t="s">
        <v>147</v>
      </c>
      <c r="E104" s="254" t="s">
        <v>19</v>
      </c>
      <c r="F104" s="255" t="s">
        <v>150</v>
      </c>
      <c r="G104" s="253"/>
      <c r="H104" s="256">
        <v>7.95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AT104" s="262" t="s">
        <v>147</v>
      </c>
      <c r="AU104" s="262" t="s">
        <v>81</v>
      </c>
      <c r="AV104" s="14" t="s">
        <v>143</v>
      </c>
      <c r="AW104" s="14" t="s">
        <v>34</v>
      </c>
      <c r="AX104" s="14" t="s">
        <v>79</v>
      </c>
      <c r="AY104" s="262" t="s">
        <v>136</v>
      </c>
    </row>
    <row r="105" spans="2:65" s="1" customFormat="1" ht="20.4" customHeight="1">
      <c r="B105" s="39"/>
      <c r="C105" s="216" t="s">
        <v>81</v>
      </c>
      <c r="D105" s="216" t="s">
        <v>138</v>
      </c>
      <c r="E105" s="217" t="s">
        <v>275</v>
      </c>
      <c r="F105" s="218" t="s">
        <v>276</v>
      </c>
      <c r="G105" s="219" t="s">
        <v>165</v>
      </c>
      <c r="H105" s="220">
        <v>2.385</v>
      </c>
      <c r="I105" s="221"/>
      <c r="J105" s="222">
        <f>ROUND(I105*H105,2)</f>
        <v>0</v>
      </c>
      <c r="K105" s="218" t="s">
        <v>142</v>
      </c>
      <c r="L105" s="44"/>
      <c r="M105" s="223" t="s">
        <v>19</v>
      </c>
      <c r="N105" s="224" t="s">
        <v>43</v>
      </c>
      <c r="O105" s="80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8" t="s">
        <v>143</v>
      </c>
      <c r="AT105" s="18" t="s">
        <v>138</v>
      </c>
      <c r="AU105" s="18" t="s">
        <v>81</v>
      </c>
      <c r="AY105" s="18" t="s">
        <v>136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8" t="s">
        <v>79</v>
      </c>
      <c r="BK105" s="227">
        <f>ROUND(I105*H105,2)</f>
        <v>0</v>
      </c>
      <c r="BL105" s="18" t="s">
        <v>143</v>
      </c>
      <c r="BM105" s="18" t="s">
        <v>1914</v>
      </c>
    </row>
    <row r="106" spans="2:47" s="1" customFormat="1" ht="12">
      <c r="B106" s="39"/>
      <c r="C106" s="40"/>
      <c r="D106" s="228" t="s">
        <v>145</v>
      </c>
      <c r="E106" s="40"/>
      <c r="F106" s="229" t="s">
        <v>278</v>
      </c>
      <c r="G106" s="40"/>
      <c r="H106" s="40"/>
      <c r="I106" s="143"/>
      <c r="J106" s="40"/>
      <c r="K106" s="40"/>
      <c r="L106" s="44"/>
      <c r="M106" s="230"/>
      <c r="N106" s="80"/>
      <c r="O106" s="80"/>
      <c r="P106" s="80"/>
      <c r="Q106" s="80"/>
      <c r="R106" s="80"/>
      <c r="S106" s="80"/>
      <c r="T106" s="81"/>
      <c r="AT106" s="18" t="s">
        <v>145</v>
      </c>
      <c r="AU106" s="18" t="s">
        <v>81</v>
      </c>
    </row>
    <row r="107" spans="2:51" s="12" customFormat="1" ht="12">
      <c r="B107" s="231"/>
      <c r="C107" s="232"/>
      <c r="D107" s="228" t="s">
        <v>147</v>
      </c>
      <c r="E107" s="233" t="s">
        <v>19</v>
      </c>
      <c r="F107" s="234" t="s">
        <v>1404</v>
      </c>
      <c r="G107" s="232"/>
      <c r="H107" s="233" t="s">
        <v>19</v>
      </c>
      <c r="I107" s="235"/>
      <c r="J107" s="232"/>
      <c r="K107" s="232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147</v>
      </c>
      <c r="AU107" s="240" t="s">
        <v>81</v>
      </c>
      <c r="AV107" s="12" t="s">
        <v>79</v>
      </c>
      <c r="AW107" s="12" t="s">
        <v>34</v>
      </c>
      <c r="AX107" s="12" t="s">
        <v>72</v>
      </c>
      <c r="AY107" s="240" t="s">
        <v>136</v>
      </c>
    </row>
    <row r="108" spans="2:51" s="12" customFormat="1" ht="12">
      <c r="B108" s="231"/>
      <c r="C108" s="232"/>
      <c r="D108" s="228" t="s">
        <v>147</v>
      </c>
      <c r="E108" s="233" t="s">
        <v>19</v>
      </c>
      <c r="F108" s="234" t="s">
        <v>240</v>
      </c>
      <c r="G108" s="232"/>
      <c r="H108" s="233" t="s">
        <v>19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147</v>
      </c>
      <c r="AU108" s="240" t="s">
        <v>81</v>
      </c>
      <c r="AV108" s="12" t="s">
        <v>79</v>
      </c>
      <c r="AW108" s="12" t="s">
        <v>34</v>
      </c>
      <c r="AX108" s="12" t="s">
        <v>72</v>
      </c>
      <c r="AY108" s="240" t="s">
        <v>136</v>
      </c>
    </row>
    <row r="109" spans="2:51" s="13" customFormat="1" ht="12">
      <c r="B109" s="241"/>
      <c r="C109" s="242"/>
      <c r="D109" s="228" t="s">
        <v>147</v>
      </c>
      <c r="E109" s="243" t="s">
        <v>19</v>
      </c>
      <c r="F109" s="244" t="s">
        <v>1915</v>
      </c>
      <c r="G109" s="242"/>
      <c r="H109" s="245">
        <v>2.385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147</v>
      </c>
      <c r="AU109" s="251" t="s">
        <v>81</v>
      </c>
      <c r="AV109" s="13" t="s">
        <v>81</v>
      </c>
      <c r="AW109" s="13" t="s">
        <v>34</v>
      </c>
      <c r="AX109" s="13" t="s">
        <v>72</v>
      </c>
      <c r="AY109" s="251" t="s">
        <v>136</v>
      </c>
    </row>
    <row r="110" spans="2:51" s="14" customFormat="1" ht="12">
      <c r="B110" s="252"/>
      <c r="C110" s="253"/>
      <c r="D110" s="228" t="s">
        <v>147</v>
      </c>
      <c r="E110" s="254" t="s">
        <v>19</v>
      </c>
      <c r="F110" s="255" t="s">
        <v>150</v>
      </c>
      <c r="G110" s="253"/>
      <c r="H110" s="256">
        <v>2.385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AT110" s="262" t="s">
        <v>147</v>
      </c>
      <c r="AU110" s="262" t="s">
        <v>81</v>
      </c>
      <c r="AV110" s="14" t="s">
        <v>143</v>
      </c>
      <c r="AW110" s="14" t="s">
        <v>34</v>
      </c>
      <c r="AX110" s="14" t="s">
        <v>79</v>
      </c>
      <c r="AY110" s="262" t="s">
        <v>136</v>
      </c>
    </row>
    <row r="111" spans="2:65" s="1" customFormat="1" ht="20.4" customHeight="1">
      <c r="B111" s="39"/>
      <c r="C111" s="216" t="s">
        <v>155</v>
      </c>
      <c r="D111" s="216" t="s">
        <v>138</v>
      </c>
      <c r="E111" s="217" t="s">
        <v>1406</v>
      </c>
      <c r="F111" s="218" t="s">
        <v>1407</v>
      </c>
      <c r="G111" s="219" t="s">
        <v>165</v>
      </c>
      <c r="H111" s="220">
        <v>5.3</v>
      </c>
      <c r="I111" s="221"/>
      <c r="J111" s="222">
        <f>ROUND(I111*H111,2)</f>
        <v>0</v>
      </c>
      <c r="K111" s="218" t="s">
        <v>142</v>
      </c>
      <c r="L111" s="44"/>
      <c r="M111" s="223" t="s">
        <v>19</v>
      </c>
      <c r="N111" s="224" t="s">
        <v>43</v>
      </c>
      <c r="O111" s="80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AR111" s="18" t="s">
        <v>143</v>
      </c>
      <c r="AT111" s="18" t="s">
        <v>138</v>
      </c>
      <c r="AU111" s="18" t="s">
        <v>81</v>
      </c>
      <c r="AY111" s="18" t="s">
        <v>136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8" t="s">
        <v>79</v>
      </c>
      <c r="BK111" s="227">
        <f>ROUND(I111*H111,2)</f>
        <v>0</v>
      </c>
      <c r="BL111" s="18" t="s">
        <v>143</v>
      </c>
      <c r="BM111" s="18" t="s">
        <v>1916</v>
      </c>
    </row>
    <row r="112" spans="2:47" s="1" customFormat="1" ht="12">
      <c r="B112" s="39"/>
      <c r="C112" s="40"/>
      <c r="D112" s="228" t="s">
        <v>145</v>
      </c>
      <c r="E112" s="40"/>
      <c r="F112" s="229" t="s">
        <v>1409</v>
      </c>
      <c r="G112" s="40"/>
      <c r="H112" s="40"/>
      <c r="I112" s="143"/>
      <c r="J112" s="40"/>
      <c r="K112" s="40"/>
      <c r="L112" s="44"/>
      <c r="M112" s="230"/>
      <c r="N112" s="80"/>
      <c r="O112" s="80"/>
      <c r="P112" s="80"/>
      <c r="Q112" s="80"/>
      <c r="R112" s="80"/>
      <c r="S112" s="80"/>
      <c r="T112" s="81"/>
      <c r="AT112" s="18" t="s">
        <v>145</v>
      </c>
      <c r="AU112" s="18" t="s">
        <v>81</v>
      </c>
    </row>
    <row r="113" spans="2:51" s="12" customFormat="1" ht="12">
      <c r="B113" s="231"/>
      <c r="C113" s="232"/>
      <c r="D113" s="228" t="s">
        <v>147</v>
      </c>
      <c r="E113" s="233" t="s">
        <v>19</v>
      </c>
      <c r="F113" s="234" t="s">
        <v>1404</v>
      </c>
      <c r="G113" s="232"/>
      <c r="H113" s="233" t="s">
        <v>19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147</v>
      </c>
      <c r="AU113" s="240" t="s">
        <v>81</v>
      </c>
      <c r="AV113" s="12" t="s">
        <v>79</v>
      </c>
      <c r="AW113" s="12" t="s">
        <v>34</v>
      </c>
      <c r="AX113" s="12" t="s">
        <v>72</v>
      </c>
      <c r="AY113" s="240" t="s">
        <v>136</v>
      </c>
    </row>
    <row r="114" spans="2:51" s="12" customFormat="1" ht="12">
      <c r="B114" s="231"/>
      <c r="C114" s="232"/>
      <c r="D114" s="228" t="s">
        <v>147</v>
      </c>
      <c r="E114" s="233" t="s">
        <v>19</v>
      </c>
      <c r="F114" s="234" t="s">
        <v>261</v>
      </c>
      <c r="G114" s="232"/>
      <c r="H114" s="233" t="s">
        <v>19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147</v>
      </c>
      <c r="AU114" s="240" t="s">
        <v>81</v>
      </c>
      <c r="AV114" s="12" t="s">
        <v>79</v>
      </c>
      <c r="AW114" s="12" t="s">
        <v>34</v>
      </c>
      <c r="AX114" s="12" t="s">
        <v>72</v>
      </c>
      <c r="AY114" s="240" t="s">
        <v>136</v>
      </c>
    </row>
    <row r="115" spans="2:51" s="13" customFormat="1" ht="12">
      <c r="B115" s="241"/>
      <c r="C115" s="242"/>
      <c r="D115" s="228" t="s">
        <v>147</v>
      </c>
      <c r="E115" s="243" t="s">
        <v>19</v>
      </c>
      <c r="F115" s="244" t="s">
        <v>1917</v>
      </c>
      <c r="G115" s="242"/>
      <c r="H115" s="245">
        <v>5.3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AT115" s="251" t="s">
        <v>147</v>
      </c>
      <c r="AU115" s="251" t="s">
        <v>81</v>
      </c>
      <c r="AV115" s="13" t="s">
        <v>81</v>
      </c>
      <c r="AW115" s="13" t="s">
        <v>34</v>
      </c>
      <c r="AX115" s="13" t="s">
        <v>72</v>
      </c>
      <c r="AY115" s="251" t="s">
        <v>136</v>
      </c>
    </row>
    <row r="116" spans="2:51" s="14" customFormat="1" ht="12">
      <c r="B116" s="252"/>
      <c r="C116" s="253"/>
      <c r="D116" s="228" t="s">
        <v>147</v>
      </c>
      <c r="E116" s="254" t="s">
        <v>19</v>
      </c>
      <c r="F116" s="255" t="s">
        <v>150</v>
      </c>
      <c r="G116" s="253"/>
      <c r="H116" s="256">
        <v>5.3</v>
      </c>
      <c r="I116" s="257"/>
      <c r="J116" s="253"/>
      <c r="K116" s="253"/>
      <c r="L116" s="258"/>
      <c r="M116" s="259"/>
      <c r="N116" s="260"/>
      <c r="O116" s="260"/>
      <c r="P116" s="260"/>
      <c r="Q116" s="260"/>
      <c r="R116" s="260"/>
      <c r="S116" s="260"/>
      <c r="T116" s="261"/>
      <c r="AT116" s="262" t="s">
        <v>147</v>
      </c>
      <c r="AU116" s="262" t="s">
        <v>81</v>
      </c>
      <c r="AV116" s="14" t="s">
        <v>143</v>
      </c>
      <c r="AW116" s="14" t="s">
        <v>34</v>
      </c>
      <c r="AX116" s="14" t="s">
        <v>79</v>
      </c>
      <c r="AY116" s="262" t="s">
        <v>136</v>
      </c>
    </row>
    <row r="117" spans="2:65" s="1" customFormat="1" ht="20.4" customHeight="1">
      <c r="B117" s="39"/>
      <c r="C117" s="216" t="s">
        <v>143</v>
      </c>
      <c r="D117" s="216" t="s">
        <v>138</v>
      </c>
      <c r="E117" s="217" t="s">
        <v>429</v>
      </c>
      <c r="F117" s="218" t="s">
        <v>430</v>
      </c>
      <c r="G117" s="219" t="s">
        <v>165</v>
      </c>
      <c r="H117" s="220">
        <v>13.25</v>
      </c>
      <c r="I117" s="221"/>
      <c r="J117" s="222">
        <f>ROUND(I117*H117,2)</f>
        <v>0</v>
      </c>
      <c r="K117" s="218" t="s">
        <v>142</v>
      </c>
      <c r="L117" s="44"/>
      <c r="M117" s="223" t="s">
        <v>19</v>
      </c>
      <c r="N117" s="224" t="s">
        <v>43</v>
      </c>
      <c r="O117" s="80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8" t="s">
        <v>143</v>
      </c>
      <c r="AT117" s="18" t="s">
        <v>138</v>
      </c>
      <c r="AU117" s="18" t="s">
        <v>81</v>
      </c>
      <c r="AY117" s="18" t="s">
        <v>136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8" t="s">
        <v>79</v>
      </c>
      <c r="BK117" s="227">
        <f>ROUND(I117*H117,2)</f>
        <v>0</v>
      </c>
      <c r="BL117" s="18" t="s">
        <v>143</v>
      </c>
      <c r="BM117" s="18" t="s">
        <v>1918</v>
      </c>
    </row>
    <row r="118" spans="2:47" s="1" customFormat="1" ht="12">
      <c r="B118" s="39"/>
      <c r="C118" s="40"/>
      <c r="D118" s="228" t="s">
        <v>145</v>
      </c>
      <c r="E118" s="40"/>
      <c r="F118" s="229" t="s">
        <v>432</v>
      </c>
      <c r="G118" s="40"/>
      <c r="H118" s="40"/>
      <c r="I118" s="143"/>
      <c r="J118" s="40"/>
      <c r="K118" s="40"/>
      <c r="L118" s="44"/>
      <c r="M118" s="230"/>
      <c r="N118" s="80"/>
      <c r="O118" s="80"/>
      <c r="P118" s="80"/>
      <c r="Q118" s="80"/>
      <c r="R118" s="80"/>
      <c r="S118" s="80"/>
      <c r="T118" s="81"/>
      <c r="AT118" s="18" t="s">
        <v>145</v>
      </c>
      <c r="AU118" s="18" t="s">
        <v>81</v>
      </c>
    </row>
    <row r="119" spans="2:51" s="12" customFormat="1" ht="12">
      <c r="B119" s="231"/>
      <c r="C119" s="232"/>
      <c r="D119" s="228" t="s">
        <v>147</v>
      </c>
      <c r="E119" s="233" t="s">
        <v>19</v>
      </c>
      <c r="F119" s="234" t="s">
        <v>292</v>
      </c>
      <c r="G119" s="232"/>
      <c r="H119" s="233" t="s">
        <v>19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147</v>
      </c>
      <c r="AU119" s="240" t="s">
        <v>81</v>
      </c>
      <c r="AV119" s="12" t="s">
        <v>79</v>
      </c>
      <c r="AW119" s="12" t="s">
        <v>34</v>
      </c>
      <c r="AX119" s="12" t="s">
        <v>72</v>
      </c>
      <c r="AY119" s="240" t="s">
        <v>136</v>
      </c>
    </row>
    <row r="120" spans="2:51" s="12" customFormat="1" ht="12">
      <c r="B120" s="231"/>
      <c r="C120" s="232"/>
      <c r="D120" s="228" t="s">
        <v>147</v>
      </c>
      <c r="E120" s="233" t="s">
        <v>19</v>
      </c>
      <c r="F120" s="234" t="s">
        <v>1516</v>
      </c>
      <c r="G120" s="232"/>
      <c r="H120" s="233" t="s">
        <v>19</v>
      </c>
      <c r="I120" s="235"/>
      <c r="J120" s="232"/>
      <c r="K120" s="232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147</v>
      </c>
      <c r="AU120" s="240" t="s">
        <v>81</v>
      </c>
      <c r="AV120" s="12" t="s">
        <v>79</v>
      </c>
      <c r="AW120" s="12" t="s">
        <v>34</v>
      </c>
      <c r="AX120" s="12" t="s">
        <v>72</v>
      </c>
      <c r="AY120" s="240" t="s">
        <v>136</v>
      </c>
    </row>
    <row r="121" spans="2:51" s="13" customFormat="1" ht="12">
      <c r="B121" s="241"/>
      <c r="C121" s="242"/>
      <c r="D121" s="228" t="s">
        <v>147</v>
      </c>
      <c r="E121" s="243" t="s">
        <v>19</v>
      </c>
      <c r="F121" s="244" t="s">
        <v>1919</v>
      </c>
      <c r="G121" s="242"/>
      <c r="H121" s="245">
        <v>13.25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AT121" s="251" t="s">
        <v>147</v>
      </c>
      <c r="AU121" s="251" t="s">
        <v>81</v>
      </c>
      <c r="AV121" s="13" t="s">
        <v>81</v>
      </c>
      <c r="AW121" s="13" t="s">
        <v>34</v>
      </c>
      <c r="AX121" s="13" t="s">
        <v>72</v>
      </c>
      <c r="AY121" s="251" t="s">
        <v>136</v>
      </c>
    </row>
    <row r="122" spans="2:51" s="14" customFormat="1" ht="12">
      <c r="B122" s="252"/>
      <c r="C122" s="253"/>
      <c r="D122" s="228" t="s">
        <v>147</v>
      </c>
      <c r="E122" s="254" t="s">
        <v>19</v>
      </c>
      <c r="F122" s="255" t="s">
        <v>150</v>
      </c>
      <c r="G122" s="253"/>
      <c r="H122" s="256">
        <v>13.25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147</v>
      </c>
      <c r="AU122" s="262" t="s">
        <v>81</v>
      </c>
      <c r="AV122" s="14" t="s">
        <v>143</v>
      </c>
      <c r="AW122" s="14" t="s">
        <v>34</v>
      </c>
      <c r="AX122" s="14" t="s">
        <v>79</v>
      </c>
      <c r="AY122" s="262" t="s">
        <v>136</v>
      </c>
    </row>
    <row r="123" spans="2:65" s="1" customFormat="1" ht="20.4" customHeight="1">
      <c r="B123" s="39"/>
      <c r="C123" s="216" t="s">
        <v>173</v>
      </c>
      <c r="D123" s="216" t="s">
        <v>138</v>
      </c>
      <c r="E123" s="217" t="s">
        <v>464</v>
      </c>
      <c r="F123" s="218" t="s">
        <v>465</v>
      </c>
      <c r="G123" s="219" t="s">
        <v>165</v>
      </c>
      <c r="H123" s="220">
        <v>6.625</v>
      </c>
      <c r="I123" s="221"/>
      <c r="J123" s="222">
        <f>ROUND(I123*H123,2)</f>
        <v>0</v>
      </c>
      <c r="K123" s="218" t="s">
        <v>142</v>
      </c>
      <c r="L123" s="44"/>
      <c r="M123" s="223" t="s">
        <v>19</v>
      </c>
      <c r="N123" s="224" t="s">
        <v>43</v>
      </c>
      <c r="O123" s="80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AR123" s="18" t="s">
        <v>143</v>
      </c>
      <c r="AT123" s="18" t="s">
        <v>138</v>
      </c>
      <c r="AU123" s="18" t="s">
        <v>81</v>
      </c>
      <c r="AY123" s="18" t="s">
        <v>136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8" t="s">
        <v>79</v>
      </c>
      <c r="BK123" s="227">
        <f>ROUND(I123*H123,2)</f>
        <v>0</v>
      </c>
      <c r="BL123" s="18" t="s">
        <v>143</v>
      </c>
      <c r="BM123" s="18" t="s">
        <v>1920</v>
      </c>
    </row>
    <row r="124" spans="2:47" s="1" customFormat="1" ht="12">
      <c r="B124" s="39"/>
      <c r="C124" s="40"/>
      <c r="D124" s="228" t="s">
        <v>145</v>
      </c>
      <c r="E124" s="40"/>
      <c r="F124" s="229" t="s">
        <v>467</v>
      </c>
      <c r="G124" s="40"/>
      <c r="H124" s="40"/>
      <c r="I124" s="143"/>
      <c r="J124" s="40"/>
      <c r="K124" s="40"/>
      <c r="L124" s="44"/>
      <c r="M124" s="230"/>
      <c r="N124" s="80"/>
      <c r="O124" s="80"/>
      <c r="P124" s="80"/>
      <c r="Q124" s="80"/>
      <c r="R124" s="80"/>
      <c r="S124" s="80"/>
      <c r="T124" s="81"/>
      <c r="AT124" s="18" t="s">
        <v>145</v>
      </c>
      <c r="AU124" s="18" t="s">
        <v>81</v>
      </c>
    </row>
    <row r="125" spans="2:51" s="12" customFormat="1" ht="12">
      <c r="B125" s="231"/>
      <c r="C125" s="232"/>
      <c r="D125" s="228" t="s">
        <v>147</v>
      </c>
      <c r="E125" s="233" t="s">
        <v>19</v>
      </c>
      <c r="F125" s="234" t="s">
        <v>468</v>
      </c>
      <c r="G125" s="232"/>
      <c r="H125" s="233" t="s">
        <v>19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147</v>
      </c>
      <c r="AU125" s="240" t="s">
        <v>81</v>
      </c>
      <c r="AV125" s="12" t="s">
        <v>79</v>
      </c>
      <c r="AW125" s="12" t="s">
        <v>34</v>
      </c>
      <c r="AX125" s="12" t="s">
        <v>72</v>
      </c>
      <c r="AY125" s="240" t="s">
        <v>136</v>
      </c>
    </row>
    <row r="126" spans="2:51" s="12" customFormat="1" ht="12">
      <c r="B126" s="231"/>
      <c r="C126" s="232"/>
      <c r="D126" s="228" t="s">
        <v>147</v>
      </c>
      <c r="E126" s="233" t="s">
        <v>19</v>
      </c>
      <c r="F126" s="234" t="s">
        <v>469</v>
      </c>
      <c r="G126" s="232"/>
      <c r="H126" s="233" t="s">
        <v>19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147</v>
      </c>
      <c r="AU126" s="240" t="s">
        <v>81</v>
      </c>
      <c r="AV126" s="12" t="s">
        <v>79</v>
      </c>
      <c r="AW126" s="12" t="s">
        <v>34</v>
      </c>
      <c r="AX126" s="12" t="s">
        <v>72</v>
      </c>
      <c r="AY126" s="240" t="s">
        <v>136</v>
      </c>
    </row>
    <row r="127" spans="2:51" s="12" customFormat="1" ht="12">
      <c r="B127" s="231"/>
      <c r="C127" s="232"/>
      <c r="D127" s="228" t="s">
        <v>147</v>
      </c>
      <c r="E127" s="233" t="s">
        <v>19</v>
      </c>
      <c r="F127" s="234" t="s">
        <v>470</v>
      </c>
      <c r="G127" s="232"/>
      <c r="H127" s="233" t="s">
        <v>19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147</v>
      </c>
      <c r="AU127" s="240" t="s">
        <v>81</v>
      </c>
      <c r="AV127" s="12" t="s">
        <v>79</v>
      </c>
      <c r="AW127" s="12" t="s">
        <v>34</v>
      </c>
      <c r="AX127" s="12" t="s">
        <v>72</v>
      </c>
      <c r="AY127" s="240" t="s">
        <v>136</v>
      </c>
    </row>
    <row r="128" spans="2:51" s="13" customFormat="1" ht="12">
      <c r="B128" s="241"/>
      <c r="C128" s="242"/>
      <c r="D128" s="228" t="s">
        <v>147</v>
      </c>
      <c r="E128" s="243" t="s">
        <v>19</v>
      </c>
      <c r="F128" s="244" t="s">
        <v>1921</v>
      </c>
      <c r="G128" s="242"/>
      <c r="H128" s="245">
        <v>6.625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147</v>
      </c>
      <c r="AU128" s="251" t="s">
        <v>81</v>
      </c>
      <c r="AV128" s="13" t="s">
        <v>81</v>
      </c>
      <c r="AW128" s="13" t="s">
        <v>34</v>
      </c>
      <c r="AX128" s="13" t="s">
        <v>72</v>
      </c>
      <c r="AY128" s="251" t="s">
        <v>136</v>
      </c>
    </row>
    <row r="129" spans="2:51" s="14" customFormat="1" ht="12">
      <c r="B129" s="252"/>
      <c r="C129" s="253"/>
      <c r="D129" s="228" t="s">
        <v>147</v>
      </c>
      <c r="E129" s="254" t="s">
        <v>19</v>
      </c>
      <c r="F129" s="255" t="s">
        <v>150</v>
      </c>
      <c r="G129" s="253"/>
      <c r="H129" s="256">
        <v>6.625</v>
      </c>
      <c r="I129" s="257"/>
      <c r="J129" s="253"/>
      <c r="K129" s="253"/>
      <c r="L129" s="258"/>
      <c r="M129" s="259"/>
      <c r="N129" s="260"/>
      <c r="O129" s="260"/>
      <c r="P129" s="260"/>
      <c r="Q129" s="260"/>
      <c r="R129" s="260"/>
      <c r="S129" s="260"/>
      <c r="T129" s="261"/>
      <c r="AT129" s="262" t="s">
        <v>147</v>
      </c>
      <c r="AU129" s="262" t="s">
        <v>81</v>
      </c>
      <c r="AV129" s="14" t="s">
        <v>143</v>
      </c>
      <c r="AW129" s="14" t="s">
        <v>34</v>
      </c>
      <c r="AX129" s="14" t="s">
        <v>79</v>
      </c>
      <c r="AY129" s="262" t="s">
        <v>136</v>
      </c>
    </row>
    <row r="130" spans="2:65" s="1" customFormat="1" ht="20.4" customHeight="1">
      <c r="B130" s="39"/>
      <c r="C130" s="216" t="s">
        <v>182</v>
      </c>
      <c r="D130" s="216" t="s">
        <v>138</v>
      </c>
      <c r="E130" s="217" t="s">
        <v>472</v>
      </c>
      <c r="F130" s="218" t="s">
        <v>473</v>
      </c>
      <c r="G130" s="219" t="s">
        <v>165</v>
      </c>
      <c r="H130" s="220">
        <v>6.625</v>
      </c>
      <c r="I130" s="221"/>
      <c r="J130" s="222">
        <f>ROUND(I130*H130,2)</f>
        <v>0</v>
      </c>
      <c r="K130" s="218" t="s">
        <v>142</v>
      </c>
      <c r="L130" s="44"/>
      <c r="M130" s="223" t="s">
        <v>19</v>
      </c>
      <c r="N130" s="224" t="s">
        <v>43</v>
      </c>
      <c r="O130" s="80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AR130" s="18" t="s">
        <v>143</v>
      </c>
      <c r="AT130" s="18" t="s">
        <v>138</v>
      </c>
      <c r="AU130" s="18" t="s">
        <v>81</v>
      </c>
      <c r="AY130" s="18" t="s">
        <v>136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8" t="s">
        <v>79</v>
      </c>
      <c r="BK130" s="227">
        <f>ROUND(I130*H130,2)</f>
        <v>0</v>
      </c>
      <c r="BL130" s="18" t="s">
        <v>143</v>
      </c>
      <c r="BM130" s="18" t="s">
        <v>1922</v>
      </c>
    </row>
    <row r="131" spans="2:47" s="1" customFormat="1" ht="12">
      <c r="B131" s="39"/>
      <c r="C131" s="40"/>
      <c r="D131" s="228" t="s">
        <v>145</v>
      </c>
      <c r="E131" s="40"/>
      <c r="F131" s="229" t="s">
        <v>475</v>
      </c>
      <c r="G131" s="40"/>
      <c r="H131" s="40"/>
      <c r="I131" s="143"/>
      <c r="J131" s="40"/>
      <c r="K131" s="40"/>
      <c r="L131" s="44"/>
      <c r="M131" s="230"/>
      <c r="N131" s="80"/>
      <c r="O131" s="80"/>
      <c r="P131" s="80"/>
      <c r="Q131" s="80"/>
      <c r="R131" s="80"/>
      <c r="S131" s="80"/>
      <c r="T131" s="81"/>
      <c r="AT131" s="18" t="s">
        <v>145</v>
      </c>
      <c r="AU131" s="18" t="s">
        <v>81</v>
      </c>
    </row>
    <row r="132" spans="2:51" s="12" customFormat="1" ht="12">
      <c r="B132" s="231"/>
      <c r="C132" s="232"/>
      <c r="D132" s="228" t="s">
        <v>147</v>
      </c>
      <c r="E132" s="233" t="s">
        <v>19</v>
      </c>
      <c r="F132" s="234" t="s">
        <v>456</v>
      </c>
      <c r="G132" s="232"/>
      <c r="H132" s="233" t="s">
        <v>19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147</v>
      </c>
      <c r="AU132" s="240" t="s">
        <v>81</v>
      </c>
      <c r="AV132" s="12" t="s">
        <v>79</v>
      </c>
      <c r="AW132" s="12" t="s">
        <v>34</v>
      </c>
      <c r="AX132" s="12" t="s">
        <v>72</v>
      </c>
      <c r="AY132" s="240" t="s">
        <v>136</v>
      </c>
    </row>
    <row r="133" spans="2:51" s="12" customFormat="1" ht="12">
      <c r="B133" s="231"/>
      <c r="C133" s="232"/>
      <c r="D133" s="228" t="s">
        <v>147</v>
      </c>
      <c r="E133" s="233" t="s">
        <v>19</v>
      </c>
      <c r="F133" s="234" t="s">
        <v>476</v>
      </c>
      <c r="G133" s="232"/>
      <c r="H133" s="233" t="s">
        <v>19</v>
      </c>
      <c r="I133" s="235"/>
      <c r="J133" s="232"/>
      <c r="K133" s="232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147</v>
      </c>
      <c r="AU133" s="240" t="s">
        <v>81</v>
      </c>
      <c r="AV133" s="12" t="s">
        <v>79</v>
      </c>
      <c r="AW133" s="12" t="s">
        <v>34</v>
      </c>
      <c r="AX133" s="12" t="s">
        <v>72</v>
      </c>
      <c r="AY133" s="240" t="s">
        <v>136</v>
      </c>
    </row>
    <row r="134" spans="2:51" s="12" customFormat="1" ht="12">
      <c r="B134" s="231"/>
      <c r="C134" s="232"/>
      <c r="D134" s="228" t="s">
        <v>147</v>
      </c>
      <c r="E134" s="233" t="s">
        <v>19</v>
      </c>
      <c r="F134" s="234" t="s">
        <v>477</v>
      </c>
      <c r="G134" s="232"/>
      <c r="H134" s="233" t="s">
        <v>19</v>
      </c>
      <c r="I134" s="235"/>
      <c r="J134" s="232"/>
      <c r="K134" s="232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147</v>
      </c>
      <c r="AU134" s="240" t="s">
        <v>81</v>
      </c>
      <c r="AV134" s="12" t="s">
        <v>79</v>
      </c>
      <c r="AW134" s="12" t="s">
        <v>34</v>
      </c>
      <c r="AX134" s="12" t="s">
        <v>72</v>
      </c>
      <c r="AY134" s="240" t="s">
        <v>136</v>
      </c>
    </row>
    <row r="135" spans="2:51" s="13" customFormat="1" ht="12">
      <c r="B135" s="241"/>
      <c r="C135" s="242"/>
      <c r="D135" s="228" t="s">
        <v>147</v>
      </c>
      <c r="E135" s="243" t="s">
        <v>19</v>
      </c>
      <c r="F135" s="244" t="s">
        <v>1923</v>
      </c>
      <c r="G135" s="242"/>
      <c r="H135" s="245">
        <v>13.25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147</v>
      </c>
      <c r="AU135" s="251" t="s">
        <v>81</v>
      </c>
      <c r="AV135" s="13" t="s">
        <v>81</v>
      </c>
      <c r="AW135" s="13" t="s">
        <v>34</v>
      </c>
      <c r="AX135" s="13" t="s">
        <v>72</v>
      </c>
      <c r="AY135" s="251" t="s">
        <v>136</v>
      </c>
    </row>
    <row r="136" spans="2:51" s="12" customFormat="1" ht="12">
      <c r="B136" s="231"/>
      <c r="C136" s="232"/>
      <c r="D136" s="228" t="s">
        <v>147</v>
      </c>
      <c r="E136" s="233" t="s">
        <v>19</v>
      </c>
      <c r="F136" s="234" t="s">
        <v>1531</v>
      </c>
      <c r="G136" s="232"/>
      <c r="H136" s="233" t="s">
        <v>19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147</v>
      </c>
      <c r="AU136" s="240" t="s">
        <v>81</v>
      </c>
      <c r="AV136" s="12" t="s">
        <v>79</v>
      </c>
      <c r="AW136" s="12" t="s">
        <v>34</v>
      </c>
      <c r="AX136" s="12" t="s">
        <v>72</v>
      </c>
      <c r="AY136" s="240" t="s">
        <v>136</v>
      </c>
    </row>
    <row r="137" spans="2:51" s="13" customFormat="1" ht="12">
      <c r="B137" s="241"/>
      <c r="C137" s="242"/>
      <c r="D137" s="228" t="s">
        <v>147</v>
      </c>
      <c r="E137" s="243" t="s">
        <v>19</v>
      </c>
      <c r="F137" s="244" t="s">
        <v>1924</v>
      </c>
      <c r="G137" s="242"/>
      <c r="H137" s="245">
        <v>-6.625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147</v>
      </c>
      <c r="AU137" s="251" t="s">
        <v>81</v>
      </c>
      <c r="AV137" s="13" t="s">
        <v>81</v>
      </c>
      <c r="AW137" s="13" t="s">
        <v>34</v>
      </c>
      <c r="AX137" s="13" t="s">
        <v>72</v>
      </c>
      <c r="AY137" s="251" t="s">
        <v>136</v>
      </c>
    </row>
    <row r="138" spans="2:51" s="14" customFormat="1" ht="12">
      <c r="B138" s="252"/>
      <c r="C138" s="253"/>
      <c r="D138" s="228" t="s">
        <v>147</v>
      </c>
      <c r="E138" s="254" t="s">
        <v>19</v>
      </c>
      <c r="F138" s="255" t="s">
        <v>150</v>
      </c>
      <c r="G138" s="253"/>
      <c r="H138" s="256">
        <v>6.625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AT138" s="262" t="s">
        <v>147</v>
      </c>
      <c r="AU138" s="262" t="s">
        <v>81</v>
      </c>
      <c r="AV138" s="14" t="s">
        <v>143</v>
      </c>
      <c r="AW138" s="14" t="s">
        <v>34</v>
      </c>
      <c r="AX138" s="14" t="s">
        <v>79</v>
      </c>
      <c r="AY138" s="262" t="s">
        <v>136</v>
      </c>
    </row>
    <row r="139" spans="2:65" s="1" customFormat="1" ht="20.4" customHeight="1">
      <c r="B139" s="39"/>
      <c r="C139" s="216" t="s">
        <v>189</v>
      </c>
      <c r="D139" s="216" t="s">
        <v>138</v>
      </c>
      <c r="E139" s="217" t="s">
        <v>486</v>
      </c>
      <c r="F139" s="218" t="s">
        <v>487</v>
      </c>
      <c r="G139" s="219" t="s">
        <v>165</v>
      </c>
      <c r="H139" s="220">
        <v>66.25</v>
      </c>
      <c r="I139" s="221"/>
      <c r="J139" s="222">
        <f>ROUND(I139*H139,2)</f>
        <v>0</v>
      </c>
      <c r="K139" s="218" t="s">
        <v>142</v>
      </c>
      <c r="L139" s="44"/>
      <c r="M139" s="223" t="s">
        <v>19</v>
      </c>
      <c r="N139" s="224" t="s">
        <v>43</v>
      </c>
      <c r="O139" s="80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AR139" s="18" t="s">
        <v>143</v>
      </c>
      <c r="AT139" s="18" t="s">
        <v>138</v>
      </c>
      <c r="AU139" s="18" t="s">
        <v>81</v>
      </c>
      <c r="AY139" s="18" t="s">
        <v>136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8" t="s">
        <v>79</v>
      </c>
      <c r="BK139" s="227">
        <f>ROUND(I139*H139,2)</f>
        <v>0</v>
      </c>
      <c r="BL139" s="18" t="s">
        <v>143</v>
      </c>
      <c r="BM139" s="18" t="s">
        <v>1925</v>
      </c>
    </row>
    <row r="140" spans="2:47" s="1" customFormat="1" ht="12">
      <c r="B140" s="39"/>
      <c r="C140" s="40"/>
      <c r="D140" s="228" t="s">
        <v>145</v>
      </c>
      <c r="E140" s="40"/>
      <c r="F140" s="229" t="s">
        <v>489</v>
      </c>
      <c r="G140" s="40"/>
      <c r="H140" s="40"/>
      <c r="I140" s="143"/>
      <c r="J140" s="40"/>
      <c r="K140" s="40"/>
      <c r="L140" s="44"/>
      <c r="M140" s="230"/>
      <c r="N140" s="80"/>
      <c r="O140" s="80"/>
      <c r="P140" s="80"/>
      <c r="Q140" s="80"/>
      <c r="R140" s="80"/>
      <c r="S140" s="80"/>
      <c r="T140" s="81"/>
      <c r="AT140" s="18" t="s">
        <v>145</v>
      </c>
      <c r="AU140" s="18" t="s">
        <v>81</v>
      </c>
    </row>
    <row r="141" spans="2:51" s="12" customFormat="1" ht="12">
      <c r="B141" s="231"/>
      <c r="C141" s="232"/>
      <c r="D141" s="228" t="s">
        <v>147</v>
      </c>
      <c r="E141" s="233" t="s">
        <v>19</v>
      </c>
      <c r="F141" s="234" t="s">
        <v>456</v>
      </c>
      <c r="G141" s="232"/>
      <c r="H141" s="233" t="s">
        <v>19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147</v>
      </c>
      <c r="AU141" s="240" t="s">
        <v>81</v>
      </c>
      <c r="AV141" s="12" t="s">
        <v>79</v>
      </c>
      <c r="AW141" s="12" t="s">
        <v>34</v>
      </c>
      <c r="AX141" s="12" t="s">
        <v>72</v>
      </c>
      <c r="AY141" s="240" t="s">
        <v>136</v>
      </c>
    </row>
    <row r="142" spans="2:51" s="12" customFormat="1" ht="12">
      <c r="B142" s="231"/>
      <c r="C142" s="232"/>
      <c r="D142" s="228" t="s">
        <v>147</v>
      </c>
      <c r="E142" s="233" t="s">
        <v>19</v>
      </c>
      <c r="F142" s="234" t="s">
        <v>490</v>
      </c>
      <c r="G142" s="232"/>
      <c r="H142" s="233" t="s">
        <v>19</v>
      </c>
      <c r="I142" s="235"/>
      <c r="J142" s="232"/>
      <c r="K142" s="232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147</v>
      </c>
      <c r="AU142" s="240" t="s">
        <v>81</v>
      </c>
      <c r="AV142" s="12" t="s">
        <v>79</v>
      </c>
      <c r="AW142" s="12" t="s">
        <v>34</v>
      </c>
      <c r="AX142" s="12" t="s">
        <v>72</v>
      </c>
      <c r="AY142" s="240" t="s">
        <v>136</v>
      </c>
    </row>
    <row r="143" spans="2:51" s="12" customFormat="1" ht="12">
      <c r="B143" s="231"/>
      <c r="C143" s="232"/>
      <c r="D143" s="228" t="s">
        <v>147</v>
      </c>
      <c r="E143" s="233" t="s">
        <v>19</v>
      </c>
      <c r="F143" s="234" t="s">
        <v>477</v>
      </c>
      <c r="G143" s="232"/>
      <c r="H143" s="233" t="s">
        <v>19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147</v>
      </c>
      <c r="AU143" s="240" t="s">
        <v>81</v>
      </c>
      <c r="AV143" s="12" t="s">
        <v>79</v>
      </c>
      <c r="AW143" s="12" t="s">
        <v>34</v>
      </c>
      <c r="AX143" s="12" t="s">
        <v>72</v>
      </c>
      <c r="AY143" s="240" t="s">
        <v>136</v>
      </c>
    </row>
    <row r="144" spans="2:51" s="13" customFormat="1" ht="12">
      <c r="B144" s="241"/>
      <c r="C144" s="242"/>
      <c r="D144" s="228" t="s">
        <v>147</v>
      </c>
      <c r="E144" s="243" t="s">
        <v>19</v>
      </c>
      <c r="F144" s="244" t="s">
        <v>1926</v>
      </c>
      <c r="G144" s="242"/>
      <c r="H144" s="245">
        <v>66.25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147</v>
      </c>
      <c r="AU144" s="251" t="s">
        <v>81</v>
      </c>
      <c r="AV144" s="13" t="s">
        <v>81</v>
      </c>
      <c r="AW144" s="13" t="s">
        <v>34</v>
      </c>
      <c r="AX144" s="13" t="s">
        <v>72</v>
      </c>
      <c r="AY144" s="251" t="s">
        <v>136</v>
      </c>
    </row>
    <row r="145" spans="2:51" s="14" customFormat="1" ht="12">
      <c r="B145" s="252"/>
      <c r="C145" s="253"/>
      <c r="D145" s="228" t="s">
        <v>147</v>
      </c>
      <c r="E145" s="254" t="s">
        <v>19</v>
      </c>
      <c r="F145" s="255" t="s">
        <v>150</v>
      </c>
      <c r="G145" s="253"/>
      <c r="H145" s="256">
        <v>66.25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147</v>
      </c>
      <c r="AU145" s="262" t="s">
        <v>81</v>
      </c>
      <c r="AV145" s="14" t="s">
        <v>143</v>
      </c>
      <c r="AW145" s="14" t="s">
        <v>34</v>
      </c>
      <c r="AX145" s="14" t="s">
        <v>79</v>
      </c>
      <c r="AY145" s="262" t="s">
        <v>136</v>
      </c>
    </row>
    <row r="146" spans="2:65" s="1" customFormat="1" ht="20.4" customHeight="1">
      <c r="B146" s="39"/>
      <c r="C146" s="216" t="s">
        <v>197</v>
      </c>
      <c r="D146" s="216" t="s">
        <v>138</v>
      </c>
      <c r="E146" s="217" t="s">
        <v>498</v>
      </c>
      <c r="F146" s="218" t="s">
        <v>499</v>
      </c>
      <c r="G146" s="219" t="s">
        <v>165</v>
      </c>
      <c r="H146" s="220">
        <v>13.25</v>
      </c>
      <c r="I146" s="221"/>
      <c r="J146" s="222">
        <f>ROUND(I146*H146,2)</f>
        <v>0</v>
      </c>
      <c r="K146" s="218" t="s">
        <v>142</v>
      </c>
      <c r="L146" s="44"/>
      <c r="M146" s="223" t="s">
        <v>19</v>
      </c>
      <c r="N146" s="224" t="s">
        <v>43</v>
      </c>
      <c r="O146" s="80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18" t="s">
        <v>143</v>
      </c>
      <c r="AT146" s="18" t="s">
        <v>138</v>
      </c>
      <c r="AU146" s="18" t="s">
        <v>81</v>
      </c>
      <c r="AY146" s="18" t="s">
        <v>136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8" t="s">
        <v>79</v>
      </c>
      <c r="BK146" s="227">
        <f>ROUND(I146*H146,2)</f>
        <v>0</v>
      </c>
      <c r="BL146" s="18" t="s">
        <v>143</v>
      </c>
      <c r="BM146" s="18" t="s">
        <v>1927</v>
      </c>
    </row>
    <row r="147" spans="2:47" s="1" customFormat="1" ht="12">
      <c r="B147" s="39"/>
      <c r="C147" s="40"/>
      <c r="D147" s="228" t="s">
        <v>145</v>
      </c>
      <c r="E147" s="40"/>
      <c r="F147" s="229" t="s">
        <v>501</v>
      </c>
      <c r="G147" s="40"/>
      <c r="H147" s="40"/>
      <c r="I147" s="143"/>
      <c r="J147" s="40"/>
      <c r="K147" s="40"/>
      <c r="L147" s="44"/>
      <c r="M147" s="230"/>
      <c r="N147" s="80"/>
      <c r="O147" s="80"/>
      <c r="P147" s="80"/>
      <c r="Q147" s="80"/>
      <c r="R147" s="80"/>
      <c r="S147" s="80"/>
      <c r="T147" s="81"/>
      <c r="AT147" s="18" t="s">
        <v>145</v>
      </c>
      <c r="AU147" s="18" t="s">
        <v>81</v>
      </c>
    </row>
    <row r="148" spans="2:51" s="12" customFormat="1" ht="12">
      <c r="B148" s="231"/>
      <c r="C148" s="232"/>
      <c r="D148" s="228" t="s">
        <v>147</v>
      </c>
      <c r="E148" s="233" t="s">
        <v>19</v>
      </c>
      <c r="F148" s="234" t="s">
        <v>292</v>
      </c>
      <c r="G148" s="232"/>
      <c r="H148" s="233" t="s">
        <v>19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147</v>
      </c>
      <c r="AU148" s="240" t="s">
        <v>81</v>
      </c>
      <c r="AV148" s="12" t="s">
        <v>79</v>
      </c>
      <c r="AW148" s="12" t="s">
        <v>34</v>
      </c>
      <c r="AX148" s="12" t="s">
        <v>72</v>
      </c>
      <c r="AY148" s="240" t="s">
        <v>136</v>
      </c>
    </row>
    <row r="149" spans="2:51" s="12" customFormat="1" ht="12">
      <c r="B149" s="231"/>
      <c r="C149" s="232"/>
      <c r="D149" s="228" t="s">
        <v>147</v>
      </c>
      <c r="E149" s="233" t="s">
        <v>19</v>
      </c>
      <c r="F149" s="234" t="s">
        <v>503</v>
      </c>
      <c r="G149" s="232"/>
      <c r="H149" s="233" t="s">
        <v>19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147</v>
      </c>
      <c r="AU149" s="240" t="s">
        <v>81</v>
      </c>
      <c r="AV149" s="12" t="s">
        <v>79</v>
      </c>
      <c r="AW149" s="12" t="s">
        <v>34</v>
      </c>
      <c r="AX149" s="12" t="s">
        <v>72</v>
      </c>
      <c r="AY149" s="240" t="s">
        <v>136</v>
      </c>
    </row>
    <row r="150" spans="2:51" s="13" customFormat="1" ht="12">
      <c r="B150" s="241"/>
      <c r="C150" s="242"/>
      <c r="D150" s="228" t="s">
        <v>147</v>
      </c>
      <c r="E150" s="243" t="s">
        <v>19</v>
      </c>
      <c r="F150" s="244" t="s">
        <v>1928</v>
      </c>
      <c r="G150" s="242"/>
      <c r="H150" s="245">
        <v>13.25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147</v>
      </c>
      <c r="AU150" s="251" t="s">
        <v>81</v>
      </c>
      <c r="AV150" s="13" t="s">
        <v>81</v>
      </c>
      <c r="AW150" s="13" t="s">
        <v>34</v>
      </c>
      <c r="AX150" s="13" t="s">
        <v>72</v>
      </c>
      <c r="AY150" s="251" t="s">
        <v>136</v>
      </c>
    </row>
    <row r="151" spans="2:51" s="14" customFormat="1" ht="12">
      <c r="B151" s="252"/>
      <c r="C151" s="253"/>
      <c r="D151" s="228" t="s">
        <v>147</v>
      </c>
      <c r="E151" s="254" t="s">
        <v>19</v>
      </c>
      <c r="F151" s="255" t="s">
        <v>150</v>
      </c>
      <c r="G151" s="253"/>
      <c r="H151" s="256">
        <v>13.25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147</v>
      </c>
      <c r="AU151" s="262" t="s">
        <v>81</v>
      </c>
      <c r="AV151" s="14" t="s">
        <v>143</v>
      </c>
      <c r="AW151" s="14" t="s">
        <v>34</v>
      </c>
      <c r="AX151" s="14" t="s">
        <v>79</v>
      </c>
      <c r="AY151" s="262" t="s">
        <v>136</v>
      </c>
    </row>
    <row r="152" spans="2:65" s="1" customFormat="1" ht="20.4" customHeight="1">
      <c r="B152" s="39"/>
      <c r="C152" s="216" t="s">
        <v>203</v>
      </c>
      <c r="D152" s="216" t="s">
        <v>138</v>
      </c>
      <c r="E152" s="217" t="s">
        <v>528</v>
      </c>
      <c r="F152" s="218" t="s">
        <v>529</v>
      </c>
      <c r="G152" s="219" t="s">
        <v>165</v>
      </c>
      <c r="H152" s="220">
        <v>6.625</v>
      </c>
      <c r="I152" s="221"/>
      <c r="J152" s="222">
        <f>ROUND(I152*H152,2)</f>
        <v>0</v>
      </c>
      <c r="K152" s="218" t="s">
        <v>142</v>
      </c>
      <c r="L152" s="44"/>
      <c r="M152" s="223" t="s">
        <v>19</v>
      </c>
      <c r="N152" s="224" t="s">
        <v>43</v>
      </c>
      <c r="O152" s="80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AR152" s="18" t="s">
        <v>143</v>
      </c>
      <c r="AT152" s="18" t="s">
        <v>138</v>
      </c>
      <c r="AU152" s="18" t="s">
        <v>81</v>
      </c>
      <c r="AY152" s="18" t="s">
        <v>136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8" t="s">
        <v>79</v>
      </c>
      <c r="BK152" s="227">
        <f>ROUND(I152*H152,2)</f>
        <v>0</v>
      </c>
      <c r="BL152" s="18" t="s">
        <v>143</v>
      </c>
      <c r="BM152" s="18" t="s">
        <v>1929</v>
      </c>
    </row>
    <row r="153" spans="2:47" s="1" customFormat="1" ht="12">
      <c r="B153" s="39"/>
      <c r="C153" s="40"/>
      <c r="D153" s="228" t="s">
        <v>145</v>
      </c>
      <c r="E153" s="40"/>
      <c r="F153" s="229" t="s">
        <v>531</v>
      </c>
      <c r="G153" s="40"/>
      <c r="H153" s="40"/>
      <c r="I153" s="143"/>
      <c r="J153" s="40"/>
      <c r="K153" s="40"/>
      <c r="L153" s="44"/>
      <c r="M153" s="230"/>
      <c r="N153" s="80"/>
      <c r="O153" s="80"/>
      <c r="P153" s="80"/>
      <c r="Q153" s="80"/>
      <c r="R153" s="80"/>
      <c r="S153" s="80"/>
      <c r="T153" s="81"/>
      <c r="AT153" s="18" t="s">
        <v>145</v>
      </c>
      <c r="AU153" s="18" t="s">
        <v>81</v>
      </c>
    </row>
    <row r="154" spans="2:51" s="12" customFormat="1" ht="12">
      <c r="B154" s="231"/>
      <c r="C154" s="232"/>
      <c r="D154" s="228" t="s">
        <v>147</v>
      </c>
      <c r="E154" s="233" t="s">
        <v>19</v>
      </c>
      <c r="F154" s="234" t="s">
        <v>468</v>
      </c>
      <c r="G154" s="232"/>
      <c r="H154" s="233" t="s">
        <v>19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147</v>
      </c>
      <c r="AU154" s="240" t="s">
        <v>81</v>
      </c>
      <c r="AV154" s="12" t="s">
        <v>79</v>
      </c>
      <c r="AW154" s="12" t="s">
        <v>34</v>
      </c>
      <c r="AX154" s="12" t="s">
        <v>72</v>
      </c>
      <c r="AY154" s="240" t="s">
        <v>136</v>
      </c>
    </row>
    <row r="155" spans="2:51" s="12" customFormat="1" ht="12">
      <c r="B155" s="231"/>
      <c r="C155" s="232"/>
      <c r="D155" s="228" t="s">
        <v>147</v>
      </c>
      <c r="E155" s="233" t="s">
        <v>19</v>
      </c>
      <c r="F155" s="234" t="s">
        <v>1542</v>
      </c>
      <c r="G155" s="232"/>
      <c r="H155" s="233" t="s">
        <v>19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147</v>
      </c>
      <c r="AU155" s="240" t="s">
        <v>81</v>
      </c>
      <c r="AV155" s="12" t="s">
        <v>79</v>
      </c>
      <c r="AW155" s="12" t="s">
        <v>34</v>
      </c>
      <c r="AX155" s="12" t="s">
        <v>72</v>
      </c>
      <c r="AY155" s="240" t="s">
        <v>136</v>
      </c>
    </row>
    <row r="156" spans="2:51" s="13" customFormat="1" ht="12">
      <c r="B156" s="241"/>
      <c r="C156" s="242"/>
      <c r="D156" s="228" t="s">
        <v>147</v>
      </c>
      <c r="E156" s="243" t="s">
        <v>19</v>
      </c>
      <c r="F156" s="244" t="s">
        <v>1930</v>
      </c>
      <c r="G156" s="242"/>
      <c r="H156" s="245">
        <v>6.625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147</v>
      </c>
      <c r="AU156" s="251" t="s">
        <v>81</v>
      </c>
      <c r="AV156" s="13" t="s">
        <v>81</v>
      </c>
      <c r="AW156" s="13" t="s">
        <v>34</v>
      </c>
      <c r="AX156" s="13" t="s">
        <v>72</v>
      </c>
      <c r="AY156" s="251" t="s">
        <v>136</v>
      </c>
    </row>
    <row r="157" spans="2:51" s="14" customFormat="1" ht="12">
      <c r="B157" s="252"/>
      <c r="C157" s="253"/>
      <c r="D157" s="228" t="s">
        <v>147</v>
      </c>
      <c r="E157" s="254" t="s">
        <v>19</v>
      </c>
      <c r="F157" s="255" t="s">
        <v>150</v>
      </c>
      <c r="G157" s="253"/>
      <c r="H157" s="256">
        <v>6.625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AT157" s="262" t="s">
        <v>147</v>
      </c>
      <c r="AU157" s="262" t="s">
        <v>81</v>
      </c>
      <c r="AV157" s="14" t="s">
        <v>143</v>
      </c>
      <c r="AW157" s="14" t="s">
        <v>34</v>
      </c>
      <c r="AX157" s="14" t="s">
        <v>79</v>
      </c>
      <c r="AY157" s="262" t="s">
        <v>136</v>
      </c>
    </row>
    <row r="158" spans="2:65" s="1" customFormat="1" ht="20.4" customHeight="1">
      <c r="B158" s="39"/>
      <c r="C158" s="216" t="s">
        <v>210</v>
      </c>
      <c r="D158" s="216" t="s">
        <v>138</v>
      </c>
      <c r="E158" s="217" t="s">
        <v>552</v>
      </c>
      <c r="F158" s="218" t="s">
        <v>553</v>
      </c>
      <c r="G158" s="219" t="s">
        <v>343</v>
      </c>
      <c r="H158" s="220">
        <v>11.925</v>
      </c>
      <c r="I158" s="221"/>
      <c r="J158" s="222">
        <f>ROUND(I158*H158,2)</f>
        <v>0</v>
      </c>
      <c r="K158" s="218" t="s">
        <v>142</v>
      </c>
      <c r="L158" s="44"/>
      <c r="M158" s="223" t="s">
        <v>19</v>
      </c>
      <c r="N158" s="224" t="s">
        <v>43</v>
      </c>
      <c r="O158" s="80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18" t="s">
        <v>143</v>
      </c>
      <c r="AT158" s="18" t="s">
        <v>138</v>
      </c>
      <c r="AU158" s="18" t="s">
        <v>81</v>
      </c>
      <c r="AY158" s="18" t="s">
        <v>136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8" t="s">
        <v>79</v>
      </c>
      <c r="BK158" s="227">
        <f>ROUND(I158*H158,2)</f>
        <v>0</v>
      </c>
      <c r="BL158" s="18" t="s">
        <v>143</v>
      </c>
      <c r="BM158" s="18" t="s">
        <v>1931</v>
      </c>
    </row>
    <row r="159" spans="2:47" s="1" customFormat="1" ht="12">
      <c r="B159" s="39"/>
      <c r="C159" s="40"/>
      <c r="D159" s="228" t="s">
        <v>145</v>
      </c>
      <c r="E159" s="40"/>
      <c r="F159" s="229" t="s">
        <v>555</v>
      </c>
      <c r="G159" s="40"/>
      <c r="H159" s="40"/>
      <c r="I159" s="143"/>
      <c r="J159" s="40"/>
      <c r="K159" s="40"/>
      <c r="L159" s="44"/>
      <c r="M159" s="230"/>
      <c r="N159" s="80"/>
      <c r="O159" s="80"/>
      <c r="P159" s="80"/>
      <c r="Q159" s="80"/>
      <c r="R159" s="80"/>
      <c r="S159" s="80"/>
      <c r="T159" s="81"/>
      <c r="AT159" s="18" t="s">
        <v>145</v>
      </c>
      <c r="AU159" s="18" t="s">
        <v>81</v>
      </c>
    </row>
    <row r="160" spans="2:51" s="12" customFormat="1" ht="12">
      <c r="B160" s="231"/>
      <c r="C160" s="232"/>
      <c r="D160" s="228" t="s">
        <v>147</v>
      </c>
      <c r="E160" s="233" t="s">
        <v>19</v>
      </c>
      <c r="F160" s="234" t="s">
        <v>556</v>
      </c>
      <c r="G160" s="232"/>
      <c r="H160" s="233" t="s">
        <v>19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147</v>
      </c>
      <c r="AU160" s="240" t="s">
        <v>81</v>
      </c>
      <c r="AV160" s="12" t="s">
        <v>79</v>
      </c>
      <c r="AW160" s="12" t="s">
        <v>34</v>
      </c>
      <c r="AX160" s="12" t="s">
        <v>72</v>
      </c>
      <c r="AY160" s="240" t="s">
        <v>136</v>
      </c>
    </row>
    <row r="161" spans="2:51" s="12" customFormat="1" ht="12">
      <c r="B161" s="231"/>
      <c r="C161" s="232"/>
      <c r="D161" s="228" t="s">
        <v>147</v>
      </c>
      <c r="E161" s="233" t="s">
        <v>19</v>
      </c>
      <c r="F161" s="234" t="s">
        <v>557</v>
      </c>
      <c r="G161" s="232"/>
      <c r="H161" s="233" t="s">
        <v>19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147</v>
      </c>
      <c r="AU161" s="240" t="s">
        <v>81</v>
      </c>
      <c r="AV161" s="12" t="s">
        <v>79</v>
      </c>
      <c r="AW161" s="12" t="s">
        <v>34</v>
      </c>
      <c r="AX161" s="12" t="s">
        <v>72</v>
      </c>
      <c r="AY161" s="240" t="s">
        <v>136</v>
      </c>
    </row>
    <row r="162" spans="2:51" s="13" customFormat="1" ht="12">
      <c r="B162" s="241"/>
      <c r="C162" s="242"/>
      <c r="D162" s="228" t="s">
        <v>147</v>
      </c>
      <c r="E162" s="243" t="s">
        <v>19</v>
      </c>
      <c r="F162" s="244" t="s">
        <v>1932</v>
      </c>
      <c r="G162" s="242"/>
      <c r="H162" s="245">
        <v>11.925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147</v>
      </c>
      <c r="AU162" s="251" t="s">
        <v>81</v>
      </c>
      <c r="AV162" s="13" t="s">
        <v>81</v>
      </c>
      <c r="AW162" s="13" t="s">
        <v>34</v>
      </c>
      <c r="AX162" s="13" t="s">
        <v>72</v>
      </c>
      <c r="AY162" s="251" t="s">
        <v>136</v>
      </c>
    </row>
    <row r="163" spans="2:51" s="14" customFormat="1" ht="12">
      <c r="B163" s="252"/>
      <c r="C163" s="253"/>
      <c r="D163" s="228" t="s">
        <v>147</v>
      </c>
      <c r="E163" s="254" t="s">
        <v>19</v>
      </c>
      <c r="F163" s="255" t="s">
        <v>150</v>
      </c>
      <c r="G163" s="253"/>
      <c r="H163" s="256">
        <v>11.925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AT163" s="262" t="s">
        <v>147</v>
      </c>
      <c r="AU163" s="262" t="s">
        <v>81</v>
      </c>
      <c r="AV163" s="14" t="s">
        <v>143</v>
      </c>
      <c r="AW163" s="14" t="s">
        <v>34</v>
      </c>
      <c r="AX163" s="14" t="s">
        <v>79</v>
      </c>
      <c r="AY163" s="262" t="s">
        <v>136</v>
      </c>
    </row>
    <row r="164" spans="2:65" s="1" customFormat="1" ht="20.4" customHeight="1">
      <c r="B164" s="39"/>
      <c r="C164" s="216" t="s">
        <v>219</v>
      </c>
      <c r="D164" s="216" t="s">
        <v>138</v>
      </c>
      <c r="E164" s="217" t="s">
        <v>602</v>
      </c>
      <c r="F164" s="218" t="s">
        <v>603</v>
      </c>
      <c r="G164" s="219" t="s">
        <v>141</v>
      </c>
      <c r="H164" s="220">
        <v>9.9</v>
      </c>
      <c r="I164" s="221"/>
      <c r="J164" s="222">
        <f>ROUND(I164*H164,2)</f>
        <v>0</v>
      </c>
      <c r="K164" s="218" t="s">
        <v>142</v>
      </c>
      <c r="L164" s="44"/>
      <c r="M164" s="223" t="s">
        <v>19</v>
      </c>
      <c r="N164" s="224" t="s">
        <v>43</v>
      </c>
      <c r="O164" s="80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18" t="s">
        <v>143</v>
      </c>
      <c r="AT164" s="18" t="s">
        <v>138</v>
      </c>
      <c r="AU164" s="18" t="s">
        <v>81</v>
      </c>
      <c r="AY164" s="18" t="s">
        <v>136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8" t="s">
        <v>79</v>
      </c>
      <c r="BK164" s="227">
        <f>ROUND(I164*H164,2)</f>
        <v>0</v>
      </c>
      <c r="BL164" s="18" t="s">
        <v>143</v>
      </c>
      <c r="BM164" s="18" t="s">
        <v>1933</v>
      </c>
    </row>
    <row r="165" spans="2:47" s="1" customFormat="1" ht="12">
      <c r="B165" s="39"/>
      <c r="C165" s="40"/>
      <c r="D165" s="228" t="s">
        <v>145</v>
      </c>
      <c r="E165" s="40"/>
      <c r="F165" s="229" t="s">
        <v>605</v>
      </c>
      <c r="G165" s="40"/>
      <c r="H165" s="40"/>
      <c r="I165" s="143"/>
      <c r="J165" s="40"/>
      <c r="K165" s="40"/>
      <c r="L165" s="44"/>
      <c r="M165" s="230"/>
      <c r="N165" s="80"/>
      <c r="O165" s="80"/>
      <c r="P165" s="80"/>
      <c r="Q165" s="80"/>
      <c r="R165" s="80"/>
      <c r="S165" s="80"/>
      <c r="T165" s="81"/>
      <c r="AT165" s="18" t="s">
        <v>145</v>
      </c>
      <c r="AU165" s="18" t="s">
        <v>81</v>
      </c>
    </row>
    <row r="166" spans="2:51" s="12" customFormat="1" ht="12">
      <c r="B166" s="231"/>
      <c r="C166" s="232"/>
      <c r="D166" s="228" t="s">
        <v>147</v>
      </c>
      <c r="E166" s="233" t="s">
        <v>19</v>
      </c>
      <c r="F166" s="234" t="s">
        <v>606</v>
      </c>
      <c r="G166" s="232"/>
      <c r="H166" s="233" t="s">
        <v>19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147</v>
      </c>
      <c r="AU166" s="240" t="s">
        <v>81</v>
      </c>
      <c r="AV166" s="12" t="s">
        <v>79</v>
      </c>
      <c r="AW166" s="12" t="s">
        <v>34</v>
      </c>
      <c r="AX166" s="12" t="s">
        <v>72</v>
      </c>
      <c r="AY166" s="240" t="s">
        <v>136</v>
      </c>
    </row>
    <row r="167" spans="2:51" s="12" customFormat="1" ht="12">
      <c r="B167" s="231"/>
      <c r="C167" s="232"/>
      <c r="D167" s="228" t="s">
        <v>147</v>
      </c>
      <c r="E167" s="233" t="s">
        <v>19</v>
      </c>
      <c r="F167" s="234" t="s">
        <v>1934</v>
      </c>
      <c r="G167" s="232"/>
      <c r="H167" s="233" t="s">
        <v>19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147</v>
      </c>
      <c r="AU167" s="240" t="s">
        <v>81</v>
      </c>
      <c r="AV167" s="12" t="s">
        <v>79</v>
      </c>
      <c r="AW167" s="12" t="s">
        <v>34</v>
      </c>
      <c r="AX167" s="12" t="s">
        <v>72</v>
      </c>
      <c r="AY167" s="240" t="s">
        <v>136</v>
      </c>
    </row>
    <row r="168" spans="2:51" s="13" customFormat="1" ht="12">
      <c r="B168" s="241"/>
      <c r="C168" s="242"/>
      <c r="D168" s="228" t="s">
        <v>147</v>
      </c>
      <c r="E168" s="243" t="s">
        <v>19</v>
      </c>
      <c r="F168" s="244" t="s">
        <v>1935</v>
      </c>
      <c r="G168" s="242"/>
      <c r="H168" s="245">
        <v>9.9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147</v>
      </c>
      <c r="AU168" s="251" t="s">
        <v>81</v>
      </c>
      <c r="AV168" s="13" t="s">
        <v>81</v>
      </c>
      <c r="AW168" s="13" t="s">
        <v>34</v>
      </c>
      <c r="AX168" s="13" t="s">
        <v>72</v>
      </c>
      <c r="AY168" s="251" t="s">
        <v>136</v>
      </c>
    </row>
    <row r="169" spans="2:51" s="14" customFormat="1" ht="12">
      <c r="B169" s="252"/>
      <c r="C169" s="253"/>
      <c r="D169" s="228" t="s">
        <v>147</v>
      </c>
      <c r="E169" s="254" t="s">
        <v>19</v>
      </c>
      <c r="F169" s="255" t="s">
        <v>150</v>
      </c>
      <c r="G169" s="253"/>
      <c r="H169" s="256">
        <v>9.9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AT169" s="262" t="s">
        <v>147</v>
      </c>
      <c r="AU169" s="262" t="s">
        <v>81</v>
      </c>
      <c r="AV169" s="14" t="s">
        <v>143</v>
      </c>
      <c r="AW169" s="14" t="s">
        <v>34</v>
      </c>
      <c r="AX169" s="14" t="s">
        <v>79</v>
      </c>
      <c r="AY169" s="262" t="s">
        <v>136</v>
      </c>
    </row>
    <row r="170" spans="2:63" s="11" customFormat="1" ht="22.8" customHeight="1">
      <c r="B170" s="200"/>
      <c r="C170" s="201"/>
      <c r="D170" s="202" t="s">
        <v>71</v>
      </c>
      <c r="E170" s="214" t="s">
        <v>143</v>
      </c>
      <c r="F170" s="214" t="s">
        <v>896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SUM(P171:P220)</f>
        <v>0</v>
      </c>
      <c r="Q170" s="208"/>
      <c r="R170" s="209">
        <f>SUM(R171:R220)</f>
        <v>92.13594</v>
      </c>
      <c r="S170" s="208"/>
      <c r="T170" s="210">
        <f>SUM(T171:T220)</f>
        <v>0</v>
      </c>
      <c r="AR170" s="211" t="s">
        <v>79</v>
      </c>
      <c r="AT170" s="212" t="s">
        <v>71</v>
      </c>
      <c r="AU170" s="212" t="s">
        <v>79</v>
      </c>
      <c r="AY170" s="211" t="s">
        <v>136</v>
      </c>
      <c r="BK170" s="213">
        <f>SUM(BK171:BK220)</f>
        <v>0</v>
      </c>
    </row>
    <row r="171" spans="2:65" s="1" customFormat="1" ht="20.4" customHeight="1">
      <c r="B171" s="39"/>
      <c r="C171" s="216" t="s">
        <v>234</v>
      </c>
      <c r="D171" s="216" t="s">
        <v>138</v>
      </c>
      <c r="E171" s="217" t="s">
        <v>1241</v>
      </c>
      <c r="F171" s="218" t="s">
        <v>1242</v>
      </c>
      <c r="G171" s="219" t="s">
        <v>165</v>
      </c>
      <c r="H171" s="220">
        <v>2.75</v>
      </c>
      <c r="I171" s="221"/>
      <c r="J171" s="222">
        <f>ROUND(I171*H171,2)</f>
        <v>0</v>
      </c>
      <c r="K171" s="218" t="s">
        <v>142</v>
      </c>
      <c r="L171" s="44"/>
      <c r="M171" s="223" t="s">
        <v>19</v>
      </c>
      <c r="N171" s="224" t="s">
        <v>43</v>
      </c>
      <c r="O171" s="80"/>
      <c r="P171" s="225">
        <f>O171*H171</f>
        <v>0</v>
      </c>
      <c r="Q171" s="225">
        <v>2.25</v>
      </c>
      <c r="R171" s="225">
        <f>Q171*H171</f>
        <v>6.1875</v>
      </c>
      <c r="S171" s="225">
        <v>0</v>
      </c>
      <c r="T171" s="226">
        <f>S171*H171</f>
        <v>0</v>
      </c>
      <c r="AR171" s="18" t="s">
        <v>143</v>
      </c>
      <c r="AT171" s="18" t="s">
        <v>138</v>
      </c>
      <c r="AU171" s="18" t="s">
        <v>81</v>
      </c>
      <c r="AY171" s="18" t="s">
        <v>136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8" t="s">
        <v>79</v>
      </c>
      <c r="BK171" s="227">
        <f>ROUND(I171*H171,2)</f>
        <v>0</v>
      </c>
      <c r="BL171" s="18" t="s">
        <v>143</v>
      </c>
      <c r="BM171" s="18" t="s">
        <v>1936</v>
      </c>
    </row>
    <row r="172" spans="2:47" s="1" customFormat="1" ht="12">
      <c r="B172" s="39"/>
      <c r="C172" s="40"/>
      <c r="D172" s="228" t="s">
        <v>145</v>
      </c>
      <c r="E172" s="40"/>
      <c r="F172" s="229" t="s">
        <v>1244</v>
      </c>
      <c r="G172" s="40"/>
      <c r="H172" s="40"/>
      <c r="I172" s="143"/>
      <c r="J172" s="40"/>
      <c r="K172" s="40"/>
      <c r="L172" s="44"/>
      <c r="M172" s="230"/>
      <c r="N172" s="80"/>
      <c r="O172" s="80"/>
      <c r="P172" s="80"/>
      <c r="Q172" s="80"/>
      <c r="R172" s="80"/>
      <c r="S172" s="80"/>
      <c r="T172" s="81"/>
      <c r="AT172" s="18" t="s">
        <v>145</v>
      </c>
      <c r="AU172" s="18" t="s">
        <v>81</v>
      </c>
    </row>
    <row r="173" spans="2:51" s="12" customFormat="1" ht="12">
      <c r="B173" s="231"/>
      <c r="C173" s="232"/>
      <c r="D173" s="228" t="s">
        <v>147</v>
      </c>
      <c r="E173" s="233" t="s">
        <v>19</v>
      </c>
      <c r="F173" s="234" t="s">
        <v>606</v>
      </c>
      <c r="G173" s="232"/>
      <c r="H173" s="233" t="s">
        <v>19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147</v>
      </c>
      <c r="AU173" s="240" t="s">
        <v>81</v>
      </c>
      <c r="AV173" s="12" t="s">
        <v>79</v>
      </c>
      <c r="AW173" s="12" t="s">
        <v>34</v>
      </c>
      <c r="AX173" s="12" t="s">
        <v>72</v>
      </c>
      <c r="AY173" s="240" t="s">
        <v>136</v>
      </c>
    </row>
    <row r="174" spans="2:51" s="12" customFormat="1" ht="12">
      <c r="B174" s="231"/>
      <c r="C174" s="232"/>
      <c r="D174" s="228" t="s">
        <v>147</v>
      </c>
      <c r="E174" s="233" t="s">
        <v>19</v>
      </c>
      <c r="F174" s="234" t="s">
        <v>1250</v>
      </c>
      <c r="G174" s="232"/>
      <c r="H174" s="233" t="s">
        <v>19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147</v>
      </c>
      <c r="AU174" s="240" t="s">
        <v>81</v>
      </c>
      <c r="AV174" s="12" t="s">
        <v>79</v>
      </c>
      <c r="AW174" s="12" t="s">
        <v>34</v>
      </c>
      <c r="AX174" s="12" t="s">
        <v>72</v>
      </c>
      <c r="AY174" s="240" t="s">
        <v>136</v>
      </c>
    </row>
    <row r="175" spans="2:51" s="13" customFormat="1" ht="12">
      <c r="B175" s="241"/>
      <c r="C175" s="242"/>
      <c r="D175" s="228" t="s">
        <v>147</v>
      </c>
      <c r="E175" s="243" t="s">
        <v>19</v>
      </c>
      <c r="F175" s="244" t="s">
        <v>1937</v>
      </c>
      <c r="G175" s="242"/>
      <c r="H175" s="245">
        <v>2.75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147</v>
      </c>
      <c r="AU175" s="251" t="s">
        <v>81</v>
      </c>
      <c r="AV175" s="13" t="s">
        <v>81</v>
      </c>
      <c r="AW175" s="13" t="s">
        <v>34</v>
      </c>
      <c r="AX175" s="13" t="s">
        <v>72</v>
      </c>
      <c r="AY175" s="251" t="s">
        <v>136</v>
      </c>
    </row>
    <row r="176" spans="2:51" s="14" customFormat="1" ht="12">
      <c r="B176" s="252"/>
      <c r="C176" s="253"/>
      <c r="D176" s="228" t="s">
        <v>147</v>
      </c>
      <c r="E176" s="254" t="s">
        <v>19</v>
      </c>
      <c r="F176" s="255" t="s">
        <v>150</v>
      </c>
      <c r="G176" s="253"/>
      <c r="H176" s="256">
        <v>2.75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147</v>
      </c>
      <c r="AU176" s="262" t="s">
        <v>81</v>
      </c>
      <c r="AV176" s="14" t="s">
        <v>143</v>
      </c>
      <c r="AW176" s="14" t="s">
        <v>34</v>
      </c>
      <c r="AX176" s="14" t="s">
        <v>79</v>
      </c>
      <c r="AY176" s="262" t="s">
        <v>136</v>
      </c>
    </row>
    <row r="177" spans="2:65" s="1" customFormat="1" ht="20.4" customHeight="1">
      <c r="B177" s="39"/>
      <c r="C177" s="216" t="s">
        <v>242</v>
      </c>
      <c r="D177" s="216" t="s">
        <v>138</v>
      </c>
      <c r="E177" s="217" t="s">
        <v>1252</v>
      </c>
      <c r="F177" s="218" t="s">
        <v>1253</v>
      </c>
      <c r="G177" s="219" t="s">
        <v>165</v>
      </c>
      <c r="H177" s="220">
        <v>3.3</v>
      </c>
      <c r="I177" s="221"/>
      <c r="J177" s="222">
        <f>ROUND(I177*H177,2)</f>
        <v>0</v>
      </c>
      <c r="K177" s="218" t="s">
        <v>142</v>
      </c>
      <c r="L177" s="44"/>
      <c r="M177" s="223" t="s">
        <v>19</v>
      </c>
      <c r="N177" s="224" t="s">
        <v>43</v>
      </c>
      <c r="O177" s="80"/>
      <c r="P177" s="225">
        <f>O177*H177</f>
        <v>0</v>
      </c>
      <c r="Q177" s="225">
        <v>2.25</v>
      </c>
      <c r="R177" s="225">
        <f>Q177*H177</f>
        <v>7.425</v>
      </c>
      <c r="S177" s="225">
        <v>0</v>
      </c>
      <c r="T177" s="226">
        <f>S177*H177</f>
        <v>0</v>
      </c>
      <c r="AR177" s="18" t="s">
        <v>143</v>
      </c>
      <c r="AT177" s="18" t="s">
        <v>138</v>
      </c>
      <c r="AU177" s="18" t="s">
        <v>81</v>
      </c>
      <c r="AY177" s="18" t="s">
        <v>136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8" t="s">
        <v>79</v>
      </c>
      <c r="BK177" s="227">
        <f>ROUND(I177*H177,2)</f>
        <v>0</v>
      </c>
      <c r="BL177" s="18" t="s">
        <v>143</v>
      </c>
      <c r="BM177" s="18" t="s">
        <v>1938</v>
      </c>
    </row>
    <row r="178" spans="2:47" s="1" customFormat="1" ht="12">
      <c r="B178" s="39"/>
      <c r="C178" s="40"/>
      <c r="D178" s="228" t="s">
        <v>145</v>
      </c>
      <c r="E178" s="40"/>
      <c r="F178" s="229" t="s">
        <v>1255</v>
      </c>
      <c r="G178" s="40"/>
      <c r="H178" s="40"/>
      <c r="I178" s="143"/>
      <c r="J178" s="40"/>
      <c r="K178" s="40"/>
      <c r="L178" s="44"/>
      <c r="M178" s="230"/>
      <c r="N178" s="80"/>
      <c r="O178" s="80"/>
      <c r="P178" s="80"/>
      <c r="Q178" s="80"/>
      <c r="R178" s="80"/>
      <c r="S178" s="80"/>
      <c r="T178" s="81"/>
      <c r="AT178" s="18" t="s">
        <v>145</v>
      </c>
      <c r="AU178" s="18" t="s">
        <v>81</v>
      </c>
    </row>
    <row r="179" spans="2:51" s="12" customFormat="1" ht="12">
      <c r="B179" s="231"/>
      <c r="C179" s="232"/>
      <c r="D179" s="228" t="s">
        <v>147</v>
      </c>
      <c r="E179" s="233" t="s">
        <v>19</v>
      </c>
      <c r="F179" s="234" t="s">
        <v>606</v>
      </c>
      <c r="G179" s="232"/>
      <c r="H179" s="233" t="s">
        <v>19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147</v>
      </c>
      <c r="AU179" s="240" t="s">
        <v>81</v>
      </c>
      <c r="AV179" s="12" t="s">
        <v>79</v>
      </c>
      <c r="AW179" s="12" t="s">
        <v>34</v>
      </c>
      <c r="AX179" s="12" t="s">
        <v>72</v>
      </c>
      <c r="AY179" s="240" t="s">
        <v>136</v>
      </c>
    </row>
    <row r="180" spans="2:51" s="12" customFormat="1" ht="12">
      <c r="B180" s="231"/>
      <c r="C180" s="232"/>
      <c r="D180" s="228" t="s">
        <v>147</v>
      </c>
      <c r="E180" s="233" t="s">
        <v>19</v>
      </c>
      <c r="F180" s="234" t="s">
        <v>1250</v>
      </c>
      <c r="G180" s="232"/>
      <c r="H180" s="233" t="s">
        <v>19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147</v>
      </c>
      <c r="AU180" s="240" t="s">
        <v>81</v>
      </c>
      <c r="AV180" s="12" t="s">
        <v>79</v>
      </c>
      <c r="AW180" s="12" t="s">
        <v>34</v>
      </c>
      <c r="AX180" s="12" t="s">
        <v>72</v>
      </c>
      <c r="AY180" s="240" t="s">
        <v>136</v>
      </c>
    </row>
    <row r="181" spans="2:51" s="13" customFormat="1" ht="12">
      <c r="B181" s="241"/>
      <c r="C181" s="242"/>
      <c r="D181" s="228" t="s">
        <v>147</v>
      </c>
      <c r="E181" s="243" t="s">
        <v>19</v>
      </c>
      <c r="F181" s="244" t="s">
        <v>1939</v>
      </c>
      <c r="G181" s="242"/>
      <c r="H181" s="245">
        <v>3.3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147</v>
      </c>
      <c r="AU181" s="251" t="s">
        <v>81</v>
      </c>
      <c r="AV181" s="13" t="s">
        <v>81</v>
      </c>
      <c r="AW181" s="13" t="s">
        <v>34</v>
      </c>
      <c r="AX181" s="13" t="s">
        <v>72</v>
      </c>
      <c r="AY181" s="251" t="s">
        <v>136</v>
      </c>
    </row>
    <row r="182" spans="2:51" s="14" customFormat="1" ht="12">
      <c r="B182" s="252"/>
      <c r="C182" s="253"/>
      <c r="D182" s="228" t="s">
        <v>147</v>
      </c>
      <c r="E182" s="254" t="s">
        <v>19</v>
      </c>
      <c r="F182" s="255" t="s">
        <v>150</v>
      </c>
      <c r="G182" s="253"/>
      <c r="H182" s="256">
        <v>3.3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147</v>
      </c>
      <c r="AU182" s="262" t="s">
        <v>81</v>
      </c>
      <c r="AV182" s="14" t="s">
        <v>143</v>
      </c>
      <c r="AW182" s="14" t="s">
        <v>34</v>
      </c>
      <c r="AX182" s="14" t="s">
        <v>79</v>
      </c>
      <c r="AY182" s="262" t="s">
        <v>136</v>
      </c>
    </row>
    <row r="183" spans="2:65" s="1" customFormat="1" ht="20.4" customHeight="1">
      <c r="B183" s="39"/>
      <c r="C183" s="216" t="s">
        <v>249</v>
      </c>
      <c r="D183" s="216" t="s">
        <v>138</v>
      </c>
      <c r="E183" s="217" t="s">
        <v>1261</v>
      </c>
      <c r="F183" s="218" t="s">
        <v>1262</v>
      </c>
      <c r="G183" s="219" t="s">
        <v>165</v>
      </c>
      <c r="H183" s="220">
        <v>7.5</v>
      </c>
      <c r="I183" s="221"/>
      <c r="J183" s="222">
        <f>ROUND(I183*H183,2)</f>
        <v>0</v>
      </c>
      <c r="K183" s="218" t="s">
        <v>142</v>
      </c>
      <c r="L183" s="44"/>
      <c r="M183" s="223" t="s">
        <v>19</v>
      </c>
      <c r="N183" s="224" t="s">
        <v>43</v>
      </c>
      <c r="O183" s="80"/>
      <c r="P183" s="225">
        <f>O183*H183</f>
        <v>0</v>
      </c>
      <c r="Q183" s="225">
        <v>2.43408</v>
      </c>
      <c r="R183" s="225">
        <f>Q183*H183</f>
        <v>18.255599999999998</v>
      </c>
      <c r="S183" s="225">
        <v>0</v>
      </c>
      <c r="T183" s="226">
        <f>S183*H183</f>
        <v>0</v>
      </c>
      <c r="AR183" s="18" t="s">
        <v>143</v>
      </c>
      <c r="AT183" s="18" t="s">
        <v>138</v>
      </c>
      <c r="AU183" s="18" t="s">
        <v>81</v>
      </c>
      <c r="AY183" s="18" t="s">
        <v>136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8" t="s">
        <v>79</v>
      </c>
      <c r="BK183" s="227">
        <f>ROUND(I183*H183,2)</f>
        <v>0</v>
      </c>
      <c r="BL183" s="18" t="s">
        <v>143</v>
      </c>
      <c r="BM183" s="18" t="s">
        <v>1940</v>
      </c>
    </row>
    <row r="184" spans="2:47" s="1" customFormat="1" ht="12">
      <c r="B184" s="39"/>
      <c r="C184" s="40"/>
      <c r="D184" s="228" t="s">
        <v>145</v>
      </c>
      <c r="E184" s="40"/>
      <c r="F184" s="229" t="s">
        <v>1264</v>
      </c>
      <c r="G184" s="40"/>
      <c r="H184" s="40"/>
      <c r="I184" s="143"/>
      <c r="J184" s="40"/>
      <c r="K184" s="40"/>
      <c r="L184" s="44"/>
      <c r="M184" s="230"/>
      <c r="N184" s="80"/>
      <c r="O184" s="80"/>
      <c r="P184" s="80"/>
      <c r="Q184" s="80"/>
      <c r="R184" s="80"/>
      <c r="S184" s="80"/>
      <c r="T184" s="81"/>
      <c r="AT184" s="18" t="s">
        <v>145</v>
      </c>
      <c r="AU184" s="18" t="s">
        <v>81</v>
      </c>
    </row>
    <row r="185" spans="2:51" s="12" customFormat="1" ht="12">
      <c r="B185" s="231"/>
      <c r="C185" s="232"/>
      <c r="D185" s="228" t="s">
        <v>147</v>
      </c>
      <c r="E185" s="233" t="s">
        <v>19</v>
      </c>
      <c r="F185" s="234" t="s">
        <v>606</v>
      </c>
      <c r="G185" s="232"/>
      <c r="H185" s="233" t="s">
        <v>19</v>
      </c>
      <c r="I185" s="235"/>
      <c r="J185" s="232"/>
      <c r="K185" s="232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147</v>
      </c>
      <c r="AU185" s="240" t="s">
        <v>81</v>
      </c>
      <c r="AV185" s="12" t="s">
        <v>79</v>
      </c>
      <c r="AW185" s="12" t="s">
        <v>34</v>
      </c>
      <c r="AX185" s="12" t="s">
        <v>72</v>
      </c>
      <c r="AY185" s="240" t="s">
        <v>136</v>
      </c>
    </row>
    <row r="186" spans="2:51" s="12" customFormat="1" ht="12">
      <c r="B186" s="231"/>
      <c r="C186" s="232"/>
      <c r="D186" s="228" t="s">
        <v>147</v>
      </c>
      <c r="E186" s="233" t="s">
        <v>19</v>
      </c>
      <c r="F186" s="234" t="s">
        <v>1941</v>
      </c>
      <c r="G186" s="232"/>
      <c r="H186" s="233" t="s">
        <v>19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147</v>
      </c>
      <c r="AU186" s="240" t="s">
        <v>81</v>
      </c>
      <c r="AV186" s="12" t="s">
        <v>79</v>
      </c>
      <c r="AW186" s="12" t="s">
        <v>34</v>
      </c>
      <c r="AX186" s="12" t="s">
        <v>72</v>
      </c>
      <c r="AY186" s="240" t="s">
        <v>136</v>
      </c>
    </row>
    <row r="187" spans="2:51" s="13" customFormat="1" ht="12">
      <c r="B187" s="241"/>
      <c r="C187" s="242"/>
      <c r="D187" s="228" t="s">
        <v>147</v>
      </c>
      <c r="E187" s="243" t="s">
        <v>19</v>
      </c>
      <c r="F187" s="244" t="s">
        <v>1942</v>
      </c>
      <c r="G187" s="242"/>
      <c r="H187" s="245">
        <v>3.3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147</v>
      </c>
      <c r="AU187" s="251" t="s">
        <v>81</v>
      </c>
      <c r="AV187" s="13" t="s">
        <v>81</v>
      </c>
      <c r="AW187" s="13" t="s">
        <v>34</v>
      </c>
      <c r="AX187" s="13" t="s">
        <v>72</v>
      </c>
      <c r="AY187" s="251" t="s">
        <v>136</v>
      </c>
    </row>
    <row r="188" spans="2:51" s="12" customFormat="1" ht="12">
      <c r="B188" s="231"/>
      <c r="C188" s="232"/>
      <c r="D188" s="228" t="s">
        <v>147</v>
      </c>
      <c r="E188" s="233" t="s">
        <v>19</v>
      </c>
      <c r="F188" s="234" t="s">
        <v>1281</v>
      </c>
      <c r="G188" s="232"/>
      <c r="H188" s="233" t="s">
        <v>19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147</v>
      </c>
      <c r="AU188" s="240" t="s">
        <v>81</v>
      </c>
      <c r="AV188" s="12" t="s">
        <v>79</v>
      </c>
      <c r="AW188" s="12" t="s">
        <v>34</v>
      </c>
      <c r="AX188" s="12" t="s">
        <v>72</v>
      </c>
      <c r="AY188" s="240" t="s">
        <v>136</v>
      </c>
    </row>
    <row r="189" spans="2:51" s="13" customFormat="1" ht="12">
      <c r="B189" s="241"/>
      <c r="C189" s="242"/>
      <c r="D189" s="228" t="s">
        <v>147</v>
      </c>
      <c r="E189" s="243" t="s">
        <v>19</v>
      </c>
      <c r="F189" s="244" t="s">
        <v>1943</v>
      </c>
      <c r="G189" s="242"/>
      <c r="H189" s="245">
        <v>4.2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147</v>
      </c>
      <c r="AU189" s="251" t="s">
        <v>81</v>
      </c>
      <c r="AV189" s="13" t="s">
        <v>81</v>
      </c>
      <c r="AW189" s="13" t="s">
        <v>34</v>
      </c>
      <c r="AX189" s="13" t="s">
        <v>72</v>
      </c>
      <c r="AY189" s="251" t="s">
        <v>136</v>
      </c>
    </row>
    <row r="190" spans="2:51" s="14" customFormat="1" ht="12">
      <c r="B190" s="252"/>
      <c r="C190" s="253"/>
      <c r="D190" s="228" t="s">
        <v>147</v>
      </c>
      <c r="E190" s="254" t="s">
        <v>19</v>
      </c>
      <c r="F190" s="255" t="s">
        <v>150</v>
      </c>
      <c r="G190" s="253"/>
      <c r="H190" s="256">
        <v>7.5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AT190" s="262" t="s">
        <v>147</v>
      </c>
      <c r="AU190" s="262" t="s">
        <v>81</v>
      </c>
      <c r="AV190" s="14" t="s">
        <v>143</v>
      </c>
      <c r="AW190" s="14" t="s">
        <v>34</v>
      </c>
      <c r="AX190" s="14" t="s">
        <v>79</v>
      </c>
      <c r="AY190" s="262" t="s">
        <v>136</v>
      </c>
    </row>
    <row r="191" spans="2:65" s="1" customFormat="1" ht="20.4" customHeight="1">
      <c r="B191" s="39"/>
      <c r="C191" s="216" t="s">
        <v>8</v>
      </c>
      <c r="D191" s="216" t="s">
        <v>138</v>
      </c>
      <c r="E191" s="217" t="s">
        <v>1283</v>
      </c>
      <c r="F191" s="218" t="s">
        <v>1284</v>
      </c>
      <c r="G191" s="219" t="s">
        <v>141</v>
      </c>
      <c r="H191" s="220">
        <v>30.6</v>
      </c>
      <c r="I191" s="221"/>
      <c r="J191" s="222">
        <f>ROUND(I191*H191,2)</f>
        <v>0</v>
      </c>
      <c r="K191" s="218" t="s">
        <v>142</v>
      </c>
      <c r="L191" s="44"/>
      <c r="M191" s="223" t="s">
        <v>19</v>
      </c>
      <c r="N191" s="224" t="s">
        <v>43</v>
      </c>
      <c r="O191" s="80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18" t="s">
        <v>143</v>
      </c>
      <c r="AT191" s="18" t="s">
        <v>138</v>
      </c>
      <c r="AU191" s="18" t="s">
        <v>81</v>
      </c>
      <c r="AY191" s="18" t="s">
        <v>136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8" t="s">
        <v>79</v>
      </c>
      <c r="BK191" s="227">
        <f>ROUND(I191*H191,2)</f>
        <v>0</v>
      </c>
      <c r="BL191" s="18" t="s">
        <v>143</v>
      </c>
      <c r="BM191" s="18" t="s">
        <v>1944</v>
      </c>
    </row>
    <row r="192" spans="2:47" s="1" customFormat="1" ht="12">
      <c r="B192" s="39"/>
      <c r="C192" s="40"/>
      <c r="D192" s="228" t="s">
        <v>145</v>
      </c>
      <c r="E192" s="40"/>
      <c r="F192" s="229" t="s">
        <v>1286</v>
      </c>
      <c r="G192" s="40"/>
      <c r="H192" s="40"/>
      <c r="I192" s="143"/>
      <c r="J192" s="40"/>
      <c r="K192" s="40"/>
      <c r="L192" s="44"/>
      <c r="M192" s="230"/>
      <c r="N192" s="80"/>
      <c r="O192" s="80"/>
      <c r="P192" s="80"/>
      <c r="Q192" s="80"/>
      <c r="R192" s="80"/>
      <c r="S192" s="80"/>
      <c r="T192" s="81"/>
      <c r="AT192" s="18" t="s">
        <v>145</v>
      </c>
      <c r="AU192" s="18" t="s">
        <v>81</v>
      </c>
    </row>
    <row r="193" spans="2:51" s="12" customFormat="1" ht="12">
      <c r="B193" s="231"/>
      <c r="C193" s="232"/>
      <c r="D193" s="228" t="s">
        <v>147</v>
      </c>
      <c r="E193" s="233" t="s">
        <v>19</v>
      </c>
      <c r="F193" s="234" t="s">
        <v>606</v>
      </c>
      <c r="G193" s="232"/>
      <c r="H193" s="233" t="s">
        <v>19</v>
      </c>
      <c r="I193" s="235"/>
      <c r="J193" s="232"/>
      <c r="K193" s="232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147</v>
      </c>
      <c r="AU193" s="240" t="s">
        <v>81</v>
      </c>
      <c r="AV193" s="12" t="s">
        <v>79</v>
      </c>
      <c r="AW193" s="12" t="s">
        <v>34</v>
      </c>
      <c r="AX193" s="12" t="s">
        <v>72</v>
      </c>
      <c r="AY193" s="240" t="s">
        <v>136</v>
      </c>
    </row>
    <row r="194" spans="2:51" s="12" customFormat="1" ht="12">
      <c r="B194" s="231"/>
      <c r="C194" s="232"/>
      <c r="D194" s="228" t="s">
        <v>147</v>
      </c>
      <c r="E194" s="233" t="s">
        <v>19</v>
      </c>
      <c r="F194" s="234" t="s">
        <v>1945</v>
      </c>
      <c r="G194" s="232"/>
      <c r="H194" s="233" t="s">
        <v>19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147</v>
      </c>
      <c r="AU194" s="240" t="s">
        <v>81</v>
      </c>
      <c r="AV194" s="12" t="s">
        <v>79</v>
      </c>
      <c r="AW194" s="12" t="s">
        <v>34</v>
      </c>
      <c r="AX194" s="12" t="s">
        <v>72</v>
      </c>
      <c r="AY194" s="240" t="s">
        <v>136</v>
      </c>
    </row>
    <row r="195" spans="2:51" s="13" customFormat="1" ht="12">
      <c r="B195" s="241"/>
      <c r="C195" s="242"/>
      <c r="D195" s="228" t="s">
        <v>147</v>
      </c>
      <c r="E195" s="243" t="s">
        <v>19</v>
      </c>
      <c r="F195" s="244" t="s">
        <v>1946</v>
      </c>
      <c r="G195" s="242"/>
      <c r="H195" s="245">
        <v>6.6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147</v>
      </c>
      <c r="AU195" s="251" t="s">
        <v>81</v>
      </c>
      <c r="AV195" s="13" t="s">
        <v>81</v>
      </c>
      <c r="AW195" s="13" t="s">
        <v>34</v>
      </c>
      <c r="AX195" s="13" t="s">
        <v>72</v>
      </c>
      <c r="AY195" s="251" t="s">
        <v>136</v>
      </c>
    </row>
    <row r="196" spans="2:51" s="12" customFormat="1" ht="12">
      <c r="B196" s="231"/>
      <c r="C196" s="232"/>
      <c r="D196" s="228" t="s">
        <v>147</v>
      </c>
      <c r="E196" s="233" t="s">
        <v>19</v>
      </c>
      <c r="F196" s="234" t="s">
        <v>1281</v>
      </c>
      <c r="G196" s="232"/>
      <c r="H196" s="233" t="s">
        <v>19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147</v>
      </c>
      <c r="AU196" s="240" t="s">
        <v>81</v>
      </c>
      <c r="AV196" s="12" t="s">
        <v>79</v>
      </c>
      <c r="AW196" s="12" t="s">
        <v>34</v>
      </c>
      <c r="AX196" s="12" t="s">
        <v>72</v>
      </c>
      <c r="AY196" s="240" t="s">
        <v>136</v>
      </c>
    </row>
    <row r="197" spans="2:51" s="13" customFormat="1" ht="12">
      <c r="B197" s="241"/>
      <c r="C197" s="242"/>
      <c r="D197" s="228" t="s">
        <v>147</v>
      </c>
      <c r="E197" s="243" t="s">
        <v>19</v>
      </c>
      <c r="F197" s="244" t="s">
        <v>1299</v>
      </c>
      <c r="G197" s="242"/>
      <c r="H197" s="245">
        <v>24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147</v>
      </c>
      <c r="AU197" s="251" t="s">
        <v>81</v>
      </c>
      <c r="AV197" s="13" t="s">
        <v>81</v>
      </c>
      <c r="AW197" s="13" t="s">
        <v>34</v>
      </c>
      <c r="AX197" s="13" t="s">
        <v>72</v>
      </c>
      <c r="AY197" s="251" t="s">
        <v>136</v>
      </c>
    </row>
    <row r="198" spans="2:51" s="14" customFormat="1" ht="12">
      <c r="B198" s="252"/>
      <c r="C198" s="253"/>
      <c r="D198" s="228" t="s">
        <v>147</v>
      </c>
      <c r="E198" s="254" t="s">
        <v>19</v>
      </c>
      <c r="F198" s="255" t="s">
        <v>150</v>
      </c>
      <c r="G198" s="253"/>
      <c r="H198" s="256">
        <v>30.6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147</v>
      </c>
      <c r="AU198" s="262" t="s">
        <v>81</v>
      </c>
      <c r="AV198" s="14" t="s">
        <v>143</v>
      </c>
      <c r="AW198" s="14" t="s">
        <v>34</v>
      </c>
      <c r="AX198" s="14" t="s">
        <v>79</v>
      </c>
      <c r="AY198" s="262" t="s">
        <v>136</v>
      </c>
    </row>
    <row r="199" spans="2:65" s="1" customFormat="1" ht="20.4" customHeight="1">
      <c r="B199" s="39"/>
      <c r="C199" s="216" t="s">
        <v>263</v>
      </c>
      <c r="D199" s="216" t="s">
        <v>138</v>
      </c>
      <c r="E199" s="217" t="s">
        <v>921</v>
      </c>
      <c r="F199" s="218" t="s">
        <v>922</v>
      </c>
      <c r="G199" s="219" t="s">
        <v>165</v>
      </c>
      <c r="H199" s="220">
        <v>13.8</v>
      </c>
      <c r="I199" s="221"/>
      <c r="J199" s="222">
        <f>ROUND(I199*H199,2)</f>
        <v>0</v>
      </c>
      <c r="K199" s="218" t="s">
        <v>142</v>
      </c>
      <c r="L199" s="44"/>
      <c r="M199" s="223" t="s">
        <v>19</v>
      </c>
      <c r="N199" s="224" t="s">
        <v>43</v>
      </c>
      <c r="O199" s="80"/>
      <c r="P199" s="225">
        <f>O199*H199</f>
        <v>0</v>
      </c>
      <c r="Q199" s="225">
        <v>1.9968</v>
      </c>
      <c r="R199" s="225">
        <f>Q199*H199</f>
        <v>27.55584</v>
      </c>
      <c r="S199" s="225">
        <v>0</v>
      </c>
      <c r="T199" s="226">
        <f>S199*H199</f>
        <v>0</v>
      </c>
      <c r="AR199" s="18" t="s">
        <v>143</v>
      </c>
      <c r="AT199" s="18" t="s">
        <v>138</v>
      </c>
      <c r="AU199" s="18" t="s">
        <v>81</v>
      </c>
      <c r="AY199" s="18" t="s">
        <v>136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8" t="s">
        <v>79</v>
      </c>
      <c r="BK199" s="227">
        <f>ROUND(I199*H199,2)</f>
        <v>0</v>
      </c>
      <c r="BL199" s="18" t="s">
        <v>143</v>
      </c>
      <c r="BM199" s="18" t="s">
        <v>1947</v>
      </c>
    </row>
    <row r="200" spans="2:47" s="1" customFormat="1" ht="12">
      <c r="B200" s="39"/>
      <c r="C200" s="40"/>
      <c r="D200" s="228" t="s">
        <v>145</v>
      </c>
      <c r="E200" s="40"/>
      <c r="F200" s="229" t="s">
        <v>924</v>
      </c>
      <c r="G200" s="40"/>
      <c r="H200" s="40"/>
      <c r="I200" s="143"/>
      <c r="J200" s="40"/>
      <c r="K200" s="40"/>
      <c r="L200" s="44"/>
      <c r="M200" s="230"/>
      <c r="N200" s="80"/>
      <c r="O200" s="80"/>
      <c r="P200" s="80"/>
      <c r="Q200" s="80"/>
      <c r="R200" s="80"/>
      <c r="S200" s="80"/>
      <c r="T200" s="81"/>
      <c r="AT200" s="18" t="s">
        <v>145</v>
      </c>
      <c r="AU200" s="18" t="s">
        <v>81</v>
      </c>
    </row>
    <row r="201" spans="2:51" s="12" customFormat="1" ht="12">
      <c r="B201" s="231"/>
      <c r="C201" s="232"/>
      <c r="D201" s="228" t="s">
        <v>147</v>
      </c>
      <c r="E201" s="233" t="s">
        <v>19</v>
      </c>
      <c r="F201" s="234" t="s">
        <v>606</v>
      </c>
      <c r="G201" s="232"/>
      <c r="H201" s="233" t="s">
        <v>19</v>
      </c>
      <c r="I201" s="235"/>
      <c r="J201" s="232"/>
      <c r="K201" s="232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147</v>
      </c>
      <c r="AU201" s="240" t="s">
        <v>81</v>
      </c>
      <c r="AV201" s="12" t="s">
        <v>79</v>
      </c>
      <c r="AW201" s="12" t="s">
        <v>34</v>
      </c>
      <c r="AX201" s="12" t="s">
        <v>72</v>
      </c>
      <c r="AY201" s="240" t="s">
        <v>136</v>
      </c>
    </row>
    <row r="202" spans="2:51" s="12" customFormat="1" ht="12">
      <c r="B202" s="231"/>
      <c r="C202" s="232"/>
      <c r="D202" s="228" t="s">
        <v>147</v>
      </c>
      <c r="E202" s="233" t="s">
        <v>19</v>
      </c>
      <c r="F202" s="234" t="s">
        <v>1281</v>
      </c>
      <c r="G202" s="232"/>
      <c r="H202" s="233" t="s">
        <v>19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147</v>
      </c>
      <c r="AU202" s="240" t="s">
        <v>81</v>
      </c>
      <c r="AV202" s="12" t="s">
        <v>79</v>
      </c>
      <c r="AW202" s="12" t="s">
        <v>34</v>
      </c>
      <c r="AX202" s="12" t="s">
        <v>72</v>
      </c>
      <c r="AY202" s="240" t="s">
        <v>136</v>
      </c>
    </row>
    <row r="203" spans="2:51" s="13" customFormat="1" ht="12">
      <c r="B203" s="241"/>
      <c r="C203" s="242"/>
      <c r="D203" s="228" t="s">
        <v>147</v>
      </c>
      <c r="E203" s="243" t="s">
        <v>19</v>
      </c>
      <c r="F203" s="244" t="s">
        <v>1948</v>
      </c>
      <c r="G203" s="242"/>
      <c r="H203" s="245">
        <v>10.5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147</v>
      </c>
      <c r="AU203" s="251" t="s">
        <v>81</v>
      </c>
      <c r="AV203" s="13" t="s">
        <v>81</v>
      </c>
      <c r="AW203" s="13" t="s">
        <v>34</v>
      </c>
      <c r="AX203" s="13" t="s">
        <v>72</v>
      </c>
      <c r="AY203" s="251" t="s">
        <v>136</v>
      </c>
    </row>
    <row r="204" spans="2:51" s="12" customFormat="1" ht="12">
      <c r="B204" s="231"/>
      <c r="C204" s="232"/>
      <c r="D204" s="228" t="s">
        <v>147</v>
      </c>
      <c r="E204" s="233" t="s">
        <v>19</v>
      </c>
      <c r="F204" s="234" t="s">
        <v>1941</v>
      </c>
      <c r="G204" s="232"/>
      <c r="H204" s="233" t="s">
        <v>19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147</v>
      </c>
      <c r="AU204" s="240" t="s">
        <v>81</v>
      </c>
      <c r="AV204" s="12" t="s">
        <v>79</v>
      </c>
      <c r="AW204" s="12" t="s">
        <v>34</v>
      </c>
      <c r="AX204" s="12" t="s">
        <v>72</v>
      </c>
      <c r="AY204" s="240" t="s">
        <v>136</v>
      </c>
    </row>
    <row r="205" spans="2:51" s="13" customFormat="1" ht="12">
      <c r="B205" s="241"/>
      <c r="C205" s="242"/>
      <c r="D205" s="228" t="s">
        <v>147</v>
      </c>
      <c r="E205" s="243" t="s">
        <v>19</v>
      </c>
      <c r="F205" s="244" t="s">
        <v>1949</v>
      </c>
      <c r="G205" s="242"/>
      <c r="H205" s="245">
        <v>3.3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147</v>
      </c>
      <c r="AU205" s="251" t="s">
        <v>81</v>
      </c>
      <c r="AV205" s="13" t="s">
        <v>81</v>
      </c>
      <c r="AW205" s="13" t="s">
        <v>34</v>
      </c>
      <c r="AX205" s="13" t="s">
        <v>72</v>
      </c>
      <c r="AY205" s="251" t="s">
        <v>136</v>
      </c>
    </row>
    <row r="206" spans="2:51" s="14" customFormat="1" ht="12">
      <c r="B206" s="252"/>
      <c r="C206" s="253"/>
      <c r="D206" s="228" t="s">
        <v>147</v>
      </c>
      <c r="E206" s="254" t="s">
        <v>19</v>
      </c>
      <c r="F206" s="255" t="s">
        <v>150</v>
      </c>
      <c r="G206" s="253"/>
      <c r="H206" s="256">
        <v>13.8</v>
      </c>
      <c r="I206" s="257"/>
      <c r="J206" s="253"/>
      <c r="K206" s="253"/>
      <c r="L206" s="258"/>
      <c r="M206" s="259"/>
      <c r="N206" s="260"/>
      <c r="O206" s="260"/>
      <c r="P206" s="260"/>
      <c r="Q206" s="260"/>
      <c r="R206" s="260"/>
      <c r="S206" s="260"/>
      <c r="T206" s="261"/>
      <c r="AT206" s="262" t="s">
        <v>147</v>
      </c>
      <c r="AU206" s="262" t="s">
        <v>81</v>
      </c>
      <c r="AV206" s="14" t="s">
        <v>143</v>
      </c>
      <c r="AW206" s="14" t="s">
        <v>34</v>
      </c>
      <c r="AX206" s="14" t="s">
        <v>79</v>
      </c>
      <c r="AY206" s="262" t="s">
        <v>136</v>
      </c>
    </row>
    <row r="207" spans="2:65" s="1" customFormat="1" ht="20.4" customHeight="1">
      <c r="B207" s="39"/>
      <c r="C207" s="216" t="s">
        <v>274</v>
      </c>
      <c r="D207" s="216" t="s">
        <v>138</v>
      </c>
      <c r="E207" s="217" t="s">
        <v>931</v>
      </c>
      <c r="F207" s="218" t="s">
        <v>932</v>
      </c>
      <c r="G207" s="219" t="s">
        <v>141</v>
      </c>
      <c r="H207" s="220">
        <v>20.1</v>
      </c>
      <c r="I207" s="221"/>
      <c r="J207" s="222">
        <f>ROUND(I207*H207,2)</f>
        <v>0</v>
      </c>
      <c r="K207" s="218" t="s">
        <v>142</v>
      </c>
      <c r="L207" s="44"/>
      <c r="M207" s="223" t="s">
        <v>19</v>
      </c>
      <c r="N207" s="224" t="s">
        <v>43</v>
      </c>
      <c r="O207" s="80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AR207" s="18" t="s">
        <v>143</v>
      </c>
      <c r="AT207" s="18" t="s">
        <v>138</v>
      </c>
      <c r="AU207" s="18" t="s">
        <v>81</v>
      </c>
      <c r="AY207" s="18" t="s">
        <v>136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8" t="s">
        <v>79</v>
      </c>
      <c r="BK207" s="227">
        <f>ROUND(I207*H207,2)</f>
        <v>0</v>
      </c>
      <c r="BL207" s="18" t="s">
        <v>143</v>
      </c>
      <c r="BM207" s="18" t="s">
        <v>1950</v>
      </c>
    </row>
    <row r="208" spans="2:47" s="1" customFormat="1" ht="12">
      <c r="B208" s="39"/>
      <c r="C208" s="40"/>
      <c r="D208" s="228" t="s">
        <v>145</v>
      </c>
      <c r="E208" s="40"/>
      <c r="F208" s="229" t="s">
        <v>934</v>
      </c>
      <c r="G208" s="40"/>
      <c r="H208" s="40"/>
      <c r="I208" s="143"/>
      <c r="J208" s="40"/>
      <c r="K208" s="40"/>
      <c r="L208" s="44"/>
      <c r="M208" s="230"/>
      <c r="N208" s="80"/>
      <c r="O208" s="80"/>
      <c r="P208" s="80"/>
      <c r="Q208" s="80"/>
      <c r="R208" s="80"/>
      <c r="S208" s="80"/>
      <c r="T208" s="81"/>
      <c r="AT208" s="18" t="s">
        <v>145</v>
      </c>
      <c r="AU208" s="18" t="s">
        <v>81</v>
      </c>
    </row>
    <row r="209" spans="2:51" s="12" customFormat="1" ht="12">
      <c r="B209" s="231"/>
      <c r="C209" s="232"/>
      <c r="D209" s="228" t="s">
        <v>147</v>
      </c>
      <c r="E209" s="233" t="s">
        <v>19</v>
      </c>
      <c r="F209" s="234" t="s">
        <v>606</v>
      </c>
      <c r="G209" s="232"/>
      <c r="H209" s="233" t="s">
        <v>19</v>
      </c>
      <c r="I209" s="235"/>
      <c r="J209" s="232"/>
      <c r="K209" s="232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147</v>
      </c>
      <c r="AU209" s="240" t="s">
        <v>81</v>
      </c>
      <c r="AV209" s="12" t="s">
        <v>79</v>
      </c>
      <c r="AW209" s="12" t="s">
        <v>34</v>
      </c>
      <c r="AX209" s="12" t="s">
        <v>72</v>
      </c>
      <c r="AY209" s="240" t="s">
        <v>136</v>
      </c>
    </row>
    <row r="210" spans="2:51" s="12" customFormat="1" ht="12">
      <c r="B210" s="231"/>
      <c r="C210" s="232"/>
      <c r="D210" s="228" t="s">
        <v>147</v>
      </c>
      <c r="E210" s="233" t="s">
        <v>19</v>
      </c>
      <c r="F210" s="234" t="s">
        <v>1281</v>
      </c>
      <c r="G210" s="232"/>
      <c r="H210" s="233" t="s">
        <v>19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147</v>
      </c>
      <c r="AU210" s="240" t="s">
        <v>81</v>
      </c>
      <c r="AV210" s="12" t="s">
        <v>79</v>
      </c>
      <c r="AW210" s="12" t="s">
        <v>34</v>
      </c>
      <c r="AX210" s="12" t="s">
        <v>72</v>
      </c>
      <c r="AY210" s="240" t="s">
        <v>136</v>
      </c>
    </row>
    <row r="211" spans="2:51" s="13" customFormat="1" ht="12">
      <c r="B211" s="241"/>
      <c r="C211" s="242"/>
      <c r="D211" s="228" t="s">
        <v>147</v>
      </c>
      <c r="E211" s="243" t="s">
        <v>19</v>
      </c>
      <c r="F211" s="244" t="s">
        <v>1951</v>
      </c>
      <c r="G211" s="242"/>
      <c r="H211" s="245">
        <v>16.8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147</v>
      </c>
      <c r="AU211" s="251" t="s">
        <v>81</v>
      </c>
      <c r="AV211" s="13" t="s">
        <v>81</v>
      </c>
      <c r="AW211" s="13" t="s">
        <v>34</v>
      </c>
      <c r="AX211" s="13" t="s">
        <v>72</v>
      </c>
      <c r="AY211" s="251" t="s">
        <v>136</v>
      </c>
    </row>
    <row r="212" spans="2:51" s="12" customFormat="1" ht="12">
      <c r="B212" s="231"/>
      <c r="C212" s="232"/>
      <c r="D212" s="228" t="s">
        <v>147</v>
      </c>
      <c r="E212" s="233" t="s">
        <v>19</v>
      </c>
      <c r="F212" s="234" t="s">
        <v>1941</v>
      </c>
      <c r="G212" s="232"/>
      <c r="H212" s="233" t="s">
        <v>19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147</v>
      </c>
      <c r="AU212" s="240" t="s">
        <v>81</v>
      </c>
      <c r="AV212" s="12" t="s">
        <v>79</v>
      </c>
      <c r="AW212" s="12" t="s">
        <v>34</v>
      </c>
      <c r="AX212" s="12" t="s">
        <v>72</v>
      </c>
      <c r="AY212" s="240" t="s">
        <v>136</v>
      </c>
    </row>
    <row r="213" spans="2:51" s="13" customFormat="1" ht="12">
      <c r="B213" s="241"/>
      <c r="C213" s="242"/>
      <c r="D213" s="228" t="s">
        <v>147</v>
      </c>
      <c r="E213" s="243" t="s">
        <v>19</v>
      </c>
      <c r="F213" s="244" t="s">
        <v>1952</v>
      </c>
      <c r="G213" s="242"/>
      <c r="H213" s="245">
        <v>3.3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147</v>
      </c>
      <c r="AU213" s="251" t="s">
        <v>81</v>
      </c>
      <c r="AV213" s="13" t="s">
        <v>81</v>
      </c>
      <c r="AW213" s="13" t="s">
        <v>34</v>
      </c>
      <c r="AX213" s="13" t="s">
        <v>72</v>
      </c>
      <c r="AY213" s="251" t="s">
        <v>136</v>
      </c>
    </row>
    <row r="214" spans="2:51" s="14" customFormat="1" ht="12">
      <c r="B214" s="252"/>
      <c r="C214" s="253"/>
      <c r="D214" s="228" t="s">
        <v>147</v>
      </c>
      <c r="E214" s="254" t="s">
        <v>19</v>
      </c>
      <c r="F214" s="255" t="s">
        <v>150</v>
      </c>
      <c r="G214" s="253"/>
      <c r="H214" s="256">
        <v>20.1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147</v>
      </c>
      <c r="AU214" s="262" t="s">
        <v>81</v>
      </c>
      <c r="AV214" s="14" t="s">
        <v>143</v>
      </c>
      <c r="AW214" s="14" t="s">
        <v>34</v>
      </c>
      <c r="AX214" s="14" t="s">
        <v>79</v>
      </c>
      <c r="AY214" s="262" t="s">
        <v>136</v>
      </c>
    </row>
    <row r="215" spans="2:65" s="1" customFormat="1" ht="20.4" customHeight="1">
      <c r="B215" s="39"/>
      <c r="C215" s="216" t="s">
        <v>281</v>
      </c>
      <c r="D215" s="216" t="s">
        <v>138</v>
      </c>
      <c r="E215" s="217" t="s">
        <v>1338</v>
      </c>
      <c r="F215" s="218" t="s">
        <v>1339</v>
      </c>
      <c r="G215" s="219" t="s">
        <v>165</v>
      </c>
      <c r="H215" s="220">
        <v>14.1</v>
      </c>
      <c r="I215" s="221"/>
      <c r="J215" s="222">
        <f>ROUND(I215*H215,2)</f>
        <v>0</v>
      </c>
      <c r="K215" s="218" t="s">
        <v>142</v>
      </c>
      <c r="L215" s="44"/>
      <c r="M215" s="223" t="s">
        <v>19</v>
      </c>
      <c r="N215" s="224" t="s">
        <v>43</v>
      </c>
      <c r="O215" s="80"/>
      <c r="P215" s="225">
        <f>O215*H215</f>
        <v>0</v>
      </c>
      <c r="Q215" s="225">
        <v>2.32</v>
      </c>
      <c r="R215" s="225">
        <f>Q215*H215</f>
        <v>32.711999999999996</v>
      </c>
      <c r="S215" s="225">
        <v>0</v>
      </c>
      <c r="T215" s="226">
        <f>S215*H215</f>
        <v>0</v>
      </c>
      <c r="AR215" s="18" t="s">
        <v>143</v>
      </c>
      <c r="AT215" s="18" t="s">
        <v>138</v>
      </c>
      <c r="AU215" s="18" t="s">
        <v>81</v>
      </c>
      <c r="AY215" s="18" t="s">
        <v>136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8" t="s">
        <v>79</v>
      </c>
      <c r="BK215" s="227">
        <f>ROUND(I215*H215,2)</f>
        <v>0</v>
      </c>
      <c r="BL215" s="18" t="s">
        <v>143</v>
      </c>
      <c r="BM215" s="18" t="s">
        <v>1953</v>
      </c>
    </row>
    <row r="216" spans="2:47" s="1" customFormat="1" ht="12">
      <c r="B216" s="39"/>
      <c r="C216" s="40"/>
      <c r="D216" s="228" t="s">
        <v>145</v>
      </c>
      <c r="E216" s="40"/>
      <c r="F216" s="229" t="s">
        <v>1341</v>
      </c>
      <c r="G216" s="40"/>
      <c r="H216" s="40"/>
      <c r="I216" s="143"/>
      <c r="J216" s="40"/>
      <c r="K216" s="40"/>
      <c r="L216" s="44"/>
      <c r="M216" s="230"/>
      <c r="N216" s="80"/>
      <c r="O216" s="80"/>
      <c r="P216" s="80"/>
      <c r="Q216" s="80"/>
      <c r="R216" s="80"/>
      <c r="S216" s="80"/>
      <c r="T216" s="81"/>
      <c r="AT216" s="18" t="s">
        <v>145</v>
      </c>
      <c r="AU216" s="18" t="s">
        <v>81</v>
      </c>
    </row>
    <row r="217" spans="2:51" s="12" customFormat="1" ht="12">
      <c r="B217" s="231"/>
      <c r="C217" s="232"/>
      <c r="D217" s="228" t="s">
        <v>147</v>
      </c>
      <c r="E217" s="233" t="s">
        <v>19</v>
      </c>
      <c r="F217" s="234" t="s">
        <v>606</v>
      </c>
      <c r="G217" s="232"/>
      <c r="H217" s="233" t="s">
        <v>19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147</v>
      </c>
      <c r="AU217" s="240" t="s">
        <v>81</v>
      </c>
      <c r="AV217" s="12" t="s">
        <v>79</v>
      </c>
      <c r="AW217" s="12" t="s">
        <v>34</v>
      </c>
      <c r="AX217" s="12" t="s">
        <v>72</v>
      </c>
      <c r="AY217" s="240" t="s">
        <v>136</v>
      </c>
    </row>
    <row r="218" spans="2:51" s="12" customFormat="1" ht="12">
      <c r="B218" s="231"/>
      <c r="C218" s="232"/>
      <c r="D218" s="228" t="s">
        <v>147</v>
      </c>
      <c r="E218" s="233" t="s">
        <v>19</v>
      </c>
      <c r="F218" s="234" t="s">
        <v>1281</v>
      </c>
      <c r="G218" s="232"/>
      <c r="H218" s="233" t="s">
        <v>19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147</v>
      </c>
      <c r="AU218" s="240" t="s">
        <v>81</v>
      </c>
      <c r="AV218" s="12" t="s">
        <v>79</v>
      </c>
      <c r="AW218" s="12" t="s">
        <v>34</v>
      </c>
      <c r="AX218" s="12" t="s">
        <v>72</v>
      </c>
      <c r="AY218" s="240" t="s">
        <v>136</v>
      </c>
    </row>
    <row r="219" spans="2:51" s="13" customFormat="1" ht="12">
      <c r="B219" s="241"/>
      <c r="C219" s="242"/>
      <c r="D219" s="228" t="s">
        <v>147</v>
      </c>
      <c r="E219" s="243" t="s">
        <v>19</v>
      </c>
      <c r="F219" s="244" t="s">
        <v>1954</v>
      </c>
      <c r="G219" s="242"/>
      <c r="H219" s="245">
        <v>14.1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147</v>
      </c>
      <c r="AU219" s="251" t="s">
        <v>81</v>
      </c>
      <c r="AV219" s="13" t="s">
        <v>81</v>
      </c>
      <c r="AW219" s="13" t="s">
        <v>34</v>
      </c>
      <c r="AX219" s="13" t="s">
        <v>72</v>
      </c>
      <c r="AY219" s="251" t="s">
        <v>136</v>
      </c>
    </row>
    <row r="220" spans="2:51" s="14" customFormat="1" ht="12">
      <c r="B220" s="252"/>
      <c r="C220" s="253"/>
      <c r="D220" s="228" t="s">
        <v>147</v>
      </c>
      <c r="E220" s="254" t="s">
        <v>19</v>
      </c>
      <c r="F220" s="255" t="s">
        <v>150</v>
      </c>
      <c r="G220" s="253"/>
      <c r="H220" s="256">
        <v>14.1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AT220" s="262" t="s">
        <v>147</v>
      </c>
      <c r="AU220" s="262" t="s">
        <v>81</v>
      </c>
      <c r="AV220" s="14" t="s">
        <v>143</v>
      </c>
      <c r="AW220" s="14" t="s">
        <v>34</v>
      </c>
      <c r="AX220" s="14" t="s">
        <v>79</v>
      </c>
      <c r="AY220" s="262" t="s">
        <v>136</v>
      </c>
    </row>
    <row r="221" spans="2:63" s="11" customFormat="1" ht="22.8" customHeight="1">
      <c r="B221" s="200"/>
      <c r="C221" s="201"/>
      <c r="D221" s="202" t="s">
        <v>71</v>
      </c>
      <c r="E221" s="214" t="s">
        <v>1111</v>
      </c>
      <c r="F221" s="214" t="s">
        <v>1112</v>
      </c>
      <c r="G221" s="201"/>
      <c r="H221" s="201"/>
      <c r="I221" s="204"/>
      <c r="J221" s="215">
        <f>BK221</f>
        <v>0</v>
      </c>
      <c r="K221" s="201"/>
      <c r="L221" s="206"/>
      <c r="M221" s="207"/>
      <c r="N221" s="208"/>
      <c r="O221" s="208"/>
      <c r="P221" s="209">
        <f>SUM(P222:P223)</f>
        <v>0</v>
      </c>
      <c r="Q221" s="208"/>
      <c r="R221" s="209">
        <f>SUM(R222:R223)</f>
        <v>0</v>
      </c>
      <c r="S221" s="208"/>
      <c r="T221" s="210">
        <f>SUM(T222:T223)</f>
        <v>0</v>
      </c>
      <c r="AR221" s="211" t="s">
        <v>79</v>
      </c>
      <c r="AT221" s="212" t="s">
        <v>71</v>
      </c>
      <c r="AU221" s="212" t="s">
        <v>79</v>
      </c>
      <c r="AY221" s="211" t="s">
        <v>136</v>
      </c>
      <c r="BK221" s="213">
        <f>SUM(BK222:BK223)</f>
        <v>0</v>
      </c>
    </row>
    <row r="222" spans="2:65" s="1" customFormat="1" ht="20.4" customHeight="1">
      <c r="B222" s="39"/>
      <c r="C222" s="216" t="s">
        <v>287</v>
      </c>
      <c r="D222" s="216" t="s">
        <v>138</v>
      </c>
      <c r="E222" s="217" t="s">
        <v>1114</v>
      </c>
      <c r="F222" s="218" t="s">
        <v>1115</v>
      </c>
      <c r="G222" s="219" t="s">
        <v>343</v>
      </c>
      <c r="H222" s="220">
        <v>92.136</v>
      </c>
      <c r="I222" s="221"/>
      <c r="J222" s="222">
        <f>ROUND(I222*H222,2)</f>
        <v>0</v>
      </c>
      <c r="K222" s="218" t="s">
        <v>142</v>
      </c>
      <c r="L222" s="44"/>
      <c r="M222" s="223" t="s">
        <v>19</v>
      </c>
      <c r="N222" s="224" t="s">
        <v>43</v>
      </c>
      <c r="O222" s="80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AR222" s="18" t="s">
        <v>143</v>
      </c>
      <c r="AT222" s="18" t="s">
        <v>138</v>
      </c>
      <c r="AU222" s="18" t="s">
        <v>81</v>
      </c>
      <c r="AY222" s="18" t="s">
        <v>136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8" t="s">
        <v>79</v>
      </c>
      <c r="BK222" s="227">
        <f>ROUND(I222*H222,2)</f>
        <v>0</v>
      </c>
      <c r="BL222" s="18" t="s">
        <v>143</v>
      </c>
      <c r="BM222" s="18" t="s">
        <v>1955</v>
      </c>
    </row>
    <row r="223" spans="2:47" s="1" customFormat="1" ht="12">
      <c r="B223" s="39"/>
      <c r="C223" s="40"/>
      <c r="D223" s="228" t="s">
        <v>145</v>
      </c>
      <c r="E223" s="40"/>
      <c r="F223" s="229" t="s">
        <v>1117</v>
      </c>
      <c r="G223" s="40"/>
      <c r="H223" s="40"/>
      <c r="I223" s="143"/>
      <c r="J223" s="40"/>
      <c r="K223" s="40"/>
      <c r="L223" s="44"/>
      <c r="M223" s="277"/>
      <c r="N223" s="278"/>
      <c r="O223" s="278"/>
      <c r="P223" s="278"/>
      <c r="Q223" s="278"/>
      <c r="R223" s="278"/>
      <c r="S223" s="278"/>
      <c r="T223" s="279"/>
      <c r="AT223" s="18" t="s">
        <v>145</v>
      </c>
      <c r="AU223" s="18" t="s">
        <v>81</v>
      </c>
    </row>
    <row r="224" spans="2:12" s="1" customFormat="1" ht="6.95" customHeight="1">
      <c r="B224" s="58"/>
      <c r="C224" s="59"/>
      <c r="D224" s="59"/>
      <c r="E224" s="59"/>
      <c r="F224" s="59"/>
      <c r="G224" s="59"/>
      <c r="H224" s="59"/>
      <c r="I224" s="167"/>
      <c r="J224" s="59"/>
      <c r="K224" s="59"/>
      <c r="L224" s="44"/>
    </row>
  </sheetData>
  <sheetProtection password="CC35" sheet="1" objects="1" scenarios="1" formatColumns="0" formatRows="0" autoFilter="0"/>
  <autoFilter ref="C88:K22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136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8" t="s">
        <v>99</v>
      </c>
    </row>
    <row r="3" spans="2:46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1"/>
      <c r="AT3" s="18" t="s">
        <v>81</v>
      </c>
    </row>
    <row r="4" spans="2:46" ht="24.95" customHeight="1">
      <c r="B4" s="21"/>
      <c r="D4" s="140" t="s">
        <v>100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1" t="s">
        <v>16</v>
      </c>
      <c r="L6" s="21"/>
    </row>
    <row r="7" spans="2:12" ht="14.4" customHeight="1">
      <c r="B7" s="21"/>
      <c r="E7" s="142" t="str">
        <f>'Rekapitulace stavby'!K6</f>
        <v>Vojtovický potok PB5 (st.č. 5Z08)</v>
      </c>
      <c r="F7" s="141"/>
      <c r="G7" s="141"/>
      <c r="H7" s="141"/>
      <c r="L7" s="21"/>
    </row>
    <row r="8" spans="2:12" s="1" customFormat="1" ht="12" customHeight="1">
      <c r="B8" s="44"/>
      <c r="D8" s="141" t="s">
        <v>101</v>
      </c>
      <c r="I8" s="143"/>
      <c r="L8" s="44"/>
    </row>
    <row r="9" spans="2:12" s="1" customFormat="1" ht="36.95" customHeight="1">
      <c r="B9" s="44"/>
      <c r="E9" s="144" t="s">
        <v>1956</v>
      </c>
      <c r="F9" s="1"/>
      <c r="G9" s="1"/>
      <c r="H9" s="1"/>
      <c r="I9" s="143"/>
      <c r="L9" s="44"/>
    </row>
    <row r="10" spans="2:12" s="1" customFormat="1" ht="12">
      <c r="B10" s="44"/>
      <c r="I10" s="143"/>
      <c r="L10" s="44"/>
    </row>
    <row r="11" spans="2:12" s="1" customFormat="1" ht="12" customHeight="1">
      <c r="B11" s="44"/>
      <c r="D11" s="141" t="s">
        <v>18</v>
      </c>
      <c r="F11" s="18" t="s">
        <v>19</v>
      </c>
      <c r="I11" s="145" t="s">
        <v>20</v>
      </c>
      <c r="J11" s="18" t="s">
        <v>19</v>
      </c>
      <c r="L11" s="44"/>
    </row>
    <row r="12" spans="2:12" s="1" customFormat="1" ht="12" customHeight="1">
      <c r="B12" s="44"/>
      <c r="D12" s="141" t="s">
        <v>21</v>
      </c>
      <c r="F12" s="18" t="s">
        <v>22</v>
      </c>
      <c r="I12" s="145" t="s">
        <v>23</v>
      </c>
      <c r="J12" s="146" t="str">
        <f>'Rekapitulace stavby'!AN8</f>
        <v>20. 6. 2019</v>
      </c>
      <c r="L12" s="44"/>
    </row>
    <row r="13" spans="2:12" s="1" customFormat="1" ht="10.8" customHeight="1">
      <c r="B13" s="44"/>
      <c r="I13" s="143"/>
      <c r="L13" s="44"/>
    </row>
    <row r="14" spans="2:12" s="1" customFormat="1" ht="12" customHeight="1">
      <c r="B14" s="44"/>
      <c r="D14" s="141" t="s">
        <v>25</v>
      </c>
      <c r="I14" s="145" t="s">
        <v>26</v>
      </c>
      <c r="J14" s="18" t="str">
        <f>IF('Rekapitulace stavby'!AN10="","",'Rekapitulace stavby'!AN10)</f>
        <v/>
      </c>
      <c r="L14" s="44"/>
    </row>
    <row r="15" spans="2:12" s="1" customFormat="1" ht="18" customHeight="1">
      <c r="B15" s="44"/>
      <c r="E15" s="18" t="str">
        <f>IF('Rekapitulace stavby'!E11="","",'Rekapitulace stavby'!E11)</f>
        <v xml:space="preserve"> </v>
      </c>
      <c r="I15" s="145" t="s">
        <v>28</v>
      </c>
      <c r="J15" s="18" t="str">
        <f>IF('Rekapitulace stavby'!AN11="","",'Rekapitulace stavby'!AN11)</f>
        <v/>
      </c>
      <c r="L15" s="44"/>
    </row>
    <row r="16" spans="2:12" s="1" customFormat="1" ht="6.95" customHeight="1">
      <c r="B16" s="44"/>
      <c r="I16" s="143"/>
      <c r="L16" s="44"/>
    </row>
    <row r="17" spans="2:12" s="1" customFormat="1" ht="12" customHeight="1">
      <c r="B17" s="44"/>
      <c r="D17" s="141" t="s">
        <v>29</v>
      </c>
      <c r="I17" s="14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5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3"/>
      <c r="L19" s="44"/>
    </row>
    <row r="20" spans="2:12" s="1" customFormat="1" ht="12" customHeight="1">
      <c r="B20" s="44"/>
      <c r="D20" s="141" t="s">
        <v>31</v>
      </c>
      <c r="I20" s="145" t="s">
        <v>26</v>
      </c>
      <c r="J20" s="18" t="s">
        <v>32</v>
      </c>
      <c r="L20" s="44"/>
    </row>
    <row r="21" spans="2:12" s="1" customFormat="1" ht="18" customHeight="1">
      <c r="B21" s="44"/>
      <c r="E21" s="18" t="s">
        <v>33</v>
      </c>
      <c r="I21" s="145" t="s">
        <v>28</v>
      </c>
      <c r="J21" s="18" t="s">
        <v>19</v>
      </c>
      <c r="L21" s="44"/>
    </row>
    <row r="22" spans="2:12" s="1" customFormat="1" ht="6.95" customHeight="1">
      <c r="B22" s="44"/>
      <c r="I22" s="143"/>
      <c r="L22" s="44"/>
    </row>
    <row r="23" spans="2:12" s="1" customFormat="1" ht="12" customHeight="1">
      <c r="B23" s="44"/>
      <c r="D23" s="141" t="s">
        <v>35</v>
      </c>
      <c r="I23" s="145" t="s">
        <v>26</v>
      </c>
      <c r="J23" s="18" t="s">
        <v>32</v>
      </c>
      <c r="L23" s="44"/>
    </row>
    <row r="24" spans="2:12" s="1" customFormat="1" ht="18" customHeight="1">
      <c r="B24" s="44"/>
      <c r="E24" s="18" t="s">
        <v>33</v>
      </c>
      <c r="I24" s="145" t="s">
        <v>28</v>
      </c>
      <c r="J24" s="18" t="s">
        <v>19</v>
      </c>
      <c r="L24" s="44"/>
    </row>
    <row r="25" spans="2:12" s="1" customFormat="1" ht="6.95" customHeight="1">
      <c r="B25" s="44"/>
      <c r="I25" s="143"/>
      <c r="L25" s="44"/>
    </row>
    <row r="26" spans="2:12" s="1" customFormat="1" ht="12" customHeight="1">
      <c r="B26" s="44"/>
      <c r="D26" s="141" t="s">
        <v>36</v>
      </c>
      <c r="I26" s="143"/>
      <c r="L26" s="44"/>
    </row>
    <row r="27" spans="2:12" s="7" customFormat="1" ht="14.4" customHeight="1">
      <c r="B27" s="147"/>
      <c r="E27" s="148" t="s">
        <v>19</v>
      </c>
      <c r="F27" s="148"/>
      <c r="G27" s="148"/>
      <c r="H27" s="148"/>
      <c r="I27" s="149"/>
      <c r="L27" s="147"/>
    </row>
    <row r="28" spans="2:12" s="1" customFormat="1" ht="6.95" customHeight="1">
      <c r="B28" s="44"/>
      <c r="I28" s="143"/>
      <c r="L28" s="44"/>
    </row>
    <row r="29" spans="2:12" s="1" customFormat="1" ht="6.95" customHeight="1">
      <c r="B29" s="44"/>
      <c r="D29" s="72"/>
      <c r="E29" s="72"/>
      <c r="F29" s="72"/>
      <c r="G29" s="72"/>
      <c r="H29" s="72"/>
      <c r="I29" s="150"/>
      <c r="J29" s="72"/>
      <c r="K29" s="72"/>
      <c r="L29" s="44"/>
    </row>
    <row r="30" spans="2:12" s="1" customFormat="1" ht="25.4" customHeight="1">
      <c r="B30" s="44"/>
      <c r="D30" s="151" t="s">
        <v>38</v>
      </c>
      <c r="I30" s="143"/>
      <c r="J30" s="152">
        <f>ROUND(J84,2)</f>
        <v>0</v>
      </c>
      <c r="L30" s="44"/>
    </row>
    <row r="31" spans="2:12" s="1" customFormat="1" ht="6.95" customHeight="1">
      <c r="B31" s="44"/>
      <c r="D31" s="72"/>
      <c r="E31" s="72"/>
      <c r="F31" s="72"/>
      <c r="G31" s="72"/>
      <c r="H31" s="72"/>
      <c r="I31" s="150"/>
      <c r="J31" s="72"/>
      <c r="K31" s="72"/>
      <c r="L31" s="44"/>
    </row>
    <row r="32" spans="2:12" s="1" customFormat="1" ht="14.4" customHeight="1">
      <c r="B32" s="44"/>
      <c r="F32" s="153" t="s">
        <v>40</v>
      </c>
      <c r="I32" s="154" t="s">
        <v>39</v>
      </c>
      <c r="J32" s="153" t="s">
        <v>41</v>
      </c>
      <c r="L32" s="44"/>
    </row>
    <row r="33" spans="2:12" s="1" customFormat="1" ht="14.4" customHeight="1">
      <c r="B33" s="44"/>
      <c r="D33" s="141" t="s">
        <v>42</v>
      </c>
      <c r="E33" s="141" t="s">
        <v>43</v>
      </c>
      <c r="F33" s="155">
        <f>ROUND((SUM(BE84:BE155)),2)</f>
        <v>0</v>
      </c>
      <c r="I33" s="156">
        <v>0.21</v>
      </c>
      <c r="J33" s="155">
        <f>ROUND(((SUM(BE84:BE155))*I33),2)</f>
        <v>0</v>
      </c>
      <c r="L33" s="44"/>
    </row>
    <row r="34" spans="2:12" s="1" customFormat="1" ht="14.4" customHeight="1">
      <c r="B34" s="44"/>
      <c r="E34" s="141" t="s">
        <v>44</v>
      </c>
      <c r="F34" s="155">
        <f>ROUND((SUM(BF84:BF155)),2)</f>
        <v>0</v>
      </c>
      <c r="I34" s="156">
        <v>0.15</v>
      </c>
      <c r="J34" s="155">
        <f>ROUND(((SUM(BF84:BF155))*I34),2)</f>
        <v>0</v>
      </c>
      <c r="L34" s="44"/>
    </row>
    <row r="35" spans="2:12" s="1" customFormat="1" ht="14.4" customHeight="1" hidden="1">
      <c r="B35" s="44"/>
      <c r="E35" s="141" t="s">
        <v>45</v>
      </c>
      <c r="F35" s="155">
        <f>ROUND((SUM(BG84:BG155)),2)</f>
        <v>0</v>
      </c>
      <c r="I35" s="156">
        <v>0.21</v>
      </c>
      <c r="J35" s="155">
        <f>0</f>
        <v>0</v>
      </c>
      <c r="L35" s="44"/>
    </row>
    <row r="36" spans="2:12" s="1" customFormat="1" ht="14.4" customHeight="1" hidden="1">
      <c r="B36" s="44"/>
      <c r="E36" s="141" t="s">
        <v>46</v>
      </c>
      <c r="F36" s="155">
        <f>ROUND((SUM(BH84:BH155)),2)</f>
        <v>0</v>
      </c>
      <c r="I36" s="156">
        <v>0.15</v>
      </c>
      <c r="J36" s="155">
        <f>0</f>
        <v>0</v>
      </c>
      <c r="L36" s="44"/>
    </row>
    <row r="37" spans="2:12" s="1" customFormat="1" ht="14.4" customHeight="1" hidden="1">
      <c r="B37" s="44"/>
      <c r="E37" s="141" t="s">
        <v>47</v>
      </c>
      <c r="F37" s="155">
        <f>ROUND((SUM(BI84:BI155)),2)</f>
        <v>0</v>
      </c>
      <c r="I37" s="156">
        <v>0</v>
      </c>
      <c r="J37" s="155">
        <f>0</f>
        <v>0</v>
      </c>
      <c r="L37" s="44"/>
    </row>
    <row r="38" spans="2:12" s="1" customFormat="1" ht="6.95" customHeight="1">
      <c r="B38" s="44"/>
      <c r="I38" s="143"/>
      <c r="L38" s="44"/>
    </row>
    <row r="39" spans="2:12" s="1" customFormat="1" ht="25.4" customHeight="1">
      <c r="B39" s="44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62"/>
      <c r="J39" s="163">
        <f>SUM(J30:J37)</f>
        <v>0</v>
      </c>
      <c r="K39" s="164"/>
      <c r="L39" s="44"/>
    </row>
    <row r="40" spans="2:12" s="1" customFormat="1" ht="14.4" customHeight="1"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44"/>
    </row>
    <row r="44" spans="2:12" s="1" customFormat="1" ht="6.95" customHeight="1"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44"/>
    </row>
    <row r="45" spans="2:12" s="1" customFormat="1" ht="24.95" customHeight="1">
      <c r="B45" s="39"/>
      <c r="C45" s="24" t="s">
        <v>105</v>
      </c>
      <c r="D45" s="40"/>
      <c r="E45" s="40"/>
      <c r="F45" s="40"/>
      <c r="G45" s="40"/>
      <c r="H45" s="40"/>
      <c r="I45" s="143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3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3"/>
      <c r="J47" s="40"/>
      <c r="K47" s="40"/>
      <c r="L47" s="44"/>
    </row>
    <row r="48" spans="2:12" s="1" customFormat="1" ht="14.4" customHeight="1">
      <c r="B48" s="39"/>
      <c r="C48" s="40"/>
      <c r="D48" s="40"/>
      <c r="E48" s="171" t="str">
        <f>E7</f>
        <v>Vojtovický potok PB5 (st.č. 5Z08)</v>
      </c>
      <c r="F48" s="33"/>
      <c r="G48" s="33"/>
      <c r="H48" s="33"/>
      <c r="I48" s="143"/>
      <c r="J48" s="40"/>
      <c r="K48" s="40"/>
      <c r="L48" s="44"/>
    </row>
    <row r="49" spans="2:12" s="1" customFormat="1" ht="12" customHeight="1">
      <c r="B49" s="39"/>
      <c r="C49" s="33" t="s">
        <v>101</v>
      </c>
      <c r="D49" s="40"/>
      <c r="E49" s="40"/>
      <c r="F49" s="40"/>
      <c r="G49" s="40"/>
      <c r="H49" s="40"/>
      <c r="I49" s="143"/>
      <c r="J49" s="40"/>
      <c r="K49" s="40"/>
      <c r="L49" s="44"/>
    </row>
    <row r="50" spans="2:12" s="1" customFormat="1" ht="14.4" customHeight="1">
      <c r="B50" s="39"/>
      <c r="C50" s="40"/>
      <c r="D50" s="40"/>
      <c r="E50" s="65" t="str">
        <f>E9</f>
        <v>VRN - Vedlejší rozpočtové náklady</v>
      </c>
      <c r="F50" s="40"/>
      <c r="G50" s="40"/>
      <c r="H50" s="40"/>
      <c r="I50" s="143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3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k.ú. Petrovice u Skorošic</v>
      </c>
      <c r="G52" s="40"/>
      <c r="H52" s="40"/>
      <c r="I52" s="145" t="s">
        <v>23</v>
      </c>
      <c r="J52" s="68" t="str">
        <f>IF(J12="","",J12)</f>
        <v>20. 6. 2019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3"/>
      <c r="J53" s="40"/>
      <c r="K53" s="40"/>
      <c r="L53" s="44"/>
    </row>
    <row r="54" spans="2:12" s="1" customFormat="1" ht="35.4" customHeight="1">
      <c r="B54" s="39"/>
      <c r="C54" s="33" t="s">
        <v>25</v>
      </c>
      <c r="D54" s="40"/>
      <c r="E54" s="40"/>
      <c r="F54" s="28" t="str">
        <f>E15</f>
        <v xml:space="preserve"> </v>
      </c>
      <c r="G54" s="40"/>
      <c r="H54" s="40"/>
      <c r="I54" s="145" t="s">
        <v>31</v>
      </c>
      <c r="J54" s="37" t="str">
        <f>E21</f>
        <v>AGPOL s.r.o., Jungmannova 153/12, 77900 Olomouc</v>
      </c>
      <c r="K54" s="40"/>
      <c r="L54" s="44"/>
    </row>
    <row r="55" spans="2:12" s="1" customFormat="1" ht="35.4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5" t="s">
        <v>35</v>
      </c>
      <c r="J55" s="37" t="str">
        <f>E24</f>
        <v>AGPOL s.r.o., Jungmannova 153/12, 77900 Olomouc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3"/>
      <c r="J56" s="40"/>
      <c r="K56" s="40"/>
      <c r="L56" s="44"/>
    </row>
    <row r="57" spans="2:12" s="1" customFormat="1" ht="29.25" customHeight="1">
      <c r="B57" s="39"/>
      <c r="C57" s="172" t="s">
        <v>106</v>
      </c>
      <c r="D57" s="173"/>
      <c r="E57" s="173"/>
      <c r="F57" s="173"/>
      <c r="G57" s="173"/>
      <c r="H57" s="173"/>
      <c r="I57" s="174"/>
      <c r="J57" s="175" t="s">
        <v>107</v>
      </c>
      <c r="K57" s="173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3"/>
      <c r="J58" s="40"/>
      <c r="K58" s="40"/>
      <c r="L58" s="44"/>
    </row>
    <row r="59" spans="2:47" s="1" customFormat="1" ht="22.8" customHeight="1">
      <c r="B59" s="39"/>
      <c r="C59" s="176" t="s">
        <v>70</v>
      </c>
      <c r="D59" s="40"/>
      <c r="E59" s="40"/>
      <c r="F59" s="40"/>
      <c r="G59" s="40"/>
      <c r="H59" s="40"/>
      <c r="I59" s="143"/>
      <c r="J59" s="98">
        <f>J84</f>
        <v>0</v>
      </c>
      <c r="K59" s="40"/>
      <c r="L59" s="44"/>
      <c r="AU59" s="18" t="s">
        <v>108</v>
      </c>
    </row>
    <row r="60" spans="2:12" s="8" customFormat="1" ht="24.95" customHeight="1">
      <c r="B60" s="177"/>
      <c r="C60" s="178"/>
      <c r="D60" s="179" t="s">
        <v>1956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</row>
    <row r="61" spans="2:12" s="9" customFormat="1" ht="19.9" customHeight="1">
      <c r="B61" s="184"/>
      <c r="C61" s="122"/>
      <c r="D61" s="185" t="s">
        <v>1957</v>
      </c>
      <c r="E61" s="186"/>
      <c r="F61" s="186"/>
      <c r="G61" s="186"/>
      <c r="H61" s="186"/>
      <c r="I61" s="187"/>
      <c r="J61" s="188">
        <f>J86</f>
        <v>0</v>
      </c>
      <c r="K61" s="122"/>
      <c r="L61" s="189"/>
    </row>
    <row r="62" spans="2:12" s="9" customFormat="1" ht="19.9" customHeight="1">
      <c r="B62" s="184"/>
      <c r="C62" s="122"/>
      <c r="D62" s="185" t="s">
        <v>1958</v>
      </c>
      <c r="E62" s="186"/>
      <c r="F62" s="186"/>
      <c r="G62" s="186"/>
      <c r="H62" s="186"/>
      <c r="I62" s="187"/>
      <c r="J62" s="188">
        <f>J105</f>
        <v>0</v>
      </c>
      <c r="K62" s="122"/>
      <c r="L62" s="189"/>
    </row>
    <row r="63" spans="2:12" s="9" customFormat="1" ht="19.9" customHeight="1">
      <c r="B63" s="184"/>
      <c r="C63" s="122"/>
      <c r="D63" s="185" t="s">
        <v>1959</v>
      </c>
      <c r="E63" s="186"/>
      <c r="F63" s="186"/>
      <c r="G63" s="186"/>
      <c r="H63" s="186"/>
      <c r="I63" s="187"/>
      <c r="J63" s="188">
        <f>J121</f>
        <v>0</v>
      </c>
      <c r="K63" s="122"/>
      <c r="L63" s="189"/>
    </row>
    <row r="64" spans="2:12" s="9" customFormat="1" ht="19.9" customHeight="1">
      <c r="B64" s="184"/>
      <c r="C64" s="122"/>
      <c r="D64" s="185" t="s">
        <v>1960</v>
      </c>
      <c r="E64" s="186"/>
      <c r="F64" s="186"/>
      <c r="G64" s="186"/>
      <c r="H64" s="186"/>
      <c r="I64" s="187"/>
      <c r="J64" s="188">
        <f>J126</f>
        <v>0</v>
      </c>
      <c r="K64" s="122"/>
      <c r="L64" s="189"/>
    </row>
    <row r="65" spans="2:12" s="1" customFormat="1" ht="21.8" customHeight="1">
      <c r="B65" s="39"/>
      <c r="C65" s="40"/>
      <c r="D65" s="40"/>
      <c r="E65" s="40"/>
      <c r="F65" s="40"/>
      <c r="G65" s="40"/>
      <c r="H65" s="40"/>
      <c r="I65" s="143"/>
      <c r="J65" s="40"/>
      <c r="K65" s="40"/>
      <c r="L65" s="44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67"/>
      <c r="J66" s="59"/>
      <c r="K66" s="59"/>
      <c r="L66" s="44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0"/>
      <c r="J70" s="61"/>
      <c r="K70" s="61"/>
      <c r="L70" s="44"/>
    </row>
    <row r="71" spans="2:12" s="1" customFormat="1" ht="24.95" customHeight="1">
      <c r="B71" s="39"/>
      <c r="C71" s="24" t="s">
        <v>121</v>
      </c>
      <c r="D71" s="40"/>
      <c r="E71" s="40"/>
      <c r="F71" s="40"/>
      <c r="G71" s="40"/>
      <c r="H71" s="40"/>
      <c r="I71" s="143"/>
      <c r="J71" s="40"/>
      <c r="K71" s="40"/>
      <c r="L71" s="44"/>
    </row>
    <row r="72" spans="2:12" s="1" customFormat="1" ht="6.95" customHeight="1">
      <c r="B72" s="39"/>
      <c r="C72" s="40"/>
      <c r="D72" s="40"/>
      <c r="E72" s="40"/>
      <c r="F72" s="40"/>
      <c r="G72" s="40"/>
      <c r="H72" s="40"/>
      <c r="I72" s="143"/>
      <c r="J72" s="40"/>
      <c r="K72" s="40"/>
      <c r="L72" s="44"/>
    </row>
    <row r="73" spans="2:12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3"/>
      <c r="J73" s="40"/>
      <c r="K73" s="40"/>
      <c r="L73" s="44"/>
    </row>
    <row r="74" spans="2:12" s="1" customFormat="1" ht="14.4" customHeight="1">
      <c r="B74" s="39"/>
      <c r="C74" s="40"/>
      <c r="D74" s="40"/>
      <c r="E74" s="171" t="str">
        <f>E7</f>
        <v>Vojtovický potok PB5 (st.č. 5Z08)</v>
      </c>
      <c r="F74" s="33"/>
      <c r="G74" s="33"/>
      <c r="H74" s="33"/>
      <c r="I74" s="143"/>
      <c r="J74" s="40"/>
      <c r="K74" s="40"/>
      <c r="L74" s="44"/>
    </row>
    <row r="75" spans="2:12" s="1" customFormat="1" ht="12" customHeight="1">
      <c r="B75" s="39"/>
      <c r="C75" s="33" t="s">
        <v>101</v>
      </c>
      <c r="D75" s="40"/>
      <c r="E75" s="40"/>
      <c r="F75" s="40"/>
      <c r="G75" s="40"/>
      <c r="H75" s="40"/>
      <c r="I75" s="143"/>
      <c r="J75" s="40"/>
      <c r="K75" s="40"/>
      <c r="L75" s="44"/>
    </row>
    <row r="76" spans="2:12" s="1" customFormat="1" ht="14.4" customHeight="1">
      <c r="B76" s="39"/>
      <c r="C76" s="40"/>
      <c r="D76" s="40"/>
      <c r="E76" s="65" t="str">
        <f>E9</f>
        <v>VRN - Vedlejší rozpočtové náklady</v>
      </c>
      <c r="F76" s="40"/>
      <c r="G76" s="40"/>
      <c r="H76" s="40"/>
      <c r="I76" s="143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3"/>
      <c r="J77" s="40"/>
      <c r="K77" s="40"/>
      <c r="L77" s="44"/>
    </row>
    <row r="78" spans="2:12" s="1" customFormat="1" ht="12" customHeight="1">
      <c r="B78" s="39"/>
      <c r="C78" s="33" t="s">
        <v>21</v>
      </c>
      <c r="D78" s="40"/>
      <c r="E78" s="40"/>
      <c r="F78" s="28" t="str">
        <f>F12</f>
        <v>k.ú. Petrovice u Skorošic</v>
      </c>
      <c r="G78" s="40"/>
      <c r="H78" s="40"/>
      <c r="I78" s="145" t="s">
        <v>23</v>
      </c>
      <c r="J78" s="68" t="str">
        <f>IF(J12="","",J12)</f>
        <v>20. 6. 2019</v>
      </c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3"/>
      <c r="J79" s="40"/>
      <c r="K79" s="40"/>
      <c r="L79" s="44"/>
    </row>
    <row r="80" spans="2:12" s="1" customFormat="1" ht="35.4" customHeight="1">
      <c r="B80" s="39"/>
      <c r="C80" s="33" t="s">
        <v>25</v>
      </c>
      <c r="D80" s="40"/>
      <c r="E80" s="40"/>
      <c r="F80" s="28" t="str">
        <f>E15</f>
        <v xml:space="preserve"> </v>
      </c>
      <c r="G80" s="40"/>
      <c r="H80" s="40"/>
      <c r="I80" s="145" t="s">
        <v>31</v>
      </c>
      <c r="J80" s="37" t="str">
        <f>E21</f>
        <v>AGPOL s.r.o., Jungmannova 153/12, 77900 Olomouc</v>
      </c>
      <c r="K80" s="40"/>
      <c r="L80" s="44"/>
    </row>
    <row r="81" spans="2:12" s="1" customFormat="1" ht="35.4" customHeight="1">
      <c r="B81" s="39"/>
      <c r="C81" s="33" t="s">
        <v>29</v>
      </c>
      <c r="D81" s="40"/>
      <c r="E81" s="40"/>
      <c r="F81" s="28" t="str">
        <f>IF(E18="","",E18)</f>
        <v>Vyplň údaj</v>
      </c>
      <c r="G81" s="40"/>
      <c r="H81" s="40"/>
      <c r="I81" s="145" t="s">
        <v>35</v>
      </c>
      <c r="J81" s="37" t="str">
        <f>E24</f>
        <v>AGPOL s.r.o., Jungmannova 153/12, 77900 Olomouc</v>
      </c>
      <c r="K81" s="40"/>
      <c r="L81" s="44"/>
    </row>
    <row r="82" spans="2:12" s="1" customFormat="1" ht="10.3" customHeight="1">
      <c r="B82" s="39"/>
      <c r="C82" s="40"/>
      <c r="D82" s="40"/>
      <c r="E82" s="40"/>
      <c r="F82" s="40"/>
      <c r="G82" s="40"/>
      <c r="H82" s="40"/>
      <c r="I82" s="143"/>
      <c r="J82" s="40"/>
      <c r="K82" s="40"/>
      <c r="L82" s="44"/>
    </row>
    <row r="83" spans="2:20" s="10" customFormat="1" ht="29.25" customHeight="1">
      <c r="B83" s="190"/>
      <c r="C83" s="191" t="s">
        <v>122</v>
      </c>
      <c r="D83" s="192" t="s">
        <v>57</v>
      </c>
      <c r="E83" s="192" t="s">
        <v>53</v>
      </c>
      <c r="F83" s="192" t="s">
        <v>54</v>
      </c>
      <c r="G83" s="192" t="s">
        <v>123</v>
      </c>
      <c r="H83" s="192" t="s">
        <v>124</v>
      </c>
      <c r="I83" s="193" t="s">
        <v>125</v>
      </c>
      <c r="J83" s="192" t="s">
        <v>107</v>
      </c>
      <c r="K83" s="194" t="s">
        <v>126</v>
      </c>
      <c r="L83" s="195"/>
      <c r="M83" s="88" t="s">
        <v>19</v>
      </c>
      <c r="N83" s="89" t="s">
        <v>42</v>
      </c>
      <c r="O83" s="89" t="s">
        <v>127</v>
      </c>
      <c r="P83" s="89" t="s">
        <v>128</v>
      </c>
      <c r="Q83" s="89" t="s">
        <v>129</v>
      </c>
      <c r="R83" s="89" t="s">
        <v>130</v>
      </c>
      <c r="S83" s="89" t="s">
        <v>131</v>
      </c>
      <c r="T83" s="90" t="s">
        <v>132</v>
      </c>
    </row>
    <row r="84" spans="2:63" s="1" customFormat="1" ht="22.8" customHeight="1">
      <c r="B84" s="39"/>
      <c r="C84" s="95" t="s">
        <v>133</v>
      </c>
      <c r="D84" s="40"/>
      <c r="E84" s="40"/>
      <c r="F84" s="40"/>
      <c r="G84" s="40"/>
      <c r="H84" s="40"/>
      <c r="I84" s="143"/>
      <c r="J84" s="196">
        <f>BK84</f>
        <v>0</v>
      </c>
      <c r="K84" s="40"/>
      <c r="L84" s="44"/>
      <c r="M84" s="91"/>
      <c r="N84" s="92"/>
      <c r="O84" s="92"/>
      <c r="P84" s="197">
        <f>P85</f>
        <v>0</v>
      </c>
      <c r="Q84" s="92"/>
      <c r="R84" s="197">
        <f>R85</f>
        <v>0</v>
      </c>
      <c r="S84" s="92"/>
      <c r="T84" s="198">
        <f>T85</f>
        <v>0</v>
      </c>
      <c r="AT84" s="18" t="s">
        <v>71</v>
      </c>
      <c r="AU84" s="18" t="s">
        <v>108</v>
      </c>
      <c r="BK84" s="199">
        <f>BK85</f>
        <v>0</v>
      </c>
    </row>
    <row r="85" spans="2:63" s="11" customFormat="1" ht="25.9" customHeight="1">
      <c r="B85" s="200"/>
      <c r="C85" s="201"/>
      <c r="D85" s="202" t="s">
        <v>71</v>
      </c>
      <c r="E85" s="203" t="s">
        <v>97</v>
      </c>
      <c r="F85" s="203" t="s">
        <v>98</v>
      </c>
      <c r="G85" s="201"/>
      <c r="H85" s="201"/>
      <c r="I85" s="204"/>
      <c r="J85" s="205">
        <f>BK85</f>
        <v>0</v>
      </c>
      <c r="K85" s="201"/>
      <c r="L85" s="206"/>
      <c r="M85" s="207"/>
      <c r="N85" s="208"/>
      <c r="O85" s="208"/>
      <c r="P85" s="209">
        <f>P86+P105+P121+P126</f>
        <v>0</v>
      </c>
      <c r="Q85" s="208"/>
      <c r="R85" s="209">
        <f>R86+R105+R121+R126</f>
        <v>0</v>
      </c>
      <c r="S85" s="208"/>
      <c r="T85" s="210">
        <f>T86+T105+T121+T126</f>
        <v>0</v>
      </c>
      <c r="AR85" s="211" t="s">
        <v>173</v>
      </c>
      <c r="AT85" s="212" t="s">
        <v>71</v>
      </c>
      <c r="AU85" s="212" t="s">
        <v>72</v>
      </c>
      <c r="AY85" s="211" t="s">
        <v>136</v>
      </c>
      <c r="BK85" s="213">
        <f>BK86+BK105+BK121+BK126</f>
        <v>0</v>
      </c>
    </row>
    <row r="86" spans="2:63" s="11" customFormat="1" ht="22.8" customHeight="1">
      <c r="B86" s="200"/>
      <c r="C86" s="201"/>
      <c r="D86" s="202" t="s">
        <v>71</v>
      </c>
      <c r="E86" s="214" t="s">
        <v>1961</v>
      </c>
      <c r="F86" s="214" t="s">
        <v>1962</v>
      </c>
      <c r="G86" s="201"/>
      <c r="H86" s="201"/>
      <c r="I86" s="204"/>
      <c r="J86" s="215">
        <f>BK86</f>
        <v>0</v>
      </c>
      <c r="K86" s="201"/>
      <c r="L86" s="206"/>
      <c r="M86" s="207"/>
      <c r="N86" s="208"/>
      <c r="O86" s="208"/>
      <c r="P86" s="209">
        <f>SUM(P87:P104)</f>
        <v>0</v>
      </c>
      <c r="Q86" s="208"/>
      <c r="R86" s="209">
        <f>SUM(R87:R104)</f>
        <v>0</v>
      </c>
      <c r="S86" s="208"/>
      <c r="T86" s="210">
        <f>SUM(T87:T104)</f>
        <v>0</v>
      </c>
      <c r="AR86" s="211" t="s">
        <v>173</v>
      </c>
      <c r="AT86" s="212" t="s">
        <v>71</v>
      </c>
      <c r="AU86" s="212" t="s">
        <v>79</v>
      </c>
      <c r="AY86" s="211" t="s">
        <v>136</v>
      </c>
      <c r="BK86" s="213">
        <f>SUM(BK87:BK104)</f>
        <v>0</v>
      </c>
    </row>
    <row r="87" spans="2:65" s="1" customFormat="1" ht="14.4" customHeight="1">
      <c r="B87" s="39"/>
      <c r="C87" s="216" t="s">
        <v>79</v>
      </c>
      <c r="D87" s="216" t="s">
        <v>138</v>
      </c>
      <c r="E87" s="217" t="s">
        <v>1963</v>
      </c>
      <c r="F87" s="218" t="s">
        <v>1964</v>
      </c>
      <c r="G87" s="219" t="s">
        <v>1965</v>
      </c>
      <c r="H87" s="220">
        <v>1</v>
      </c>
      <c r="I87" s="221"/>
      <c r="J87" s="222">
        <f>ROUND(I87*H87,2)</f>
        <v>0</v>
      </c>
      <c r="K87" s="218" t="s">
        <v>19</v>
      </c>
      <c r="L87" s="44"/>
      <c r="M87" s="223" t="s">
        <v>19</v>
      </c>
      <c r="N87" s="224" t="s">
        <v>43</v>
      </c>
      <c r="O87" s="80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AR87" s="18" t="s">
        <v>1966</v>
      </c>
      <c r="AT87" s="18" t="s">
        <v>138</v>
      </c>
      <c r="AU87" s="18" t="s">
        <v>81</v>
      </c>
      <c r="AY87" s="18" t="s">
        <v>136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8" t="s">
        <v>79</v>
      </c>
      <c r="BK87" s="227">
        <f>ROUND(I87*H87,2)</f>
        <v>0</v>
      </c>
      <c r="BL87" s="18" t="s">
        <v>1966</v>
      </c>
      <c r="BM87" s="18" t="s">
        <v>1967</v>
      </c>
    </row>
    <row r="88" spans="2:47" s="1" customFormat="1" ht="12">
      <c r="B88" s="39"/>
      <c r="C88" s="40"/>
      <c r="D88" s="228" t="s">
        <v>145</v>
      </c>
      <c r="E88" s="40"/>
      <c r="F88" s="229" t="s">
        <v>1964</v>
      </c>
      <c r="G88" s="40"/>
      <c r="H88" s="40"/>
      <c r="I88" s="143"/>
      <c r="J88" s="40"/>
      <c r="K88" s="40"/>
      <c r="L88" s="44"/>
      <c r="M88" s="230"/>
      <c r="N88" s="80"/>
      <c r="O88" s="80"/>
      <c r="P88" s="80"/>
      <c r="Q88" s="80"/>
      <c r="R88" s="80"/>
      <c r="S88" s="80"/>
      <c r="T88" s="81"/>
      <c r="AT88" s="18" t="s">
        <v>145</v>
      </c>
      <c r="AU88" s="18" t="s">
        <v>81</v>
      </c>
    </row>
    <row r="89" spans="2:47" s="1" customFormat="1" ht="12">
      <c r="B89" s="39"/>
      <c r="C89" s="40"/>
      <c r="D89" s="228" t="s">
        <v>540</v>
      </c>
      <c r="E89" s="40"/>
      <c r="F89" s="273" t="s">
        <v>1968</v>
      </c>
      <c r="G89" s="40"/>
      <c r="H89" s="40"/>
      <c r="I89" s="143"/>
      <c r="J89" s="40"/>
      <c r="K89" s="40"/>
      <c r="L89" s="44"/>
      <c r="M89" s="230"/>
      <c r="N89" s="80"/>
      <c r="O89" s="80"/>
      <c r="P89" s="80"/>
      <c r="Q89" s="80"/>
      <c r="R89" s="80"/>
      <c r="S89" s="80"/>
      <c r="T89" s="81"/>
      <c r="AT89" s="18" t="s">
        <v>540</v>
      </c>
      <c r="AU89" s="18" t="s">
        <v>81</v>
      </c>
    </row>
    <row r="90" spans="2:51" s="13" customFormat="1" ht="12">
      <c r="B90" s="241"/>
      <c r="C90" s="242"/>
      <c r="D90" s="228" t="s">
        <v>147</v>
      </c>
      <c r="E90" s="243" t="s">
        <v>19</v>
      </c>
      <c r="F90" s="244" t="s">
        <v>79</v>
      </c>
      <c r="G90" s="242"/>
      <c r="H90" s="245">
        <v>1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AT90" s="251" t="s">
        <v>147</v>
      </c>
      <c r="AU90" s="251" t="s">
        <v>81</v>
      </c>
      <c r="AV90" s="13" t="s">
        <v>81</v>
      </c>
      <c r="AW90" s="13" t="s">
        <v>34</v>
      </c>
      <c r="AX90" s="13" t="s">
        <v>79</v>
      </c>
      <c r="AY90" s="251" t="s">
        <v>136</v>
      </c>
    </row>
    <row r="91" spans="2:65" s="1" customFormat="1" ht="14.4" customHeight="1">
      <c r="B91" s="39"/>
      <c r="C91" s="216" t="s">
        <v>81</v>
      </c>
      <c r="D91" s="216" t="s">
        <v>138</v>
      </c>
      <c r="E91" s="217" t="s">
        <v>1969</v>
      </c>
      <c r="F91" s="218" t="s">
        <v>1970</v>
      </c>
      <c r="G91" s="219" t="s">
        <v>1965</v>
      </c>
      <c r="H91" s="220">
        <v>1</v>
      </c>
      <c r="I91" s="221"/>
      <c r="J91" s="222">
        <f>ROUND(I91*H91,2)</f>
        <v>0</v>
      </c>
      <c r="K91" s="218" t="s">
        <v>19</v>
      </c>
      <c r="L91" s="44"/>
      <c r="M91" s="223" t="s">
        <v>19</v>
      </c>
      <c r="N91" s="224" t="s">
        <v>43</v>
      </c>
      <c r="O91" s="80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18" t="s">
        <v>1966</v>
      </c>
      <c r="AT91" s="18" t="s">
        <v>138</v>
      </c>
      <c r="AU91" s="18" t="s">
        <v>81</v>
      </c>
      <c r="AY91" s="18" t="s">
        <v>136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8" t="s">
        <v>79</v>
      </c>
      <c r="BK91" s="227">
        <f>ROUND(I91*H91,2)</f>
        <v>0</v>
      </c>
      <c r="BL91" s="18" t="s">
        <v>1966</v>
      </c>
      <c r="BM91" s="18" t="s">
        <v>1971</v>
      </c>
    </row>
    <row r="92" spans="2:47" s="1" customFormat="1" ht="12">
      <c r="B92" s="39"/>
      <c r="C92" s="40"/>
      <c r="D92" s="228" t="s">
        <v>145</v>
      </c>
      <c r="E92" s="40"/>
      <c r="F92" s="229" t="s">
        <v>1970</v>
      </c>
      <c r="G92" s="40"/>
      <c r="H92" s="40"/>
      <c r="I92" s="143"/>
      <c r="J92" s="40"/>
      <c r="K92" s="40"/>
      <c r="L92" s="44"/>
      <c r="M92" s="230"/>
      <c r="N92" s="80"/>
      <c r="O92" s="80"/>
      <c r="P92" s="80"/>
      <c r="Q92" s="80"/>
      <c r="R92" s="80"/>
      <c r="S92" s="80"/>
      <c r="T92" s="81"/>
      <c r="AT92" s="18" t="s">
        <v>145</v>
      </c>
      <c r="AU92" s="18" t="s">
        <v>81</v>
      </c>
    </row>
    <row r="93" spans="2:47" s="1" customFormat="1" ht="12">
      <c r="B93" s="39"/>
      <c r="C93" s="40"/>
      <c r="D93" s="228" t="s">
        <v>540</v>
      </c>
      <c r="E93" s="40"/>
      <c r="F93" s="273" t="s">
        <v>1972</v>
      </c>
      <c r="G93" s="40"/>
      <c r="H93" s="40"/>
      <c r="I93" s="143"/>
      <c r="J93" s="40"/>
      <c r="K93" s="40"/>
      <c r="L93" s="44"/>
      <c r="M93" s="230"/>
      <c r="N93" s="80"/>
      <c r="O93" s="80"/>
      <c r="P93" s="80"/>
      <c r="Q93" s="80"/>
      <c r="R93" s="80"/>
      <c r="S93" s="80"/>
      <c r="T93" s="81"/>
      <c r="AT93" s="18" t="s">
        <v>540</v>
      </c>
      <c r="AU93" s="18" t="s">
        <v>81</v>
      </c>
    </row>
    <row r="94" spans="2:51" s="13" customFormat="1" ht="12">
      <c r="B94" s="241"/>
      <c r="C94" s="242"/>
      <c r="D94" s="228" t="s">
        <v>147</v>
      </c>
      <c r="E94" s="243" t="s">
        <v>19</v>
      </c>
      <c r="F94" s="244" t="s">
        <v>79</v>
      </c>
      <c r="G94" s="242"/>
      <c r="H94" s="245">
        <v>1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AT94" s="251" t="s">
        <v>147</v>
      </c>
      <c r="AU94" s="251" t="s">
        <v>81</v>
      </c>
      <c r="AV94" s="13" t="s">
        <v>81</v>
      </c>
      <c r="AW94" s="13" t="s">
        <v>34</v>
      </c>
      <c r="AX94" s="13" t="s">
        <v>79</v>
      </c>
      <c r="AY94" s="251" t="s">
        <v>136</v>
      </c>
    </row>
    <row r="95" spans="2:65" s="1" customFormat="1" ht="14.4" customHeight="1">
      <c r="B95" s="39"/>
      <c r="C95" s="216" t="s">
        <v>155</v>
      </c>
      <c r="D95" s="216" t="s">
        <v>138</v>
      </c>
      <c r="E95" s="217" t="s">
        <v>1973</v>
      </c>
      <c r="F95" s="218" t="s">
        <v>1974</v>
      </c>
      <c r="G95" s="219" t="s">
        <v>1965</v>
      </c>
      <c r="H95" s="220">
        <v>1</v>
      </c>
      <c r="I95" s="221"/>
      <c r="J95" s="222">
        <f>ROUND(I95*H95,2)</f>
        <v>0</v>
      </c>
      <c r="K95" s="218" t="s">
        <v>19</v>
      </c>
      <c r="L95" s="44"/>
      <c r="M95" s="223" t="s">
        <v>19</v>
      </c>
      <c r="N95" s="224" t="s">
        <v>43</v>
      </c>
      <c r="O95" s="80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18" t="s">
        <v>1966</v>
      </c>
      <c r="AT95" s="18" t="s">
        <v>138</v>
      </c>
      <c r="AU95" s="18" t="s">
        <v>81</v>
      </c>
      <c r="AY95" s="18" t="s">
        <v>136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8" t="s">
        <v>79</v>
      </c>
      <c r="BK95" s="227">
        <f>ROUND(I95*H95,2)</f>
        <v>0</v>
      </c>
      <c r="BL95" s="18" t="s">
        <v>1966</v>
      </c>
      <c r="BM95" s="18" t="s">
        <v>1975</v>
      </c>
    </row>
    <row r="96" spans="2:47" s="1" customFormat="1" ht="12">
      <c r="B96" s="39"/>
      <c r="C96" s="40"/>
      <c r="D96" s="228" t="s">
        <v>145</v>
      </c>
      <c r="E96" s="40"/>
      <c r="F96" s="229" t="s">
        <v>1976</v>
      </c>
      <c r="G96" s="40"/>
      <c r="H96" s="40"/>
      <c r="I96" s="143"/>
      <c r="J96" s="40"/>
      <c r="K96" s="40"/>
      <c r="L96" s="44"/>
      <c r="M96" s="230"/>
      <c r="N96" s="80"/>
      <c r="O96" s="80"/>
      <c r="P96" s="80"/>
      <c r="Q96" s="80"/>
      <c r="R96" s="80"/>
      <c r="S96" s="80"/>
      <c r="T96" s="81"/>
      <c r="AT96" s="18" t="s">
        <v>145</v>
      </c>
      <c r="AU96" s="18" t="s">
        <v>81</v>
      </c>
    </row>
    <row r="97" spans="2:51" s="13" customFormat="1" ht="12">
      <c r="B97" s="241"/>
      <c r="C97" s="242"/>
      <c r="D97" s="228" t="s">
        <v>147</v>
      </c>
      <c r="E97" s="243" t="s">
        <v>19</v>
      </c>
      <c r="F97" s="244" t="s">
        <v>79</v>
      </c>
      <c r="G97" s="242"/>
      <c r="H97" s="245">
        <v>1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AT97" s="251" t="s">
        <v>147</v>
      </c>
      <c r="AU97" s="251" t="s">
        <v>81</v>
      </c>
      <c r="AV97" s="13" t="s">
        <v>81</v>
      </c>
      <c r="AW97" s="13" t="s">
        <v>34</v>
      </c>
      <c r="AX97" s="13" t="s">
        <v>79</v>
      </c>
      <c r="AY97" s="251" t="s">
        <v>136</v>
      </c>
    </row>
    <row r="98" spans="2:65" s="1" customFormat="1" ht="14.4" customHeight="1">
      <c r="B98" s="39"/>
      <c r="C98" s="216" t="s">
        <v>143</v>
      </c>
      <c r="D98" s="216" t="s">
        <v>138</v>
      </c>
      <c r="E98" s="217" t="s">
        <v>1977</v>
      </c>
      <c r="F98" s="218" t="s">
        <v>1978</v>
      </c>
      <c r="G98" s="219" t="s">
        <v>1965</v>
      </c>
      <c r="H98" s="220">
        <v>1</v>
      </c>
      <c r="I98" s="221"/>
      <c r="J98" s="222">
        <f>ROUND(I98*H98,2)</f>
        <v>0</v>
      </c>
      <c r="K98" s="218" t="s">
        <v>19</v>
      </c>
      <c r="L98" s="44"/>
      <c r="M98" s="223" t="s">
        <v>19</v>
      </c>
      <c r="N98" s="224" t="s">
        <v>43</v>
      </c>
      <c r="O98" s="80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AR98" s="18" t="s">
        <v>1966</v>
      </c>
      <c r="AT98" s="18" t="s">
        <v>138</v>
      </c>
      <c r="AU98" s="18" t="s">
        <v>81</v>
      </c>
      <c r="AY98" s="18" t="s">
        <v>136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8" t="s">
        <v>79</v>
      </c>
      <c r="BK98" s="227">
        <f>ROUND(I98*H98,2)</f>
        <v>0</v>
      </c>
      <c r="BL98" s="18" t="s">
        <v>1966</v>
      </c>
      <c r="BM98" s="18" t="s">
        <v>1979</v>
      </c>
    </row>
    <row r="99" spans="2:47" s="1" customFormat="1" ht="12">
      <c r="B99" s="39"/>
      <c r="C99" s="40"/>
      <c r="D99" s="228" t="s">
        <v>145</v>
      </c>
      <c r="E99" s="40"/>
      <c r="F99" s="229" t="s">
        <v>1978</v>
      </c>
      <c r="G99" s="40"/>
      <c r="H99" s="40"/>
      <c r="I99" s="143"/>
      <c r="J99" s="40"/>
      <c r="K99" s="40"/>
      <c r="L99" s="44"/>
      <c r="M99" s="230"/>
      <c r="N99" s="80"/>
      <c r="O99" s="80"/>
      <c r="P99" s="80"/>
      <c r="Q99" s="80"/>
      <c r="R99" s="80"/>
      <c r="S99" s="80"/>
      <c r="T99" s="81"/>
      <c r="AT99" s="18" t="s">
        <v>145</v>
      </c>
      <c r="AU99" s="18" t="s">
        <v>81</v>
      </c>
    </row>
    <row r="100" spans="2:51" s="13" customFormat="1" ht="12">
      <c r="B100" s="241"/>
      <c r="C100" s="242"/>
      <c r="D100" s="228" t="s">
        <v>147</v>
      </c>
      <c r="E100" s="243" t="s">
        <v>19</v>
      </c>
      <c r="F100" s="244" t="s">
        <v>79</v>
      </c>
      <c r="G100" s="242"/>
      <c r="H100" s="245">
        <v>1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AT100" s="251" t="s">
        <v>147</v>
      </c>
      <c r="AU100" s="251" t="s">
        <v>81</v>
      </c>
      <c r="AV100" s="13" t="s">
        <v>81</v>
      </c>
      <c r="AW100" s="13" t="s">
        <v>34</v>
      </c>
      <c r="AX100" s="13" t="s">
        <v>79</v>
      </c>
      <c r="AY100" s="251" t="s">
        <v>136</v>
      </c>
    </row>
    <row r="101" spans="2:65" s="1" customFormat="1" ht="14.4" customHeight="1">
      <c r="B101" s="39"/>
      <c r="C101" s="216" t="s">
        <v>173</v>
      </c>
      <c r="D101" s="216" t="s">
        <v>138</v>
      </c>
      <c r="E101" s="217" t="s">
        <v>1980</v>
      </c>
      <c r="F101" s="218" t="s">
        <v>1981</v>
      </c>
      <c r="G101" s="219" t="s">
        <v>1965</v>
      </c>
      <c r="H101" s="220">
        <v>1</v>
      </c>
      <c r="I101" s="221"/>
      <c r="J101" s="222">
        <f>ROUND(I101*H101,2)</f>
        <v>0</v>
      </c>
      <c r="K101" s="218" t="s">
        <v>19</v>
      </c>
      <c r="L101" s="44"/>
      <c r="M101" s="223" t="s">
        <v>19</v>
      </c>
      <c r="N101" s="224" t="s">
        <v>43</v>
      </c>
      <c r="O101" s="80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8" t="s">
        <v>1966</v>
      </c>
      <c r="AT101" s="18" t="s">
        <v>138</v>
      </c>
      <c r="AU101" s="18" t="s">
        <v>81</v>
      </c>
      <c r="AY101" s="18" t="s">
        <v>136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8" t="s">
        <v>79</v>
      </c>
      <c r="BK101" s="227">
        <f>ROUND(I101*H101,2)</f>
        <v>0</v>
      </c>
      <c r="BL101" s="18" t="s">
        <v>1966</v>
      </c>
      <c r="BM101" s="18" t="s">
        <v>1982</v>
      </c>
    </row>
    <row r="102" spans="2:47" s="1" customFormat="1" ht="12">
      <c r="B102" s="39"/>
      <c r="C102" s="40"/>
      <c r="D102" s="228" t="s">
        <v>145</v>
      </c>
      <c r="E102" s="40"/>
      <c r="F102" s="229" t="s">
        <v>1981</v>
      </c>
      <c r="G102" s="40"/>
      <c r="H102" s="40"/>
      <c r="I102" s="143"/>
      <c r="J102" s="40"/>
      <c r="K102" s="40"/>
      <c r="L102" s="44"/>
      <c r="M102" s="230"/>
      <c r="N102" s="80"/>
      <c r="O102" s="80"/>
      <c r="P102" s="80"/>
      <c r="Q102" s="80"/>
      <c r="R102" s="80"/>
      <c r="S102" s="80"/>
      <c r="T102" s="81"/>
      <c r="AT102" s="18" t="s">
        <v>145</v>
      </c>
      <c r="AU102" s="18" t="s">
        <v>81</v>
      </c>
    </row>
    <row r="103" spans="2:47" s="1" customFormat="1" ht="12">
      <c r="B103" s="39"/>
      <c r="C103" s="40"/>
      <c r="D103" s="228" t="s">
        <v>540</v>
      </c>
      <c r="E103" s="40"/>
      <c r="F103" s="273" t="s">
        <v>1983</v>
      </c>
      <c r="G103" s="40"/>
      <c r="H103" s="40"/>
      <c r="I103" s="143"/>
      <c r="J103" s="40"/>
      <c r="K103" s="40"/>
      <c r="L103" s="44"/>
      <c r="M103" s="230"/>
      <c r="N103" s="80"/>
      <c r="O103" s="80"/>
      <c r="P103" s="80"/>
      <c r="Q103" s="80"/>
      <c r="R103" s="80"/>
      <c r="S103" s="80"/>
      <c r="T103" s="81"/>
      <c r="AT103" s="18" t="s">
        <v>540</v>
      </c>
      <c r="AU103" s="18" t="s">
        <v>81</v>
      </c>
    </row>
    <row r="104" spans="2:51" s="13" customFormat="1" ht="12">
      <c r="B104" s="241"/>
      <c r="C104" s="242"/>
      <c r="D104" s="228" t="s">
        <v>147</v>
      </c>
      <c r="E104" s="243" t="s">
        <v>19</v>
      </c>
      <c r="F104" s="244" t="s">
        <v>79</v>
      </c>
      <c r="G104" s="242"/>
      <c r="H104" s="245">
        <v>1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AT104" s="251" t="s">
        <v>147</v>
      </c>
      <c r="AU104" s="251" t="s">
        <v>81</v>
      </c>
      <c r="AV104" s="13" t="s">
        <v>81</v>
      </c>
      <c r="AW104" s="13" t="s">
        <v>34</v>
      </c>
      <c r="AX104" s="13" t="s">
        <v>79</v>
      </c>
      <c r="AY104" s="251" t="s">
        <v>136</v>
      </c>
    </row>
    <row r="105" spans="2:63" s="11" customFormat="1" ht="22.8" customHeight="1">
      <c r="B105" s="200"/>
      <c r="C105" s="201"/>
      <c r="D105" s="202" t="s">
        <v>71</v>
      </c>
      <c r="E105" s="214" t="s">
        <v>1984</v>
      </c>
      <c r="F105" s="214" t="s">
        <v>1985</v>
      </c>
      <c r="G105" s="201"/>
      <c r="H105" s="201"/>
      <c r="I105" s="204"/>
      <c r="J105" s="215">
        <f>BK105</f>
        <v>0</v>
      </c>
      <c r="K105" s="201"/>
      <c r="L105" s="206"/>
      <c r="M105" s="207"/>
      <c r="N105" s="208"/>
      <c r="O105" s="208"/>
      <c r="P105" s="209">
        <f>SUM(P106:P120)</f>
        <v>0</v>
      </c>
      <c r="Q105" s="208"/>
      <c r="R105" s="209">
        <f>SUM(R106:R120)</f>
        <v>0</v>
      </c>
      <c r="S105" s="208"/>
      <c r="T105" s="210">
        <f>SUM(T106:T120)</f>
        <v>0</v>
      </c>
      <c r="AR105" s="211" t="s">
        <v>173</v>
      </c>
      <c r="AT105" s="212" t="s">
        <v>71</v>
      </c>
      <c r="AU105" s="212" t="s">
        <v>79</v>
      </c>
      <c r="AY105" s="211" t="s">
        <v>136</v>
      </c>
      <c r="BK105" s="213">
        <f>SUM(BK106:BK120)</f>
        <v>0</v>
      </c>
    </row>
    <row r="106" spans="2:65" s="1" customFormat="1" ht="14.4" customHeight="1">
      <c r="B106" s="39"/>
      <c r="C106" s="216" t="s">
        <v>182</v>
      </c>
      <c r="D106" s="216" t="s">
        <v>138</v>
      </c>
      <c r="E106" s="217" t="s">
        <v>1986</v>
      </c>
      <c r="F106" s="218" t="s">
        <v>1987</v>
      </c>
      <c r="G106" s="219" t="s">
        <v>1965</v>
      </c>
      <c r="H106" s="220">
        <v>1</v>
      </c>
      <c r="I106" s="221"/>
      <c r="J106" s="222">
        <f>ROUND(I106*H106,2)</f>
        <v>0</v>
      </c>
      <c r="K106" s="218" t="s">
        <v>19</v>
      </c>
      <c r="L106" s="44"/>
      <c r="M106" s="223" t="s">
        <v>19</v>
      </c>
      <c r="N106" s="224" t="s">
        <v>43</v>
      </c>
      <c r="O106" s="80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8" t="s">
        <v>1966</v>
      </c>
      <c r="AT106" s="18" t="s">
        <v>138</v>
      </c>
      <c r="AU106" s="18" t="s">
        <v>81</v>
      </c>
      <c r="AY106" s="18" t="s">
        <v>136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8" t="s">
        <v>79</v>
      </c>
      <c r="BK106" s="227">
        <f>ROUND(I106*H106,2)</f>
        <v>0</v>
      </c>
      <c r="BL106" s="18" t="s">
        <v>1966</v>
      </c>
      <c r="BM106" s="18" t="s">
        <v>1988</v>
      </c>
    </row>
    <row r="107" spans="2:47" s="1" customFormat="1" ht="12">
      <c r="B107" s="39"/>
      <c r="C107" s="40"/>
      <c r="D107" s="228" t="s">
        <v>145</v>
      </c>
      <c r="E107" s="40"/>
      <c r="F107" s="229" t="s">
        <v>1987</v>
      </c>
      <c r="G107" s="40"/>
      <c r="H107" s="40"/>
      <c r="I107" s="143"/>
      <c r="J107" s="40"/>
      <c r="K107" s="40"/>
      <c r="L107" s="44"/>
      <c r="M107" s="230"/>
      <c r="N107" s="80"/>
      <c r="O107" s="80"/>
      <c r="P107" s="80"/>
      <c r="Q107" s="80"/>
      <c r="R107" s="80"/>
      <c r="S107" s="80"/>
      <c r="T107" s="81"/>
      <c r="AT107" s="18" t="s">
        <v>145</v>
      </c>
      <c r="AU107" s="18" t="s">
        <v>81</v>
      </c>
    </row>
    <row r="108" spans="2:47" s="1" customFormat="1" ht="12">
      <c r="B108" s="39"/>
      <c r="C108" s="40"/>
      <c r="D108" s="228" t="s">
        <v>540</v>
      </c>
      <c r="E108" s="40"/>
      <c r="F108" s="273" t="s">
        <v>1989</v>
      </c>
      <c r="G108" s="40"/>
      <c r="H108" s="40"/>
      <c r="I108" s="143"/>
      <c r="J108" s="40"/>
      <c r="K108" s="40"/>
      <c r="L108" s="44"/>
      <c r="M108" s="230"/>
      <c r="N108" s="80"/>
      <c r="O108" s="80"/>
      <c r="P108" s="80"/>
      <c r="Q108" s="80"/>
      <c r="R108" s="80"/>
      <c r="S108" s="80"/>
      <c r="T108" s="81"/>
      <c r="AT108" s="18" t="s">
        <v>540</v>
      </c>
      <c r="AU108" s="18" t="s">
        <v>81</v>
      </c>
    </row>
    <row r="109" spans="2:51" s="13" customFormat="1" ht="12">
      <c r="B109" s="241"/>
      <c r="C109" s="242"/>
      <c r="D109" s="228" t="s">
        <v>147</v>
      </c>
      <c r="E109" s="243" t="s">
        <v>19</v>
      </c>
      <c r="F109" s="244" t="s">
        <v>79</v>
      </c>
      <c r="G109" s="242"/>
      <c r="H109" s="245">
        <v>1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147</v>
      </c>
      <c r="AU109" s="251" t="s">
        <v>81</v>
      </c>
      <c r="AV109" s="13" t="s">
        <v>81</v>
      </c>
      <c r="AW109" s="13" t="s">
        <v>34</v>
      </c>
      <c r="AX109" s="13" t="s">
        <v>79</v>
      </c>
      <c r="AY109" s="251" t="s">
        <v>136</v>
      </c>
    </row>
    <row r="110" spans="2:65" s="1" customFormat="1" ht="14.4" customHeight="1">
      <c r="B110" s="39"/>
      <c r="C110" s="216" t="s">
        <v>189</v>
      </c>
      <c r="D110" s="216" t="s">
        <v>138</v>
      </c>
      <c r="E110" s="217" t="s">
        <v>1990</v>
      </c>
      <c r="F110" s="218" t="s">
        <v>1991</v>
      </c>
      <c r="G110" s="219" t="s">
        <v>1965</v>
      </c>
      <c r="H110" s="220">
        <v>1</v>
      </c>
      <c r="I110" s="221"/>
      <c r="J110" s="222">
        <f>ROUND(I110*H110,2)</f>
        <v>0</v>
      </c>
      <c r="K110" s="218" t="s">
        <v>19</v>
      </c>
      <c r="L110" s="44"/>
      <c r="M110" s="223" t="s">
        <v>19</v>
      </c>
      <c r="N110" s="224" t="s">
        <v>43</v>
      </c>
      <c r="O110" s="80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8" t="s">
        <v>1966</v>
      </c>
      <c r="AT110" s="18" t="s">
        <v>138</v>
      </c>
      <c r="AU110" s="18" t="s">
        <v>81</v>
      </c>
      <c r="AY110" s="18" t="s">
        <v>136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8" t="s">
        <v>79</v>
      </c>
      <c r="BK110" s="227">
        <f>ROUND(I110*H110,2)</f>
        <v>0</v>
      </c>
      <c r="BL110" s="18" t="s">
        <v>1966</v>
      </c>
      <c r="BM110" s="18" t="s">
        <v>1992</v>
      </c>
    </row>
    <row r="111" spans="2:47" s="1" customFormat="1" ht="12">
      <c r="B111" s="39"/>
      <c r="C111" s="40"/>
      <c r="D111" s="228" t="s">
        <v>145</v>
      </c>
      <c r="E111" s="40"/>
      <c r="F111" s="229" t="s">
        <v>1991</v>
      </c>
      <c r="G111" s="40"/>
      <c r="H111" s="40"/>
      <c r="I111" s="143"/>
      <c r="J111" s="40"/>
      <c r="K111" s="40"/>
      <c r="L111" s="44"/>
      <c r="M111" s="230"/>
      <c r="N111" s="80"/>
      <c r="O111" s="80"/>
      <c r="P111" s="80"/>
      <c r="Q111" s="80"/>
      <c r="R111" s="80"/>
      <c r="S111" s="80"/>
      <c r="T111" s="81"/>
      <c r="AT111" s="18" t="s">
        <v>145</v>
      </c>
      <c r="AU111" s="18" t="s">
        <v>81</v>
      </c>
    </row>
    <row r="112" spans="2:47" s="1" customFormat="1" ht="12">
      <c r="B112" s="39"/>
      <c r="C112" s="40"/>
      <c r="D112" s="228" t="s">
        <v>540</v>
      </c>
      <c r="E112" s="40"/>
      <c r="F112" s="273" t="s">
        <v>1993</v>
      </c>
      <c r="G112" s="40"/>
      <c r="H112" s="40"/>
      <c r="I112" s="143"/>
      <c r="J112" s="40"/>
      <c r="K112" s="40"/>
      <c r="L112" s="44"/>
      <c r="M112" s="230"/>
      <c r="N112" s="80"/>
      <c r="O112" s="80"/>
      <c r="P112" s="80"/>
      <c r="Q112" s="80"/>
      <c r="R112" s="80"/>
      <c r="S112" s="80"/>
      <c r="T112" s="81"/>
      <c r="AT112" s="18" t="s">
        <v>540</v>
      </c>
      <c r="AU112" s="18" t="s">
        <v>81</v>
      </c>
    </row>
    <row r="113" spans="2:51" s="13" customFormat="1" ht="12">
      <c r="B113" s="241"/>
      <c r="C113" s="242"/>
      <c r="D113" s="228" t="s">
        <v>147</v>
      </c>
      <c r="E113" s="243" t="s">
        <v>19</v>
      </c>
      <c r="F113" s="244" t="s">
        <v>79</v>
      </c>
      <c r="G113" s="242"/>
      <c r="H113" s="245">
        <v>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147</v>
      </c>
      <c r="AU113" s="251" t="s">
        <v>81</v>
      </c>
      <c r="AV113" s="13" t="s">
        <v>81</v>
      </c>
      <c r="AW113" s="13" t="s">
        <v>34</v>
      </c>
      <c r="AX113" s="13" t="s">
        <v>79</v>
      </c>
      <c r="AY113" s="251" t="s">
        <v>136</v>
      </c>
    </row>
    <row r="114" spans="2:65" s="1" customFormat="1" ht="14.4" customHeight="1">
      <c r="B114" s="39"/>
      <c r="C114" s="216" t="s">
        <v>197</v>
      </c>
      <c r="D114" s="216" t="s">
        <v>138</v>
      </c>
      <c r="E114" s="217" t="s">
        <v>1994</v>
      </c>
      <c r="F114" s="218" t="s">
        <v>1995</v>
      </c>
      <c r="G114" s="219" t="s">
        <v>1965</v>
      </c>
      <c r="H114" s="220">
        <v>1</v>
      </c>
      <c r="I114" s="221"/>
      <c r="J114" s="222">
        <f>ROUND(I114*H114,2)</f>
        <v>0</v>
      </c>
      <c r="K114" s="218" t="s">
        <v>19</v>
      </c>
      <c r="L114" s="44"/>
      <c r="M114" s="223" t="s">
        <v>19</v>
      </c>
      <c r="N114" s="224" t="s">
        <v>43</v>
      </c>
      <c r="O114" s="80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18" t="s">
        <v>1966</v>
      </c>
      <c r="AT114" s="18" t="s">
        <v>138</v>
      </c>
      <c r="AU114" s="18" t="s">
        <v>81</v>
      </c>
      <c r="AY114" s="18" t="s">
        <v>136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8" t="s">
        <v>79</v>
      </c>
      <c r="BK114" s="227">
        <f>ROUND(I114*H114,2)</f>
        <v>0</v>
      </c>
      <c r="BL114" s="18" t="s">
        <v>1966</v>
      </c>
      <c r="BM114" s="18" t="s">
        <v>1996</v>
      </c>
    </row>
    <row r="115" spans="2:47" s="1" customFormat="1" ht="12">
      <c r="B115" s="39"/>
      <c r="C115" s="40"/>
      <c r="D115" s="228" t="s">
        <v>145</v>
      </c>
      <c r="E115" s="40"/>
      <c r="F115" s="229" t="s">
        <v>1995</v>
      </c>
      <c r="G115" s="40"/>
      <c r="H115" s="40"/>
      <c r="I115" s="143"/>
      <c r="J115" s="40"/>
      <c r="K115" s="40"/>
      <c r="L115" s="44"/>
      <c r="M115" s="230"/>
      <c r="N115" s="80"/>
      <c r="O115" s="80"/>
      <c r="P115" s="80"/>
      <c r="Q115" s="80"/>
      <c r="R115" s="80"/>
      <c r="S115" s="80"/>
      <c r="T115" s="81"/>
      <c r="AT115" s="18" t="s">
        <v>145</v>
      </c>
      <c r="AU115" s="18" t="s">
        <v>81</v>
      </c>
    </row>
    <row r="116" spans="2:51" s="13" customFormat="1" ht="12">
      <c r="B116" s="241"/>
      <c r="C116" s="242"/>
      <c r="D116" s="228" t="s">
        <v>147</v>
      </c>
      <c r="E116" s="243" t="s">
        <v>19</v>
      </c>
      <c r="F116" s="244" t="s">
        <v>79</v>
      </c>
      <c r="G116" s="242"/>
      <c r="H116" s="245">
        <v>1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AT116" s="251" t="s">
        <v>147</v>
      </c>
      <c r="AU116" s="251" t="s">
        <v>81</v>
      </c>
      <c r="AV116" s="13" t="s">
        <v>81</v>
      </c>
      <c r="AW116" s="13" t="s">
        <v>34</v>
      </c>
      <c r="AX116" s="13" t="s">
        <v>79</v>
      </c>
      <c r="AY116" s="251" t="s">
        <v>136</v>
      </c>
    </row>
    <row r="117" spans="2:65" s="1" customFormat="1" ht="14.4" customHeight="1">
      <c r="B117" s="39"/>
      <c r="C117" s="216" t="s">
        <v>203</v>
      </c>
      <c r="D117" s="216" t="s">
        <v>138</v>
      </c>
      <c r="E117" s="217" t="s">
        <v>1997</v>
      </c>
      <c r="F117" s="218" t="s">
        <v>1998</v>
      </c>
      <c r="G117" s="219" t="s">
        <v>1965</v>
      </c>
      <c r="H117" s="220">
        <v>1</v>
      </c>
      <c r="I117" s="221"/>
      <c r="J117" s="222">
        <f>ROUND(I117*H117,2)</f>
        <v>0</v>
      </c>
      <c r="K117" s="218" t="s">
        <v>19</v>
      </c>
      <c r="L117" s="44"/>
      <c r="M117" s="223" t="s">
        <v>19</v>
      </c>
      <c r="N117" s="224" t="s">
        <v>43</v>
      </c>
      <c r="O117" s="80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AR117" s="18" t="s">
        <v>1966</v>
      </c>
      <c r="AT117" s="18" t="s">
        <v>138</v>
      </c>
      <c r="AU117" s="18" t="s">
        <v>81</v>
      </c>
      <c r="AY117" s="18" t="s">
        <v>136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8" t="s">
        <v>79</v>
      </c>
      <c r="BK117" s="227">
        <f>ROUND(I117*H117,2)</f>
        <v>0</v>
      </c>
      <c r="BL117" s="18" t="s">
        <v>1966</v>
      </c>
      <c r="BM117" s="18" t="s">
        <v>1999</v>
      </c>
    </row>
    <row r="118" spans="2:47" s="1" customFormat="1" ht="12">
      <c r="B118" s="39"/>
      <c r="C118" s="40"/>
      <c r="D118" s="228" t="s">
        <v>145</v>
      </c>
      <c r="E118" s="40"/>
      <c r="F118" s="229" t="s">
        <v>1998</v>
      </c>
      <c r="G118" s="40"/>
      <c r="H118" s="40"/>
      <c r="I118" s="143"/>
      <c r="J118" s="40"/>
      <c r="K118" s="40"/>
      <c r="L118" s="44"/>
      <c r="M118" s="230"/>
      <c r="N118" s="80"/>
      <c r="O118" s="80"/>
      <c r="P118" s="80"/>
      <c r="Q118" s="80"/>
      <c r="R118" s="80"/>
      <c r="S118" s="80"/>
      <c r="T118" s="81"/>
      <c r="AT118" s="18" t="s">
        <v>145</v>
      </c>
      <c r="AU118" s="18" t="s">
        <v>81</v>
      </c>
    </row>
    <row r="119" spans="2:47" s="1" customFormat="1" ht="12">
      <c r="B119" s="39"/>
      <c r="C119" s="40"/>
      <c r="D119" s="228" t="s">
        <v>540</v>
      </c>
      <c r="E119" s="40"/>
      <c r="F119" s="273" t="s">
        <v>2000</v>
      </c>
      <c r="G119" s="40"/>
      <c r="H119" s="40"/>
      <c r="I119" s="143"/>
      <c r="J119" s="40"/>
      <c r="K119" s="40"/>
      <c r="L119" s="44"/>
      <c r="M119" s="230"/>
      <c r="N119" s="80"/>
      <c r="O119" s="80"/>
      <c r="P119" s="80"/>
      <c r="Q119" s="80"/>
      <c r="R119" s="80"/>
      <c r="S119" s="80"/>
      <c r="T119" s="81"/>
      <c r="AT119" s="18" t="s">
        <v>540</v>
      </c>
      <c r="AU119" s="18" t="s">
        <v>81</v>
      </c>
    </row>
    <row r="120" spans="2:51" s="13" customFormat="1" ht="12">
      <c r="B120" s="241"/>
      <c r="C120" s="242"/>
      <c r="D120" s="228" t="s">
        <v>147</v>
      </c>
      <c r="E120" s="243" t="s">
        <v>19</v>
      </c>
      <c r="F120" s="244" t="s">
        <v>79</v>
      </c>
      <c r="G120" s="242"/>
      <c r="H120" s="245">
        <v>1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147</v>
      </c>
      <c r="AU120" s="251" t="s">
        <v>81</v>
      </c>
      <c r="AV120" s="13" t="s">
        <v>81</v>
      </c>
      <c r="AW120" s="13" t="s">
        <v>34</v>
      </c>
      <c r="AX120" s="13" t="s">
        <v>79</v>
      </c>
      <c r="AY120" s="251" t="s">
        <v>136</v>
      </c>
    </row>
    <row r="121" spans="2:63" s="11" customFormat="1" ht="22.8" customHeight="1">
      <c r="B121" s="200"/>
      <c r="C121" s="201"/>
      <c r="D121" s="202" t="s">
        <v>71</v>
      </c>
      <c r="E121" s="214" t="s">
        <v>2001</v>
      </c>
      <c r="F121" s="214" t="s">
        <v>2002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SUM(P122:P125)</f>
        <v>0</v>
      </c>
      <c r="Q121" s="208"/>
      <c r="R121" s="209">
        <f>SUM(R122:R125)</f>
        <v>0</v>
      </c>
      <c r="S121" s="208"/>
      <c r="T121" s="210">
        <f>SUM(T122:T125)</f>
        <v>0</v>
      </c>
      <c r="AR121" s="211" t="s">
        <v>173</v>
      </c>
      <c r="AT121" s="212" t="s">
        <v>71</v>
      </c>
      <c r="AU121" s="212" t="s">
        <v>79</v>
      </c>
      <c r="AY121" s="211" t="s">
        <v>136</v>
      </c>
      <c r="BK121" s="213">
        <f>SUM(BK122:BK125)</f>
        <v>0</v>
      </c>
    </row>
    <row r="122" spans="2:65" s="1" customFormat="1" ht="14.4" customHeight="1">
      <c r="B122" s="39"/>
      <c r="C122" s="216" t="s">
        <v>210</v>
      </c>
      <c r="D122" s="216" t="s">
        <v>138</v>
      </c>
      <c r="E122" s="217" t="s">
        <v>2003</v>
      </c>
      <c r="F122" s="218" t="s">
        <v>2004</v>
      </c>
      <c r="G122" s="219" t="s">
        <v>1965</v>
      </c>
      <c r="H122" s="220">
        <v>1</v>
      </c>
      <c r="I122" s="221"/>
      <c r="J122" s="222">
        <f>ROUND(I122*H122,2)</f>
        <v>0</v>
      </c>
      <c r="K122" s="218" t="s">
        <v>19</v>
      </c>
      <c r="L122" s="44"/>
      <c r="M122" s="223" t="s">
        <v>19</v>
      </c>
      <c r="N122" s="224" t="s">
        <v>43</v>
      </c>
      <c r="O122" s="80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AR122" s="18" t="s">
        <v>1966</v>
      </c>
      <c r="AT122" s="18" t="s">
        <v>138</v>
      </c>
      <c r="AU122" s="18" t="s">
        <v>81</v>
      </c>
      <c r="AY122" s="18" t="s">
        <v>136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8" t="s">
        <v>79</v>
      </c>
      <c r="BK122" s="227">
        <f>ROUND(I122*H122,2)</f>
        <v>0</v>
      </c>
      <c r="BL122" s="18" t="s">
        <v>1966</v>
      </c>
      <c r="BM122" s="18" t="s">
        <v>2005</v>
      </c>
    </row>
    <row r="123" spans="2:47" s="1" customFormat="1" ht="12">
      <c r="B123" s="39"/>
      <c r="C123" s="40"/>
      <c r="D123" s="228" t="s">
        <v>145</v>
      </c>
      <c r="E123" s="40"/>
      <c r="F123" s="229" t="s">
        <v>2006</v>
      </c>
      <c r="G123" s="40"/>
      <c r="H123" s="40"/>
      <c r="I123" s="143"/>
      <c r="J123" s="40"/>
      <c r="K123" s="40"/>
      <c r="L123" s="44"/>
      <c r="M123" s="230"/>
      <c r="N123" s="80"/>
      <c r="O123" s="80"/>
      <c r="P123" s="80"/>
      <c r="Q123" s="80"/>
      <c r="R123" s="80"/>
      <c r="S123" s="80"/>
      <c r="T123" s="81"/>
      <c r="AT123" s="18" t="s">
        <v>145</v>
      </c>
      <c r="AU123" s="18" t="s">
        <v>81</v>
      </c>
    </row>
    <row r="124" spans="2:47" s="1" customFormat="1" ht="12">
      <c r="B124" s="39"/>
      <c r="C124" s="40"/>
      <c r="D124" s="228" t="s">
        <v>540</v>
      </c>
      <c r="E124" s="40"/>
      <c r="F124" s="273" t="s">
        <v>2007</v>
      </c>
      <c r="G124" s="40"/>
      <c r="H124" s="40"/>
      <c r="I124" s="143"/>
      <c r="J124" s="40"/>
      <c r="K124" s="40"/>
      <c r="L124" s="44"/>
      <c r="M124" s="230"/>
      <c r="N124" s="80"/>
      <c r="O124" s="80"/>
      <c r="P124" s="80"/>
      <c r="Q124" s="80"/>
      <c r="R124" s="80"/>
      <c r="S124" s="80"/>
      <c r="T124" s="81"/>
      <c r="AT124" s="18" t="s">
        <v>540</v>
      </c>
      <c r="AU124" s="18" t="s">
        <v>81</v>
      </c>
    </row>
    <row r="125" spans="2:51" s="13" customFormat="1" ht="12">
      <c r="B125" s="241"/>
      <c r="C125" s="242"/>
      <c r="D125" s="228" t="s">
        <v>147</v>
      </c>
      <c r="E125" s="243" t="s">
        <v>19</v>
      </c>
      <c r="F125" s="244" t="s">
        <v>79</v>
      </c>
      <c r="G125" s="242"/>
      <c r="H125" s="245">
        <v>1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147</v>
      </c>
      <c r="AU125" s="251" t="s">
        <v>81</v>
      </c>
      <c r="AV125" s="13" t="s">
        <v>81</v>
      </c>
      <c r="AW125" s="13" t="s">
        <v>34</v>
      </c>
      <c r="AX125" s="13" t="s">
        <v>79</v>
      </c>
      <c r="AY125" s="251" t="s">
        <v>136</v>
      </c>
    </row>
    <row r="126" spans="2:63" s="11" customFormat="1" ht="22.8" customHeight="1">
      <c r="B126" s="200"/>
      <c r="C126" s="201"/>
      <c r="D126" s="202" t="s">
        <v>71</v>
      </c>
      <c r="E126" s="214" t="s">
        <v>2008</v>
      </c>
      <c r="F126" s="214" t="s">
        <v>2009</v>
      </c>
      <c r="G126" s="201"/>
      <c r="H126" s="201"/>
      <c r="I126" s="204"/>
      <c r="J126" s="215">
        <f>BK126</f>
        <v>0</v>
      </c>
      <c r="K126" s="201"/>
      <c r="L126" s="206"/>
      <c r="M126" s="207"/>
      <c r="N126" s="208"/>
      <c r="O126" s="208"/>
      <c r="P126" s="209">
        <f>SUM(P127:P155)</f>
        <v>0</v>
      </c>
      <c r="Q126" s="208"/>
      <c r="R126" s="209">
        <f>SUM(R127:R155)</f>
        <v>0</v>
      </c>
      <c r="S126" s="208"/>
      <c r="T126" s="210">
        <f>SUM(T127:T155)</f>
        <v>0</v>
      </c>
      <c r="AR126" s="211" t="s">
        <v>173</v>
      </c>
      <c r="AT126" s="212" t="s">
        <v>71</v>
      </c>
      <c r="AU126" s="212" t="s">
        <v>79</v>
      </c>
      <c r="AY126" s="211" t="s">
        <v>136</v>
      </c>
      <c r="BK126" s="213">
        <f>SUM(BK127:BK155)</f>
        <v>0</v>
      </c>
    </row>
    <row r="127" spans="2:65" s="1" customFormat="1" ht="14.4" customHeight="1">
      <c r="B127" s="39"/>
      <c r="C127" s="216" t="s">
        <v>219</v>
      </c>
      <c r="D127" s="216" t="s">
        <v>138</v>
      </c>
      <c r="E127" s="217" t="s">
        <v>2010</v>
      </c>
      <c r="F127" s="218" t="s">
        <v>2011</v>
      </c>
      <c r="G127" s="219" t="s">
        <v>1965</v>
      </c>
      <c r="H127" s="220">
        <v>1</v>
      </c>
      <c r="I127" s="221"/>
      <c r="J127" s="222">
        <f>ROUND(I127*H127,2)</f>
        <v>0</v>
      </c>
      <c r="K127" s="218" t="s">
        <v>19</v>
      </c>
      <c r="L127" s="44"/>
      <c r="M127" s="223" t="s">
        <v>19</v>
      </c>
      <c r="N127" s="224" t="s">
        <v>43</v>
      </c>
      <c r="O127" s="80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18" t="s">
        <v>1966</v>
      </c>
      <c r="AT127" s="18" t="s">
        <v>138</v>
      </c>
      <c r="AU127" s="18" t="s">
        <v>81</v>
      </c>
      <c r="AY127" s="18" t="s">
        <v>136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8" t="s">
        <v>79</v>
      </c>
      <c r="BK127" s="227">
        <f>ROUND(I127*H127,2)</f>
        <v>0</v>
      </c>
      <c r="BL127" s="18" t="s">
        <v>1966</v>
      </c>
      <c r="BM127" s="18" t="s">
        <v>2012</v>
      </c>
    </row>
    <row r="128" spans="2:47" s="1" customFormat="1" ht="12">
      <c r="B128" s="39"/>
      <c r="C128" s="40"/>
      <c r="D128" s="228" t="s">
        <v>145</v>
      </c>
      <c r="E128" s="40"/>
      <c r="F128" s="229" t="s">
        <v>2011</v>
      </c>
      <c r="G128" s="40"/>
      <c r="H128" s="40"/>
      <c r="I128" s="143"/>
      <c r="J128" s="40"/>
      <c r="K128" s="40"/>
      <c r="L128" s="44"/>
      <c r="M128" s="230"/>
      <c r="N128" s="80"/>
      <c r="O128" s="80"/>
      <c r="P128" s="80"/>
      <c r="Q128" s="80"/>
      <c r="R128" s="80"/>
      <c r="S128" s="80"/>
      <c r="T128" s="81"/>
      <c r="AT128" s="18" t="s">
        <v>145</v>
      </c>
      <c r="AU128" s="18" t="s">
        <v>81</v>
      </c>
    </row>
    <row r="129" spans="2:47" s="1" customFormat="1" ht="12">
      <c r="B129" s="39"/>
      <c r="C129" s="40"/>
      <c r="D129" s="228" t="s">
        <v>540</v>
      </c>
      <c r="E129" s="40"/>
      <c r="F129" s="273" t="s">
        <v>2013</v>
      </c>
      <c r="G129" s="40"/>
      <c r="H129" s="40"/>
      <c r="I129" s="143"/>
      <c r="J129" s="40"/>
      <c r="K129" s="40"/>
      <c r="L129" s="44"/>
      <c r="M129" s="230"/>
      <c r="N129" s="80"/>
      <c r="O129" s="80"/>
      <c r="P129" s="80"/>
      <c r="Q129" s="80"/>
      <c r="R129" s="80"/>
      <c r="S129" s="80"/>
      <c r="T129" s="81"/>
      <c r="AT129" s="18" t="s">
        <v>540</v>
      </c>
      <c r="AU129" s="18" t="s">
        <v>81</v>
      </c>
    </row>
    <row r="130" spans="2:51" s="13" customFormat="1" ht="12">
      <c r="B130" s="241"/>
      <c r="C130" s="242"/>
      <c r="D130" s="228" t="s">
        <v>147</v>
      </c>
      <c r="E130" s="243" t="s">
        <v>19</v>
      </c>
      <c r="F130" s="244" t="s">
        <v>79</v>
      </c>
      <c r="G130" s="242"/>
      <c r="H130" s="245">
        <v>1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147</v>
      </c>
      <c r="AU130" s="251" t="s">
        <v>81</v>
      </c>
      <c r="AV130" s="13" t="s">
        <v>81</v>
      </c>
      <c r="AW130" s="13" t="s">
        <v>34</v>
      </c>
      <c r="AX130" s="13" t="s">
        <v>79</v>
      </c>
      <c r="AY130" s="251" t="s">
        <v>136</v>
      </c>
    </row>
    <row r="131" spans="2:65" s="1" customFormat="1" ht="14.4" customHeight="1">
      <c r="B131" s="39"/>
      <c r="C131" s="216" t="s">
        <v>234</v>
      </c>
      <c r="D131" s="216" t="s">
        <v>138</v>
      </c>
      <c r="E131" s="217" t="s">
        <v>2014</v>
      </c>
      <c r="F131" s="218" t="s">
        <v>2015</v>
      </c>
      <c r="G131" s="219" t="s">
        <v>1965</v>
      </c>
      <c r="H131" s="220">
        <v>1</v>
      </c>
      <c r="I131" s="221"/>
      <c r="J131" s="222">
        <f>ROUND(I131*H131,2)</f>
        <v>0</v>
      </c>
      <c r="K131" s="218" t="s">
        <v>19</v>
      </c>
      <c r="L131" s="44"/>
      <c r="M131" s="223" t="s">
        <v>19</v>
      </c>
      <c r="N131" s="224" t="s">
        <v>43</v>
      </c>
      <c r="O131" s="80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AR131" s="18" t="s">
        <v>1966</v>
      </c>
      <c r="AT131" s="18" t="s">
        <v>138</v>
      </c>
      <c r="AU131" s="18" t="s">
        <v>81</v>
      </c>
      <c r="AY131" s="18" t="s">
        <v>136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8" t="s">
        <v>79</v>
      </c>
      <c r="BK131" s="227">
        <f>ROUND(I131*H131,2)</f>
        <v>0</v>
      </c>
      <c r="BL131" s="18" t="s">
        <v>1966</v>
      </c>
      <c r="BM131" s="18" t="s">
        <v>2016</v>
      </c>
    </row>
    <row r="132" spans="2:47" s="1" customFormat="1" ht="12">
      <c r="B132" s="39"/>
      <c r="C132" s="40"/>
      <c r="D132" s="228" t="s">
        <v>145</v>
      </c>
      <c r="E132" s="40"/>
      <c r="F132" s="229" t="s">
        <v>2017</v>
      </c>
      <c r="G132" s="40"/>
      <c r="H132" s="40"/>
      <c r="I132" s="143"/>
      <c r="J132" s="40"/>
      <c r="K132" s="40"/>
      <c r="L132" s="44"/>
      <c r="M132" s="230"/>
      <c r="N132" s="80"/>
      <c r="O132" s="80"/>
      <c r="P132" s="80"/>
      <c r="Q132" s="80"/>
      <c r="R132" s="80"/>
      <c r="S132" s="80"/>
      <c r="T132" s="81"/>
      <c r="AT132" s="18" t="s">
        <v>145</v>
      </c>
      <c r="AU132" s="18" t="s">
        <v>81</v>
      </c>
    </row>
    <row r="133" spans="2:51" s="13" customFormat="1" ht="12">
      <c r="B133" s="241"/>
      <c r="C133" s="242"/>
      <c r="D133" s="228" t="s">
        <v>147</v>
      </c>
      <c r="E133" s="243" t="s">
        <v>19</v>
      </c>
      <c r="F133" s="244" t="s">
        <v>79</v>
      </c>
      <c r="G133" s="242"/>
      <c r="H133" s="245">
        <v>1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AT133" s="251" t="s">
        <v>147</v>
      </c>
      <c r="AU133" s="251" t="s">
        <v>81</v>
      </c>
      <c r="AV133" s="13" t="s">
        <v>81</v>
      </c>
      <c r="AW133" s="13" t="s">
        <v>34</v>
      </c>
      <c r="AX133" s="13" t="s">
        <v>79</v>
      </c>
      <c r="AY133" s="251" t="s">
        <v>136</v>
      </c>
    </row>
    <row r="134" spans="2:65" s="1" customFormat="1" ht="14.4" customHeight="1">
      <c r="B134" s="39"/>
      <c r="C134" s="216" t="s">
        <v>242</v>
      </c>
      <c r="D134" s="216" t="s">
        <v>138</v>
      </c>
      <c r="E134" s="217" t="s">
        <v>2018</v>
      </c>
      <c r="F134" s="218" t="s">
        <v>2019</v>
      </c>
      <c r="G134" s="219" t="s">
        <v>1965</v>
      </c>
      <c r="H134" s="220">
        <v>1</v>
      </c>
      <c r="I134" s="221"/>
      <c r="J134" s="222">
        <f>ROUND(I134*H134,2)</f>
        <v>0</v>
      </c>
      <c r="K134" s="218" t="s">
        <v>19</v>
      </c>
      <c r="L134" s="44"/>
      <c r="M134" s="223" t="s">
        <v>19</v>
      </c>
      <c r="N134" s="224" t="s">
        <v>43</v>
      </c>
      <c r="O134" s="80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8" t="s">
        <v>1966</v>
      </c>
      <c r="AT134" s="18" t="s">
        <v>138</v>
      </c>
      <c r="AU134" s="18" t="s">
        <v>81</v>
      </c>
      <c r="AY134" s="18" t="s">
        <v>136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8" t="s">
        <v>79</v>
      </c>
      <c r="BK134" s="227">
        <f>ROUND(I134*H134,2)</f>
        <v>0</v>
      </c>
      <c r="BL134" s="18" t="s">
        <v>1966</v>
      </c>
      <c r="BM134" s="18" t="s">
        <v>2020</v>
      </c>
    </row>
    <row r="135" spans="2:47" s="1" customFormat="1" ht="12">
      <c r="B135" s="39"/>
      <c r="C135" s="40"/>
      <c r="D135" s="228" t="s">
        <v>145</v>
      </c>
      <c r="E135" s="40"/>
      <c r="F135" s="229" t="s">
        <v>2019</v>
      </c>
      <c r="G135" s="40"/>
      <c r="H135" s="40"/>
      <c r="I135" s="143"/>
      <c r="J135" s="40"/>
      <c r="K135" s="40"/>
      <c r="L135" s="44"/>
      <c r="M135" s="230"/>
      <c r="N135" s="80"/>
      <c r="O135" s="80"/>
      <c r="P135" s="80"/>
      <c r="Q135" s="80"/>
      <c r="R135" s="80"/>
      <c r="S135" s="80"/>
      <c r="T135" s="81"/>
      <c r="AT135" s="18" t="s">
        <v>145</v>
      </c>
      <c r="AU135" s="18" t="s">
        <v>81</v>
      </c>
    </row>
    <row r="136" spans="2:47" s="1" customFormat="1" ht="12">
      <c r="B136" s="39"/>
      <c r="C136" s="40"/>
      <c r="D136" s="228" t="s">
        <v>540</v>
      </c>
      <c r="E136" s="40"/>
      <c r="F136" s="273" t="s">
        <v>2021</v>
      </c>
      <c r="G136" s="40"/>
      <c r="H136" s="40"/>
      <c r="I136" s="143"/>
      <c r="J136" s="40"/>
      <c r="K136" s="40"/>
      <c r="L136" s="44"/>
      <c r="M136" s="230"/>
      <c r="N136" s="80"/>
      <c r="O136" s="80"/>
      <c r="P136" s="80"/>
      <c r="Q136" s="80"/>
      <c r="R136" s="80"/>
      <c r="S136" s="80"/>
      <c r="T136" s="81"/>
      <c r="AT136" s="18" t="s">
        <v>540</v>
      </c>
      <c r="AU136" s="18" t="s">
        <v>81</v>
      </c>
    </row>
    <row r="137" spans="2:51" s="13" customFormat="1" ht="12">
      <c r="B137" s="241"/>
      <c r="C137" s="242"/>
      <c r="D137" s="228" t="s">
        <v>147</v>
      </c>
      <c r="E137" s="243" t="s">
        <v>19</v>
      </c>
      <c r="F137" s="244" t="s">
        <v>79</v>
      </c>
      <c r="G137" s="242"/>
      <c r="H137" s="245">
        <v>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147</v>
      </c>
      <c r="AU137" s="251" t="s">
        <v>81</v>
      </c>
      <c r="AV137" s="13" t="s">
        <v>81</v>
      </c>
      <c r="AW137" s="13" t="s">
        <v>34</v>
      </c>
      <c r="AX137" s="13" t="s">
        <v>79</v>
      </c>
      <c r="AY137" s="251" t="s">
        <v>136</v>
      </c>
    </row>
    <row r="138" spans="2:65" s="1" customFormat="1" ht="14.4" customHeight="1">
      <c r="B138" s="39"/>
      <c r="C138" s="216" t="s">
        <v>249</v>
      </c>
      <c r="D138" s="216" t="s">
        <v>138</v>
      </c>
      <c r="E138" s="217" t="s">
        <v>2022</v>
      </c>
      <c r="F138" s="218" t="s">
        <v>2023</v>
      </c>
      <c r="G138" s="219" t="s">
        <v>1965</v>
      </c>
      <c r="H138" s="220">
        <v>1</v>
      </c>
      <c r="I138" s="221"/>
      <c r="J138" s="222">
        <f>ROUND(I138*H138,2)</f>
        <v>0</v>
      </c>
      <c r="K138" s="218" t="s">
        <v>19</v>
      </c>
      <c r="L138" s="44"/>
      <c r="M138" s="223" t="s">
        <v>19</v>
      </c>
      <c r="N138" s="224" t="s">
        <v>43</v>
      </c>
      <c r="O138" s="80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AR138" s="18" t="s">
        <v>1966</v>
      </c>
      <c r="AT138" s="18" t="s">
        <v>138</v>
      </c>
      <c r="AU138" s="18" t="s">
        <v>81</v>
      </c>
      <c r="AY138" s="18" t="s">
        <v>136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8" t="s">
        <v>79</v>
      </c>
      <c r="BK138" s="227">
        <f>ROUND(I138*H138,2)</f>
        <v>0</v>
      </c>
      <c r="BL138" s="18" t="s">
        <v>1966</v>
      </c>
      <c r="BM138" s="18" t="s">
        <v>2024</v>
      </c>
    </row>
    <row r="139" spans="2:47" s="1" customFormat="1" ht="12">
      <c r="B139" s="39"/>
      <c r="C139" s="40"/>
      <c r="D139" s="228" t="s">
        <v>145</v>
      </c>
      <c r="E139" s="40"/>
      <c r="F139" s="229" t="s">
        <v>2023</v>
      </c>
      <c r="G139" s="40"/>
      <c r="H139" s="40"/>
      <c r="I139" s="143"/>
      <c r="J139" s="40"/>
      <c r="K139" s="40"/>
      <c r="L139" s="44"/>
      <c r="M139" s="230"/>
      <c r="N139" s="80"/>
      <c r="O139" s="80"/>
      <c r="P139" s="80"/>
      <c r="Q139" s="80"/>
      <c r="R139" s="80"/>
      <c r="S139" s="80"/>
      <c r="T139" s="81"/>
      <c r="AT139" s="18" t="s">
        <v>145</v>
      </c>
      <c r="AU139" s="18" t="s">
        <v>81</v>
      </c>
    </row>
    <row r="140" spans="2:47" s="1" customFormat="1" ht="12">
      <c r="B140" s="39"/>
      <c r="C140" s="40"/>
      <c r="D140" s="228" t="s">
        <v>540</v>
      </c>
      <c r="E140" s="40"/>
      <c r="F140" s="273" t="s">
        <v>2025</v>
      </c>
      <c r="G140" s="40"/>
      <c r="H140" s="40"/>
      <c r="I140" s="143"/>
      <c r="J140" s="40"/>
      <c r="K140" s="40"/>
      <c r="L140" s="44"/>
      <c r="M140" s="230"/>
      <c r="N140" s="80"/>
      <c r="O140" s="80"/>
      <c r="P140" s="80"/>
      <c r="Q140" s="80"/>
      <c r="R140" s="80"/>
      <c r="S140" s="80"/>
      <c r="T140" s="81"/>
      <c r="AT140" s="18" t="s">
        <v>540</v>
      </c>
      <c r="AU140" s="18" t="s">
        <v>81</v>
      </c>
    </row>
    <row r="141" spans="2:51" s="13" customFormat="1" ht="12">
      <c r="B141" s="241"/>
      <c r="C141" s="242"/>
      <c r="D141" s="228" t="s">
        <v>147</v>
      </c>
      <c r="E141" s="243" t="s">
        <v>19</v>
      </c>
      <c r="F141" s="244" t="s">
        <v>79</v>
      </c>
      <c r="G141" s="242"/>
      <c r="H141" s="245">
        <v>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147</v>
      </c>
      <c r="AU141" s="251" t="s">
        <v>81</v>
      </c>
      <c r="AV141" s="13" t="s">
        <v>81</v>
      </c>
      <c r="AW141" s="13" t="s">
        <v>34</v>
      </c>
      <c r="AX141" s="13" t="s">
        <v>79</v>
      </c>
      <c r="AY141" s="251" t="s">
        <v>136</v>
      </c>
    </row>
    <row r="142" spans="2:65" s="1" customFormat="1" ht="14.4" customHeight="1">
      <c r="B142" s="39"/>
      <c r="C142" s="216" t="s">
        <v>8</v>
      </c>
      <c r="D142" s="216" t="s">
        <v>138</v>
      </c>
      <c r="E142" s="217" t="s">
        <v>2026</v>
      </c>
      <c r="F142" s="218" t="s">
        <v>2027</v>
      </c>
      <c r="G142" s="219" t="s">
        <v>1965</v>
      </c>
      <c r="H142" s="220">
        <v>1</v>
      </c>
      <c r="I142" s="221"/>
      <c r="J142" s="222">
        <f>ROUND(I142*H142,2)</f>
        <v>0</v>
      </c>
      <c r="K142" s="218" t="s">
        <v>19</v>
      </c>
      <c r="L142" s="44"/>
      <c r="M142" s="223" t="s">
        <v>19</v>
      </c>
      <c r="N142" s="224" t="s">
        <v>43</v>
      </c>
      <c r="O142" s="80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AR142" s="18" t="s">
        <v>1966</v>
      </c>
      <c r="AT142" s="18" t="s">
        <v>138</v>
      </c>
      <c r="AU142" s="18" t="s">
        <v>81</v>
      </c>
      <c r="AY142" s="18" t="s">
        <v>136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8" t="s">
        <v>79</v>
      </c>
      <c r="BK142" s="227">
        <f>ROUND(I142*H142,2)</f>
        <v>0</v>
      </c>
      <c r="BL142" s="18" t="s">
        <v>1966</v>
      </c>
      <c r="BM142" s="18" t="s">
        <v>2028</v>
      </c>
    </row>
    <row r="143" spans="2:47" s="1" customFormat="1" ht="12">
      <c r="B143" s="39"/>
      <c r="C143" s="40"/>
      <c r="D143" s="228" t="s">
        <v>145</v>
      </c>
      <c r="E143" s="40"/>
      <c r="F143" s="229" t="s">
        <v>2027</v>
      </c>
      <c r="G143" s="40"/>
      <c r="H143" s="40"/>
      <c r="I143" s="143"/>
      <c r="J143" s="40"/>
      <c r="K143" s="40"/>
      <c r="L143" s="44"/>
      <c r="M143" s="230"/>
      <c r="N143" s="80"/>
      <c r="O143" s="80"/>
      <c r="P143" s="80"/>
      <c r="Q143" s="80"/>
      <c r="R143" s="80"/>
      <c r="S143" s="80"/>
      <c r="T143" s="81"/>
      <c r="AT143" s="18" t="s">
        <v>145</v>
      </c>
      <c r="AU143" s="18" t="s">
        <v>81</v>
      </c>
    </row>
    <row r="144" spans="2:47" s="1" customFormat="1" ht="12">
      <c r="B144" s="39"/>
      <c r="C144" s="40"/>
      <c r="D144" s="228" t="s">
        <v>540</v>
      </c>
      <c r="E144" s="40"/>
      <c r="F144" s="273" t="s">
        <v>2029</v>
      </c>
      <c r="G144" s="40"/>
      <c r="H144" s="40"/>
      <c r="I144" s="143"/>
      <c r="J144" s="40"/>
      <c r="K144" s="40"/>
      <c r="L144" s="44"/>
      <c r="M144" s="230"/>
      <c r="N144" s="80"/>
      <c r="O144" s="80"/>
      <c r="P144" s="80"/>
      <c r="Q144" s="80"/>
      <c r="R144" s="80"/>
      <c r="S144" s="80"/>
      <c r="T144" s="81"/>
      <c r="AT144" s="18" t="s">
        <v>540</v>
      </c>
      <c r="AU144" s="18" t="s">
        <v>81</v>
      </c>
    </row>
    <row r="145" spans="2:51" s="13" customFormat="1" ht="12">
      <c r="B145" s="241"/>
      <c r="C145" s="242"/>
      <c r="D145" s="228" t="s">
        <v>147</v>
      </c>
      <c r="E145" s="243" t="s">
        <v>19</v>
      </c>
      <c r="F145" s="244" t="s">
        <v>79</v>
      </c>
      <c r="G145" s="242"/>
      <c r="H145" s="245">
        <v>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147</v>
      </c>
      <c r="AU145" s="251" t="s">
        <v>81</v>
      </c>
      <c r="AV145" s="13" t="s">
        <v>81</v>
      </c>
      <c r="AW145" s="13" t="s">
        <v>34</v>
      </c>
      <c r="AX145" s="13" t="s">
        <v>79</v>
      </c>
      <c r="AY145" s="251" t="s">
        <v>136</v>
      </c>
    </row>
    <row r="146" spans="2:65" s="1" customFormat="1" ht="14.4" customHeight="1">
      <c r="B146" s="39"/>
      <c r="C146" s="216" t="s">
        <v>263</v>
      </c>
      <c r="D146" s="216" t="s">
        <v>138</v>
      </c>
      <c r="E146" s="217" t="s">
        <v>2030</v>
      </c>
      <c r="F146" s="218" t="s">
        <v>2031</v>
      </c>
      <c r="G146" s="219" t="s">
        <v>2032</v>
      </c>
      <c r="H146" s="220">
        <v>1</v>
      </c>
      <c r="I146" s="221"/>
      <c r="J146" s="222">
        <f>ROUND(I146*H146,2)</f>
        <v>0</v>
      </c>
      <c r="K146" s="218" t="s">
        <v>19</v>
      </c>
      <c r="L146" s="44"/>
      <c r="M146" s="223" t="s">
        <v>19</v>
      </c>
      <c r="N146" s="224" t="s">
        <v>43</v>
      </c>
      <c r="O146" s="80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18" t="s">
        <v>1966</v>
      </c>
      <c r="AT146" s="18" t="s">
        <v>138</v>
      </c>
      <c r="AU146" s="18" t="s">
        <v>81</v>
      </c>
      <c r="AY146" s="18" t="s">
        <v>136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8" t="s">
        <v>79</v>
      </c>
      <c r="BK146" s="227">
        <f>ROUND(I146*H146,2)</f>
        <v>0</v>
      </c>
      <c r="BL146" s="18" t="s">
        <v>1966</v>
      </c>
      <c r="BM146" s="18" t="s">
        <v>2033</v>
      </c>
    </row>
    <row r="147" spans="2:47" s="1" customFormat="1" ht="12">
      <c r="B147" s="39"/>
      <c r="C147" s="40"/>
      <c r="D147" s="228" t="s">
        <v>145</v>
      </c>
      <c r="E147" s="40"/>
      <c r="F147" s="229" t="s">
        <v>2031</v>
      </c>
      <c r="G147" s="40"/>
      <c r="H147" s="40"/>
      <c r="I147" s="143"/>
      <c r="J147" s="40"/>
      <c r="K147" s="40"/>
      <c r="L147" s="44"/>
      <c r="M147" s="230"/>
      <c r="N147" s="80"/>
      <c r="O147" s="80"/>
      <c r="P147" s="80"/>
      <c r="Q147" s="80"/>
      <c r="R147" s="80"/>
      <c r="S147" s="80"/>
      <c r="T147" s="81"/>
      <c r="AT147" s="18" t="s">
        <v>145</v>
      </c>
      <c r="AU147" s="18" t="s">
        <v>81</v>
      </c>
    </row>
    <row r="148" spans="2:47" s="1" customFormat="1" ht="12">
      <c r="B148" s="39"/>
      <c r="C148" s="40"/>
      <c r="D148" s="228" t="s">
        <v>540</v>
      </c>
      <c r="E148" s="40"/>
      <c r="F148" s="273" t="s">
        <v>2034</v>
      </c>
      <c r="G148" s="40"/>
      <c r="H148" s="40"/>
      <c r="I148" s="143"/>
      <c r="J148" s="40"/>
      <c r="K148" s="40"/>
      <c r="L148" s="44"/>
      <c r="M148" s="230"/>
      <c r="N148" s="80"/>
      <c r="O148" s="80"/>
      <c r="P148" s="80"/>
      <c r="Q148" s="80"/>
      <c r="R148" s="80"/>
      <c r="S148" s="80"/>
      <c r="T148" s="81"/>
      <c r="AT148" s="18" t="s">
        <v>540</v>
      </c>
      <c r="AU148" s="18" t="s">
        <v>81</v>
      </c>
    </row>
    <row r="149" spans="2:51" s="13" customFormat="1" ht="12">
      <c r="B149" s="241"/>
      <c r="C149" s="242"/>
      <c r="D149" s="228" t="s">
        <v>147</v>
      </c>
      <c r="E149" s="243" t="s">
        <v>19</v>
      </c>
      <c r="F149" s="244" t="s">
        <v>79</v>
      </c>
      <c r="G149" s="242"/>
      <c r="H149" s="245">
        <v>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147</v>
      </c>
      <c r="AU149" s="251" t="s">
        <v>81</v>
      </c>
      <c r="AV149" s="13" t="s">
        <v>81</v>
      </c>
      <c r="AW149" s="13" t="s">
        <v>34</v>
      </c>
      <c r="AX149" s="13" t="s">
        <v>72</v>
      </c>
      <c r="AY149" s="251" t="s">
        <v>136</v>
      </c>
    </row>
    <row r="150" spans="2:51" s="14" customFormat="1" ht="12">
      <c r="B150" s="252"/>
      <c r="C150" s="253"/>
      <c r="D150" s="228" t="s">
        <v>147</v>
      </c>
      <c r="E150" s="254" t="s">
        <v>19</v>
      </c>
      <c r="F150" s="255" t="s">
        <v>150</v>
      </c>
      <c r="G150" s="253"/>
      <c r="H150" s="256">
        <v>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147</v>
      </c>
      <c r="AU150" s="262" t="s">
        <v>81</v>
      </c>
      <c r="AV150" s="14" t="s">
        <v>143</v>
      </c>
      <c r="AW150" s="14" t="s">
        <v>34</v>
      </c>
      <c r="AX150" s="14" t="s">
        <v>79</v>
      </c>
      <c r="AY150" s="262" t="s">
        <v>136</v>
      </c>
    </row>
    <row r="151" spans="2:65" s="1" customFormat="1" ht="14.4" customHeight="1">
      <c r="B151" s="39"/>
      <c r="C151" s="216" t="s">
        <v>274</v>
      </c>
      <c r="D151" s="216" t="s">
        <v>138</v>
      </c>
      <c r="E151" s="217" t="s">
        <v>2035</v>
      </c>
      <c r="F151" s="218" t="s">
        <v>2036</v>
      </c>
      <c r="G151" s="219" t="s">
        <v>2032</v>
      </c>
      <c r="H151" s="220">
        <v>1</v>
      </c>
      <c r="I151" s="221"/>
      <c r="J151" s="222">
        <f>ROUND(I151*H151,2)</f>
        <v>0</v>
      </c>
      <c r="K151" s="218" t="s">
        <v>19</v>
      </c>
      <c r="L151" s="44"/>
      <c r="M151" s="223" t="s">
        <v>19</v>
      </c>
      <c r="N151" s="224" t="s">
        <v>43</v>
      </c>
      <c r="O151" s="8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8" t="s">
        <v>1966</v>
      </c>
      <c r="AT151" s="18" t="s">
        <v>138</v>
      </c>
      <c r="AU151" s="18" t="s">
        <v>81</v>
      </c>
      <c r="AY151" s="18" t="s">
        <v>136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8" t="s">
        <v>79</v>
      </c>
      <c r="BK151" s="227">
        <f>ROUND(I151*H151,2)</f>
        <v>0</v>
      </c>
      <c r="BL151" s="18" t="s">
        <v>1966</v>
      </c>
      <c r="BM151" s="18" t="s">
        <v>2037</v>
      </c>
    </row>
    <row r="152" spans="2:47" s="1" customFormat="1" ht="12">
      <c r="B152" s="39"/>
      <c r="C152" s="40"/>
      <c r="D152" s="228" t="s">
        <v>145</v>
      </c>
      <c r="E152" s="40"/>
      <c r="F152" s="229" t="s">
        <v>2036</v>
      </c>
      <c r="G152" s="40"/>
      <c r="H152" s="40"/>
      <c r="I152" s="143"/>
      <c r="J152" s="40"/>
      <c r="K152" s="40"/>
      <c r="L152" s="44"/>
      <c r="M152" s="230"/>
      <c r="N152" s="80"/>
      <c r="O152" s="80"/>
      <c r="P152" s="80"/>
      <c r="Q152" s="80"/>
      <c r="R152" s="80"/>
      <c r="S152" s="80"/>
      <c r="T152" s="81"/>
      <c r="AT152" s="18" t="s">
        <v>145</v>
      </c>
      <c r="AU152" s="18" t="s">
        <v>81</v>
      </c>
    </row>
    <row r="153" spans="2:47" s="1" customFormat="1" ht="12">
      <c r="B153" s="39"/>
      <c r="C153" s="40"/>
      <c r="D153" s="228" t="s">
        <v>540</v>
      </c>
      <c r="E153" s="40"/>
      <c r="F153" s="273" t="s">
        <v>2038</v>
      </c>
      <c r="G153" s="40"/>
      <c r="H153" s="40"/>
      <c r="I153" s="143"/>
      <c r="J153" s="40"/>
      <c r="K153" s="40"/>
      <c r="L153" s="44"/>
      <c r="M153" s="230"/>
      <c r="N153" s="80"/>
      <c r="O153" s="80"/>
      <c r="P153" s="80"/>
      <c r="Q153" s="80"/>
      <c r="R153" s="80"/>
      <c r="S153" s="80"/>
      <c r="T153" s="81"/>
      <c r="AT153" s="18" t="s">
        <v>540</v>
      </c>
      <c r="AU153" s="18" t="s">
        <v>81</v>
      </c>
    </row>
    <row r="154" spans="2:51" s="13" customFormat="1" ht="12">
      <c r="B154" s="241"/>
      <c r="C154" s="242"/>
      <c r="D154" s="228" t="s">
        <v>147</v>
      </c>
      <c r="E154" s="243" t="s">
        <v>19</v>
      </c>
      <c r="F154" s="244" t="s">
        <v>79</v>
      </c>
      <c r="G154" s="242"/>
      <c r="H154" s="245">
        <v>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147</v>
      </c>
      <c r="AU154" s="251" t="s">
        <v>81</v>
      </c>
      <c r="AV154" s="13" t="s">
        <v>81</v>
      </c>
      <c r="AW154" s="13" t="s">
        <v>34</v>
      </c>
      <c r="AX154" s="13" t="s">
        <v>72</v>
      </c>
      <c r="AY154" s="251" t="s">
        <v>136</v>
      </c>
    </row>
    <row r="155" spans="2:51" s="14" customFormat="1" ht="12">
      <c r="B155" s="252"/>
      <c r="C155" s="253"/>
      <c r="D155" s="228" t="s">
        <v>147</v>
      </c>
      <c r="E155" s="254" t="s">
        <v>19</v>
      </c>
      <c r="F155" s="255" t="s">
        <v>150</v>
      </c>
      <c r="G155" s="253"/>
      <c r="H155" s="256">
        <v>1</v>
      </c>
      <c r="I155" s="257"/>
      <c r="J155" s="253"/>
      <c r="K155" s="253"/>
      <c r="L155" s="258"/>
      <c r="M155" s="274"/>
      <c r="N155" s="275"/>
      <c r="O155" s="275"/>
      <c r="P155" s="275"/>
      <c r="Q155" s="275"/>
      <c r="R155" s="275"/>
      <c r="S155" s="275"/>
      <c r="T155" s="276"/>
      <c r="AT155" s="262" t="s">
        <v>147</v>
      </c>
      <c r="AU155" s="262" t="s">
        <v>81</v>
      </c>
      <c r="AV155" s="14" t="s">
        <v>143</v>
      </c>
      <c r="AW155" s="14" t="s">
        <v>34</v>
      </c>
      <c r="AX155" s="14" t="s">
        <v>79</v>
      </c>
      <c r="AY155" s="262" t="s">
        <v>136</v>
      </c>
    </row>
    <row r="156" spans="2:12" s="1" customFormat="1" ht="6.95" customHeight="1">
      <c r="B156" s="58"/>
      <c r="C156" s="59"/>
      <c r="D156" s="59"/>
      <c r="E156" s="59"/>
      <c r="F156" s="59"/>
      <c r="G156" s="59"/>
      <c r="H156" s="59"/>
      <c r="I156" s="167"/>
      <c r="J156" s="59"/>
      <c r="K156" s="59"/>
      <c r="L156" s="44"/>
    </row>
  </sheetData>
  <sheetProtection password="CC35" sheet="1" objects="1" scenarios="1" formatColumns="0" formatRows="0" autoFilter="0"/>
  <autoFilter ref="C83:K15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6" customFormat="1" ht="45" customHeight="1">
      <c r="B3" s="295"/>
      <c r="C3" s="296" t="s">
        <v>2039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8"/>
      <c r="C4" s="299" t="s">
        <v>2040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2041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2042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ht="15" customHeight="1">
      <c r="B9" s="303"/>
      <c r="C9" s="302" t="s">
        <v>2043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2"/>
      <c r="D10" s="302" t="s">
        <v>2044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4"/>
      <c r="D11" s="302" t="s">
        <v>2045</v>
      </c>
      <c r="E11" s="302"/>
      <c r="F11" s="302"/>
      <c r="G11" s="302"/>
      <c r="H11" s="302"/>
      <c r="I11" s="302"/>
      <c r="J11" s="302"/>
      <c r="K11" s="300"/>
    </row>
    <row r="12" spans="2:1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ht="15" customHeight="1">
      <c r="B13" s="303"/>
      <c r="C13" s="304"/>
      <c r="D13" s="305" t="s">
        <v>2046</v>
      </c>
      <c r="E13" s="302"/>
      <c r="F13" s="302"/>
      <c r="G13" s="302"/>
      <c r="H13" s="302"/>
      <c r="I13" s="302"/>
      <c r="J13" s="302"/>
      <c r="K13" s="300"/>
    </row>
    <row r="14" spans="2:1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ht="15" customHeight="1">
      <c r="B15" s="303"/>
      <c r="C15" s="304"/>
      <c r="D15" s="302" t="s">
        <v>2047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4"/>
      <c r="D16" s="302" t="s">
        <v>2048</v>
      </c>
      <c r="E16" s="302"/>
      <c r="F16" s="302"/>
      <c r="G16" s="302"/>
      <c r="H16" s="302"/>
      <c r="I16" s="302"/>
      <c r="J16" s="302"/>
      <c r="K16" s="300"/>
    </row>
    <row r="17" spans="2:11" ht="15" customHeight="1">
      <c r="B17" s="303"/>
      <c r="C17" s="304"/>
      <c r="D17" s="302" t="s">
        <v>2049</v>
      </c>
      <c r="E17" s="302"/>
      <c r="F17" s="302"/>
      <c r="G17" s="302"/>
      <c r="H17" s="302"/>
      <c r="I17" s="302"/>
      <c r="J17" s="302"/>
      <c r="K17" s="300"/>
    </row>
    <row r="18" spans="2:11" ht="15" customHeight="1">
      <c r="B18" s="303"/>
      <c r="C18" s="304"/>
      <c r="D18" s="304"/>
      <c r="E18" s="306" t="s">
        <v>78</v>
      </c>
      <c r="F18" s="302" t="s">
        <v>2050</v>
      </c>
      <c r="G18" s="302"/>
      <c r="H18" s="302"/>
      <c r="I18" s="302"/>
      <c r="J18" s="302"/>
      <c r="K18" s="300"/>
    </row>
    <row r="19" spans="2:11" ht="15" customHeight="1">
      <c r="B19" s="303"/>
      <c r="C19" s="304"/>
      <c r="D19" s="304"/>
      <c r="E19" s="306" t="s">
        <v>2051</v>
      </c>
      <c r="F19" s="302" t="s">
        <v>2052</v>
      </c>
      <c r="G19" s="302"/>
      <c r="H19" s="302"/>
      <c r="I19" s="302"/>
      <c r="J19" s="302"/>
      <c r="K19" s="300"/>
    </row>
    <row r="20" spans="2:11" ht="15" customHeight="1">
      <c r="B20" s="303"/>
      <c r="C20" s="304"/>
      <c r="D20" s="304"/>
      <c r="E20" s="306" t="s">
        <v>2053</v>
      </c>
      <c r="F20" s="302" t="s">
        <v>2054</v>
      </c>
      <c r="G20" s="302"/>
      <c r="H20" s="302"/>
      <c r="I20" s="302"/>
      <c r="J20" s="302"/>
      <c r="K20" s="300"/>
    </row>
    <row r="21" spans="2:11" ht="15" customHeight="1">
      <c r="B21" s="303"/>
      <c r="C21" s="304"/>
      <c r="D21" s="304"/>
      <c r="E21" s="306" t="s">
        <v>2055</v>
      </c>
      <c r="F21" s="302" t="s">
        <v>2056</v>
      </c>
      <c r="G21" s="302"/>
      <c r="H21" s="302"/>
      <c r="I21" s="302"/>
      <c r="J21" s="302"/>
      <c r="K21" s="300"/>
    </row>
    <row r="22" spans="2:11" ht="15" customHeight="1">
      <c r="B22" s="303"/>
      <c r="C22" s="304"/>
      <c r="D22" s="304"/>
      <c r="E22" s="306" t="s">
        <v>2057</v>
      </c>
      <c r="F22" s="302" t="s">
        <v>2058</v>
      </c>
      <c r="G22" s="302"/>
      <c r="H22" s="302"/>
      <c r="I22" s="302"/>
      <c r="J22" s="302"/>
      <c r="K22" s="300"/>
    </row>
    <row r="23" spans="2:11" ht="15" customHeight="1">
      <c r="B23" s="303"/>
      <c r="C23" s="304"/>
      <c r="D23" s="304"/>
      <c r="E23" s="306" t="s">
        <v>85</v>
      </c>
      <c r="F23" s="302" t="s">
        <v>2059</v>
      </c>
      <c r="G23" s="302"/>
      <c r="H23" s="302"/>
      <c r="I23" s="302"/>
      <c r="J23" s="302"/>
      <c r="K23" s="300"/>
    </row>
    <row r="24" spans="2:1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ht="15" customHeight="1">
      <c r="B25" s="303"/>
      <c r="C25" s="302" t="s">
        <v>2060</v>
      </c>
      <c r="D25" s="302"/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2" t="s">
        <v>2061</v>
      </c>
      <c r="D26" s="302"/>
      <c r="E26" s="302"/>
      <c r="F26" s="302"/>
      <c r="G26" s="302"/>
      <c r="H26" s="302"/>
      <c r="I26" s="302"/>
      <c r="J26" s="302"/>
      <c r="K26" s="300"/>
    </row>
    <row r="27" spans="2:11" ht="15" customHeight="1">
      <c r="B27" s="303"/>
      <c r="C27" s="302"/>
      <c r="D27" s="302" t="s">
        <v>2062</v>
      </c>
      <c r="E27" s="302"/>
      <c r="F27" s="302"/>
      <c r="G27" s="302"/>
      <c r="H27" s="302"/>
      <c r="I27" s="302"/>
      <c r="J27" s="302"/>
      <c r="K27" s="300"/>
    </row>
    <row r="28" spans="2:11" ht="15" customHeight="1">
      <c r="B28" s="303"/>
      <c r="C28" s="304"/>
      <c r="D28" s="302" t="s">
        <v>2063</v>
      </c>
      <c r="E28" s="302"/>
      <c r="F28" s="302"/>
      <c r="G28" s="302"/>
      <c r="H28" s="302"/>
      <c r="I28" s="302"/>
      <c r="J28" s="302"/>
      <c r="K28" s="300"/>
    </row>
    <row r="29" spans="2:1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ht="15" customHeight="1">
      <c r="B30" s="303"/>
      <c r="C30" s="304"/>
      <c r="D30" s="302" t="s">
        <v>2064</v>
      </c>
      <c r="E30" s="302"/>
      <c r="F30" s="302"/>
      <c r="G30" s="302"/>
      <c r="H30" s="302"/>
      <c r="I30" s="302"/>
      <c r="J30" s="302"/>
      <c r="K30" s="300"/>
    </row>
    <row r="31" spans="2:11" ht="15" customHeight="1">
      <c r="B31" s="303"/>
      <c r="C31" s="304"/>
      <c r="D31" s="302" t="s">
        <v>2065</v>
      </c>
      <c r="E31" s="302"/>
      <c r="F31" s="302"/>
      <c r="G31" s="302"/>
      <c r="H31" s="302"/>
      <c r="I31" s="302"/>
      <c r="J31" s="302"/>
      <c r="K31" s="300"/>
    </row>
    <row r="32" spans="2:1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ht="15" customHeight="1">
      <c r="B33" s="303"/>
      <c r="C33" s="304"/>
      <c r="D33" s="302" t="s">
        <v>2066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4"/>
      <c r="D34" s="302" t="s">
        <v>2067</v>
      </c>
      <c r="E34" s="302"/>
      <c r="F34" s="302"/>
      <c r="G34" s="302"/>
      <c r="H34" s="302"/>
      <c r="I34" s="302"/>
      <c r="J34" s="302"/>
      <c r="K34" s="300"/>
    </row>
    <row r="35" spans="2:11" ht="15" customHeight="1">
      <c r="B35" s="303"/>
      <c r="C35" s="304"/>
      <c r="D35" s="302" t="s">
        <v>2068</v>
      </c>
      <c r="E35" s="302"/>
      <c r="F35" s="302"/>
      <c r="G35" s="302"/>
      <c r="H35" s="302"/>
      <c r="I35" s="302"/>
      <c r="J35" s="302"/>
      <c r="K35" s="300"/>
    </row>
    <row r="36" spans="2:11" ht="15" customHeight="1">
      <c r="B36" s="303"/>
      <c r="C36" s="304"/>
      <c r="D36" s="302"/>
      <c r="E36" s="305" t="s">
        <v>122</v>
      </c>
      <c r="F36" s="302"/>
      <c r="G36" s="302" t="s">
        <v>2069</v>
      </c>
      <c r="H36" s="302"/>
      <c r="I36" s="302"/>
      <c r="J36" s="302"/>
      <c r="K36" s="300"/>
    </row>
    <row r="37" spans="2:11" ht="30.75" customHeight="1">
      <c r="B37" s="303"/>
      <c r="C37" s="304"/>
      <c r="D37" s="302"/>
      <c r="E37" s="305" t="s">
        <v>2070</v>
      </c>
      <c r="F37" s="302"/>
      <c r="G37" s="302" t="s">
        <v>2071</v>
      </c>
      <c r="H37" s="302"/>
      <c r="I37" s="302"/>
      <c r="J37" s="302"/>
      <c r="K37" s="300"/>
    </row>
    <row r="38" spans="2:11" ht="15" customHeight="1">
      <c r="B38" s="303"/>
      <c r="C38" s="304"/>
      <c r="D38" s="302"/>
      <c r="E38" s="305" t="s">
        <v>53</v>
      </c>
      <c r="F38" s="302"/>
      <c r="G38" s="302" t="s">
        <v>2072</v>
      </c>
      <c r="H38" s="302"/>
      <c r="I38" s="302"/>
      <c r="J38" s="302"/>
      <c r="K38" s="300"/>
    </row>
    <row r="39" spans="2:11" ht="15" customHeight="1">
      <c r="B39" s="303"/>
      <c r="C39" s="304"/>
      <c r="D39" s="302"/>
      <c r="E39" s="305" t="s">
        <v>54</v>
      </c>
      <c r="F39" s="302"/>
      <c r="G39" s="302" t="s">
        <v>2073</v>
      </c>
      <c r="H39" s="302"/>
      <c r="I39" s="302"/>
      <c r="J39" s="302"/>
      <c r="K39" s="300"/>
    </row>
    <row r="40" spans="2:11" ht="15" customHeight="1">
      <c r="B40" s="303"/>
      <c r="C40" s="304"/>
      <c r="D40" s="302"/>
      <c r="E40" s="305" t="s">
        <v>123</v>
      </c>
      <c r="F40" s="302"/>
      <c r="G40" s="302" t="s">
        <v>2074</v>
      </c>
      <c r="H40" s="302"/>
      <c r="I40" s="302"/>
      <c r="J40" s="302"/>
      <c r="K40" s="300"/>
    </row>
    <row r="41" spans="2:11" ht="15" customHeight="1">
      <c r="B41" s="303"/>
      <c r="C41" s="304"/>
      <c r="D41" s="302"/>
      <c r="E41" s="305" t="s">
        <v>124</v>
      </c>
      <c r="F41" s="302"/>
      <c r="G41" s="302" t="s">
        <v>2075</v>
      </c>
      <c r="H41" s="302"/>
      <c r="I41" s="302"/>
      <c r="J41" s="302"/>
      <c r="K41" s="300"/>
    </row>
    <row r="42" spans="2:11" ht="15" customHeight="1">
      <c r="B42" s="303"/>
      <c r="C42" s="304"/>
      <c r="D42" s="302"/>
      <c r="E42" s="305" t="s">
        <v>2076</v>
      </c>
      <c r="F42" s="302"/>
      <c r="G42" s="302" t="s">
        <v>2077</v>
      </c>
      <c r="H42" s="302"/>
      <c r="I42" s="302"/>
      <c r="J42" s="302"/>
      <c r="K42" s="300"/>
    </row>
    <row r="43" spans="2:11" ht="15" customHeight="1">
      <c r="B43" s="303"/>
      <c r="C43" s="304"/>
      <c r="D43" s="302"/>
      <c r="E43" s="305"/>
      <c r="F43" s="302"/>
      <c r="G43" s="302" t="s">
        <v>2078</v>
      </c>
      <c r="H43" s="302"/>
      <c r="I43" s="302"/>
      <c r="J43" s="302"/>
      <c r="K43" s="300"/>
    </row>
    <row r="44" spans="2:11" ht="15" customHeight="1">
      <c r="B44" s="303"/>
      <c r="C44" s="304"/>
      <c r="D44" s="302"/>
      <c r="E44" s="305" t="s">
        <v>2079</v>
      </c>
      <c r="F44" s="302"/>
      <c r="G44" s="302" t="s">
        <v>2080</v>
      </c>
      <c r="H44" s="302"/>
      <c r="I44" s="302"/>
      <c r="J44" s="302"/>
      <c r="K44" s="300"/>
    </row>
    <row r="45" spans="2:11" ht="15" customHeight="1">
      <c r="B45" s="303"/>
      <c r="C45" s="304"/>
      <c r="D45" s="302"/>
      <c r="E45" s="305" t="s">
        <v>126</v>
      </c>
      <c r="F45" s="302"/>
      <c r="G45" s="302" t="s">
        <v>2081</v>
      </c>
      <c r="H45" s="302"/>
      <c r="I45" s="302"/>
      <c r="J45" s="302"/>
      <c r="K45" s="300"/>
    </row>
    <row r="46" spans="2:1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ht="15" customHeight="1">
      <c r="B47" s="303"/>
      <c r="C47" s="304"/>
      <c r="D47" s="302" t="s">
        <v>2082</v>
      </c>
      <c r="E47" s="302"/>
      <c r="F47" s="302"/>
      <c r="G47" s="302"/>
      <c r="H47" s="302"/>
      <c r="I47" s="302"/>
      <c r="J47" s="302"/>
      <c r="K47" s="300"/>
    </row>
    <row r="48" spans="2:11" ht="15" customHeight="1">
      <c r="B48" s="303"/>
      <c r="C48" s="304"/>
      <c r="D48" s="304"/>
      <c r="E48" s="302" t="s">
        <v>2083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4"/>
      <c r="D49" s="304"/>
      <c r="E49" s="302" t="s">
        <v>2084</v>
      </c>
      <c r="F49" s="302"/>
      <c r="G49" s="302"/>
      <c r="H49" s="302"/>
      <c r="I49" s="302"/>
      <c r="J49" s="302"/>
      <c r="K49" s="300"/>
    </row>
    <row r="50" spans="2:11" ht="15" customHeight="1">
      <c r="B50" s="303"/>
      <c r="C50" s="304"/>
      <c r="D50" s="304"/>
      <c r="E50" s="302" t="s">
        <v>2085</v>
      </c>
      <c r="F50" s="302"/>
      <c r="G50" s="302"/>
      <c r="H50" s="302"/>
      <c r="I50" s="302"/>
      <c r="J50" s="302"/>
      <c r="K50" s="300"/>
    </row>
    <row r="51" spans="2:11" ht="15" customHeight="1">
      <c r="B51" s="303"/>
      <c r="C51" s="304"/>
      <c r="D51" s="302" t="s">
        <v>2086</v>
      </c>
      <c r="E51" s="302"/>
      <c r="F51" s="302"/>
      <c r="G51" s="302"/>
      <c r="H51" s="302"/>
      <c r="I51" s="302"/>
      <c r="J51" s="302"/>
      <c r="K51" s="300"/>
    </row>
    <row r="52" spans="2:11" ht="25.5" customHeight="1">
      <c r="B52" s="298"/>
      <c r="C52" s="299" t="s">
        <v>2087</v>
      </c>
      <c r="D52" s="299"/>
      <c r="E52" s="299"/>
      <c r="F52" s="299"/>
      <c r="G52" s="299"/>
      <c r="H52" s="299"/>
      <c r="I52" s="299"/>
      <c r="J52" s="299"/>
      <c r="K52" s="300"/>
    </row>
    <row r="53" spans="2:1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ht="15" customHeight="1">
      <c r="B54" s="298"/>
      <c r="C54" s="302" t="s">
        <v>2088</v>
      </c>
      <c r="D54" s="302"/>
      <c r="E54" s="302"/>
      <c r="F54" s="302"/>
      <c r="G54" s="302"/>
      <c r="H54" s="302"/>
      <c r="I54" s="302"/>
      <c r="J54" s="302"/>
      <c r="K54" s="300"/>
    </row>
    <row r="55" spans="2:11" ht="15" customHeight="1">
      <c r="B55" s="298"/>
      <c r="C55" s="302" t="s">
        <v>2089</v>
      </c>
      <c r="D55" s="302"/>
      <c r="E55" s="302"/>
      <c r="F55" s="302"/>
      <c r="G55" s="302"/>
      <c r="H55" s="302"/>
      <c r="I55" s="302"/>
      <c r="J55" s="302"/>
      <c r="K55" s="300"/>
    </row>
    <row r="56" spans="2:1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2" t="s">
        <v>2090</v>
      </c>
      <c r="D57" s="302"/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4"/>
      <c r="D58" s="302" t="s">
        <v>2091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4"/>
      <c r="D59" s="302" t="s">
        <v>2092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4"/>
      <c r="D60" s="302" t="s">
        <v>2093</v>
      </c>
      <c r="E60" s="302"/>
      <c r="F60" s="302"/>
      <c r="G60" s="302"/>
      <c r="H60" s="302"/>
      <c r="I60" s="302"/>
      <c r="J60" s="302"/>
      <c r="K60" s="300"/>
    </row>
    <row r="61" spans="2:11" ht="15" customHeight="1">
      <c r="B61" s="298"/>
      <c r="C61" s="304"/>
      <c r="D61" s="302" t="s">
        <v>2094</v>
      </c>
      <c r="E61" s="302"/>
      <c r="F61" s="302"/>
      <c r="G61" s="302"/>
      <c r="H61" s="302"/>
      <c r="I61" s="302"/>
      <c r="J61" s="302"/>
      <c r="K61" s="300"/>
    </row>
    <row r="62" spans="2:11" ht="15" customHeight="1">
      <c r="B62" s="298"/>
      <c r="C62" s="304"/>
      <c r="D62" s="307" t="s">
        <v>2095</v>
      </c>
      <c r="E62" s="307"/>
      <c r="F62" s="307"/>
      <c r="G62" s="307"/>
      <c r="H62" s="307"/>
      <c r="I62" s="307"/>
      <c r="J62" s="307"/>
      <c r="K62" s="300"/>
    </row>
    <row r="63" spans="2:11" ht="15" customHeight="1">
      <c r="B63" s="298"/>
      <c r="C63" s="304"/>
      <c r="D63" s="302" t="s">
        <v>2096</v>
      </c>
      <c r="E63" s="302"/>
      <c r="F63" s="302"/>
      <c r="G63" s="302"/>
      <c r="H63" s="302"/>
      <c r="I63" s="302"/>
      <c r="J63" s="302"/>
      <c r="K63" s="300"/>
    </row>
    <row r="64" spans="2:1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ht="15" customHeight="1">
      <c r="B65" s="298"/>
      <c r="C65" s="304"/>
      <c r="D65" s="302" t="s">
        <v>2097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4"/>
      <c r="D66" s="307" t="s">
        <v>2098</v>
      </c>
      <c r="E66" s="307"/>
      <c r="F66" s="307"/>
      <c r="G66" s="307"/>
      <c r="H66" s="307"/>
      <c r="I66" s="307"/>
      <c r="J66" s="307"/>
      <c r="K66" s="300"/>
    </row>
    <row r="67" spans="2:11" ht="15" customHeight="1">
      <c r="B67" s="298"/>
      <c r="C67" s="304"/>
      <c r="D67" s="302" t="s">
        <v>2099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4"/>
      <c r="D68" s="302" t="s">
        <v>2100</v>
      </c>
      <c r="E68" s="302"/>
      <c r="F68" s="302"/>
      <c r="G68" s="302"/>
      <c r="H68" s="302"/>
      <c r="I68" s="302"/>
      <c r="J68" s="302"/>
      <c r="K68" s="300"/>
    </row>
    <row r="69" spans="2:11" ht="15" customHeight="1">
      <c r="B69" s="298"/>
      <c r="C69" s="304"/>
      <c r="D69" s="302" t="s">
        <v>2101</v>
      </c>
      <c r="E69" s="302"/>
      <c r="F69" s="302"/>
      <c r="G69" s="302"/>
      <c r="H69" s="302"/>
      <c r="I69" s="302"/>
      <c r="J69" s="302"/>
      <c r="K69" s="300"/>
    </row>
    <row r="70" spans="2:11" ht="15" customHeight="1">
      <c r="B70" s="298"/>
      <c r="C70" s="304"/>
      <c r="D70" s="302" t="s">
        <v>2102</v>
      </c>
      <c r="E70" s="302"/>
      <c r="F70" s="302"/>
      <c r="G70" s="302"/>
      <c r="H70" s="302"/>
      <c r="I70" s="302"/>
      <c r="J70" s="302"/>
      <c r="K70" s="300"/>
    </row>
    <row r="71" spans="2:1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ht="45" customHeight="1">
      <c r="B75" s="317"/>
      <c r="C75" s="318" t="s">
        <v>2103</v>
      </c>
      <c r="D75" s="318"/>
      <c r="E75" s="318"/>
      <c r="F75" s="318"/>
      <c r="G75" s="318"/>
      <c r="H75" s="318"/>
      <c r="I75" s="318"/>
      <c r="J75" s="318"/>
      <c r="K75" s="319"/>
    </row>
    <row r="76" spans="2:11" ht="17.25" customHeight="1">
      <c r="B76" s="317"/>
      <c r="C76" s="320" t="s">
        <v>2104</v>
      </c>
      <c r="D76" s="320"/>
      <c r="E76" s="320"/>
      <c r="F76" s="320" t="s">
        <v>2105</v>
      </c>
      <c r="G76" s="321"/>
      <c r="H76" s="320" t="s">
        <v>54</v>
      </c>
      <c r="I76" s="320" t="s">
        <v>57</v>
      </c>
      <c r="J76" s="320" t="s">
        <v>2106</v>
      </c>
      <c r="K76" s="319"/>
    </row>
    <row r="77" spans="2:11" ht="17.25" customHeight="1">
      <c r="B77" s="317"/>
      <c r="C77" s="322" t="s">
        <v>2107</v>
      </c>
      <c r="D77" s="322"/>
      <c r="E77" s="322"/>
      <c r="F77" s="323" t="s">
        <v>2108</v>
      </c>
      <c r="G77" s="324"/>
      <c r="H77" s="322"/>
      <c r="I77" s="322"/>
      <c r="J77" s="322" t="s">
        <v>2109</v>
      </c>
      <c r="K77" s="319"/>
    </row>
    <row r="78" spans="2:1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ht="15" customHeight="1">
      <c r="B79" s="317"/>
      <c r="C79" s="305" t="s">
        <v>53</v>
      </c>
      <c r="D79" s="325"/>
      <c r="E79" s="325"/>
      <c r="F79" s="327" t="s">
        <v>2110</v>
      </c>
      <c r="G79" s="326"/>
      <c r="H79" s="305" t="s">
        <v>2111</v>
      </c>
      <c r="I79" s="305" t="s">
        <v>2112</v>
      </c>
      <c r="J79" s="305">
        <v>20</v>
      </c>
      <c r="K79" s="319"/>
    </row>
    <row r="80" spans="2:11" ht="15" customHeight="1">
      <c r="B80" s="317"/>
      <c r="C80" s="305" t="s">
        <v>2113</v>
      </c>
      <c r="D80" s="305"/>
      <c r="E80" s="305"/>
      <c r="F80" s="327" t="s">
        <v>2110</v>
      </c>
      <c r="G80" s="326"/>
      <c r="H80" s="305" t="s">
        <v>2114</v>
      </c>
      <c r="I80" s="305" t="s">
        <v>2112</v>
      </c>
      <c r="J80" s="305">
        <v>120</v>
      </c>
      <c r="K80" s="319"/>
    </row>
    <row r="81" spans="2:11" ht="15" customHeight="1">
      <c r="B81" s="328"/>
      <c r="C81" s="305" t="s">
        <v>2115</v>
      </c>
      <c r="D81" s="305"/>
      <c r="E81" s="305"/>
      <c r="F81" s="327" t="s">
        <v>2116</v>
      </c>
      <c r="G81" s="326"/>
      <c r="H81" s="305" t="s">
        <v>2117</v>
      </c>
      <c r="I81" s="305" t="s">
        <v>2112</v>
      </c>
      <c r="J81" s="305">
        <v>50</v>
      </c>
      <c r="K81" s="319"/>
    </row>
    <row r="82" spans="2:11" ht="15" customHeight="1">
      <c r="B82" s="328"/>
      <c r="C82" s="305" t="s">
        <v>2118</v>
      </c>
      <c r="D82" s="305"/>
      <c r="E82" s="305"/>
      <c r="F82" s="327" t="s">
        <v>2110</v>
      </c>
      <c r="G82" s="326"/>
      <c r="H82" s="305" t="s">
        <v>2119</v>
      </c>
      <c r="I82" s="305" t="s">
        <v>2120</v>
      </c>
      <c r="J82" s="305"/>
      <c r="K82" s="319"/>
    </row>
    <row r="83" spans="2:11" ht="15" customHeight="1">
      <c r="B83" s="328"/>
      <c r="C83" s="329" t="s">
        <v>2121</v>
      </c>
      <c r="D83" s="329"/>
      <c r="E83" s="329"/>
      <c r="F83" s="330" t="s">
        <v>2116</v>
      </c>
      <c r="G83" s="329"/>
      <c r="H83" s="329" t="s">
        <v>2122</v>
      </c>
      <c r="I83" s="329" t="s">
        <v>2112</v>
      </c>
      <c r="J83" s="329">
        <v>15</v>
      </c>
      <c r="K83" s="319"/>
    </row>
    <row r="84" spans="2:11" ht="15" customHeight="1">
      <c r="B84" s="328"/>
      <c r="C84" s="329" t="s">
        <v>2123</v>
      </c>
      <c r="D84" s="329"/>
      <c r="E84" s="329"/>
      <c r="F84" s="330" t="s">
        <v>2116</v>
      </c>
      <c r="G84" s="329"/>
      <c r="H84" s="329" t="s">
        <v>2124</v>
      </c>
      <c r="I84" s="329" t="s">
        <v>2112</v>
      </c>
      <c r="J84" s="329">
        <v>15</v>
      </c>
      <c r="K84" s="319"/>
    </row>
    <row r="85" spans="2:11" ht="15" customHeight="1">
      <c r="B85" s="328"/>
      <c r="C85" s="329" t="s">
        <v>2125</v>
      </c>
      <c r="D85" s="329"/>
      <c r="E85" s="329"/>
      <c r="F85" s="330" t="s">
        <v>2116</v>
      </c>
      <c r="G85" s="329"/>
      <c r="H85" s="329" t="s">
        <v>2126</v>
      </c>
      <c r="I85" s="329" t="s">
        <v>2112</v>
      </c>
      <c r="J85" s="329">
        <v>20</v>
      </c>
      <c r="K85" s="319"/>
    </row>
    <row r="86" spans="2:11" ht="15" customHeight="1">
      <c r="B86" s="328"/>
      <c r="C86" s="329" t="s">
        <v>2127</v>
      </c>
      <c r="D86" s="329"/>
      <c r="E86" s="329"/>
      <c r="F86" s="330" t="s">
        <v>2116</v>
      </c>
      <c r="G86" s="329"/>
      <c r="H86" s="329" t="s">
        <v>2128</v>
      </c>
      <c r="I86" s="329" t="s">
        <v>2112</v>
      </c>
      <c r="J86" s="329">
        <v>20</v>
      </c>
      <c r="K86" s="319"/>
    </row>
    <row r="87" spans="2:11" ht="15" customHeight="1">
      <c r="B87" s="328"/>
      <c r="C87" s="305" t="s">
        <v>2129</v>
      </c>
      <c r="D87" s="305"/>
      <c r="E87" s="305"/>
      <c r="F87" s="327" t="s">
        <v>2116</v>
      </c>
      <c r="G87" s="326"/>
      <c r="H87" s="305" t="s">
        <v>2130</v>
      </c>
      <c r="I87" s="305" t="s">
        <v>2112</v>
      </c>
      <c r="J87" s="305">
        <v>50</v>
      </c>
      <c r="K87" s="319"/>
    </row>
    <row r="88" spans="2:11" ht="15" customHeight="1">
      <c r="B88" s="328"/>
      <c r="C88" s="305" t="s">
        <v>2131</v>
      </c>
      <c r="D88" s="305"/>
      <c r="E88" s="305"/>
      <c r="F88" s="327" t="s">
        <v>2116</v>
      </c>
      <c r="G88" s="326"/>
      <c r="H88" s="305" t="s">
        <v>2132</v>
      </c>
      <c r="I88" s="305" t="s">
        <v>2112</v>
      </c>
      <c r="J88" s="305">
        <v>20</v>
      </c>
      <c r="K88" s="319"/>
    </row>
    <row r="89" spans="2:11" ht="15" customHeight="1">
      <c r="B89" s="328"/>
      <c r="C89" s="305" t="s">
        <v>2133</v>
      </c>
      <c r="D89" s="305"/>
      <c r="E89" s="305"/>
      <c r="F89" s="327" t="s">
        <v>2116</v>
      </c>
      <c r="G89" s="326"/>
      <c r="H89" s="305" t="s">
        <v>2134</v>
      </c>
      <c r="I89" s="305" t="s">
        <v>2112</v>
      </c>
      <c r="J89" s="305">
        <v>20</v>
      </c>
      <c r="K89" s="319"/>
    </row>
    <row r="90" spans="2:11" ht="15" customHeight="1">
      <c r="B90" s="328"/>
      <c r="C90" s="305" t="s">
        <v>2135</v>
      </c>
      <c r="D90" s="305"/>
      <c r="E90" s="305"/>
      <c r="F90" s="327" t="s">
        <v>2116</v>
      </c>
      <c r="G90" s="326"/>
      <c r="H90" s="305" t="s">
        <v>2136</v>
      </c>
      <c r="I90" s="305" t="s">
        <v>2112</v>
      </c>
      <c r="J90" s="305">
        <v>50</v>
      </c>
      <c r="K90" s="319"/>
    </row>
    <row r="91" spans="2:11" ht="15" customHeight="1">
      <c r="B91" s="328"/>
      <c r="C91" s="305" t="s">
        <v>2137</v>
      </c>
      <c r="D91" s="305"/>
      <c r="E91" s="305"/>
      <c r="F91" s="327" t="s">
        <v>2116</v>
      </c>
      <c r="G91" s="326"/>
      <c r="H91" s="305" t="s">
        <v>2137</v>
      </c>
      <c r="I91" s="305" t="s">
        <v>2112</v>
      </c>
      <c r="J91" s="305">
        <v>50</v>
      </c>
      <c r="K91" s="319"/>
    </row>
    <row r="92" spans="2:11" ht="15" customHeight="1">
      <c r="B92" s="328"/>
      <c r="C92" s="305" t="s">
        <v>2138</v>
      </c>
      <c r="D92" s="305"/>
      <c r="E92" s="305"/>
      <c r="F92" s="327" t="s">
        <v>2116</v>
      </c>
      <c r="G92" s="326"/>
      <c r="H92" s="305" t="s">
        <v>2139</v>
      </c>
      <c r="I92" s="305" t="s">
        <v>2112</v>
      </c>
      <c r="J92" s="305">
        <v>255</v>
      </c>
      <c r="K92" s="319"/>
    </row>
    <row r="93" spans="2:11" ht="15" customHeight="1">
      <c r="B93" s="328"/>
      <c r="C93" s="305" t="s">
        <v>2140</v>
      </c>
      <c r="D93" s="305"/>
      <c r="E93" s="305"/>
      <c r="F93" s="327" t="s">
        <v>2110</v>
      </c>
      <c r="G93" s="326"/>
      <c r="H93" s="305" t="s">
        <v>2141</v>
      </c>
      <c r="I93" s="305" t="s">
        <v>2142</v>
      </c>
      <c r="J93" s="305"/>
      <c r="K93" s="319"/>
    </row>
    <row r="94" spans="2:11" ht="15" customHeight="1">
      <c r="B94" s="328"/>
      <c r="C94" s="305" t="s">
        <v>2143</v>
      </c>
      <c r="D94" s="305"/>
      <c r="E94" s="305"/>
      <c r="F94" s="327" t="s">
        <v>2110</v>
      </c>
      <c r="G94" s="326"/>
      <c r="H94" s="305" t="s">
        <v>2144</v>
      </c>
      <c r="I94" s="305" t="s">
        <v>2145</v>
      </c>
      <c r="J94" s="305"/>
      <c r="K94" s="319"/>
    </row>
    <row r="95" spans="2:11" ht="15" customHeight="1">
      <c r="B95" s="328"/>
      <c r="C95" s="305" t="s">
        <v>2146</v>
      </c>
      <c r="D95" s="305"/>
      <c r="E95" s="305"/>
      <c r="F95" s="327" t="s">
        <v>2110</v>
      </c>
      <c r="G95" s="326"/>
      <c r="H95" s="305" t="s">
        <v>2146</v>
      </c>
      <c r="I95" s="305" t="s">
        <v>2145</v>
      </c>
      <c r="J95" s="305"/>
      <c r="K95" s="319"/>
    </row>
    <row r="96" spans="2:11" ht="15" customHeight="1">
      <c r="B96" s="328"/>
      <c r="C96" s="305" t="s">
        <v>38</v>
      </c>
      <c r="D96" s="305"/>
      <c r="E96" s="305"/>
      <c r="F96" s="327" t="s">
        <v>2110</v>
      </c>
      <c r="G96" s="326"/>
      <c r="H96" s="305" t="s">
        <v>2147</v>
      </c>
      <c r="I96" s="305" t="s">
        <v>2145</v>
      </c>
      <c r="J96" s="305"/>
      <c r="K96" s="319"/>
    </row>
    <row r="97" spans="2:11" ht="15" customHeight="1">
      <c r="B97" s="328"/>
      <c r="C97" s="305" t="s">
        <v>48</v>
      </c>
      <c r="D97" s="305"/>
      <c r="E97" s="305"/>
      <c r="F97" s="327" t="s">
        <v>2110</v>
      </c>
      <c r="G97" s="326"/>
      <c r="H97" s="305" t="s">
        <v>2148</v>
      </c>
      <c r="I97" s="305" t="s">
        <v>2145</v>
      </c>
      <c r="J97" s="305"/>
      <c r="K97" s="319"/>
    </row>
    <row r="98" spans="2:11" ht="15" customHeight="1">
      <c r="B98" s="331"/>
      <c r="C98" s="332"/>
      <c r="D98" s="332"/>
      <c r="E98" s="332"/>
      <c r="F98" s="332"/>
      <c r="G98" s="332"/>
      <c r="H98" s="332"/>
      <c r="I98" s="332"/>
      <c r="J98" s="332"/>
      <c r="K98" s="333"/>
    </row>
    <row r="99" spans="2:11" ht="18.7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4"/>
    </row>
    <row r="100" spans="2:1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ht="45" customHeight="1">
      <c r="B102" s="317"/>
      <c r="C102" s="318" t="s">
        <v>2149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ht="17.25" customHeight="1">
      <c r="B103" s="317"/>
      <c r="C103" s="320" t="s">
        <v>2104</v>
      </c>
      <c r="D103" s="320"/>
      <c r="E103" s="320"/>
      <c r="F103" s="320" t="s">
        <v>2105</v>
      </c>
      <c r="G103" s="321"/>
      <c r="H103" s="320" t="s">
        <v>54</v>
      </c>
      <c r="I103" s="320" t="s">
        <v>57</v>
      </c>
      <c r="J103" s="320" t="s">
        <v>2106</v>
      </c>
      <c r="K103" s="319"/>
    </row>
    <row r="104" spans="2:11" ht="17.25" customHeight="1">
      <c r="B104" s="317"/>
      <c r="C104" s="322" t="s">
        <v>2107</v>
      </c>
      <c r="D104" s="322"/>
      <c r="E104" s="322"/>
      <c r="F104" s="323" t="s">
        <v>2108</v>
      </c>
      <c r="G104" s="324"/>
      <c r="H104" s="322"/>
      <c r="I104" s="322"/>
      <c r="J104" s="322" t="s">
        <v>2109</v>
      </c>
      <c r="K104" s="319"/>
    </row>
    <row r="105" spans="2:11" ht="5.25" customHeight="1">
      <c r="B105" s="317"/>
      <c r="C105" s="320"/>
      <c r="D105" s="320"/>
      <c r="E105" s="320"/>
      <c r="F105" s="320"/>
      <c r="G105" s="336"/>
      <c r="H105" s="320"/>
      <c r="I105" s="320"/>
      <c r="J105" s="320"/>
      <c r="K105" s="319"/>
    </row>
    <row r="106" spans="2:11" ht="15" customHeight="1">
      <c r="B106" s="317"/>
      <c r="C106" s="305" t="s">
        <v>53</v>
      </c>
      <c r="D106" s="325"/>
      <c r="E106" s="325"/>
      <c r="F106" s="327" t="s">
        <v>2110</v>
      </c>
      <c r="G106" s="336"/>
      <c r="H106" s="305" t="s">
        <v>2150</v>
      </c>
      <c r="I106" s="305" t="s">
        <v>2112</v>
      </c>
      <c r="J106" s="305">
        <v>20</v>
      </c>
      <c r="K106" s="319"/>
    </row>
    <row r="107" spans="2:11" ht="15" customHeight="1">
      <c r="B107" s="317"/>
      <c r="C107" s="305" t="s">
        <v>2113</v>
      </c>
      <c r="D107" s="305"/>
      <c r="E107" s="305"/>
      <c r="F107" s="327" t="s">
        <v>2110</v>
      </c>
      <c r="G107" s="305"/>
      <c r="H107" s="305" t="s">
        <v>2150</v>
      </c>
      <c r="I107" s="305" t="s">
        <v>2112</v>
      </c>
      <c r="J107" s="305">
        <v>120</v>
      </c>
      <c r="K107" s="319"/>
    </row>
    <row r="108" spans="2:11" ht="15" customHeight="1">
      <c r="B108" s="328"/>
      <c r="C108" s="305" t="s">
        <v>2115</v>
      </c>
      <c r="D108" s="305"/>
      <c r="E108" s="305"/>
      <c r="F108" s="327" t="s">
        <v>2116</v>
      </c>
      <c r="G108" s="305"/>
      <c r="H108" s="305" t="s">
        <v>2150</v>
      </c>
      <c r="I108" s="305" t="s">
        <v>2112</v>
      </c>
      <c r="J108" s="305">
        <v>50</v>
      </c>
      <c r="K108" s="319"/>
    </row>
    <row r="109" spans="2:11" ht="15" customHeight="1">
      <c r="B109" s="328"/>
      <c r="C109" s="305" t="s">
        <v>2118</v>
      </c>
      <c r="D109" s="305"/>
      <c r="E109" s="305"/>
      <c r="F109" s="327" t="s">
        <v>2110</v>
      </c>
      <c r="G109" s="305"/>
      <c r="H109" s="305" t="s">
        <v>2150</v>
      </c>
      <c r="I109" s="305" t="s">
        <v>2120</v>
      </c>
      <c r="J109" s="305"/>
      <c r="K109" s="319"/>
    </row>
    <row r="110" spans="2:11" ht="15" customHeight="1">
      <c r="B110" s="328"/>
      <c r="C110" s="305" t="s">
        <v>2129</v>
      </c>
      <c r="D110" s="305"/>
      <c r="E110" s="305"/>
      <c r="F110" s="327" t="s">
        <v>2116</v>
      </c>
      <c r="G110" s="305"/>
      <c r="H110" s="305" t="s">
        <v>2150</v>
      </c>
      <c r="I110" s="305" t="s">
        <v>2112</v>
      </c>
      <c r="J110" s="305">
        <v>50</v>
      </c>
      <c r="K110" s="319"/>
    </row>
    <row r="111" spans="2:11" ht="15" customHeight="1">
      <c r="B111" s="328"/>
      <c r="C111" s="305" t="s">
        <v>2137</v>
      </c>
      <c r="D111" s="305"/>
      <c r="E111" s="305"/>
      <c r="F111" s="327" t="s">
        <v>2116</v>
      </c>
      <c r="G111" s="305"/>
      <c r="H111" s="305" t="s">
        <v>2150</v>
      </c>
      <c r="I111" s="305" t="s">
        <v>2112</v>
      </c>
      <c r="J111" s="305">
        <v>50</v>
      </c>
      <c r="K111" s="319"/>
    </row>
    <row r="112" spans="2:11" ht="15" customHeight="1">
      <c r="B112" s="328"/>
      <c r="C112" s="305" t="s">
        <v>2135</v>
      </c>
      <c r="D112" s="305"/>
      <c r="E112" s="305"/>
      <c r="F112" s="327" t="s">
        <v>2116</v>
      </c>
      <c r="G112" s="305"/>
      <c r="H112" s="305" t="s">
        <v>2150</v>
      </c>
      <c r="I112" s="305" t="s">
        <v>2112</v>
      </c>
      <c r="J112" s="305">
        <v>50</v>
      </c>
      <c r="K112" s="319"/>
    </row>
    <row r="113" spans="2:11" ht="15" customHeight="1">
      <c r="B113" s="328"/>
      <c r="C113" s="305" t="s">
        <v>53</v>
      </c>
      <c r="D113" s="305"/>
      <c r="E113" s="305"/>
      <c r="F113" s="327" t="s">
        <v>2110</v>
      </c>
      <c r="G113" s="305"/>
      <c r="H113" s="305" t="s">
        <v>2151</v>
      </c>
      <c r="I113" s="305" t="s">
        <v>2112</v>
      </c>
      <c r="J113" s="305">
        <v>20</v>
      </c>
      <c r="K113" s="319"/>
    </row>
    <row r="114" spans="2:11" ht="15" customHeight="1">
      <c r="B114" s="328"/>
      <c r="C114" s="305" t="s">
        <v>2152</v>
      </c>
      <c r="D114" s="305"/>
      <c r="E114" s="305"/>
      <c r="F114" s="327" t="s">
        <v>2110</v>
      </c>
      <c r="G114" s="305"/>
      <c r="H114" s="305" t="s">
        <v>2153</v>
      </c>
      <c r="I114" s="305" t="s">
        <v>2112</v>
      </c>
      <c r="J114" s="305">
        <v>120</v>
      </c>
      <c r="K114" s="319"/>
    </row>
    <row r="115" spans="2:11" ht="15" customHeight="1">
      <c r="B115" s="328"/>
      <c r="C115" s="305" t="s">
        <v>38</v>
      </c>
      <c r="D115" s="305"/>
      <c r="E115" s="305"/>
      <c r="F115" s="327" t="s">
        <v>2110</v>
      </c>
      <c r="G115" s="305"/>
      <c r="H115" s="305" t="s">
        <v>2154</v>
      </c>
      <c r="I115" s="305" t="s">
        <v>2145</v>
      </c>
      <c r="J115" s="305"/>
      <c r="K115" s="319"/>
    </row>
    <row r="116" spans="2:11" ht="15" customHeight="1">
      <c r="B116" s="328"/>
      <c r="C116" s="305" t="s">
        <v>48</v>
      </c>
      <c r="D116" s="305"/>
      <c r="E116" s="305"/>
      <c r="F116" s="327" t="s">
        <v>2110</v>
      </c>
      <c r="G116" s="305"/>
      <c r="H116" s="305" t="s">
        <v>2155</v>
      </c>
      <c r="I116" s="305" t="s">
        <v>2145</v>
      </c>
      <c r="J116" s="305"/>
      <c r="K116" s="319"/>
    </row>
    <row r="117" spans="2:11" ht="15" customHeight="1">
      <c r="B117" s="328"/>
      <c r="C117" s="305" t="s">
        <v>57</v>
      </c>
      <c r="D117" s="305"/>
      <c r="E117" s="305"/>
      <c r="F117" s="327" t="s">
        <v>2110</v>
      </c>
      <c r="G117" s="305"/>
      <c r="H117" s="305" t="s">
        <v>2156</v>
      </c>
      <c r="I117" s="305" t="s">
        <v>2157</v>
      </c>
      <c r="J117" s="305"/>
      <c r="K117" s="319"/>
    </row>
    <row r="118" spans="2:11" ht="15" customHeight="1">
      <c r="B118" s="331"/>
      <c r="C118" s="337"/>
      <c r="D118" s="337"/>
      <c r="E118" s="337"/>
      <c r="F118" s="337"/>
      <c r="G118" s="337"/>
      <c r="H118" s="337"/>
      <c r="I118" s="337"/>
      <c r="J118" s="337"/>
      <c r="K118" s="333"/>
    </row>
    <row r="119" spans="2:11" ht="18.75" customHeight="1">
      <c r="B119" s="338"/>
      <c r="C119" s="302"/>
      <c r="D119" s="302"/>
      <c r="E119" s="302"/>
      <c r="F119" s="339"/>
      <c r="G119" s="302"/>
      <c r="H119" s="302"/>
      <c r="I119" s="302"/>
      <c r="J119" s="302"/>
      <c r="K119" s="338"/>
    </row>
    <row r="120" spans="2:1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ht="45" customHeight="1">
      <c r="B122" s="343"/>
      <c r="C122" s="296" t="s">
        <v>2158</v>
      </c>
      <c r="D122" s="296"/>
      <c r="E122" s="296"/>
      <c r="F122" s="296"/>
      <c r="G122" s="296"/>
      <c r="H122" s="296"/>
      <c r="I122" s="296"/>
      <c r="J122" s="296"/>
      <c r="K122" s="344"/>
    </row>
    <row r="123" spans="2:11" ht="17.25" customHeight="1">
      <c r="B123" s="345"/>
      <c r="C123" s="320" t="s">
        <v>2104</v>
      </c>
      <c r="D123" s="320"/>
      <c r="E123" s="320"/>
      <c r="F123" s="320" t="s">
        <v>2105</v>
      </c>
      <c r="G123" s="321"/>
      <c r="H123" s="320" t="s">
        <v>54</v>
      </c>
      <c r="I123" s="320" t="s">
        <v>57</v>
      </c>
      <c r="J123" s="320" t="s">
        <v>2106</v>
      </c>
      <c r="K123" s="346"/>
    </row>
    <row r="124" spans="2:11" ht="17.25" customHeight="1">
      <c r="B124" s="345"/>
      <c r="C124" s="322" t="s">
        <v>2107</v>
      </c>
      <c r="D124" s="322"/>
      <c r="E124" s="322"/>
      <c r="F124" s="323" t="s">
        <v>2108</v>
      </c>
      <c r="G124" s="324"/>
      <c r="H124" s="322"/>
      <c r="I124" s="322"/>
      <c r="J124" s="322" t="s">
        <v>2109</v>
      </c>
      <c r="K124" s="346"/>
    </row>
    <row r="125" spans="2:11" ht="5.25" customHeight="1">
      <c r="B125" s="347"/>
      <c r="C125" s="325"/>
      <c r="D125" s="325"/>
      <c r="E125" s="325"/>
      <c r="F125" s="325"/>
      <c r="G125" s="305"/>
      <c r="H125" s="325"/>
      <c r="I125" s="325"/>
      <c r="J125" s="325"/>
      <c r="K125" s="348"/>
    </row>
    <row r="126" spans="2:11" ht="15" customHeight="1">
      <c r="B126" s="347"/>
      <c r="C126" s="305" t="s">
        <v>2113</v>
      </c>
      <c r="D126" s="325"/>
      <c r="E126" s="325"/>
      <c r="F126" s="327" t="s">
        <v>2110</v>
      </c>
      <c r="G126" s="305"/>
      <c r="H126" s="305" t="s">
        <v>2150</v>
      </c>
      <c r="I126" s="305" t="s">
        <v>2112</v>
      </c>
      <c r="J126" s="305">
        <v>120</v>
      </c>
      <c r="K126" s="349"/>
    </row>
    <row r="127" spans="2:11" ht="15" customHeight="1">
      <c r="B127" s="347"/>
      <c r="C127" s="305" t="s">
        <v>2159</v>
      </c>
      <c r="D127" s="305"/>
      <c r="E127" s="305"/>
      <c r="F127" s="327" t="s">
        <v>2110</v>
      </c>
      <c r="G127" s="305"/>
      <c r="H127" s="305" t="s">
        <v>2160</v>
      </c>
      <c r="I127" s="305" t="s">
        <v>2112</v>
      </c>
      <c r="J127" s="305" t="s">
        <v>2161</v>
      </c>
      <c r="K127" s="349"/>
    </row>
    <row r="128" spans="2:11" ht="15" customHeight="1">
      <c r="B128" s="347"/>
      <c r="C128" s="305" t="s">
        <v>85</v>
      </c>
      <c r="D128" s="305"/>
      <c r="E128" s="305"/>
      <c r="F128" s="327" t="s">
        <v>2110</v>
      </c>
      <c r="G128" s="305"/>
      <c r="H128" s="305" t="s">
        <v>2162</v>
      </c>
      <c r="I128" s="305" t="s">
        <v>2112</v>
      </c>
      <c r="J128" s="305" t="s">
        <v>2161</v>
      </c>
      <c r="K128" s="349"/>
    </row>
    <row r="129" spans="2:11" ht="15" customHeight="1">
      <c r="B129" s="347"/>
      <c r="C129" s="305" t="s">
        <v>2121</v>
      </c>
      <c r="D129" s="305"/>
      <c r="E129" s="305"/>
      <c r="F129" s="327" t="s">
        <v>2116</v>
      </c>
      <c r="G129" s="305"/>
      <c r="H129" s="305" t="s">
        <v>2122</v>
      </c>
      <c r="I129" s="305" t="s">
        <v>2112</v>
      </c>
      <c r="J129" s="305">
        <v>15</v>
      </c>
      <c r="K129" s="349"/>
    </row>
    <row r="130" spans="2:11" ht="15" customHeight="1">
      <c r="B130" s="347"/>
      <c r="C130" s="329" t="s">
        <v>2123</v>
      </c>
      <c r="D130" s="329"/>
      <c r="E130" s="329"/>
      <c r="F130" s="330" t="s">
        <v>2116</v>
      </c>
      <c r="G130" s="329"/>
      <c r="H130" s="329" t="s">
        <v>2124</v>
      </c>
      <c r="I130" s="329" t="s">
        <v>2112</v>
      </c>
      <c r="J130" s="329">
        <v>15</v>
      </c>
      <c r="K130" s="349"/>
    </row>
    <row r="131" spans="2:11" ht="15" customHeight="1">
      <c r="B131" s="347"/>
      <c r="C131" s="329" t="s">
        <v>2125</v>
      </c>
      <c r="D131" s="329"/>
      <c r="E131" s="329"/>
      <c r="F131" s="330" t="s">
        <v>2116</v>
      </c>
      <c r="G131" s="329"/>
      <c r="H131" s="329" t="s">
        <v>2126</v>
      </c>
      <c r="I131" s="329" t="s">
        <v>2112</v>
      </c>
      <c r="J131" s="329">
        <v>20</v>
      </c>
      <c r="K131" s="349"/>
    </row>
    <row r="132" spans="2:11" ht="15" customHeight="1">
      <c r="B132" s="347"/>
      <c r="C132" s="329" t="s">
        <v>2127</v>
      </c>
      <c r="D132" s="329"/>
      <c r="E132" s="329"/>
      <c r="F132" s="330" t="s">
        <v>2116</v>
      </c>
      <c r="G132" s="329"/>
      <c r="H132" s="329" t="s">
        <v>2128</v>
      </c>
      <c r="I132" s="329" t="s">
        <v>2112</v>
      </c>
      <c r="J132" s="329">
        <v>20</v>
      </c>
      <c r="K132" s="349"/>
    </row>
    <row r="133" spans="2:11" ht="15" customHeight="1">
      <c r="B133" s="347"/>
      <c r="C133" s="305" t="s">
        <v>2115</v>
      </c>
      <c r="D133" s="305"/>
      <c r="E133" s="305"/>
      <c r="F133" s="327" t="s">
        <v>2116</v>
      </c>
      <c r="G133" s="305"/>
      <c r="H133" s="305" t="s">
        <v>2150</v>
      </c>
      <c r="I133" s="305" t="s">
        <v>2112</v>
      </c>
      <c r="J133" s="305">
        <v>50</v>
      </c>
      <c r="K133" s="349"/>
    </row>
    <row r="134" spans="2:11" ht="15" customHeight="1">
      <c r="B134" s="347"/>
      <c r="C134" s="305" t="s">
        <v>2129</v>
      </c>
      <c r="D134" s="305"/>
      <c r="E134" s="305"/>
      <c r="F134" s="327" t="s">
        <v>2116</v>
      </c>
      <c r="G134" s="305"/>
      <c r="H134" s="305" t="s">
        <v>2150</v>
      </c>
      <c r="I134" s="305" t="s">
        <v>2112</v>
      </c>
      <c r="J134" s="305">
        <v>50</v>
      </c>
      <c r="K134" s="349"/>
    </row>
    <row r="135" spans="2:11" ht="15" customHeight="1">
      <c r="B135" s="347"/>
      <c r="C135" s="305" t="s">
        <v>2135</v>
      </c>
      <c r="D135" s="305"/>
      <c r="E135" s="305"/>
      <c r="F135" s="327" t="s">
        <v>2116</v>
      </c>
      <c r="G135" s="305"/>
      <c r="H135" s="305" t="s">
        <v>2150</v>
      </c>
      <c r="I135" s="305" t="s">
        <v>2112</v>
      </c>
      <c r="J135" s="305">
        <v>50</v>
      </c>
      <c r="K135" s="349"/>
    </row>
    <row r="136" spans="2:11" ht="15" customHeight="1">
      <c r="B136" s="347"/>
      <c r="C136" s="305" t="s">
        <v>2137</v>
      </c>
      <c r="D136" s="305"/>
      <c r="E136" s="305"/>
      <c r="F136" s="327" t="s">
        <v>2116</v>
      </c>
      <c r="G136" s="305"/>
      <c r="H136" s="305" t="s">
        <v>2150</v>
      </c>
      <c r="I136" s="305" t="s">
        <v>2112</v>
      </c>
      <c r="J136" s="305">
        <v>50</v>
      </c>
      <c r="K136" s="349"/>
    </row>
    <row r="137" spans="2:11" ht="15" customHeight="1">
      <c r="B137" s="347"/>
      <c r="C137" s="305" t="s">
        <v>2138</v>
      </c>
      <c r="D137" s="305"/>
      <c r="E137" s="305"/>
      <c r="F137" s="327" t="s">
        <v>2116</v>
      </c>
      <c r="G137" s="305"/>
      <c r="H137" s="305" t="s">
        <v>2163</v>
      </c>
      <c r="I137" s="305" t="s">
        <v>2112</v>
      </c>
      <c r="J137" s="305">
        <v>255</v>
      </c>
      <c r="K137" s="349"/>
    </row>
    <row r="138" spans="2:11" ht="15" customHeight="1">
      <c r="B138" s="347"/>
      <c r="C138" s="305" t="s">
        <v>2140</v>
      </c>
      <c r="D138" s="305"/>
      <c r="E138" s="305"/>
      <c r="F138" s="327" t="s">
        <v>2110</v>
      </c>
      <c r="G138" s="305"/>
      <c r="H138" s="305" t="s">
        <v>2164</v>
      </c>
      <c r="I138" s="305" t="s">
        <v>2142</v>
      </c>
      <c r="J138" s="305"/>
      <c r="K138" s="349"/>
    </row>
    <row r="139" spans="2:11" ht="15" customHeight="1">
      <c r="B139" s="347"/>
      <c r="C139" s="305" t="s">
        <v>2143</v>
      </c>
      <c r="D139" s="305"/>
      <c r="E139" s="305"/>
      <c r="F139" s="327" t="s">
        <v>2110</v>
      </c>
      <c r="G139" s="305"/>
      <c r="H139" s="305" t="s">
        <v>2165</v>
      </c>
      <c r="I139" s="305" t="s">
        <v>2145</v>
      </c>
      <c r="J139" s="305"/>
      <c r="K139" s="349"/>
    </row>
    <row r="140" spans="2:11" ht="15" customHeight="1">
      <c r="B140" s="347"/>
      <c r="C140" s="305" t="s">
        <v>2146</v>
      </c>
      <c r="D140" s="305"/>
      <c r="E140" s="305"/>
      <c r="F140" s="327" t="s">
        <v>2110</v>
      </c>
      <c r="G140" s="305"/>
      <c r="H140" s="305" t="s">
        <v>2146</v>
      </c>
      <c r="I140" s="305" t="s">
        <v>2145</v>
      </c>
      <c r="J140" s="305"/>
      <c r="K140" s="349"/>
    </row>
    <row r="141" spans="2:11" ht="15" customHeight="1">
      <c r="B141" s="347"/>
      <c r="C141" s="305" t="s">
        <v>38</v>
      </c>
      <c r="D141" s="305"/>
      <c r="E141" s="305"/>
      <c r="F141" s="327" t="s">
        <v>2110</v>
      </c>
      <c r="G141" s="305"/>
      <c r="H141" s="305" t="s">
        <v>2166</v>
      </c>
      <c r="I141" s="305" t="s">
        <v>2145</v>
      </c>
      <c r="J141" s="305"/>
      <c r="K141" s="349"/>
    </row>
    <row r="142" spans="2:11" ht="15" customHeight="1">
      <c r="B142" s="347"/>
      <c r="C142" s="305" t="s">
        <v>2167</v>
      </c>
      <c r="D142" s="305"/>
      <c r="E142" s="305"/>
      <c r="F142" s="327" t="s">
        <v>2110</v>
      </c>
      <c r="G142" s="305"/>
      <c r="H142" s="305" t="s">
        <v>2168</v>
      </c>
      <c r="I142" s="305" t="s">
        <v>2145</v>
      </c>
      <c r="J142" s="305"/>
      <c r="K142" s="349"/>
    </row>
    <row r="143" spans="2:1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ht="18.75" customHeight="1">
      <c r="B144" s="302"/>
      <c r="C144" s="302"/>
      <c r="D144" s="302"/>
      <c r="E144" s="302"/>
      <c r="F144" s="339"/>
      <c r="G144" s="302"/>
      <c r="H144" s="302"/>
      <c r="I144" s="302"/>
      <c r="J144" s="302"/>
      <c r="K144" s="302"/>
    </row>
    <row r="145" spans="2:1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ht="45" customHeight="1">
      <c r="B147" s="317"/>
      <c r="C147" s="318" t="s">
        <v>2169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ht="17.25" customHeight="1">
      <c r="B148" s="317"/>
      <c r="C148" s="320" t="s">
        <v>2104</v>
      </c>
      <c r="D148" s="320"/>
      <c r="E148" s="320"/>
      <c r="F148" s="320" t="s">
        <v>2105</v>
      </c>
      <c r="G148" s="321"/>
      <c r="H148" s="320" t="s">
        <v>54</v>
      </c>
      <c r="I148" s="320" t="s">
        <v>57</v>
      </c>
      <c r="J148" s="320" t="s">
        <v>2106</v>
      </c>
      <c r="K148" s="319"/>
    </row>
    <row r="149" spans="2:11" ht="17.25" customHeight="1">
      <c r="B149" s="317"/>
      <c r="C149" s="322" t="s">
        <v>2107</v>
      </c>
      <c r="D149" s="322"/>
      <c r="E149" s="322"/>
      <c r="F149" s="323" t="s">
        <v>2108</v>
      </c>
      <c r="G149" s="324"/>
      <c r="H149" s="322"/>
      <c r="I149" s="322"/>
      <c r="J149" s="322" t="s">
        <v>2109</v>
      </c>
      <c r="K149" s="319"/>
    </row>
    <row r="150" spans="2:11" ht="5.25" customHeight="1">
      <c r="B150" s="328"/>
      <c r="C150" s="325"/>
      <c r="D150" s="325"/>
      <c r="E150" s="325"/>
      <c r="F150" s="325"/>
      <c r="G150" s="326"/>
      <c r="H150" s="325"/>
      <c r="I150" s="325"/>
      <c r="J150" s="325"/>
      <c r="K150" s="349"/>
    </row>
    <row r="151" spans="2:11" ht="15" customHeight="1">
      <c r="B151" s="328"/>
      <c r="C151" s="353" t="s">
        <v>2113</v>
      </c>
      <c r="D151" s="305"/>
      <c r="E151" s="305"/>
      <c r="F151" s="354" t="s">
        <v>2110</v>
      </c>
      <c r="G151" s="305"/>
      <c r="H151" s="353" t="s">
        <v>2150</v>
      </c>
      <c r="I151" s="353" t="s">
        <v>2112</v>
      </c>
      <c r="J151" s="353">
        <v>120</v>
      </c>
      <c r="K151" s="349"/>
    </row>
    <row r="152" spans="2:11" ht="15" customHeight="1">
      <c r="B152" s="328"/>
      <c r="C152" s="353" t="s">
        <v>2159</v>
      </c>
      <c r="D152" s="305"/>
      <c r="E152" s="305"/>
      <c r="F152" s="354" t="s">
        <v>2110</v>
      </c>
      <c r="G152" s="305"/>
      <c r="H152" s="353" t="s">
        <v>2170</v>
      </c>
      <c r="I152" s="353" t="s">
        <v>2112</v>
      </c>
      <c r="J152" s="353" t="s">
        <v>2161</v>
      </c>
      <c r="K152" s="349"/>
    </row>
    <row r="153" spans="2:11" ht="15" customHeight="1">
      <c r="B153" s="328"/>
      <c r="C153" s="353" t="s">
        <v>85</v>
      </c>
      <c r="D153" s="305"/>
      <c r="E153" s="305"/>
      <c r="F153" s="354" t="s">
        <v>2110</v>
      </c>
      <c r="G153" s="305"/>
      <c r="H153" s="353" t="s">
        <v>2171</v>
      </c>
      <c r="I153" s="353" t="s">
        <v>2112</v>
      </c>
      <c r="J153" s="353" t="s">
        <v>2161</v>
      </c>
      <c r="K153" s="349"/>
    </row>
    <row r="154" spans="2:11" ht="15" customHeight="1">
      <c r="B154" s="328"/>
      <c r="C154" s="353" t="s">
        <v>2115</v>
      </c>
      <c r="D154" s="305"/>
      <c r="E154" s="305"/>
      <c r="F154" s="354" t="s">
        <v>2116</v>
      </c>
      <c r="G154" s="305"/>
      <c r="H154" s="353" t="s">
        <v>2150</v>
      </c>
      <c r="I154" s="353" t="s">
        <v>2112</v>
      </c>
      <c r="J154" s="353">
        <v>50</v>
      </c>
      <c r="K154" s="349"/>
    </row>
    <row r="155" spans="2:11" ht="15" customHeight="1">
      <c r="B155" s="328"/>
      <c r="C155" s="353" t="s">
        <v>2118</v>
      </c>
      <c r="D155" s="305"/>
      <c r="E155" s="305"/>
      <c r="F155" s="354" t="s">
        <v>2110</v>
      </c>
      <c r="G155" s="305"/>
      <c r="H155" s="353" t="s">
        <v>2150</v>
      </c>
      <c r="I155" s="353" t="s">
        <v>2120</v>
      </c>
      <c r="J155" s="353"/>
      <c r="K155" s="349"/>
    </row>
    <row r="156" spans="2:11" ht="15" customHeight="1">
      <c r="B156" s="328"/>
      <c r="C156" s="353" t="s">
        <v>2129</v>
      </c>
      <c r="D156" s="305"/>
      <c r="E156" s="305"/>
      <c r="F156" s="354" t="s">
        <v>2116</v>
      </c>
      <c r="G156" s="305"/>
      <c r="H156" s="353" t="s">
        <v>2150</v>
      </c>
      <c r="I156" s="353" t="s">
        <v>2112</v>
      </c>
      <c r="J156" s="353">
        <v>50</v>
      </c>
      <c r="K156" s="349"/>
    </row>
    <row r="157" spans="2:11" ht="15" customHeight="1">
      <c r="B157" s="328"/>
      <c r="C157" s="353" t="s">
        <v>2137</v>
      </c>
      <c r="D157" s="305"/>
      <c r="E157" s="305"/>
      <c r="F157" s="354" t="s">
        <v>2116</v>
      </c>
      <c r="G157" s="305"/>
      <c r="H157" s="353" t="s">
        <v>2150</v>
      </c>
      <c r="I157" s="353" t="s">
        <v>2112</v>
      </c>
      <c r="J157" s="353">
        <v>50</v>
      </c>
      <c r="K157" s="349"/>
    </row>
    <row r="158" spans="2:11" ht="15" customHeight="1">
      <c r="B158" s="328"/>
      <c r="C158" s="353" t="s">
        <v>2135</v>
      </c>
      <c r="D158" s="305"/>
      <c r="E158" s="305"/>
      <c r="F158" s="354" t="s">
        <v>2116</v>
      </c>
      <c r="G158" s="305"/>
      <c r="H158" s="353" t="s">
        <v>2150</v>
      </c>
      <c r="I158" s="353" t="s">
        <v>2112</v>
      </c>
      <c r="J158" s="353">
        <v>50</v>
      </c>
      <c r="K158" s="349"/>
    </row>
    <row r="159" spans="2:11" ht="15" customHeight="1">
      <c r="B159" s="328"/>
      <c r="C159" s="353" t="s">
        <v>106</v>
      </c>
      <c r="D159" s="305"/>
      <c r="E159" s="305"/>
      <c r="F159" s="354" t="s">
        <v>2110</v>
      </c>
      <c r="G159" s="305"/>
      <c r="H159" s="353" t="s">
        <v>2172</v>
      </c>
      <c r="I159" s="353" t="s">
        <v>2112</v>
      </c>
      <c r="J159" s="353" t="s">
        <v>2173</v>
      </c>
      <c r="K159" s="349"/>
    </row>
    <row r="160" spans="2:11" ht="15" customHeight="1">
      <c r="B160" s="328"/>
      <c r="C160" s="353" t="s">
        <v>2174</v>
      </c>
      <c r="D160" s="305"/>
      <c r="E160" s="305"/>
      <c r="F160" s="354" t="s">
        <v>2110</v>
      </c>
      <c r="G160" s="305"/>
      <c r="H160" s="353" t="s">
        <v>2175</v>
      </c>
      <c r="I160" s="353" t="s">
        <v>2145</v>
      </c>
      <c r="J160" s="353"/>
      <c r="K160" s="349"/>
    </row>
    <row r="161" spans="2:11" ht="15" customHeight="1">
      <c r="B161" s="355"/>
      <c r="C161" s="337"/>
      <c r="D161" s="337"/>
      <c r="E161" s="337"/>
      <c r="F161" s="337"/>
      <c r="G161" s="337"/>
      <c r="H161" s="337"/>
      <c r="I161" s="337"/>
      <c r="J161" s="337"/>
      <c r="K161" s="356"/>
    </row>
    <row r="162" spans="2:11" ht="18.75" customHeight="1">
      <c r="B162" s="302"/>
      <c r="C162" s="305"/>
      <c r="D162" s="305"/>
      <c r="E162" s="305"/>
      <c r="F162" s="327"/>
      <c r="G162" s="305"/>
      <c r="H162" s="305"/>
      <c r="I162" s="305"/>
      <c r="J162" s="305"/>
      <c r="K162" s="302"/>
    </row>
    <row r="163" spans="2:1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ht="45" customHeight="1">
      <c r="B165" s="295"/>
      <c r="C165" s="296" t="s">
        <v>2176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ht="17.25" customHeight="1">
      <c r="B166" s="295"/>
      <c r="C166" s="320" t="s">
        <v>2104</v>
      </c>
      <c r="D166" s="320"/>
      <c r="E166" s="320"/>
      <c r="F166" s="320" t="s">
        <v>2105</v>
      </c>
      <c r="G166" s="357"/>
      <c r="H166" s="358" t="s">
        <v>54</v>
      </c>
      <c r="I166" s="358" t="s">
        <v>57</v>
      </c>
      <c r="J166" s="320" t="s">
        <v>2106</v>
      </c>
      <c r="K166" s="297"/>
    </row>
    <row r="167" spans="2:11" ht="17.25" customHeight="1">
      <c r="B167" s="298"/>
      <c r="C167" s="322" t="s">
        <v>2107</v>
      </c>
      <c r="D167" s="322"/>
      <c r="E167" s="322"/>
      <c r="F167" s="323" t="s">
        <v>2108</v>
      </c>
      <c r="G167" s="359"/>
      <c r="H167" s="360"/>
      <c r="I167" s="360"/>
      <c r="J167" s="322" t="s">
        <v>2109</v>
      </c>
      <c r="K167" s="300"/>
    </row>
    <row r="168" spans="2:11" ht="5.25" customHeight="1">
      <c r="B168" s="328"/>
      <c r="C168" s="325"/>
      <c r="D168" s="325"/>
      <c r="E168" s="325"/>
      <c r="F168" s="325"/>
      <c r="G168" s="326"/>
      <c r="H168" s="325"/>
      <c r="I168" s="325"/>
      <c r="J168" s="325"/>
      <c r="K168" s="349"/>
    </row>
    <row r="169" spans="2:11" ht="15" customHeight="1">
      <c r="B169" s="328"/>
      <c r="C169" s="305" t="s">
        <v>2113</v>
      </c>
      <c r="D169" s="305"/>
      <c r="E169" s="305"/>
      <c r="F169" s="327" t="s">
        <v>2110</v>
      </c>
      <c r="G169" s="305"/>
      <c r="H169" s="305" t="s">
        <v>2150</v>
      </c>
      <c r="I169" s="305" t="s">
        <v>2112</v>
      </c>
      <c r="J169" s="305">
        <v>120</v>
      </c>
      <c r="K169" s="349"/>
    </row>
    <row r="170" spans="2:11" ht="15" customHeight="1">
      <c r="B170" s="328"/>
      <c r="C170" s="305" t="s">
        <v>2159</v>
      </c>
      <c r="D170" s="305"/>
      <c r="E170" s="305"/>
      <c r="F170" s="327" t="s">
        <v>2110</v>
      </c>
      <c r="G170" s="305"/>
      <c r="H170" s="305" t="s">
        <v>2160</v>
      </c>
      <c r="I170" s="305" t="s">
        <v>2112</v>
      </c>
      <c r="J170" s="305" t="s">
        <v>2161</v>
      </c>
      <c r="K170" s="349"/>
    </row>
    <row r="171" spans="2:11" ht="15" customHeight="1">
      <c r="B171" s="328"/>
      <c r="C171" s="305" t="s">
        <v>85</v>
      </c>
      <c r="D171" s="305"/>
      <c r="E171" s="305"/>
      <c r="F171" s="327" t="s">
        <v>2110</v>
      </c>
      <c r="G171" s="305"/>
      <c r="H171" s="305" t="s">
        <v>2177</v>
      </c>
      <c r="I171" s="305" t="s">
        <v>2112</v>
      </c>
      <c r="J171" s="305" t="s">
        <v>2161</v>
      </c>
      <c r="K171" s="349"/>
    </row>
    <row r="172" spans="2:11" ht="15" customHeight="1">
      <c r="B172" s="328"/>
      <c r="C172" s="305" t="s">
        <v>2115</v>
      </c>
      <c r="D172" s="305"/>
      <c r="E172" s="305"/>
      <c r="F172" s="327" t="s">
        <v>2116</v>
      </c>
      <c r="G172" s="305"/>
      <c r="H172" s="305" t="s">
        <v>2177</v>
      </c>
      <c r="I172" s="305" t="s">
        <v>2112</v>
      </c>
      <c r="J172" s="305">
        <v>50</v>
      </c>
      <c r="K172" s="349"/>
    </row>
    <row r="173" spans="2:11" ht="15" customHeight="1">
      <c r="B173" s="328"/>
      <c r="C173" s="305" t="s">
        <v>2118</v>
      </c>
      <c r="D173" s="305"/>
      <c r="E173" s="305"/>
      <c r="F173" s="327" t="s">
        <v>2110</v>
      </c>
      <c r="G173" s="305"/>
      <c r="H173" s="305" t="s">
        <v>2177</v>
      </c>
      <c r="I173" s="305" t="s">
        <v>2120</v>
      </c>
      <c r="J173" s="305"/>
      <c r="K173" s="349"/>
    </row>
    <row r="174" spans="2:11" ht="15" customHeight="1">
      <c r="B174" s="328"/>
      <c r="C174" s="305" t="s">
        <v>2129</v>
      </c>
      <c r="D174" s="305"/>
      <c r="E174" s="305"/>
      <c r="F174" s="327" t="s">
        <v>2116</v>
      </c>
      <c r="G174" s="305"/>
      <c r="H174" s="305" t="s">
        <v>2177</v>
      </c>
      <c r="I174" s="305" t="s">
        <v>2112</v>
      </c>
      <c r="J174" s="305">
        <v>50</v>
      </c>
      <c r="K174" s="349"/>
    </row>
    <row r="175" spans="2:11" ht="15" customHeight="1">
      <c r="B175" s="328"/>
      <c r="C175" s="305" t="s">
        <v>2137</v>
      </c>
      <c r="D175" s="305"/>
      <c r="E175" s="305"/>
      <c r="F175" s="327" t="s">
        <v>2116</v>
      </c>
      <c r="G175" s="305"/>
      <c r="H175" s="305" t="s">
        <v>2177</v>
      </c>
      <c r="I175" s="305" t="s">
        <v>2112</v>
      </c>
      <c r="J175" s="305">
        <v>50</v>
      </c>
      <c r="K175" s="349"/>
    </row>
    <row r="176" spans="2:11" ht="15" customHeight="1">
      <c r="B176" s="328"/>
      <c r="C176" s="305" t="s">
        <v>2135</v>
      </c>
      <c r="D176" s="305"/>
      <c r="E176" s="305"/>
      <c r="F176" s="327" t="s">
        <v>2116</v>
      </c>
      <c r="G176" s="305"/>
      <c r="H176" s="305" t="s">
        <v>2177</v>
      </c>
      <c r="I176" s="305" t="s">
        <v>2112</v>
      </c>
      <c r="J176" s="305">
        <v>50</v>
      </c>
      <c r="K176" s="349"/>
    </row>
    <row r="177" spans="2:11" ht="15" customHeight="1">
      <c r="B177" s="328"/>
      <c r="C177" s="305" t="s">
        <v>122</v>
      </c>
      <c r="D177" s="305"/>
      <c r="E177" s="305"/>
      <c r="F177" s="327" t="s">
        <v>2110</v>
      </c>
      <c r="G177" s="305"/>
      <c r="H177" s="305" t="s">
        <v>2178</v>
      </c>
      <c r="I177" s="305" t="s">
        <v>2179</v>
      </c>
      <c r="J177" s="305"/>
      <c r="K177" s="349"/>
    </row>
    <row r="178" spans="2:11" ht="15" customHeight="1">
      <c r="B178" s="328"/>
      <c r="C178" s="305" t="s">
        <v>57</v>
      </c>
      <c r="D178" s="305"/>
      <c r="E178" s="305"/>
      <c r="F178" s="327" t="s">
        <v>2110</v>
      </c>
      <c r="G178" s="305"/>
      <c r="H178" s="305" t="s">
        <v>2180</v>
      </c>
      <c r="I178" s="305" t="s">
        <v>2181</v>
      </c>
      <c r="J178" s="305">
        <v>1</v>
      </c>
      <c r="K178" s="349"/>
    </row>
    <row r="179" spans="2:11" ht="15" customHeight="1">
      <c r="B179" s="328"/>
      <c r="C179" s="305" t="s">
        <v>53</v>
      </c>
      <c r="D179" s="305"/>
      <c r="E179" s="305"/>
      <c r="F179" s="327" t="s">
        <v>2110</v>
      </c>
      <c r="G179" s="305"/>
      <c r="H179" s="305" t="s">
        <v>2182</v>
      </c>
      <c r="I179" s="305" t="s">
        <v>2112</v>
      </c>
      <c r="J179" s="305">
        <v>20</v>
      </c>
      <c r="K179" s="349"/>
    </row>
    <row r="180" spans="2:11" ht="15" customHeight="1">
      <c r="B180" s="328"/>
      <c r="C180" s="305" t="s">
        <v>54</v>
      </c>
      <c r="D180" s="305"/>
      <c r="E180" s="305"/>
      <c r="F180" s="327" t="s">
        <v>2110</v>
      </c>
      <c r="G180" s="305"/>
      <c r="H180" s="305" t="s">
        <v>2183</v>
      </c>
      <c r="I180" s="305" t="s">
        <v>2112</v>
      </c>
      <c r="J180" s="305">
        <v>255</v>
      </c>
      <c r="K180" s="349"/>
    </row>
    <row r="181" spans="2:11" ht="15" customHeight="1">
      <c r="B181" s="328"/>
      <c r="C181" s="305" t="s">
        <v>123</v>
      </c>
      <c r="D181" s="305"/>
      <c r="E181" s="305"/>
      <c r="F181" s="327" t="s">
        <v>2110</v>
      </c>
      <c r="G181" s="305"/>
      <c r="H181" s="305" t="s">
        <v>2074</v>
      </c>
      <c r="I181" s="305" t="s">
        <v>2112</v>
      </c>
      <c r="J181" s="305">
        <v>10</v>
      </c>
      <c r="K181" s="349"/>
    </row>
    <row r="182" spans="2:11" ht="15" customHeight="1">
      <c r="B182" s="328"/>
      <c r="C182" s="305" t="s">
        <v>124</v>
      </c>
      <c r="D182" s="305"/>
      <c r="E182" s="305"/>
      <c r="F182" s="327" t="s">
        <v>2110</v>
      </c>
      <c r="G182" s="305"/>
      <c r="H182" s="305" t="s">
        <v>2184</v>
      </c>
      <c r="I182" s="305" t="s">
        <v>2145</v>
      </c>
      <c r="J182" s="305"/>
      <c r="K182" s="349"/>
    </row>
    <row r="183" spans="2:11" ht="15" customHeight="1">
      <c r="B183" s="328"/>
      <c r="C183" s="305" t="s">
        <v>2185</v>
      </c>
      <c r="D183" s="305"/>
      <c r="E183" s="305"/>
      <c r="F183" s="327" t="s">
        <v>2110</v>
      </c>
      <c r="G183" s="305"/>
      <c r="H183" s="305" t="s">
        <v>2186</v>
      </c>
      <c r="I183" s="305" t="s">
        <v>2145</v>
      </c>
      <c r="J183" s="305"/>
      <c r="K183" s="349"/>
    </row>
    <row r="184" spans="2:11" ht="15" customHeight="1">
      <c r="B184" s="328"/>
      <c r="C184" s="305" t="s">
        <v>2174</v>
      </c>
      <c r="D184" s="305"/>
      <c r="E184" s="305"/>
      <c r="F184" s="327" t="s">
        <v>2110</v>
      </c>
      <c r="G184" s="305"/>
      <c r="H184" s="305" t="s">
        <v>2187</v>
      </c>
      <c r="I184" s="305" t="s">
        <v>2145</v>
      </c>
      <c r="J184" s="305"/>
      <c r="K184" s="349"/>
    </row>
    <row r="185" spans="2:11" ht="15" customHeight="1">
      <c r="B185" s="328"/>
      <c r="C185" s="305" t="s">
        <v>126</v>
      </c>
      <c r="D185" s="305"/>
      <c r="E185" s="305"/>
      <c r="F185" s="327" t="s">
        <v>2116</v>
      </c>
      <c r="G185" s="305"/>
      <c r="H185" s="305" t="s">
        <v>2188</v>
      </c>
      <c r="I185" s="305" t="s">
        <v>2112</v>
      </c>
      <c r="J185" s="305">
        <v>50</v>
      </c>
      <c r="K185" s="349"/>
    </row>
    <row r="186" spans="2:11" ht="15" customHeight="1">
      <c r="B186" s="328"/>
      <c r="C186" s="305" t="s">
        <v>2189</v>
      </c>
      <c r="D186" s="305"/>
      <c r="E186" s="305"/>
      <c r="F186" s="327" t="s">
        <v>2116</v>
      </c>
      <c r="G186" s="305"/>
      <c r="H186" s="305" t="s">
        <v>2190</v>
      </c>
      <c r="I186" s="305" t="s">
        <v>2191</v>
      </c>
      <c r="J186" s="305"/>
      <c r="K186" s="349"/>
    </row>
    <row r="187" spans="2:11" ht="15" customHeight="1">
      <c r="B187" s="328"/>
      <c r="C187" s="305" t="s">
        <v>2192</v>
      </c>
      <c r="D187" s="305"/>
      <c r="E187" s="305"/>
      <c r="F187" s="327" t="s">
        <v>2116</v>
      </c>
      <c r="G187" s="305"/>
      <c r="H187" s="305" t="s">
        <v>2193</v>
      </c>
      <c r="I187" s="305" t="s">
        <v>2191</v>
      </c>
      <c r="J187" s="305"/>
      <c r="K187" s="349"/>
    </row>
    <row r="188" spans="2:11" ht="15" customHeight="1">
      <c r="B188" s="328"/>
      <c r="C188" s="305" t="s">
        <v>2194</v>
      </c>
      <c r="D188" s="305"/>
      <c r="E188" s="305"/>
      <c r="F188" s="327" t="s">
        <v>2116</v>
      </c>
      <c r="G188" s="305"/>
      <c r="H188" s="305" t="s">
        <v>2195</v>
      </c>
      <c r="I188" s="305" t="s">
        <v>2191</v>
      </c>
      <c r="J188" s="305"/>
      <c r="K188" s="349"/>
    </row>
    <row r="189" spans="2:11" ht="15" customHeight="1">
      <c r="B189" s="328"/>
      <c r="C189" s="361" t="s">
        <v>2196</v>
      </c>
      <c r="D189" s="305"/>
      <c r="E189" s="305"/>
      <c r="F189" s="327" t="s">
        <v>2116</v>
      </c>
      <c r="G189" s="305"/>
      <c r="H189" s="305" t="s">
        <v>2197</v>
      </c>
      <c r="I189" s="305" t="s">
        <v>2198</v>
      </c>
      <c r="J189" s="362" t="s">
        <v>2199</v>
      </c>
      <c r="K189" s="349"/>
    </row>
    <row r="190" spans="2:11" ht="15" customHeight="1">
      <c r="B190" s="328"/>
      <c r="C190" s="312" t="s">
        <v>42</v>
      </c>
      <c r="D190" s="305"/>
      <c r="E190" s="305"/>
      <c r="F190" s="327" t="s">
        <v>2110</v>
      </c>
      <c r="G190" s="305"/>
      <c r="H190" s="302" t="s">
        <v>2200</v>
      </c>
      <c r="I190" s="305" t="s">
        <v>2201</v>
      </c>
      <c r="J190" s="305"/>
      <c r="K190" s="349"/>
    </row>
    <row r="191" spans="2:11" ht="15" customHeight="1">
      <c r="B191" s="328"/>
      <c r="C191" s="312" t="s">
        <v>2202</v>
      </c>
      <c r="D191" s="305"/>
      <c r="E191" s="305"/>
      <c r="F191" s="327" t="s">
        <v>2110</v>
      </c>
      <c r="G191" s="305"/>
      <c r="H191" s="305" t="s">
        <v>2203</v>
      </c>
      <c r="I191" s="305" t="s">
        <v>2145</v>
      </c>
      <c r="J191" s="305"/>
      <c r="K191" s="349"/>
    </row>
    <row r="192" spans="2:11" ht="15" customHeight="1">
      <c r="B192" s="328"/>
      <c r="C192" s="312" t="s">
        <v>2204</v>
      </c>
      <c r="D192" s="305"/>
      <c r="E192" s="305"/>
      <c r="F192" s="327" t="s">
        <v>2110</v>
      </c>
      <c r="G192" s="305"/>
      <c r="H192" s="305" t="s">
        <v>2205</v>
      </c>
      <c r="I192" s="305" t="s">
        <v>2145</v>
      </c>
      <c r="J192" s="305"/>
      <c r="K192" s="349"/>
    </row>
    <row r="193" spans="2:11" ht="15" customHeight="1">
      <c r="B193" s="328"/>
      <c r="C193" s="312" t="s">
        <v>2206</v>
      </c>
      <c r="D193" s="305"/>
      <c r="E193" s="305"/>
      <c r="F193" s="327" t="s">
        <v>2116</v>
      </c>
      <c r="G193" s="305"/>
      <c r="H193" s="305" t="s">
        <v>2207</v>
      </c>
      <c r="I193" s="305" t="s">
        <v>2145</v>
      </c>
      <c r="J193" s="305"/>
      <c r="K193" s="349"/>
    </row>
    <row r="194" spans="2:11" ht="15" customHeight="1">
      <c r="B194" s="355"/>
      <c r="C194" s="363"/>
      <c r="D194" s="337"/>
      <c r="E194" s="337"/>
      <c r="F194" s="337"/>
      <c r="G194" s="337"/>
      <c r="H194" s="337"/>
      <c r="I194" s="337"/>
      <c r="J194" s="337"/>
      <c r="K194" s="356"/>
    </row>
    <row r="195" spans="2:11" ht="18.75" customHeight="1">
      <c r="B195" s="302"/>
      <c r="C195" s="305"/>
      <c r="D195" s="305"/>
      <c r="E195" s="305"/>
      <c r="F195" s="327"/>
      <c r="G195" s="305"/>
      <c r="H195" s="305"/>
      <c r="I195" s="305"/>
      <c r="J195" s="305"/>
      <c r="K195" s="302"/>
    </row>
    <row r="196" spans="2:11" ht="18.75" customHeight="1">
      <c r="B196" s="302"/>
      <c r="C196" s="305"/>
      <c r="D196" s="305"/>
      <c r="E196" s="305"/>
      <c r="F196" s="327"/>
      <c r="G196" s="305"/>
      <c r="H196" s="305"/>
      <c r="I196" s="305"/>
      <c r="J196" s="305"/>
      <c r="K196" s="302"/>
    </row>
    <row r="197" spans="2:1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pans="2:1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2:11" ht="21">
      <c r="B199" s="295"/>
      <c r="C199" s="296" t="s">
        <v>2208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ht="25.5" customHeight="1">
      <c r="B200" s="295"/>
      <c r="C200" s="364" t="s">
        <v>2209</v>
      </c>
      <c r="D200" s="364"/>
      <c r="E200" s="364"/>
      <c r="F200" s="364" t="s">
        <v>2210</v>
      </c>
      <c r="G200" s="365"/>
      <c r="H200" s="364" t="s">
        <v>2211</v>
      </c>
      <c r="I200" s="364"/>
      <c r="J200" s="364"/>
      <c r="K200" s="297"/>
    </row>
    <row r="201" spans="2:11" ht="5.25" customHeight="1">
      <c r="B201" s="328"/>
      <c r="C201" s="325"/>
      <c r="D201" s="325"/>
      <c r="E201" s="325"/>
      <c r="F201" s="325"/>
      <c r="G201" s="305"/>
      <c r="H201" s="325"/>
      <c r="I201" s="325"/>
      <c r="J201" s="325"/>
      <c r="K201" s="349"/>
    </row>
    <row r="202" spans="2:11" ht="15" customHeight="1">
      <c r="B202" s="328"/>
      <c r="C202" s="305" t="s">
        <v>2201</v>
      </c>
      <c r="D202" s="305"/>
      <c r="E202" s="305"/>
      <c r="F202" s="327" t="s">
        <v>43</v>
      </c>
      <c r="G202" s="305"/>
      <c r="H202" s="305" t="s">
        <v>2212</v>
      </c>
      <c r="I202" s="305"/>
      <c r="J202" s="305"/>
      <c r="K202" s="349"/>
    </row>
    <row r="203" spans="2:11" ht="15" customHeight="1">
      <c r="B203" s="328"/>
      <c r="C203" s="334"/>
      <c r="D203" s="305"/>
      <c r="E203" s="305"/>
      <c r="F203" s="327" t="s">
        <v>44</v>
      </c>
      <c r="G203" s="305"/>
      <c r="H203" s="305" t="s">
        <v>2213</v>
      </c>
      <c r="I203" s="305"/>
      <c r="J203" s="305"/>
      <c r="K203" s="349"/>
    </row>
    <row r="204" spans="2:11" ht="15" customHeight="1">
      <c r="B204" s="328"/>
      <c r="C204" s="334"/>
      <c r="D204" s="305"/>
      <c r="E204" s="305"/>
      <c r="F204" s="327" t="s">
        <v>47</v>
      </c>
      <c r="G204" s="305"/>
      <c r="H204" s="305" t="s">
        <v>2214</v>
      </c>
      <c r="I204" s="305"/>
      <c r="J204" s="305"/>
      <c r="K204" s="349"/>
    </row>
    <row r="205" spans="2:11" ht="15" customHeight="1">
      <c r="B205" s="328"/>
      <c r="C205" s="305"/>
      <c r="D205" s="305"/>
      <c r="E205" s="305"/>
      <c r="F205" s="327" t="s">
        <v>45</v>
      </c>
      <c r="G205" s="305"/>
      <c r="H205" s="305" t="s">
        <v>2215</v>
      </c>
      <c r="I205" s="305"/>
      <c r="J205" s="305"/>
      <c r="K205" s="349"/>
    </row>
    <row r="206" spans="2:11" ht="15" customHeight="1">
      <c r="B206" s="328"/>
      <c r="C206" s="305"/>
      <c r="D206" s="305"/>
      <c r="E206" s="305"/>
      <c r="F206" s="327" t="s">
        <v>46</v>
      </c>
      <c r="G206" s="305"/>
      <c r="H206" s="305" t="s">
        <v>2216</v>
      </c>
      <c r="I206" s="305"/>
      <c r="J206" s="305"/>
      <c r="K206" s="349"/>
    </row>
    <row r="207" spans="2:11" ht="15" customHeight="1">
      <c r="B207" s="328"/>
      <c r="C207" s="305"/>
      <c r="D207" s="305"/>
      <c r="E207" s="305"/>
      <c r="F207" s="327"/>
      <c r="G207" s="305"/>
      <c r="H207" s="305"/>
      <c r="I207" s="305"/>
      <c r="J207" s="305"/>
      <c r="K207" s="349"/>
    </row>
    <row r="208" spans="2:11" ht="15" customHeight="1">
      <c r="B208" s="328"/>
      <c r="C208" s="305" t="s">
        <v>2157</v>
      </c>
      <c r="D208" s="305"/>
      <c r="E208" s="305"/>
      <c r="F208" s="327" t="s">
        <v>78</v>
      </c>
      <c r="G208" s="305"/>
      <c r="H208" s="305" t="s">
        <v>2217</v>
      </c>
      <c r="I208" s="305"/>
      <c r="J208" s="305"/>
      <c r="K208" s="349"/>
    </row>
    <row r="209" spans="2:11" ht="15" customHeight="1">
      <c r="B209" s="328"/>
      <c r="C209" s="334"/>
      <c r="D209" s="305"/>
      <c r="E209" s="305"/>
      <c r="F209" s="327" t="s">
        <v>2053</v>
      </c>
      <c r="G209" s="305"/>
      <c r="H209" s="305" t="s">
        <v>2054</v>
      </c>
      <c r="I209" s="305"/>
      <c r="J209" s="305"/>
      <c r="K209" s="349"/>
    </row>
    <row r="210" spans="2:11" ht="15" customHeight="1">
      <c r="B210" s="328"/>
      <c r="C210" s="305"/>
      <c r="D210" s="305"/>
      <c r="E210" s="305"/>
      <c r="F210" s="327" t="s">
        <v>2051</v>
      </c>
      <c r="G210" s="305"/>
      <c r="H210" s="305" t="s">
        <v>2218</v>
      </c>
      <c r="I210" s="305"/>
      <c r="J210" s="305"/>
      <c r="K210" s="349"/>
    </row>
    <row r="211" spans="2:11" ht="15" customHeight="1">
      <c r="B211" s="366"/>
      <c r="C211" s="334"/>
      <c r="D211" s="334"/>
      <c r="E211" s="334"/>
      <c r="F211" s="327" t="s">
        <v>2055</v>
      </c>
      <c r="G211" s="312"/>
      <c r="H211" s="353" t="s">
        <v>2056</v>
      </c>
      <c r="I211" s="353"/>
      <c r="J211" s="353"/>
      <c r="K211" s="367"/>
    </row>
    <row r="212" spans="2:11" ht="15" customHeight="1">
      <c r="B212" s="366"/>
      <c r="C212" s="334"/>
      <c r="D212" s="334"/>
      <c r="E212" s="334"/>
      <c r="F212" s="327" t="s">
        <v>2057</v>
      </c>
      <c r="G212" s="312"/>
      <c r="H212" s="353" t="s">
        <v>2219</v>
      </c>
      <c r="I212" s="353"/>
      <c r="J212" s="353"/>
      <c r="K212" s="367"/>
    </row>
    <row r="213" spans="2:11" ht="15" customHeight="1">
      <c r="B213" s="366"/>
      <c r="C213" s="334"/>
      <c r="D213" s="334"/>
      <c r="E213" s="334"/>
      <c r="F213" s="368"/>
      <c r="G213" s="312"/>
      <c r="H213" s="369"/>
      <c r="I213" s="369"/>
      <c r="J213" s="369"/>
      <c r="K213" s="367"/>
    </row>
    <row r="214" spans="2:11" ht="15" customHeight="1">
      <c r="B214" s="366"/>
      <c r="C214" s="305" t="s">
        <v>2181</v>
      </c>
      <c r="D214" s="334"/>
      <c r="E214" s="334"/>
      <c r="F214" s="327">
        <v>1</v>
      </c>
      <c r="G214" s="312"/>
      <c r="H214" s="353" t="s">
        <v>2220</v>
      </c>
      <c r="I214" s="353"/>
      <c r="J214" s="353"/>
      <c r="K214" s="367"/>
    </row>
    <row r="215" spans="2:11" ht="15" customHeight="1">
      <c r="B215" s="366"/>
      <c r="C215" s="334"/>
      <c r="D215" s="334"/>
      <c r="E215" s="334"/>
      <c r="F215" s="327">
        <v>2</v>
      </c>
      <c r="G215" s="312"/>
      <c r="H215" s="353" t="s">
        <v>2221</v>
      </c>
      <c r="I215" s="353"/>
      <c r="J215" s="353"/>
      <c r="K215" s="367"/>
    </row>
    <row r="216" spans="2:11" ht="15" customHeight="1">
      <c r="B216" s="366"/>
      <c r="C216" s="334"/>
      <c r="D216" s="334"/>
      <c r="E216" s="334"/>
      <c r="F216" s="327">
        <v>3</v>
      </c>
      <c r="G216" s="312"/>
      <c r="H216" s="353" t="s">
        <v>2222</v>
      </c>
      <c r="I216" s="353"/>
      <c r="J216" s="353"/>
      <c r="K216" s="367"/>
    </row>
    <row r="217" spans="2:11" ht="15" customHeight="1">
      <c r="B217" s="366"/>
      <c r="C217" s="334"/>
      <c r="D217" s="334"/>
      <c r="E217" s="334"/>
      <c r="F217" s="327">
        <v>4</v>
      </c>
      <c r="G217" s="312"/>
      <c r="H217" s="353" t="s">
        <v>2223</v>
      </c>
      <c r="I217" s="353"/>
      <c r="J217" s="353"/>
      <c r="K217" s="367"/>
    </row>
    <row r="218" spans="2:1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vaculin\pc</dc:creator>
  <cp:keywords/>
  <dc:description/>
  <cp:lastModifiedBy>vaculin\pc</cp:lastModifiedBy>
  <dcterms:created xsi:type="dcterms:W3CDTF">2019-07-11T10:44:19Z</dcterms:created>
  <dcterms:modified xsi:type="dcterms:W3CDTF">2019-07-11T10:44:42Z</dcterms:modified>
  <cp:category/>
  <cp:version/>
  <cp:contentType/>
  <cp:contentStatus/>
</cp:coreProperties>
</file>