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Q:\Data\Dotace\Dokumentace_Akce_PLa\119170015_Mrlina, Rašovice - Havransko, nánosy na bermách,ř.km 6,642-7,978\VZ realizace\Vykaz vymer\"/>
    </mc:Choice>
  </mc:AlternateContent>
  <bookViews>
    <workbookView xWindow="0" yWindow="0" windowWidth="18630" windowHeight="11520"/>
  </bookViews>
  <sheets>
    <sheet name="Rekapitulace stavby" sheetId="1" r:id="rId1"/>
    <sheet name="1 - SO 01 Odstranění náno..." sheetId="2" r:id="rId2"/>
    <sheet name="2 - SO 02 Odstranění náno..." sheetId="3" r:id="rId3"/>
    <sheet name="3 - VON Vedlejší a ostatn..." sheetId="4" r:id="rId4"/>
  </sheets>
  <definedNames>
    <definedName name="_xlnm._FilterDatabase" localSheetId="1" hidden="1">'1 - SO 01 Odstranění náno...'!$C$120:$K$218</definedName>
    <definedName name="_xlnm._FilterDatabase" localSheetId="2" hidden="1">'2 - SO 02 Odstranění náno...'!$C$117:$K$133</definedName>
    <definedName name="_xlnm._FilterDatabase" localSheetId="3" hidden="1">'3 - VON Vedlejší a ostatn...'!$C$125:$K$206</definedName>
    <definedName name="_xlnm.Print_Titles" localSheetId="1">'1 - SO 01 Odstranění náno...'!$120:$120</definedName>
    <definedName name="_xlnm.Print_Titles" localSheetId="2">'2 - SO 02 Odstranění náno...'!$117:$117</definedName>
    <definedName name="_xlnm.Print_Titles" localSheetId="3">'3 - VON Vedlejší a ostatn...'!$125:$125</definedName>
    <definedName name="_xlnm.Print_Titles" localSheetId="0">'Rekapitulace stavby'!$92:$92</definedName>
    <definedName name="_xlnm.Print_Area" localSheetId="1">'1 - SO 01 Odstranění náno...'!$C$4:$J$76,'1 - SO 01 Odstranění náno...'!$C$82:$J$102,'1 - SO 01 Odstranění náno...'!$C$108:$K$218</definedName>
    <definedName name="_xlnm.Print_Area" localSheetId="2">'2 - SO 02 Odstranění náno...'!$C$4:$J$76,'2 - SO 02 Odstranění náno...'!$C$82:$J$99,'2 - SO 02 Odstranění náno...'!$C$105:$K$133</definedName>
    <definedName name="_xlnm.Print_Area" localSheetId="3">'3 - VON Vedlejší a ostatn...'!$C$4:$J$76,'3 - VON Vedlejší a ostatn...'!$C$82:$J$107,'3 - VON Vedlejší a ostatn...'!$C$113:$K$206</definedName>
    <definedName name="_xlnm.Print_Area" localSheetId="0">'Rekapitulace stavby'!$D$4:$AO$76,'Rekapitulace stavby'!$C$82:$AQ$98</definedName>
  </definedNames>
  <calcPr calcId="162913"/>
</workbook>
</file>

<file path=xl/calcChain.xml><?xml version="1.0" encoding="utf-8"?>
<calcChain xmlns="http://schemas.openxmlformats.org/spreadsheetml/2006/main">
  <c r="J37" i="4" l="1"/>
  <c r="J36" i="4"/>
  <c r="AY97" i="1"/>
  <c r="J35" i="4"/>
  <c r="AX97" i="1" s="1"/>
  <c r="BI203" i="4"/>
  <c r="BH203" i="4"/>
  <c r="BG203" i="4"/>
  <c r="BF203" i="4"/>
  <c r="T203" i="4"/>
  <c r="R203" i="4"/>
  <c r="P203" i="4"/>
  <c r="BK203" i="4"/>
  <c r="J203" i="4"/>
  <c r="BE203" i="4" s="1"/>
  <c r="BI200" i="4"/>
  <c r="BH200" i="4"/>
  <c r="BG200" i="4"/>
  <c r="BF200" i="4"/>
  <c r="T200" i="4"/>
  <c r="R200" i="4"/>
  <c r="P200" i="4"/>
  <c r="BK200" i="4"/>
  <c r="J200" i="4"/>
  <c r="BE200" i="4" s="1"/>
  <c r="BI195" i="4"/>
  <c r="BH195" i="4"/>
  <c r="BG195" i="4"/>
  <c r="BF195" i="4"/>
  <c r="T195" i="4"/>
  <c r="R195" i="4"/>
  <c r="P195" i="4"/>
  <c r="BK195" i="4"/>
  <c r="J195" i="4"/>
  <c r="BE195" i="4"/>
  <c r="BI189" i="4"/>
  <c r="BH189" i="4"/>
  <c r="BG189" i="4"/>
  <c r="BF189" i="4"/>
  <c r="T189" i="4"/>
  <c r="T188" i="4" s="1"/>
  <c r="R189" i="4"/>
  <c r="R188" i="4"/>
  <c r="P189" i="4"/>
  <c r="P188" i="4" s="1"/>
  <c r="BK189" i="4"/>
  <c r="BK188" i="4"/>
  <c r="J188" i="4"/>
  <c r="J106" i="4" s="1"/>
  <c r="J189" i="4"/>
  <c r="BE189" i="4" s="1"/>
  <c r="BI184" i="4"/>
  <c r="BH184" i="4"/>
  <c r="BG184" i="4"/>
  <c r="BF184" i="4"/>
  <c r="T184" i="4"/>
  <c r="T179" i="4" s="1"/>
  <c r="R184" i="4"/>
  <c r="P184" i="4"/>
  <c r="BK184" i="4"/>
  <c r="J184" i="4"/>
  <c r="BE184" i="4" s="1"/>
  <c r="BI180" i="4"/>
  <c r="BH180" i="4"/>
  <c r="BG180" i="4"/>
  <c r="BF180" i="4"/>
  <c r="T180" i="4"/>
  <c r="R180" i="4"/>
  <c r="R179" i="4" s="1"/>
  <c r="P180" i="4"/>
  <c r="P179" i="4"/>
  <c r="BK180" i="4"/>
  <c r="BK179" i="4" s="1"/>
  <c r="J179" i="4" s="1"/>
  <c r="J105" i="4" s="1"/>
  <c r="J180" i="4"/>
  <c r="BE180" i="4"/>
  <c r="BI175" i="4"/>
  <c r="BH175" i="4"/>
  <c r="BG175" i="4"/>
  <c r="BF175" i="4"/>
  <c r="T175" i="4"/>
  <c r="R175" i="4"/>
  <c r="P175" i="4"/>
  <c r="P164" i="4" s="1"/>
  <c r="BK175" i="4"/>
  <c r="J175" i="4"/>
  <c r="BE175" i="4"/>
  <c r="BI170" i="4"/>
  <c r="BH170" i="4"/>
  <c r="BG170" i="4"/>
  <c r="BF170" i="4"/>
  <c r="T170" i="4"/>
  <c r="T164" i="4" s="1"/>
  <c r="T150" i="4" s="1"/>
  <c r="R170" i="4"/>
  <c r="P170" i="4"/>
  <c r="BK170" i="4"/>
  <c r="J170" i="4"/>
  <c r="BE170" i="4" s="1"/>
  <c r="BI165" i="4"/>
  <c r="BH165" i="4"/>
  <c r="BG165" i="4"/>
  <c r="BF165" i="4"/>
  <c r="T165" i="4"/>
  <c r="R165" i="4"/>
  <c r="R164" i="4" s="1"/>
  <c r="P165" i="4"/>
  <c r="BK165" i="4"/>
  <c r="BK164" i="4" s="1"/>
  <c r="J164" i="4" s="1"/>
  <c r="J104" i="4" s="1"/>
  <c r="J165" i="4"/>
  <c r="BE165" i="4"/>
  <c r="BI152" i="4"/>
  <c r="BH152" i="4"/>
  <c r="BG152" i="4"/>
  <c r="BF152" i="4"/>
  <c r="T152" i="4"/>
  <c r="T151" i="4"/>
  <c r="R152" i="4"/>
  <c r="R151" i="4" s="1"/>
  <c r="R150" i="4" s="1"/>
  <c r="P152" i="4"/>
  <c r="P151" i="4" s="1"/>
  <c r="BK152" i="4"/>
  <c r="BK151" i="4"/>
  <c r="J151" i="4" s="1"/>
  <c r="J103" i="4" s="1"/>
  <c r="J152" i="4"/>
  <c r="BE152" i="4" s="1"/>
  <c r="BI147" i="4"/>
  <c r="BH147" i="4"/>
  <c r="BG147" i="4"/>
  <c r="BF147" i="4"/>
  <c r="T147" i="4"/>
  <c r="T146" i="4" s="1"/>
  <c r="R147" i="4"/>
  <c r="R146" i="4"/>
  <c r="P147" i="4"/>
  <c r="P146" i="4" s="1"/>
  <c r="BK147" i="4"/>
  <c r="BK146" i="4"/>
  <c r="J146" i="4"/>
  <c r="J101" i="4" s="1"/>
  <c r="J147" i="4"/>
  <c r="BE147" i="4" s="1"/>
  <c r="BI143" i="4"/>
  <c r="F37" i="4" s="1"/>
  <c r="BD97" i="1" s="1"/>
  <c r="BH143" i="4"/>
  <c r="BG143" i="4"/>
  <c r="BF143" i="4"/>
  <c r="T143" i="4"/>
  <c r="T139" i="4" s="1"/>
  <c r="R143" i="4"/>
  <c r="P143" i="4"/>
  <c r="BK143" i="4"/>
  <c r="J143" i="4"/>
  <c r="BE143" i="4" s="1"/>
  <c r="BI140" i="4"/>
  <c r="BH140" i="4"/>
  <c r="BG140" i="4"/>
  <c r="BF140" i="4"/>
  <c r="T140" i="4"/>
  <c r="R140" i="4"/>
  <c r="R139" i="4" s="1"/>
  <c r="P140" i="4"/>
  <c r="P139" i="4"/>
  <c r="BK140" i="4"/>
  <c r="BK139" i="4" s="1"/>
  <c r="J139" i="4" s="1"/>
  <c r="J100" i="4" s="1"/>
  <c r="J140" i="4"/>
  <c r="BE140" i="4"/>
  <c r="BI134" i="4"/>
  <c r="BH134" i="4"/>
  <c r="BG134" i="4"/>
  <c r="BF134" i="4"/>
  <c r="T134" i="4"/>
  <c r="T133" i="4"/>
  <c r="R134" i="4"/>
  <c r="R133" i="4" s="1"/>
  <c r="P134" i="4"/>
  <c r="P133" i="4"/>
  <c r="BK134" i="4"/>
  <c r="BK133" i="4" s="1"/>
  <c r="J133" i="4" s="1"/>
  <c r="J99" i="4" s="1"/>
  <c r="J134" i="4"/>
  <c r="BE134" i="4"/>
  <c r="BI129" i="4"/>
  <c r="BH129" i="4"/>
  <c r="F36" i="4" s="1"/>
  <c r="BC97" i="1" s="1"/>
  <c r="BG129" i="4"/>
  <c r="F35" i="4" s="1"/>
  <c r="BB97" i="1" s="1"/>
  <c r="BF129" i="4"/>
  <c r="F34" i="4" s="1"/>
  <c r="BA97" i="1" s="1"/>
  <c r="J34" i="4"/>
  <c r="AW97" i="1" s="1"/>
  <c r="T129" i="4"/>
  <c r="T128" i="4" s="1"/>
  <c r="R129" i="4"/>
  <c r="R128" i="4" s="1"/>
  <c r="R127" i="4" s="1"/>
  <c r="P129" i="4"/>
  <c r="P128" i="4" s="1"/>
  <c r="P127" i="4" s="1"/>
  <c r="BK129" i="4"/>
  <c r="BK128" i="4" s="1"/>
  <c r="J129" i="4"/>
  <c r="BE129" i="4"/>
  <c r="J123" i="4"/>
  <c r="J122" i="4"/>
  <c r="F122" i="4"/>
  <c r="F120" i="4"/>
  <c r="E118" i="4"/>
  <c r="J92" i="4"/>
  <c r="J91" i="4"/>
  <c r="F91" i="4"/>
  <c r="F89" i="4"/>
  <c r="E87" i="4"/>
  <c r="J18" i="4"/>
  <c r="E18" i="4"/>
  <c r="F123" i="4"/>
  <c r="F92" i="4"/>
  <c r="J17" i="4"/>
  <c r="J12" i="4"/>
  <c r="J89" i="4" s="1"/>
  <c r="J120" i="4"/>
  <c r="E7" i="4"/>
  <c r="E116" i="4" s="1"/>
  <c r="E85" i="4"/>
  <c r="J37" i="3"/>
  <c r="J36" i="3"/>
  <c r="AY96" i="1" s="1"/>
  <c r="J35" i="3"/>
  <c r="AX96" i="1" s="1"/>
  <c r="BI131" i="3"/>
  <c r="BH131" i="3"/>
  <c r="BG131" i="3"/>
  <c r="BF131" i="3"/>
  <c r="T131" i="3"/>
  <c r="R131" i="3"/>
  <c r="P131" i="3"/>
  <c r="BK131" i="3"/>
  <c r="J131" i="3"/>
  <c r="BE131" i="3"/>
  <c r="BI129" i="3"/>
  <c r="BH129" i="3"/>
  <c r="BG129" i="3"/>
  <c r="BF129" i="3"/>
  <c r="T129" i="3"/>
  <c r="T120" i="3" s="1"/>
  <c r="T119" i="3" s="1"/>
  <c r="T118" i="3" s="1"/>
  <c r="R129" i="3"/>
  <c r="P129" i="3"/>
  <c r="BK129" i="3"/>
  <c r="J129" i="3"/>
  <c r="BE129" i="3" s="1"/>
  <c r="BI126" i="3"/>
  <c r="BH126" i="3"/>
  <c r="BG126" i="3"/>
  <c r="F35" i="3" s="1"/>
  <c r="BB96" i="1" s="1"/>
  <c r="BF126" i="3"/>
  <c r="T126" i="3"/>
  <c r="R126" i="3"/>
  <c r="P126" i="3"/>
  <c r="P120" i="3" s="1"/>
  <c r="P119" i="3" s="1"/>
  <c r="P118" i="3" s="1"/>
  <c r="AU96" i="1" s="1"/>
  <c r="BK126" i="3"/>
  <c r="J126" i="3"/>
  <c r="BE126" i="3"/>
  <c r="BI121" i="3"/>
  <c r="F37" i="3" s="1"/>
  <c r="BD96" i="1" s="1"/>
  <c r="BH121" i="3"/>
  <c r="F36" i="3"/>
  <c r="BC96" i="1" s="1"/>
  <c r="BG121" i="3"/>
  <c r="BF121" i="3"/>
  <c r="J34" i="3" s="1"/>
  <c r="AW96" i="1" s="1"/>
  <c r="F34" i="3"/>
  <c r="BA96" i="1" s="1"/>
  <c r="T121" i="3"/>
  <c r="R121" i="3"/>
  <c r="R120" i="3"/>
  <c r="R119" i="3"/>
  <c r="R118" i="3" s="1"/>
  <c r="P121" i="3"/>
  <c r="BK121" i="3"/>
  <c r="BK120" i="3"/>
  <c r="J120" i="3" s="1"/>
  <c r="J98" i="3" s="1"/>
  <c r="J121" i="3"/>
  <c r="BE121" i="3" s="1"/>
  <c r="J115" i="3"/>
  <c r="J114" i="3"/>
  <c r="F114" i="3"/>
  <c r="F112" i="3"/>
  <c r="E110" i="3"/>
  <c r="J92" i="3"/>
  <c r="J91" i="3"/>
  <c r="F91" i="3"/>
  <c r="F89" i="3"/>
  <c r="E87" i="3"/>
  <c r="J18" i="3"/>
  <c r="E18" i="3"/>
  <c r="F115" i="3" s="1"/>
  <c r="J17" i="3"/>
  <c r="J12" i="3"/>
  <c r="J112" i="3" s="1"/>
  <c r="E7" i="3"/>
  <c r="E108" i="3" s="1"/>
  <c r="J37" i="2"/>
  <c r="J36" i="2"/>
  <c r="AY95" i="1" s="1"/>
  <c r="J35" i="2"/>
  <c r="AX95" i="1"/>
  <c r="BI216" i="2"/>
  <c r="BH216" i="2"/>
  <c r="BG216" i="2"/>
  <c r="BF216" i="2"/>
  <c r="T216" i="2"/>
  <c r="T215" i="2" s="1"/>
  <c r="R216" i="2"/>
  <c r="R215" i="2" s="1"/>
  <c r="P216" i="2"/>
  <c r="P215" i="2" s="1"/>
  <c r="BK216" i="2"/>
  <c r="BK215" i="2" s="1"/>
  <c r="J215" i="2" s="1"/>
  <c r="J101" i="2" s="1"/>
  <c r="J216" i="2"/>
  <c r="BE216" i="2" s="1"/>
  <c r="BI213" i="2"/>
  <c r="BH213" i="2"/>
  <c r="BG213" i="2"/>
  <c r="BF213" i="2"/>
  <c r="T213" i="2"/>
  <c r="T212" i="2" s="1"/>
  <c r="R213" i="2"/>
  <c r="R212" i="2" s="1"/>
  <c r="P213" i="2"/>
  <c r="P212" i="2" s="1"/>
  <c r="BK213" i="2"/>
  <c r="BK212" i="2" s="1"/>
  <c r="J212" i="2" s="1"/>
  <c r="J100" i="2" s="1"/>
  <c r="J213" i="2"/>
  <c r="BE213" i="2" s="1"/>
  <c r="BI208" i="2"/>
  <c r="BH208" i="2"/>
  <c r="BG208" i="2"/>
  <c r="BF208" i="2"/>
  <c r="T208" i="2"/>
  <c r="T207" i="2" s="1"/>
  <c r="R208" i="2"/>
  <c r="R207" i="2" s="1"/>
  <c r="R122" i="2" s="1"/>
  <c r="R121" i="2" s="1"/>
  <c r="P208" i="2"/>
  <c r="P207" i="2" s="1"/>
  <c r="BK208" i="2"/>
  <c r="BK207" i="2" s="1"/>
  <c r="J207" i="2"/>
  <c r="J99" i="2" s="1"/>
  <c r="J208" i="2"/>
  <c r="BE208" i="2" s="1"/>
  <c r="BI205" i="2"/>
  <c r="BH205" i="2"/>
  <c r="BG205" i="2"/>
  <c r="BF205" i="2"/>
  <c r="T205" i="2"/>
  <c r="R205" i="2"/>
  <c r="P205" i="2"/>
  <c r="BK205" i="2"/>
  <c r="J205" i="2"/>
  <c r="BE205" i="2" s="1"/>
  <c r="BI203" i="2"/>
  <c r="BH203" i="2"/>
  <c r="BG203" i="2"/>
  <c r="BF203" i="2"/>
  <c r="T203" i="2"/>
  <c r="R203" i="2"/>
  <c r="P203" i="2"/>
  <c r="BK203" i="2"/>
  <c r="J203" i="2"/>
  <c r="BE203" i="2" s="1"/>
  <c r="BI200" i="2"/>
  <c r="BH200" i="2"/>
  <c r="BG200" i="2"/>
  <c r="BF200" i="2"/>
  <c r="T200" i="2"/>
  <c r="R200" i="2"/>
  <c r="P200" i="2"/>
  <c r="BK200" i="2"/>
  <c r="J200" i="2"/>
  <c r="BE200" i="2" s="1"/>
  <c r="BI197" i="2"/>
  <c r="BH197" i="2"/>
  <c r="BG197" i="2"/>
  <c r="BF197" i="2"/>
  <c r="T197" i="2"/>
  <c r="R197" i="2"/>
  <c r="P197" i="2"/>
  <c r="BK197" i="2"/>
  <c r="J197" i="2"/>
  <c r="BE197" i="2"/>
  <c r="BI194" i="2"/>
  <c r="BH194" i="2"/>
  <c r="BG194" i="2"/>
  <c r="BF194" i="2"/>
  <c r="T194" i="2"/>
  <c r="R194" i="2"/>
  <c r="P194" i="2"/>
  <c r="BK194" i="2"/>
  <c r="J194" i="2"/>
  <c r="BE194" i="2" s="1"/>
  <c r="BI191" i="2"/>
  <c r="BH191" i="2"/>
  <c r="BG191" i="2"/>
  <c r="BF191" i="2"/>
  <c r="T191" i="2"/>
  <c r="R191" i="2"/>
  <c r="P191" i="2"/>
  <c r="BK191" i="2"/>
  <c r="J191" i="2"/>
  <c r="BE191" i="2"/>
  <c r="BI188" i="2"/>
  <c r="BH188" i="2"/>
  <c r="BG188" i="2"/>
  <c r="BF188" i="2"/>
  <c r="T188" i="2"/>
  <c r="R188" i="2"/>
  <c r="P188" i="2"/>
  <c r="BK188" i="2"/>
  <c r="J188" i="2"/>
  <c r="BE188" i="2" s="1"/>
  <c r="BI183" i="2"/>
  <c r="BH183" i="2"/>
  <c r="BG183" i="2"/>
  <c r="BF183" i="2"/>
  <c r="T183" i="2"/>
  <c r="R183" i="2"/>
  <c r="P183" i="2"/>
  <c r="BK183" i="2"/>
  <c r="J183" i="2"/>
  <c r="BE183" i="2"/>
  <c r="BI180" i="2"/>
  <c r="BH180" i="2"/>
  <c r="BG180" i="2"/>
  <c r="BF180" i="2"/>
  <c r="T180" i="2"/>
  <c r="R180" i="2"/>
  <c r="P180" i="2"/>
  <c r="BK180" i="2"/>
  <c r="J180" i="2"/>
  <c r="BE180" i="2" s="1"/>
  <c r="BI175" i="2"/>
  <c r="BH175" i="2"/>
  <c r="BG175" i="2"/>
  <c r="BF175" i="2"/>
  <c r="T175" i="2"/>
  <c r="R175" i="2"/>
  <c r="P175" i="2"/>
  <c r="BK175" i="2"/>
  <c r="J175" i="2"/>
  <c r="BE175" i="2"/>
  <c r="BI172" i="2"/>
  <c r="BH172" i="2"/>
  <c r="BG172" i="2"/>
  <c r="BF172" i="2"/>
  <c r="T172" i="2"/>
  <c r="R172" i="2"/>
  <c r="P172" i="2"/>
  <c r="BK172" i="2"/>
  <c r="J172" i="2"/>
  <c r="BE172" i="2" s="1"/>
  <c r="BI168" i="2"/>
  <c r="BH168" i="2"/>
  <c r="BG168" i="2"/>
  <c r="BF168" i="2"/>
  <c r="T168" i="2"/>
  <c r="R168" i="2"/>
  <c r="P168" i="2"/>
  <c r="BK168" i="2"/>
  <c r="J168" i="2"/>
  <c r="BE168" i="2"/>
  <c r="BI163" i="2"/>
  <c r="BH163" i="2"/>
  <c r="BG163" i="2"/>
  <c r="BF163" i="2"/>
  <c r="T163" i="2"/>
  <c r="R163" i="2"/>
  <c r="P163" i="2"/>
  <c r="BK163" i="2"/>
  <c r="J163" i="2"/>
  <c r="BE163" i="2" s="1"/>
  <c r="BI161" i="2"/>
  <c r="BH161" i="2"/>
  <c r="BG161" i="2"/>
  <c r="BF161" i="2"/>
  <c r="T161" i="2"/>
  <c r="R161" i="2"/>
  <c r="P161" i="2"/>
  <c r="BK161" i="2"/>
  <c r="J161" i="2"/>
  <c r="BE161" i="2"/>
  <c r="BI156" i="2"/>
  <c r="BH156" i="2"/>
  <c r="BG156" i="2"/>
  <c r="BF156" i="2"/>
  <c r="T156" i="2"/>
  <c r="R156" i="2"/>
  <c r="P156" i="2"/>
  <c r="BK156" i="2"/>
  <c r="J156" i="2"/>
  <c r="BE156" i="2" s="1"/>
  <c r="BI151" i="2"/>
  <c r="BH151" i="2"/>
  <c r="BG151" i="2"/>
  <c r="BF151" i="2"/>
  <c r="T151" i="2"/>
  <c r="R151" i="2"/>
  <c r="P151" i="2"/>
  <c r="BK151" i="2"/>
  <c r="J151" i="2"/>
  <c r="BE151" i="2"/>
  <c r="BI148" i="2"/>
  <c r="BH148" i="2"/>
  <c r="BG148" i="2"/>
  <c r="BF148" i="2"/>
  <c r="T148" i="2"/>
  <c r="R148" i="2"/>
  <c r="P148" i="2"/>
  <c r="BK148" i="2"/>
  <c r="J148" i="2"/>
  <c r="BE148" i="2" s="1"/>
  <c r="BI144" i="2"/>
  <c r="BH144" i="2"/>
  <c r="BG144" i="2"/>
  <c r="BF144" i="2"/>
  <c r="T144" i="2"/>
  <c r="R144" i="2"/>
  <c r="P144" i="2"/>
  <c r="BK144" i="2"/>
  <c r="J144" i="2"/>
  <c r="BE144" i="2"/>
  <c r="BI141" i="2"/>
  <c r="BH141" i="2"/>
  <c r="BG141" i="2"/>
  <c r="BF141" i="2"/>
  <c r="T141" i="2"/>
  <c r="R141" i="2"/>
  <c r="P141" i="2"/>
  <c r="BK141" i="2"/>
  <c r="J141" i="2"/>
  <c r="BE141" i="2" s="1"/>
  <c r="BI138" i="2"/>
  <c r="BH138" i="2"/>
  <c r="BG138" i="2"/>
  <c r="BF138" i="2"/>
  <c r="T138" i="2"/>
  <c r="R138" i="2"/>
  <c r="P138" i="2"/>
  <c r="BK138" i="2"/>
  <c r="J138" i="2"/>
  <c r="BE138" i="2"/>
  <c r="BI135" i="2"/>
  <c r="BH135" i="2"/>
  <c r="BG135" i="2"/>
  <c r="BF135" i="2"/>
  <c r="T135" i="2"/>
  <c r="R135" i="2"/>
  <c r="P135" i="2"/>
  <c r="BK135" i="2"/>
  <c r="J135" i="2"/>
  <c r="BE135" i="2" s="1"/>
  <c r="BI133" i="2"/>
  <c r="BH133" i="2"/>
  <c r="BG133" i="2"/>
  <c r="BF133" i="2"/>
  <c r="T133" i="2"/>
  <c r="R133" i="2"/>
  <c r="P133" i="2"/>
  <c r="BK133" i="2"/>
  <c r="J133" i="2"/>
  <c r="BE133" i="2"/>
  <c r="BI130" i="2"/>
  <c r="BH130" i="2"/>
  <c r="BG130" i="2"/>
  <c r="BF130" i="2"/>
  <c r="T130" i="2"/>
  <c r="R130" i="2"/>
  <c r="R123" i="2" s="1"/>
  <c r="P130" i="2"/>
  <c r="BK130" i="2"/>
  <c r="J130" i="2"/>
  <c r="BE130" i="2" s="1"/>
  <c r="BI127" i="2"/>
  <c r="BH127" i="2"/>
  <c r="BG127" i="2"/>
  <c r="F35" i="2" s="1"/>
  <c r="BF127" i="2"/>
  <c r="T127" i="2"/>
  <c r="R127" i="2"/>
  <c r="P127" i="2"/>
  <c r="P123" i="2" s="1"/>
  <c r="BK127" i="2"/>
  <c r="J127" i="2"/>
  <c r="BE127" i="2"/>
  <c r="BI124" i="2"/>
  <c r="F37" i="2" s="1"/>
  <c r="BD95" i="1" s="1"/>
  <c r="BD94" i="1" s="1"/>
  <c r="W33" i="1" s="1"/>
  <c r="BH124" i="2"/>
  <c r="F36" i="2"/>
  <c r="BC95" i="1" s="1"/>
  <c r="BC94" i="1" s="1"/>
  <c r="BG124" i="2"/>
  <c r="BB95" i="1"/>
  <c r="BB94" i="1" s="1"/>
  <c r="AX94" i="1" s="1"/>
  <c r="BF124" i="2"/>
  <c r="J34" i="2" s="1"/>
  <c r="AW95" i="1" s="1"/>
  <c r="F34" i="2"/>
  <c r="BA95" i="1" s="1"/>
  <c r="T124" i="2"/>
  <c r="R124" i="2"/>
  <c r="P124" i="2"/>
  <c r="P122" i="2"/>
  <c r="P121" i="2" s="1"/>
  <c r="AU95" i="1" s="1"/>
  <c r="BK124" i="2"/>
  <c r="BK123" i="2"/>
  <c r="J124" i="2"/>
  <c r="BE124" i="2" s="1"/>
  <c r="J118" i="2"/>
  <c r="J117" i="2"/>
  <c r="F117" i="2"/>
  <c r="F115" i="2"/>
  <c r="E113" i="2"/>
  <c r="J92" i="2"/>
  <c r="J91" i="2"/>
  <c r="F91" i="2"/>
  <c r="F89" i="2"/>
  <c r="E87" i="2"/>
  <c r="J18" i="2"/>
  <c r="E18" i="2"/>
  <c r="F118" i="2" s="1"/>
  <c r="J17" i="2"/>
  <c r="J12" i="2"/>
  <c r="J115" i="2" s="1"/>
  <c r="E7" i="2"/>
  <c r="W31" i="1"/>
  <c r="AS94" i="1"/>
  <c r="L90" i="1"/>
  <c r="AM90" i="1"/>
  <c r="AM89" i="1"/>
  <c r="L89" i="1"/>
  <c r="AM87" i="1"/>
  <c r="L87" i="1"/>
  <c r="L85" i="1"/>
  <c r="L84" i="1"/>
  <c r="R126" i="4" l="1"/>
  <c r="E111" i="2"/>
  <c r="E85" i="2"/>
  <c r="J123" i="2"/>
  <c r="J98" i="2" s="1"/>
  <c r="BK122" i="2"/>
  <c r="BA94" i="1"/>
  <c r="AY94" i="1"/>
  <c r="W32" i="1"/>
  <c r="T127" i="4"/>
  <c r="T126" i="4" s="1"/>
  <c r="J33" i="4"/>
  <c r="AV97" i="1" s="1"/>
  <c r="AT97" i="1" s="1"/>
  <c r="F33" i="2"/>
  <c r="AZ95" i="1" s="1"/>
  <c r="J33" i="2"/>
  <c r="AV95" i="1" s="1"/>
  <c r="AT95" i="1" s="1"/>
  <c r="T123" i="2"/>
  <c r="T122" i="2" s="1"/>
  <c r="T121" i="2" s="1"/>
  <c r="F33" i="3"/>
  <c r="AZ96" i="1" s="1"/>
  <c r="J33" i="3"/>
  <c r="AV96" i="1" s="1"/>
  <c r="AT96" i="1" s="1"/>
  <c r="J128" i="4"/>
  <c r="J98" i="4" s="1"/>
  <c r="BK127" i="4"/>
  <c r="P150" i="4"/>
  <c r="P126" i="4" s="1"/>
  <c r="AU97" i="1" s="1"/>
  <c r="AU94" i="1" s="1"/>
  <c r="J89" i="2"/>
  <c r="F92" i="2"/>
  <c r="J89" i="3"/>
  <c r="F92" i="3"/>
  <c r="F33" i="4"/>
  <c r="AZ97" i="1" s="1"/>
  <c r="E85" i="3"/>
  <c r="BK119" i="3"/>
  <c r="BK150" i="4"/>
  <c r="J150" i="4" s="1"/>
  <c r="J102" i="4" s="1"/>
  <c r="BK118" i="3" l="1"/>
  <c r="J118" i="3" s="1"/>
  <c r="J119" i="3"/>
  <c r="J97" i="3" s="1"/>
  <c r="J127" i="4"/>
  <c r="J97" i="4" s="1"/>
  <c r="BK126" i="4"/>
  <c r="J126" i="4" s="1"/>
  <c r="W30" i="1"/>
  <c r="AW94" i="1"/>
  <c r="AK30" i="1" s="1"/>
  <c r="AZ94" i="1"/>
  <c r="J122" i="2"/>
  <c r="J97" i="2" s="1"/>
  <c r="BK121" i="2"/>
  <c r="J121" i="2" s="1"/>
  <c r="J30" i="4" l="1"/>
  <c r="J96" i="4"/>
  <c r="AV94" i="1"/>
  <c r="W29" i="1"/>
  <c r="J96" i="2"/>
  <c r="J30" i="2"/>
  <c r="J96" i="3"/>
  <c r="J30" i="3"/>
  <c r="J39" i="3" l="1"/>
  <c r="AG96" i="1"/>
  <c r="AN96" i="1" s="1"/>
  <c r="AK29" i="1"/>
  <c r="AT94" i="1"/>
  <c r="J39" i="2"/>
  <c r="AG95" i="1"/>
  <c r="J39" i="4"/>
  <c r="AG97" i="1"/>
  <c r="AN97" i="1" s="1"/>
  <c r="AN95" i="1" l="1"/>
  <c r="AG94" i="1"/>
  <c r="AN94" i="1" l="1"/>
  <c r="AK26" i="1"/>
  <c r="AK35" i="1" s="1"/>
</calcChain>
</file>

<file path=xl/sharedStrings.xml><?xml version="1.0" encoding="utf-8"?>
<sst xmlns="http://schemas.openxmlformats.org/spreadsheetml/2006/main" count="2301" uniqueCount="416">
  <si>
    <t>Export Komplet</t>
  </si>
  <si>
    <t/>
  </si>
  <si>
    <t>2.0</t>
  </si>
  <si>
    <t>ZAMOK</t>
  </si>
  <si>
    <t>False</t>
  </si>
  <si>
    <t>{24e7946a-e5ea-4f4d-8b60-6374a232a56c}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</si>
  <si>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</si>
  <si>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</si>
  <si>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</si>
  <si>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</si>
  <si>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</si>
  <si>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</si>
  <si>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</si>
  <si>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</si>
  <si>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M17/029Z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</si>
  <si>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</si>
  <si>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</si>
  <si>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Mrlina, Rašovice - Havransko, nánosy na bermách, ř.km 6,642 - 7,978</t>
  </si>
  <si>
    <t>KSO:</t>
  </si>
  <si>
    <t>833 21 29</t>
  </si>
  <si>
    <t>CC-CZ:</t>
  </si>
  <si>
    <t>24208</t>
  </si>
  <si>
    <t>Místo:</t>
  </si>
  <si>
    <t>Budiměřice, Chleby, Vestec</t>
  </si>
  <si>
    <t>Datum:</t>
  </si>
  <si>
    <t>Zadavatel:</t>
  </si>
  <si>
    <t>IČ:</t>
  </si>
  <si>
    <t>Povodí Labe,státní podnik,Víta Nejedlého 951,HK3</t>
  </si>
  <si>
    <t>DIČ:</t>
  </si>
  <si>
    <t>Uchazeč:</t>
  </si>
  <si>
    <t>Vyplň údaj</t>
  </si>
  <si>
    <t>Projektant:</t>
  </si>
  <si>
    <t>Multiaqua s.r.o.,Veverkova 1343, Hradec Králové 2</t>
  </si>
  <si>
    <t>True</t>
  </si>
  <si>
    <t>Zpracovatel:</t>
  </si>
  <si>
    <t>Ing. Šárka Volfová</t>
  </si>
  <si>
    <t>Poznámka: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</si>
  <si>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</si>
  <si>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</si>
  <si>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</si>
  <si>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</si>
  <si>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</si>
  <si>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</si>
  <si>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</si>
  <si>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</si>
  <si>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</si>
  <si>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</si>
  <si>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</si>
  <si>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</si>
  <si>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</si>
  <si>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</si>
  <si>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</si>
  <si>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</si>
  <si>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</si>
  <si>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</si>
  <si>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</si>
  <si>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</si>
  <si>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</si>
  <si>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</si>
  <si>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</si>
  <si>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</si>
  <si>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</si>
  <si>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</si>
  <si>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</si>
  <si>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</si>
  <si>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</si>
  <si>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</si>
  <si>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</si>
  <si>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</si>
  <si>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</si>
  <si>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</si>
  <si>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</si>
  <si>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</si>
  <si>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</si>
  <si>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</si>
  <si>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</si>
  <si>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</si>
  <si>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</si>
  <si>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</si>
  <si>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</si>
  <si>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</si>
  <si>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</si>
  <si>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1</t>
  </si>
  <si>
    <t>SO 01 Odstranění nánosů na bermách ř. km 6,642 -7,978</t>
  </si>
  <si>
    <t>STA</t>
  </si>
  <si>
    <t>{a6cf3023-d0b5-485d-9962-07d58eaf93a3}</t>
  </si>
  <si>
    <t>2</t>
  </si>
  <si>
    <t>SO 02 Odstranění nánosů ze dna Mrliny ř. km 7,832 - 7,978 a Křinecké  Blatnice</t>
  </si>
  <si>
    <t>{30f15759-212e-4e20-b024-581f4a0f44ce}</t>
  </si>
  <si>
    <t>3</t>
  </si>
  <si>
    <t>VON Vedlejší a ostatní náklady</t>
  </si>
  <si>
    <t>{d2ee8934-13d1-46d4-9e12-f508ddc6deb3}</t>
  </si>
  <si>
    <t>KRYCÍ LIST SOUPISU PRACÍ</t>
  </si>
  <si>
    <t>Objekt:</t>
  </si>
  <si>
    <t>1 - SO 01 Odstranění nánosů na bermách ř. km 6,642 -7,978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</si>
  <si>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</si>
  <si>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</si>
  <si>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</si>
  <si>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</si>
  <si>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</si>
  <si>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</si>
  <si>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1 - Zemní práce</t>
  </si>
  <si>
    <t xml:space="preserve">    9 - Ostatní konstrukce a práce, bourání</t>
  </si>
  <si>
    <t xml:space="preserve">    998 - Přesun hmot</t>
  </si>
  <si>
    <t>HZS - Hodinové zúčtovací sazby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</si>
  <si>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</si>
  <si>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</si>
  <si>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</si>
  <si>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</si>
  <si>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</si>
  <si>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</si>
  <si>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</si>
  <si>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</si>
  <si>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</si>
  <si>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</si>
  <si>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</si>
  <si>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</si>
  <si>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</si>
  <si>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</si>
  <si>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</si>
  <si>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</si>
  <si>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Zemní práce</t>
  </si>
  <si>
    <t>K</t>
  </si>
  <si>
    <t>111103212</t>
  </si>
  <si>
    <t>Kosení ve vegetačním období divokého porostu středně hustého</t>
  </si>
  <si>
    <t>ha</t>
  </si>
  <si>
    <t>CS ÚRS 2019 01</t>
  </si>
  <si>
    <t>4</t>
  </si>
  <si>
    <t>-205220169</t>
  </si>
  <si>
    <t>PP</t>
  </si>
  <si>
    <t>Kosení s ponecháním na místě ve vegetačním období divokého porostu středně hustého</t>
  </si>
  <si>
    <t>VV</t>
  </si>
  <si>
    <t>2*1313,0*9,0*0,0001 "na bermách a na hrázi, dle TZ</t>
  </si>
  <si>
    <t>111103223</t>
  </si>
  <si>
    <t>Kosení ve vegetačním období vodního rostlinstva na břehu hustého</t>
  </si>
  <si>
    <t>-2071539365</t>
  </si>
  <si>
    <t>Kosení s ponecháním na místě ve vegetačním období vodního rostlinstva na břehu hustého</t>
  </si>
  <si>
    <t xml:space="preserve">1313,0*2*1,0*0,0001 "rákos </t>
  </si>
  <si>
    <t>111201101</t>
  </si>
  <si>
    <t>Odstranění křovin a stromů průměru kmene do 100 mm i s kořeny z celkové plochy do 1000 m2</t>
  </si>
  <si>
    <t>m2</t>
  </si>
  <si>
    <t>-2058153335</t>
  </si>
  <si>
    <t>Odstranění křovin a stromů s odstraněním kořenů průměru kmene do 100 mm do sklonu terénu 1 : 5, při celkové ploše do 1 000 m2</t>
  </si>
  <si>
    <t>150,00 " úprava přejezdů, dle souhrnné TZ</t>
  </si>
  <si>
    <t>111251110R</t>
  </si>
  <si>
    <t>Likvidace dřevní hmoty z odstraněných křovin a větví pokácených stromů</t>
  </si>
  <si>
    <t>kpl</t>
  </si>
  <si>
    <t>1946611048</t>
  </si>
  <si>
    <t>1 "drcení křoví a větve výmladků</t>
  </si>
  <si>
    <t>5</t>
  </si>
  <si>
    <t>112101101</t>
  </si>
  <si>
    <t>Kácení stromů listnatých D kmene do 300 mm</t>
  </si>
  <si>
    <t>kus</t>
  </si>
  <si>
    <t>-381856981</t>
  </si>
  <si>
    <t>Kácení stromů s odřezáním kmene a s odvětvením listnatých, průměru kmene přes 100 do 300 mm</t>
  </si>
  <si>
    <t>10 "výmladky javoru, na přejezdech, dle TZ</t>
  </si>
  <si>
    <t>6</t>
  </si>
  <si>
    <t>112251212</t>
  </si>
  <si>
    <t>Odstranění pařezů na svahu do 1:2 odfrézováním do hloubky 0,2 m</t>
  </si>
  <si>
    <t>-1844222231</t>
  </si>
  <si>
    <t>Odstranění pařezu odfrézováním nebo odvrtáním hloubky do 200 mm na svahu přes 1:5 do 1:2</t>
  </si>
  <si>
    <t>4*3,14*0,2*0,2 "na přejezdech hrází, příloha C.2.1 a C.2.2</t>
  </si>
  <si>
    <t>7</t>
  </si>
  <si>
    <t>122911112R</t>
  </si>
  <si>
    <t>Likvidace vyfrézované dřevní hmoty hloubky do 0,2 m podle platné legislativy</t>
  </si>
  <si>
    <t>-1613404747</t>
  </si>
  <si>
    <t>Odstranění vyfrézované dřevní hmoty hloubky do 200 mm na svahu přes 1:5 do 1:2</t>
  </si>
  <si>
    <t>4*3,14*0,2*0,2 "na přejezdech hrází, z pol. odstranění pařezů odfrézováním</t>
  </si>
  <si>
    <t>8</t>
  </si>
  <si>
    <t>124103102</t>
  </si>
  <si>
    <t>Vykopávky přes 1000 do 5000 m3 pro koryta vodotečí v hornině tř. 1 a 2</t>
  </si>
  <si>
    <t>m3</t>
  </si>
  <si>
    <t>1296850440</t>
  </si>
  <si>
    <t>Vykopávky pro koryta vodotečí s přehozením výkopku na vzdálenost do 3 m nebo s naložením na dopravní prostředek v horninách tř. 1 a 2 přes 1 000 do 5 000 m3</t>
  </si>
  <si>
    <t>nánosy na bermách v rostlém stavu</t>
  </si>
  <si>
    <t>4071,0 "příl.D.4.1</t>
  </si>
  <si>
    <t>9</t>
  </si>
  <si>
    <t>162201101</t>
  </si>
  <si>
    <t>Vodorovné přemístění do 20 m výkopku/sypaniny z horniny tř. 1 až 4</t>
  </si>
  <si>
    <t>-744095030</t>
  </si>
  <si>
    <t>Vodorovné přemístění výkopku nebo sypaniny po suchu na obvyklém dopravním prostředku, bez naložení výkopku, avšak se složením bez rozhrnutí z horniny tř. 1 až 4 na vzdálenost do 20 m</t>
  </si>
  <si>
    <t>36,0 " zemina z bermy pro doplnění přejížděných hrází</t>
  </si>
  <si>
    <t>10</t>
  </si>
  <si>
    <t>162301101</t>
  </si>
  <si>
    <t>Vodorovné přemístění do 500 m výkopku/sypaniny z horniny tř. 1 až 4</t>
  </si>
  <si>
    <t>-1431987823</t>
  </si>
  <si>
    <t>Vodorovné přemístění výkopku nebo sypaniny po suchu na obvyklém dopravním prostředku, bez naložení výkopku, avšak se složením bez rozhrnutí z horniny tř. 1 až 4 na vzdálenost přes 50 do 500 m</t>
  </si>
  <si>
    <t>4071,0 "nánosy v rostlém stavu, přemístění k místu nakládání</t>
  </si>
  <si>
    <t>-36,0 "odečet zeminy pro doplnění přejížděných hrází</t>
  </si>
  <si>
    <t>Součet</t>
  </si>
  <si>
    <t>11</t>
  </si>
  <si>
    <t>162701101</t>
  </si>
  <si>
    <t>Vodorovné přemístění do 6000 m výkopku/sypaniny z horniny tř. 1 až 4</t>
  </si>
  <si>
    <t>703490023</t>
  </si>
  <si>
    <t>Vodorovné přemístění výkopku nebo sypaniny po suchu na obvyklém dopravním prostředku, bez naložení výkopku, avšak se složením bez rozhrnutí z horniny tř. 1 až 4 na vzdálenost přes 5 000 do 6 000 m</t>
  </si>
  <si>
    <t>4071,0 "nánosy v rostlém stavu na pozemek p.č 705/4 k.ú Vestec n. Mrlinou</t>
  </si>
  <si>
    <t>12</t>
  </si>
  <si>
    <t>162701100</t>
  </si>
  <si>
    <t>Likvidace vysbíraných nevhodných předmětů podle platné legislativy, položka obsahuje naložení, přemístění , složení a poplatek za skládku</t>
  </si>
  <si>
    <t>1232907107</t>
  </si>
  <si>
    <t>0,5 "vysbírané nevhodné předměty</t>
  </si>
  <si>
    <t>13</t>
  </si>
  <si>
    <t>167101102</t>
  </si>
  <si>
    <t>Nakládání výkopku z hornin tř. 1 až 4 přes 100 m3</t>
  </si>
  <si>
    <t>-733334799</t>
  </si>
  <si>
    <t>Nakládání, skládání a překládání neulehlého výkopku nebo sypaniny nakládání, množství přes 100 m3, z hornin tř. 1 až 4</t>
  </si>
  <si>
    <t>4071,0 "nánosy v rostlém stavu na místech pro přejezd hrází</t>
  </si>
  <si>
    <t>-36,0 " odečet zeminy pro doplnění hrází</t>
  </si>
  <si>
    <t>14</t>
  </si>
  <si>
    <t>171101130R</t>
  </si>
  <si>
    <t>Vrstvení sypaniny z hornin 1 - 4 na deponii</t>
  </si>
  <si>
    <t>1249149177</t>
  </si>
  <si>
    <t>4071,0" nánosy v rostlém stavu na pozemek p.č. 705/4 k.ú. Vestec n. Mrlinou</t>
  </si>
  <si>
    <t>171203212</t>
  </si>
  <si>
    <t>Uložení sypanin z horniny tř. 1 až 4 do hrází kanálů nezhutněných s příměsí jílu přes 20 %</t>
  </si>
  <si>
    <t>705877366</t>
  </si>
  <si>
    <t>Uložení netříděných sypanin z hornin tř. 1 až 4 do zemních hrází pro jakoukoliv šířku koruny přívodních kanálů inundačních nebo ochranných bez předepsaného zhutnění s příměsí jílové hlíny přes 20 % objemu</t>
  </si>
  <si>
    <t>2*3*6,0*2,0*0,5 "doplnění přejížděných hrází</t>
  </si>
  <si>
    <t>16</t>
  </si>
  <si>
    <t>181451121</t>
  </si>
  <si>
    <t>Založení lučního trávníku výsevem plochy přes 1000 m2 v rovině a ve svahu do 1:5</t>
  </si>
  <si>
    <t>-1907567254</t>
  </si>
  <si>
    <t>Založení trávníku na půdě předem připravené plochy přes 1000 m2 výsevem včetně utažení lučního v rovině nebo na svahu do 1:5</t>
  </si>
  <si>
    <t>6503,0 "příloha D.4.1</t>
  </si>
  <si>
    <t>6*2,0*6,0 "doplněná koruna přejížděných hrází</t>
  </si>
  <si>
    <t>17</t>
  </si>
  <si>
    <t>M</t>
  </si>
  <si>
    <t>005724700</t>
  </si>
  <si>
    <t>osivo směs travní univerzál</t>
  </si>
  <si>
    <t>kg</t>
  </si>
  <si>
    <t>129791718</t>
  </si>
  <si>
    <t>6575*0,015 'Přepočtené koeficientem množství</t>
  </si>
  <si>
    <t>18</t>
  </si>
  <si>
    <t>181451122</t>
  </si>
  <si>
    <t>Založení lučního trávníku výsevem plochy přes 1000 m2 ve svahu do 1:2</t>
  </si>
  <si>
    <t>1937838964</t>
  </si>
  <si>
    <t>Založení trávníku na půdě předem připravené plochy přes 1000 m2 výsevem včetně utažení lučního na svahu přes 1:5 do 1:2</t>
  </si>
  <si>
    <t>9814,0 "příloha D.4.1</t>
  </si>
  <si>
    <t>6*(8,0+5,0)*6,0 " doplněné boky přejížděných hrází</t>
  </si>
  <si>
    <t>19</t>
  </si>
  <si>
    <t>1843085710</t>
  </si>
  <si>
    <t>10282*0,015 'Přepočtené koeficientem množství</t>
  </si>
  <si>
    <t>20</t>
  </si>
  <si>
    <t>181951101</t>
  </si>
  <si>
    <t>Úprava pláně v hornině tř. 1 až 4 bez zhutnění</t>
  </si>
  <si>
    <t>-1873777177</t>
  </si>
  <si>
    <t>Úprava pláně vyrovnáním výškových rozdílů v hornině tř. 1 až 4 bez zhutnění</t>
  </si>
  <si>
    <t>181951102</t>
  </si>
  <si>
    <t>Úprava pláně v hornině tř. 1 až 4 se zhutněním</t>
  </si>
  <si>
    <t>1252882840</t>
  </si>
  <si>
    <t>Úprava pláně vyrovnáním výškových rozdílů v hornině tř. 1 až 4 se zhutněním</t>
  </si>
  <si>
    <t>2*3*6,0*2,0 "urovnání koruny přejížděných inundačních  hrází</t>
  </si>
  <si>
    <t>22</t>
  </si>
  <si>
    <t>182101101</t>
  </si>
  <si>
    <t>Svahování v zářezech v hornině tř. 1 až 4</t>
  </si>
  <si>
    <t>1161505820</t>
  </si>
  <si>
    <t>Svahování trvalých svahů do projektovaných profilů s potřebným přemístěním výkopku při svahování v zářezech v hornině tř. 1 až 4</t>
  </si>
  <si>
    <t>23</t>
  </si>
  <si>
    <t>182201101</t>
  </si>
  <si>
    <t>Svahování násypů</t>
  </si>
  <si>
    <t>1471680662</t>
  </si>
  <si>
    <t>Svahování trvalých svahů do projektovaných profilů s potřebným přemístěním výkopku při svahování násypů v jakékoliv hornině</t>
  </si>
  <si>
    <t>2*3*6,0*(8,0+5,0) "urovnání svahů přejížděných hrází</t>
  </si>
  <si>
    <t>24</t>
  </si>
  <si>
    <t>185803100R</t>
  </si>
  <si>
    <t>Likvidace pokoseného divokého porostu mulčováním</t>
  </si>
  <si>
    <t>-1356686976</t>
  </si>
  <si>
    <t>2*1313,0*9,0*0,0001 "dle TZ</t>
  </si>
  <si>
    <t>25</t>
  </si>
  <si>
    <t>185803000R</t>
  </si>
  <si>
    <t>Likvidace pokoseného vodního rostlinstva mulčováním</t>
  </si>
  <si>
    <t>651740732</t>
  </si>
  <si>
    <t>1313,0*2*1,0*0,0001 "rákos , z pol. kosení vodního rostl.</t>
  </si>
  <si>
    <t>Ostatní konstrukce a práce, bourání</t>
  </si>
  <si>
    <t>26</t>
  </si>
  <si>
    <t>938901100R</t>
  </si>
  <si>
    <t>Dočištění dlažby z lomového kamene od nánosů</t>
  </si>
  <si>
    <t>469390187</t>
  </si>
  <si>
    <t>1566,0 "příl. D.4.1</t>
  </si>
  <si>
    <t>30,0+50,0 "na ostrožnách u soutků, příl. C.2.b</t>
  </si>
  <si>
    <t>998</t>
  </si>
  <si>
    <t>Přesun hmot</t>
  </si>
  <si>
    <t>27</t>
  </si>
  <si>
    <t>998332011</t>
  </si>
  <si>
    <t>Přesun hmot pro úpravy vodních toků a kanály</t>
  </si>
  <si>
    <t>t</t>
  </si>
  <si>
    <t>-1546308936</t>
  </si>
  <si>
    <t>Přesun hmot pro úpravy vodních toků a kanály, hráze rybníků apod. dopravní vzdálenost do 500 m</t>
  </si>
  <si>
    <t>HZS</t>
  </si>
  <si>
    <t>Hodinové zúčtovací sazby</t>
  </si>
  <si>
    <t>28</t>
  </si>
  <si>
    <t>HZS1291</t>
  </si>
  <si>
    <t>Hodinová zúčtovací sazba pomocný stavební dělník</t>
  </si>
  <si>
    <t>hod</t>
  </si>
  <si>
    <t>512</t>
  </si>
  <si>
    <t>1960750687</t>
  </si>
  <si>
    <t>Hodinové zúčtovací sazby profesí HSV zemní a pomocné práce pomocný stavební dělník</t>
  </si>
  <si>
    <t>8 "vybírání nevhodných předmětů</t>
  </si>
  <si>
    <t>2 - SO 02 Odstranění nánosů ze dna Mrliny ř. km 7,832 - 7,978 a Křinecké  Blatnice</t>
  </si>
  <si>
    <t>124203101</t>
  </si>
  <si>
    <t>Vykopávky do 1000 m3 pro koryta vodotečí v hornině tř. 3</t>
  </si>
  <si>
    <t>2025040281</t>
  </si>
  <si>
    <t>Vykopávky pro koryta vodotečí s přehozením výkopku na vzdálenost do 3 m nebo s naložením na dopravní prostředek v hornině tř. 3 do 1 000 m3</t>
  </si>
  <si>
    <t>179,0 "příl. D.4.2, nánosy v rostlém stavu (Mrlina)</t>
  </si>
  <si>
    <t>51,0 "příl. D.4.2, nánosy v rostlém stavu (Křinecká Blatnice)</t>
  </si>
  <si>
    <t>-534358245</t>
  </si>
  <si>
    <t>179,0+51,0 "příl. D.4.2, nánosy v rostlém stavu, přemístění k místu nakládání</t>
  </si>
  <si>
    <t>162601000R</t>
  </si>
  <si>
    <t>Likvidace výkopku/sypaniny z horniny tř. 1 až 4 podle platné legislativy, položka obsahuje přemístění, složení a poplatek za skládku</t>
  </si>
  <si>
    <t>-1231960305</t>
  </si>
  <si>
    <t>179,0+51, "příl. D.4.2, nánosy v rostlém stavu do recyklačního dvora</t>
  </si>
  <si>
    <t>1589564440</t>
  </si>
  <si>
    <t>179,0+51,0 "příl. D.4.2, nánosy v rostlém stavu po vysáknutí</t>
  </si>
  <si>
    <t>3 - VON Vedlejší a ostatní náklady</t>
  </si>
  <si>
    <t xml:space="preserve">    3 - Svislé a kompletní konstrukce</t>
  </si>
  <si>
    <t xml:space="preserve">    5 - Komunikace pozemní</t>
  </si>
  <si>
    <t>VRN - Vedlejší rozpočtové náklady</t>
  </si>
  <si>
    <t xml:space="preserve">    VRN1 - Vedlejší a ostatní rozpočtové náklady</t>
  </si>
  <si>
    <t xml:space="preserve">    VRN2 - Projektová dokumentace - ostatní náklady</t>
  </si>
  <si>
    <t xml:space="preserve">    VRN3 - Geodetické práce a vytýčení - ostatní náklady</t>
  </si>
  <si>
    <t xml:space="preserve">    VRN9 - Ostatní náklady</t>
  </si>
  <si>
    <t>18111100R</t>
  </si>
  <si>
    <t>Zajištění přístupů po pozemcích ZPF a TTP včetně vypořádání požadavků dotčených majitelů a uživatelů a uvedení do původního stavu</t>
  </si>
  <si>
    <t>-1631705233</t>
  </si>
  <si>
    <t>Plošná úprava terénu v zemině tř. 1 až 4 s urovnáním povrchu bez doplnění ornice souvislé plochy do 500 m2 při nerovnostech terénu přes 50 do 100 mm v rovině nebo na svahu do 1:5</t>
  </si>
  <si>
    <t>1800,0+300,0+680,0+330,0+330,0+90=3530 m2 "příjezd po ZPF a ZS, příl. C.2</t>
  </si>
  <si>
    <t>Svislé a kompletní konstrukce</t>
  </si>
  <si>
    <t>338991312</t>
  </si>
  <si>
    <t>Ohradník pro zvířata - dva poplastované napínací dráty</t>
  </si>
  <si>
    <t>m</t>
  </si>
  <si>
    <t>677857899</t>
  </si>
  <si>
    <t>Ohradník pro zvířata 2 napínací dráty poplastované</t>
  </si>
  <si>
    <t>17,0 "provizorní ohrazení podél výběhu pro koně</t>
  </si>
  <si>
    <t>2*2*5,0 "pro přejezd  výběhu pro koně (odstr. a obnovení)</t>
  </si>
  <si>
    <t>Komunikace pozemní</t>
  </si>
  <si>
    <t>566201110R</t>
  </si>
  <si>
    <t>Oprava nezpevněných polních přístupových cest</t>
  </si>
  <si>
    <t>1126556882</t>
  </si>
  <si>
    <t>Úprava dosavadního krytu z kameniva drceného jako podklad pro nový kryt s vyrovnáním profilu v příčném i podélném směru, s vlhčením a zhutněním, s doplněním kamenivem drceným, jeho rozprostřením a zhutněním, v množství do 0,04 m3/m2</t>
  </si>
  <si>
    <t>584121000R</t>
  </si>
  <si>
    <t>Ochranné opatření přejezdů přes hráz</t>
  </si>
  <si>
    <t>ks</t>
  </si>
  <si>
    <t>-231452809</t>
  </si>
  <si>
    <t>Osazení silničních dílců ze železového betonu s podkladem z kameniva těženého do tl. 40 mm jakéhokoliv druhu a velikosti</t>
  </si>
  <si>
    <t>6 " ochrana hráze v místech přejezdů</t>
  </si>
  <si>
    <t>919521000R</t>
  </si>
  <si>
    <t>Zřízení a ostranění sjezdu z komunikace včetně trubního propustku, DIO</t>
  </si>
  <si>
    <t>-1793211767</t>
  </si>
  <si>
    <t>1 "dočasný sjezd v Rašovicích</t>
  </si>
  <si>
    <t>VRN</t>
  </si>
  <si>
    <t>Vedlejší rozpočtové náklady</t>
  </si>
  <si>
    <t>VRN1</t>
  </si>
  <si>
    <t>Vedlejší a ostatní rozpočtové náklady</t>
  </si>
  <si>
    <t>011</t>
  </si>
  <si>
    <t>Zajištění kompletního zařízení staveniště a jeho přípojení na inž. sítě</t>
  </si>
  <si>
    <t>soubor</t>
  </si>
  <si>
    <t>1024</t>
  </si>
  <si>
    <t>-1383914473</t>
  </si>
  <si>
    <t>Zajištění kompletního zařízení staveniště a jeho připojení na sítě.</t>
  </si>
  <si>
    <t>Zajištění kompletního zařízení stavenišrě a jeho přípojení na sítě</t>
  </si>
  <si>
    <t>zajištění místnosti pro TDI v ZS vč. jejího vybavení</t>
  </si>
  <si>
    <t>zajištění ohlášení všech staveb zařízení staveniště dle §104 odst. (2) zákona č. 183/2006 Sb.</t>
  </si>
  <si>
    <t xml:space="preserve">zajištění následné likvidace všech objektů ZS </t>
  </si>
  <si>
    <t>zajištění ostrahy stavby a staveniště po dobu realizace stavby</t>
  </si>
  <si>
    <t>zajištění podmínek pro použití přístupových komunikací dotčených stavbou s příslušnými vlastníky či správci a zajištění jejich splnění</t>
  </si>
  <si>
    <t>zřízení čisticích zón před výjezdem z obvodu staveniště</t>
  </si>
  <si>
    <t>provedení takových opatření, aby plochy obvodu staveniště nebyly znečištěny ropnými látkami a jinými podobnými produkty</t>
  </si>
  <si>
    <t>provedení takových opatření, aby nebyly překročeny limity prašnosti a hlučnosti dané obecně závaznou vyhláškou</t>
  </si>
  <si>
    <t>VRN2</t>
  </si>
  <si>
    <t>Projektová dokumentace - ostatní náklady</t>
  </si>
  <si>
    <t>0210</t>
  </si>
  <si>
    <t>Vypracování Plánu opatření pro případ havárie</t>
  </si>
  <si>
    <t>186813444</t>
  </si>
  <si>
    <t xml:space="preserve">Zhotovitelem vypracovaný plán opatření pro případ úniku závadných látek </t>
  </si>
  <si>
    <t>(např. ropné produkty, cementové výluhy, odpadní vody z těsnících clon, atd.)</t>
  </si>
  <si>
    <t>0221</t>
  </si>
  <si>
    <t>Zpracování povodňového plánu stavby</t>
  </si>
  <si>
    <t>-848420579</t>
  </si>
  <si>
    <t xml:space="preserve">Zpracování povodňového plánu stavby dle §71 zákona č. 254/2001 Sb. </t>
  </si>
  <si>
    <t>včetně zajištění schválení příslušnými orgány správy a Povodím Labe, státní podnik</t>
  </si>
  <si>
    <t>023</t>
  </si>
  <si>
    <t>Vypracování  projektu skutečného provedení díla</t>
  </si>
  <si>
    <t>735031595</t>
  </si>
  <si>
    <t>VRN3</t>
  </si>
  <si>
    <t>Geodetické práce a vytýčení - ostatní náklady</t>
  </si>
  <si>
    <t>031</t>
  </si>
  <si>
    <t>Vypracování geodetického zaměření skutečného stavu</t>
  </si>
  <si>
    <t>1264011368</t>
  </si>
  <si>
    <t>035</t>
  </si>
  <si>
    <t>Zajištění veškerých geodetických prací souvisejících s realizací díla kromě zaměření skutečného provedení</t>
  </si>
  <si>
    <t>869488654</t>
  </si>
  <si>
    <t>Zajištění veškerých geodetických prací souvisejících s realizací díla</t>
  </si>
  <si>
    <t>VRN9</t>
  </si>
  <si>
    <t>Ostatní náklady</t>
  </si>
  <si>
    <t>037</t>
  </si>
  <si>
    <t>Zajištění písemných souhlasů dotčených vlastníků</t>
  </si>
  <si>
    <t>420062866</t>
  </si>
  <si>
    <t xml:space="preserve">zajištění písemných souhlasných vyjádření všech dotčených </t>
  </si>
  <si>
    <t>vlastníků a případných uživatelů všech pozemků dotčených</t>
  </si>
  <si>
    <t>stavbou s jejich konečnou úpravou po dokončení prací</t>
  </si>
  <si>
    <t>095</t>
  </si>
  <si>
    <t>Zajištění šetření o veškerých podzemních sítích</t>
  </si>
  <si>
    <t>2083313610</t>
  </si>
  <si>
    <t xml:space="preserve">Zajištění šetření o veškerých podzemních sítích vč. zajištění </t>
  </si>
  <si>
    <t>nových vyjádření v případě, že před realizací pozbyly platnosti</t>
  </si>
  <si>
    <t>095122</t>
  </si>
  <si>
    <t>Zajištění protipovodňových opatření</t>
  </si>
  <si>
    <t>2056224635</t>
  </si>
  <si>
    <t>Zajištění protipovodňových opatření v místech přejezdů přes hráze. (např. pytle s pískem)</t>
  </si>
  <si>
    <t>09921</t>
  </si>
  <si>
    <t>Průběžné sledování výskytu jedinců zvláště chráněných druhů</t>
  </si>
  <si>
    <t>-371068684</t>
  </si>
  <si>
    <t>Průběžné sledování jedinců zvláště chráněných druhů v toku a odtěženém sedimentu.</t>
  </si>
  <si>
    <t>Sbírání chráněných živočichů během těžení sedimentů a přemístění nad dotčenou lokalitu.</t>
  </si>
  <si>
    <t>Předpokládaná cena projektovaného objektu stavby byla stanovena pomocí položkového rozpočtu z aktuální databáze cenové soustavy od firmy ÚRS Praha, a.s., pomocí programu KROS 4 CÚ 2019 I._x000D_
Neomezený dálkový přístup k Katalogům ÚRS Praha a.s. naleznete na adrese: http:/www.cs-urs.cz.</t>
  </si>
  <si>
    <t>Předpokládaná cena projektovaného objektu stavby byla stanovena pomocí položkového rozpočtu z aktuální databáze cenové soustavy od firmy ÚRS Praha, a.s., pomocí programu KROS 4 CÚ 2019 I. Neomezený dálkový přístup k Katalogům ÚRS Praha a.s. naleznete na adrese: http:/www.cs-urs.cz.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</si>
</sst>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64" formatCode="#,##0.00%"/>
    <numFmt numFmtId="165" formatCode="dd\.mm\.yyyy"/>
    <numFmt numFmtId="166" formatCode="#,##0.00000"/>
    <numFmt numFmtId="167" formatCode="#,##0.000"/>
  </numFmts>
  <fonts count="39" x14ac:knownFonts="1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0000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  <family val="1"/>
      <charset val="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303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3" fillId="0" borderId="0" xfId="0" applyFont="1" applyAlignment="1" applyProtection="1">
      <alignment horizontal="left" vertical="center"/>
    </xf>
    <xf numFmtId="0" fontId="14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top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7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19" fillId="0" borderId="4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3" xfId="0" applyFont="1" applyBorder="1" applyAlignment="1">
      <alignment vertical="center"/>
    </xf>
    <xf numFmtId="0" fontId="17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0" fillId="4" borderId="7" xfId="0" applyFont="1" applyFill="1" applyBorder="1" applyAlignment="1" applyProtection="1">
      <alignment vertical="center"/>
    </xf>
    <xf numFmtId="0" fontId="22" fillId="4" borderId="0" xfId="0" applyFont="1" applyFill="1" applyAlignment="1" applyProtection="1">
      <alignment horizontal="center" vertical="center"/>
    </xf>
    <xf numFmtId="0" fontId="23" fillId="0" borderId="16" xfId="0" applyFont="1" applyBorder="1" applyAlignment="1" applyProtection="1">
      <alignment horizontal="center" vertical="center" wrapText="1"/>
    </xf>
    <xf numFmtId="0" fontId="23" fillId="0" borderId="17" xfId="0" applyFont="1" applyBorder="1" applyAlignment="1" applyProtection="1">
      <alignment horizontal="center" vertical="center" wrapText="1"/>
    </xf>
    <xf numFmtId="0" fontId="23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4" fillId="0" borderId="0" xfId="0" applyFont="1" applyAlignment="1" applyProtection="1">
      <alignment horizontal="left" vertical="center"/>
    </xf>
    <xf numFmtId="0" fontId="24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20" fillId="0" borderId="14" xfId="0" applyNumberFormat="1" applyFont="1" applyBorder="1" applyAlignment="1" applyProtection="1">
      <alignment vertical="center"/>
    </xf>
    <xf numFmtId="4" fontId="20" fillId="0" borderId="0" xfId="0" applyNumberFormat="1" applyFont="1" applyBorder="1" applyAlignment="1" applyProtection="1">
      <alignment vertical="center"/>
    </xf>
    <xf numFmtId="166" fontId="20" fillId="0" borderId="0" xfId="0" applyNumberFormat="1" applyFont="1" applyBorder="1" applyAlignment="1" applyProtection="1">
      <alignment vertical="center"/>
    </xf>
    <xf numFmtId="4" fontId="20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9" fillId="0" borderId="14" xfId="0" applyNumberFormat="1" applyFont="1" applyBorder="1" applyAlignment="1" applyProtection="1">
      <alignment vertical="center"/>
    </xf>
    <xf numFmtId="4" fontId="29" fillId="0" borderId="0" xfId="0" applyNumberFormat="1" applyFont="1" applyBorder="1" applyAlignment="1" applyProtection="1">
      <alignment vertical="center"/>
    </xf>
    <xf numFmtId="166" fontId="29" fillId="0" borderId="0" xfId="0" applyNumberFormat="1" applyFont="1" applyBorder="1" applyAlignment="1" applyProtection="1">
      <alignment vertical="center"/>
    </xf>
    <xf numFmtId="4" fontId="29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4" fontId="29" fillId="0" borderId="19" xfId="0" applyNumberFormat="1" applyFont="1" applyBorder="1" applyAlignment="1" applyProtection="1">
      <alignment vertical="center"/>
    </xf>
    <xf numFmtId="4" fontId="29" fillId="0" borderId="20" xfId="0" applyNumberFormat="1" applyFont="1" applyBorder="1" applyAlignment="1" applyProtection="1">
      <alignment vertical="center"/>
    </xf>
    <xf numFmtId="166" fontId="29" fillId="0" borderId="20" xfId="0" applyNumberFormat="1" applyFont="1" applyBorder="1" applyAlignment="1" applyProtection="1">
      <alignment vertical="center"/>
    </xf>
    <xf numFmtId="4" fontId="29" fillId="0" borderId="21" xfId="0" applyNumberFormat="1" applyFont="1" applyBorder="1" applyAlignment="1" applyProtection="1">
      <alignment vertical="center"/>
    </xf>
    <xf numFmtId="0" fontId="0" fillId="0" borderId="0" xfId="0" applyProtection="1">
      <protection locked="0"/>
    </xf>
    <xf numFmtId="0" fontId="0" fillId="0" borderId="1" xfId="0" applyBorder="1"/>
    <xf numFmtId="0" fontId="0" fillId="0" borderId="2" xfId="0" applyBorder="1"/>
    <xf numFmtId="0" fontId="0" fillId="0" borderId="2" xfId="0" applyBorder="1" applyProtection="1">
      <protection locked="0"/>
    </xf>
    <xf numFmtId="0" fontId="13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  <protection locked="0"/>
    </xf>
    <xf numFmtId="165" fontId="2" fillId="0" borderId="0" xfId="0" applyNumberFormat="1" applyFont="1" applyAlignment="1">
      <alignment horizontal="left" vertical="center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7" fillId="0" borderId="0" xfId="0" applyFont="1" applyAlignment="1">
      <alignment horizontal="lef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0" xfId="0" applyFont="1" applyAlignment="1" applyProtection="1">
      <alignment horizontal="right" vertical="center"/>
      <protection locked="0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0" fontId="0" fillId="4" borderId="7" xfId="0" applyFont="1" applyFill="1" applyBorder="1" applyAlignment="1" applyProtection="1">
      <alignment vertical="center"/>
      <protection locked="0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9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Font="1" applyBorder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0" fillId="4" borderId="0" xfId="0" applyFont="1" applyFill="1" applyAlignment="1" applyProtection="1">
      <alignment vertical="center"/>
      <protection locked="0"/>
    </xf>
    <xf numFmtId="0" fontId="22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0" xfId="0" applyFont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 wrapText="1"/>
    </xf>
    <xf numFmtId="0" fontId="22" fillId="4" borderId="16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</xf>
    <xf numFmtId="0" fontId="22" fillId="4" borderId="17" xfId="0" applyFont="1" applyFill="1" applyBorder="1" applyAlignment="1" applyProtection="1">
      <alignment horizontal="center" vertical="center" wrapText="1"/>
      <protection locked="0"/>
    </xf>
    <xf numFmtId="0" fontId="22" fillId="4" borderId="18" xfId="0" applyFont="1" applyFill="1" applyBorder="1" applyAlignment="1" applyProtection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4" fontId="24" fillId="0" borderId="0" xfId="0" applyNumberFormat="1" applyFont="1" applyAlignment="1" applyProtection="1"/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2" fillId="0" borderId="22" xfId="0" applyFont="1" applyBorder="1" applyAlignment="1" applyProtection="1">
      <alignment horizontal="center" vertical="center"/>
    </xf>
    <xf numFmtId="49" fontId="22" fillId="0" borderId="22" xfId="0" applyNumberFormat="1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left" vertical="center" wrapText="1"/>
    </xf>
    <xf numFmtId="0" fontId="22" fillId="0" borderId="22" xfId="0" applyFont="1" applyBorder="1" applyAlignment="1" applyProtection="1">
      <alignment horizontal="center" vertical="center" wrapText="1"/>
    </xf>
    <xf numFmtId="167" fontId="22" fillId="0" borderId="22" xfId="0" applyNumberFormat="1" applyFont="1" applyBorder="1" applyAlignment="1" applyProtection="1">
      <alignment vertical="center"/>
    </xf>
    <xf numFmtId="4" fontId="22" fillId="2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</xf>
    <xf numFmtId="0" fontId="23" fillId="2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 applyProtection="1">
      <alignment horizontal="center" vertical="center"/>
    </xf>
    <xf numFmtId="166" fontId="23" fillId="0" borderId="0" xfId="0" applyNumberFormat="1" applyFont="1" applyBorder="1" applyAlignment="1" applyProtection="1">
      <alignment vertical="center"/>
    </xf>
    <xf numFmtId="166" fontId="23" fillId="0" borderId="15" xfId="0" applyNumberFormat="1" applyFont="1" applyBorder="1" applyAlignment="1" applyProtection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4" fillId="0" borderId="0" xfId="0" applyFont="1" applyAlignment="1" applyProtection="1">
      <alignment horizontal="left" vertical="center"/>
    </xf>
    <xf numFmtId="0" fontId="35" fillId="0" borderId="0" xfId="0" applyFont="1" applyAlignment="1" applyProtection="1">
      <alignment horizontal="left" vertical="center" wrapText="1"/>
    </xf>
    <xf numFmtId="0" fontId="0" fillId="0" borderId="14" xfId="0" applyFont="1" applyBorder="1" applyAlignment="1" applyProtection="1">
      <alignment vertical="center"/>
    </xf>
    <xf numFmtId="0" fontId="9" fillId="0" borderId="3" xfId="0" applyFont="1" applyBorder="1" applyAlignment="1" applyProtection="1">
      <alignment vertical="center"/>
    </xf>
    <xf numFmtId="0" fontId="9" fillId="0" borderId="0" xfId="0" applyFont="1" applyAlignment="1" applyProtection="1">
      <alignment vertical="center"/>
    </xf>
    <xf numFmtId="0" fontId="9" fillId="0" borderId="0" xfId="0" applyFont="1" applyAlignment="1" applyProtection="1">
      <alignment horizontal="left" vertical="center"/>
    </xf>
    <xf numFmtId="0" fontId="9" fillId="0" borderId="0" xfId="0" applyFont="1" applyAlignment="1" applyProtection="1">
      <alignment horizontal="left" vertical="center" wrapText="1"/>
    </xf>
    <xf numFmtId="167" fontId="9" fillId="0" borderId="0" xfId="0" applyNumberFormat="1" applyFont="1" applyAlignment="1" applyProtection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3" xfId="0" applyFont="1" applyBorder="1" applyAlignment="1">
      <alignment vertical="center"/>
    </xf>
    <xf numFmtId="0" fontId="9" fillId="0" borderId="14" xfId="0" applyFont="1" applyBorder="1" applyAlignment="1" applyProtection="1">
      <alignment vertical="center"/>
    </xf>
    <xf numFmtId="0" fontId="9" fillId="0" borderId="0" xfId="0" applyFont="1" applyBorder="1" applyAlignment="1" applyProtection="1">
      <alignment vertical="center"/>
    </xf>
    <xf numFmtId="0" fontId="9" fillId="0" borderId="15" xfId="0" applyFont="1" applyBorder="1" applyAlignment="1" applyProtection="1">
      <alignment vertical="center"/>
    </xf>
    <xf numFmtId="0" fontId="9" fillId="0" borderId="0" xfId="0" applyFont="1" applyAlignment="1">
      <alignment horizontal="left" vertical="center"/>
    </xf>
    <xf numFmtId="0" fontId="10" fillId="0" borderId="3" xfId="0" applyFont="1" applyBorder="1" applyAlignment="1" applyProtection="1">
      <alignment vertical="center"/>
    </xf>
    <xf numFmtId="0" fontId="10" fillId="0" borderId="0" xfId="0" applyFont="1" applyAlignment="1" applyProtection="1">
      <alignment vertical="center"/>
    </xf>
    <xf numFmtId="0" fontId="10" fillId="0" borderId="0" xfId="0" applyFont="1" applyAlignment="1" applyProtection="1">
      <alignment horizontal="left" vertical="center"/>
    </xf>
    <xf numFmtId="0" fontId="10" fillId="0" borderId="0" xfId="0" applyFont="1" applyAlignment="1" applyProtection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3" xfId="0" applyFont="1" applyBorder="1" applyAlignment="1">
      <alignment vertical="center"/>
    </xf>
    <xf numFmtId="0" fontId="10" fillId="0" borderId="14" xfId="0" applyFont="1" applyBorder="1" applyAlignment="1" applyProtection="1">
      <alignment vertical="center"/>
    </xf>
    <xf numFmtId="0" fontId="10" fillId="0" borderId="0" xfId="0" applyFont="1" applyBorder="1" applyAlignment="1" applyProtection="1">
      <alignment vertical="center"/>
    </xf>
    <xf numFmtId="0" fontId="10" fillId="0" borderId="15" xfId="0" applyFont="1" applyBorder="1" applyAlignment="1" applyProtection="1">
      <alignment vertical="center"/>
    </xf>
    <xf numFmtId="0" fontId="10" fillId="0" borderId="0" xfId="0" applyFont="1" applyAlignment="1">
      <alignment horizontal="left" vertical="center"/>
    </xf>
    <xf numFmtId="0" fontId="11" fillId="0" borderId="3" xfId="0" applyFont="1" applyBorder="1" applyAlignment="1" applyProtection="1">
      <alignment vertical="center"/>
    </xf>
    <xf numFmtId="0" fontId="11" fillId="0" borderId="0" xfId="0" applyFont="1" applyAlignment="1" applyProtection="1">
      <alignment vertical="center"/>
    </xf>
    <xf numFmtId="0" fontId="11" fillId="0" borderId="0" xfId="0" applyFont="1" applyAlignment="1" applyProtection="1">
      <alignment horizontal="left" vertical="center"/>
    </xf>
    <xf numFmtId="0" fontId="11" fillId="0" borderId="0" xfId="0" applyFont="1" applyAlignment="1" applyProtection="1">
      <alignment horizontal="left" vertical="center" wrapText="1"/>
    </xf>
    <xf numFmtId="167" fontId="11" fillId="0" borderId="0" xfId="0" applyNumberFormat="1" applyFont="1" applyAlignment="1" applyProtection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3" xfId="0" applyFont="1" applyBorder="1" applyAlignment="1">
      <alignment vertical="center"/>
    </xf>
    <xf numFmtId="0" fontId="11" fillId="0" borderId="14" xfId="0" applyFont="1" applyBorder="1" applyAlignment="1" applyProtection="1">
      <alignment vertical="center"/>
    </xf>
    <xf numFmtId="0" fontId="11" fillId="0" borderId="0" xfId="0" applyFont="1" applyBorder="1" applyAlignment="1" applyProtection="1">
      <alignment vertical="center"/>
    </xf>
    <xf numFmtId="0" fontId="11" fillId="0" borderId="15" xfId="0" applyFont="1" applyBorder="1" applyAlignment="1" applyProtection="1">
      <alignment vertical="center"/>
    </xf>
    <xf numFmtId="0" fontId="11" fillId="0" borderId="0" xfId="0" applyFont="1" applyAlignment="1">
      <alignment horizontal="left" vertical="center"/>
    </xf>
    <xf numFmtId="0" fontId="36" fillId="0" borderId="22" xfId="0" applyFont="1" applyBorder="1" applyAlignment="1" applyProtection="1">
      <alignment horizontal="center" vertical="center"/>
    </xf>
    <xf numFmtId="49" fontId="36" fillId="0" borderId="22" xfId="0" applyNumberFormat="1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left" vertical="center" wrapText="1"/>
    </xf>
    <xf numFmtId="0" fontId="36" fillId="0" borderId="22" xfId="0" applyFont="1" applyBorder="1" applyAlignment="1" applyProtection="1">
      <alignment horizontal="center" vertical="center" wrapText="1"/>
    </xf>
    <xf numFmtId="167" fontId="36" fillId="0" borderId="22" xfId="0" applyNumberFormat="1" applyFont="1" applyBorder="1" applyAlignment="1" applyProtection="1">
      <alignment vertical="center"/>
    </xf>
    <xf numFmtId="4" fontId="36" fillId="2" borderId="22" xfId="0" applyNumberFormat="1" applyFont="1" applyFill="1" applyBorder="1" applyAlignment="1" applyProtection="1">
      <alignment vertical="center"/>
      <protection locked="0"/>
    </xf>
    <xf numFmtId="4" fontId="36" fillId="0" borderId="22" xfId="0" applyNumberFormat="1" applyFont="1" applyBorder="1" applyAlignment="1" applyProtection="1">
      <alignment vertical="center"/>
    </xf>
    <xf numFmtId="0" fontId="37" fillId="0" borderId="3" xfId="0" applyFont="1" applyBorder="1" applyAlignment="1">
      <alignment vertical="center"/>
    </xf>
    <xf numFmtId="0" fontId="36" fillId="2" borderId="14" xfId="0" applyFont="1" applyFill="1" applyBorder="1" applyAlignment="1" applyProtection="1">
      <alignment horizontal="left" vertical="center"/>
      <protection locked="0"/>
    </xf>
    <xf numFmtId="0" fontId="36" fillId="0" borderId="0" xfId="0" applyFont="1" applyBorder="1" applyAlignment="1" applyProtection="1">
      <alignment horizontal="center" vertical="center"/>
    </xf>
    <xf numFmtId="0" fontId="9" fillId="0" borderId="19" xfId="0" applyFont="1" applyBorder="1" applyAlignment="1" applyProtection="1">
      <alignment vertical="center"/>
    </xf>
    <xf numFmtId="0" fontId="9" fillId="0" borderId="20" xfId="0" applyFont="1" applyBorder="1" applyAlignment="1" applyProtection="1">
      <alignment vertical="center"/>
    </xf>
    <xf numFmtId="0" fontId="9" fillId="0" borderId="21" xfId="0" applyFont="1" applyBorder="1" applyAlignment="1" applyProtection="1">
      <alignment vertical="center"/>
    </xf>
    <xf numFmtId="4" fontId="18" fillId="0" borderId="0" xfId="0" applyNumberFormat="1" applyFont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6" fillId="0" borderId="0" xfId="0" applyFont="1" applyAlignment="1">
      <alignment horizontal="left" vertical="top" wrapText="1"/>
    </xf>
    <xf numFmtId="0" fontId="16" fillId="0" borderId="0" xfId="0" applyFont="1" applyAlignment="1">
      <alignment horizontal="left" vertical="center"/>
    </xf>
    <xf numFmtId="0" fontId="18" fillId="0" borderId="0" xfId="0" applyFont="1" applyAlignment="1">
      <alignment horizontal="left" vertical="center"/>
    </xf>
    <xf numFmtId="4" fontId="17" fillId="0" borderId="5" xfId="0" applyNumberFormat="1" applyFont="1" applyBorder="1" applyAlignment="1" applyProtection="1">
      <alignment vertical="center"/>
    </xf>
    <xf numFmtId="0" fontId="0" fillId="0" borderId="5" xfId="0" applyFont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0" xfId="0"/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1" fillId="0" borderId="14" xfId="0" applyFont="1" applyBorder="1" applyAlignment="1" applyProtection="1">
      <alignment horizontal="left" vertical="center"/>
    </xf>
    <xf numFmtId="0" fontId="21" fillId="0" borderId="0" xfId="0" applyFont="1" applyBorder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2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/>
    </xf>
    <xf numFmtId="0" fontId="0" fillId="0" borderId="0" xfId="0" applyProtection="1"/>
    <xf numFmtId="0" fontId="3" fillId="0" borderId="0" xfId="0" applyFont="1" applyAlignment="1" applyProtection="1">
      <alignment horizontal="left" vertical="top" wrapText="1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right" vertical="center"/>
    </xf>
    <xf numFmtId="164" fontId="1" fillId="0" borderId="0" xfId="0" applyNumberFormat="1" applyFont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center" vertical="center"/>
    </xf>
    <xf numFmtId="0" fontId="22" fillId="4" borderId="7" xfId="0" applyFont="1" applyFill="1" applyBorder="1" applyAlignment="1" applyProtection="1">
      <alignment horizontal="left" vertical="center"/>
    </xf>
    <xf numFmtId="0" fontId="22" fillId="4" borderId="8" xfId="0" applyFont="1" applyFill="1" applyBorder="1" applyAlignment="1" applyProtection="1">
      <alignment horizontal="left" vertical="center"/>
    </xf>
    <xf numFmtId="0" fontId="22" fillId="4" borderId="7" xfId="0" applyFont="1" applyFill="1" applyBorder="1" applyAlignment="1" applyProtection="1">
      <alignment horizontal="right" vertical="center"/>
    </xf>
    <xf numFmtId="4" fontId="28" fillId="0" borderId="0" xfId="0" applyNumberFormat="1" applyFont="1" applyAlignment="1" applyProtection="1">
      <alignment vertical="center"/>
    </xf>
    <xf numFmtId="0" fontId="28" fillId="0" borderId="0" xfId="0" applyFont="1" applyAlignment="1" applyProtection="1">
      <alignment vertical="center"/>
    </xf>
    <xf numFmtId="4" fontId="24" fillId="0" borderId="0" xfId="0" applyNumberFormat="1" applyFont="1" applyAlignment="1" applyProtection="1">
      <alignment horizontal="right" vertical="center"/>
    </xf>
    <xf numFmtId="4" fontId="24" fillId="0" borderId="0" xfId="0" applyNumberFormat="1" applyFont="1" applyAlignment="1" applyProtection="1">
      <alignment vertical="center"/>
    </xf>
    <xf numFmtId="0" fontId="22" fillId="4" borderId="6" xfId="0" applyFont="1" applyFill="1" applyBorder="1" applyAlignment="1" applyProtection="1">
      <alignment horizontal="center" vertical="center"/>
    </xf>
    <xf numFmtId="0" fontId="27" fillId="0" borderId="0" xfId="0" applyFont="1" applyAlignment="1" applyProtection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 wrapText="1"/>
    </xf>
    <xf numFmtId="0" fontId="0" fillId="0" borderId="0" xfId="0" applyFont="1" applyAlignment="1">
      <alignment vertical="center"/>
    </xf>
    <xf numFmtId="0" fontId="2" fillId="2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 applyProtection="1">
      <alignment horizontal="left" vertical="center" wrapText="1"/>
    </xf>
    <xf numFmtId="0" fontId="1" fillId="0" borderId="0" xfId="0" applyFont="1" applyAlignment="1" applyProtection="1">
      <alignment horizontal="left" vertical="center"/>
    </xf>
    <xf numFmtId="0" fontId="0" fillId="0" borderId="0" xfId="0" applyFont="1" applyAlignment="1" applyProtection="1">
      <alignment vertical="center"/>
    </xf>
    <xf numFmtId="14" fontId="2" fillId="2" borderId="0" xfId="0" applyNumberFormat="1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CM99"/>
  <sheetViews>
    <sheetView showGridLines="0" tabSelected="1" workbookViewId="0">
      <selection activeCell="AO23" sqref="AO23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33" width="2.6640625" customWidth="1"/>
    <col min="34" max="34" width="3.33203125" customWidth="1"/>
    <col min="35" max="35" width="31.6640625" customWidth="1"/>
    <col min="36" max="37" width="2.5" customWidth="1"/>
    <col min="38" max="38" width="8.33203125" customWidth="1"/>
    <col min="39" max="39" width="3.33203125" customWidth="1"/>
    <col min="40" max="40" width="13.33203125" customWidth="1"/>
    <col min="41" max="41" width="7.5" customWidth="1"/>
    <col min="42" max="42" width="4.1640625" customWidth="1"/>
    <col min="43" max="43" width="15.6640625" hidden="1" customWidth="1"/>
    <col min="44" max="44" width="13.6640625" customWidth="1"/>
    <col min="45" max="47" width="25.83203125" hidden="1" customWidth="1"/>
    <col min="48" max="49" width="21.6640625" hidden="1" customWidth="1"/>
    <col min="50" max="51" width="25" hidden="1" customWidth="1"/>
    <col min="52" max="52" width="21.6640625" hidden="1" customWidth="1"/>
    <col min="53" max="53" width="19.1640625" hidden="1" customWidth="1"/>
    <col min="54" max="54" width="25" hidden="1" customWidth="1"/>
    <col min="55" max="55" width="21.6640625" hidden="1" customWidth="1"/>
    <col min="56" max="56" width="19.1640625" hidden="1" customWidth="1"/>
    <col min="57" max="57" width="66.5" customWidth="1"/>
    <col min="71" max="91" width="9.33203125" hidden="1"/>
  </cols>
  <sheetData>
    <row r="1" spans="1:74" ht="11.25" x14ac:dyDescent="0.2">
      <c r="A1" s="15" t="s">
        <v>0</v>
      </c>
      <c r="AZ1" s="15" t="s">
        <v>1</v>
      </c>
      <c r="BA1" s="15" t="s">
        <v>2</v>
      </c>
      <c r="BB1" s="15" t="s">
        <v>3</v>
      </c>
      <c r="BT1" s="15" t="s">
        <v>4</v>
      </c>
      <c r="BU1" s="15" t="s">
        <v>4</v>
      </c>
      <c r="BV1" s="15" t="s">
        <v>5</v>
      </c>
    </row>
    <row r="2" spans="1:74" ht="36.950000000000003" customHeight="1" x14ac:dyDescent="0.2">
      <c r="AR2" s="262"/>
      <c r="AS2" s="262"/>
      <c r="AT2" s="262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S2" s="16" t="s">
        <v>6</v>
      </c>
      <c r="BT2" s="16" t="s">
        <v>7</v>
      </c>
    </row>
    <row r="3" spans="1:74" ht="6.95" customHeight="1" x14ac:dyDescent="0.2">
      <c r="B3" s="17"/>
      <c r="C3" s="18"/>
      <c r="D3" s="18"/>
      <c r="E3" s="18"/>
      <c r="F3" s="18"/>
      <c r="G3" s="18"/>
      <c r="H3" s="18"/>
      <c r="I3" s="18"/>
      <c r="J3" s="18"/>
      <c r="K3" s="18"/>
      <c r="L3" s="18"/>
      <c r="M3" s="18"/>
      <c r="N3" s="18"/>
      <c r="O3" s="18"/>
      <c r="P3" s="18"/>
      <c r="Q3" s="18"/>
      <c r="R3" s="18"/>
      <c r="S3" s="18"/>
      <c r="T3" s="18"/>
      <c r="U3" s="18"/>
      <c r="V3" s="18"/>
      <c r="W3" s="18"/>
      <c r="X3" s="18"/>
      <c r="Y3" s="18"/>
      <c r="Z3" s="18"/>
      <c r="AA3" s="18"/>
      <c r="AB3" s="18"/>
      <c r="AC3" s="18"/>
      <c r="AD3" s="18"/>
      <c r="AE3" s="18"/>
      <c r="AF3" s="18"/>
      <c r="AG3" s="18"/>
      <c r="AH3" s="18"/>
      <c r="AI3" s="18"/>
      <c r="AJ3" s="18"/>
      <c r="AK3" s="18"/>
      <c r="AL3" s="18"/>
      <c r="AM3" s="18"/>
      <c r="AN3" s="18"/>
      <c r="AO3" s="18"/>
      <c r="AP3" s="18"/>
      <c r="AQ3" s="18"/>
      <c r="AR3" s="19"/>
      <c r="BS3" s="16" t="s">
        <v>6</v>
      </c>
      <c r="BT3" s="16" t="s">
        <v>8</v>
      </c>
    </row>
    <row r="4" spans="1:74" ht="24.95" customHeight="1" x14ac:dyDescent="0.2">
      <c r="B4" s="20"/>
      <c r="C4" s="21"/>
      <c r="D4" s="22" t="s">
        <v>9</v>
      </c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/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19"/>
      <c r="AS4" s="23" t="s">
        <v>10</v>
      </c>
      <c r="BE4" s="24" t="s">
        <v>11</v>
      </c>
      <c r="BS4" s="16" t="s">
        <v>12</v>
      </c>
    </row>
    <row r="5" spans="1:74" ht="12" customHeight="1" x14ac:dyDescent="0.2">
      <c r="B5" s="20"/>
      <c r="C5" s="21"/>
      <c r="D5" s="25" t="s">
        <v>13</v>
      </c>
      <c r="E5" s="21"/>
      <c r="F5" s="21"/>
      <c r="G5" s="21"/>
      <c r="H5" s="21"/>
      <c r="I5" s="21"/>
      <c r="J5" s="21"/>
      <c r="K5" s="274" t="s">
        <v>14</v>
      </c>
      <c r="L5" s="275"/>
      <c r="M5" s="275"/>
      <c r="N5" s="275"/>
      <c r="O5" s="275"/>
      <c r="P5" s="275"/>
      <c r="Q5" s="275"/>
      <c r="R5" s="275"/>
      <c r="S5" s="275"/>
      <c r="T5" s="275"/>
      <c r="U5" s="275"/>
      <c r="V5" s="275"/>
      <c r="W5" s="275"/>
      <c r="X5" s="275"/>
      <c r="Y5" s="275"/>
      <c r="Z5" s="275"/>
      <c r="AA5" s="275"/>
      <c r="AB5" s="275"/>
      <c r="AC5" s="275"/>
      <c r="AD5" s="275"/>
      <c r="AE5" s="275"/>
      <c r="AF5" s="275"/>
      <c r="AG5" s="275"/>
      <c r="AH5" s="275"/>
      <c r="AI5" s="275"/>
      <c r="AJ5" s="275"/>
      <c r="AK5" s="275"/>
      <c r="AL5" s="275"/>
      <c r="AM5" s="275"/>
      <c r="AN5" s="275"/>
      <c r="AO5" s="275"/>
      <c r="AP5" s="21"/>
      <c r="AQ5" s="21"/>
      <c r="AR5" s="19"/>
      <c r="BE5" s="253" t="s">
        <v>15</v>
      </c>
      <c r="BS5" s="16" t="s">
        <v>6</v>
      </c>
    </row>
    <row r="6" spans="1:74" ht="36.950000000000003" customHeight="1" x14ac:dyDescent="0.2">
      <c r="B6" s="20"/>
      <c r="C6" s="21"/>
      <c r="D6" s="27" t="s">
        <v>16</v>
      </c>
      <c r="E6" s="21"/>
      <c r="F6" s="21"/>
      <c r="G6" s="21"/>
      <c r="H6" s="21"/>
      <c r="I6" s="21"/>
      <c r="J6" s="21"/>
      <c r="K6" s="276" t="s">
        <v>17</v>
      </c>
      <c r="L6" s="275"/>
      <c r="M6" s="275"/>
      <c r="N6" s="275"/>
      <c r="O6" s="275"/>
      <c r="P6" s="275"/>
      <c r="Q6" s="275"/>
      <c r="R6" s="275"/>
      <c r="S6" s="275"/>
      <c r="T6" s="275"/>
      <c r="U6" s="275"/>
      <c r="V6" s="275"/>
      <c r="W6" s="275"/>
      <c r="X6" s="275"/>
      <c r="Y6" s="275"/>
      <c r="Z6" s="275"/>
      <c r="AA6" s="275"/>
      <c r="AB6" s="275"/>
      <c r="AC6" s="275"/>
      <c r="AD6" s="275"/>
      <c r="AE6" s="275"/>
      <c r="AF6" s="275"/>
      <c r="AG6" s="275"/>
      <c r="AH6" s="275"/>
      <c r="AI6" s="275"/>
      <c r="AJ6" s="275"/>
      <c r="AK6" s="275"/>
      <c r="AL6" s="275"/>
      <c r="AM6" s="275"/>
      <c r="AN6" s="275"/>
      <c r="AO6" s="275"/>
      <c r="AP6" s="21"/>
      <c r="AQ6" s="21"/>
      <c r="AR6" s="19"/>
      <c r="BE6" s="254"/>
      <c r="BS6" s="16" t="s">
        <v>6</v>
      </c>
    </row>
    <row r="7" spans="1:74" ht="12" customHeight="1" x14ac:dyDescent="0.2">
      <c r="B7" s="20"/>
      <c r="C7" s="21"/>
      <c r="D7" s="28" t="s">
        <v>18</v>
      </c>
      <c r="E7" s="21"/>
      <c r="F7" s="21"/>
      <c r="G7" s="21"/>
      <c r="H7" s="21"/>
      <c r="I7" s="21"/>
      <c r="J7" s="21"/>
      <c r="K7" s="26" t="s">
        <v>19</v>
      </c>
      <c r="L7" s="21"/>
      <c r="M7" s="21"/>
      <c r="N7" s="21"/>
      <c r="O7" s="21"/>
      <c r="P7" s="21"/>
      <c r="Q7" s="21"/>
      <c r="R7" s="21"/>
      <c r="S7" s="21"/>
      <c r="T7" s="21"/>
      <c r="U7" s="21"/>
      <c r="V7" s="21"/>
      <c r="W7" s="21"/>
      <c r="X7" s="21"/>
      <c r="Y7" s="21"/>
      <c r="Z7" s="21"/>
      <c r="AA7" s="21"/>
      <c r="AB7" s="21"/>
      <c r="AC7" s="21"/>
      <c r="AD7" s="21"/>
      <c r="AE7" s="21"/>
      <c r="AF7" s="21"/>
      <c r="AG7" s="21"/>
      <c r="AH7" s="21"/>
      <c r="AI7" s="21"/>
      <c r="AJ7" s="21"/>
      <c r="AK7" s="28" t="s">
        <v>20</v>
      </c>
      <c r="AL7" s="21"/>
      <c r="AM7" s="21"/>
      <c r="AN7" s="26" t="s">
        <v>21</v>
      </c>
      <c r="AO7" s="21"/>
      <c r="AP7" s="21"/>
      <c r="AQ7" s="21"/>
      <c r="AR7" s="19"/>
      <c r="BE7" s="254"/>
      <c r="BS7" s="16" t="s">
        <v>6</v>
      </c>
    </row>
    <row r="8" spans="1:74" ht="12" customHeight="1" x14ac:dyDescent="0.2">
      <c r="B8" s="20"/>
      <c r="C8" s="21"/>
      <c r="D8" s="28" t="s">
        <v>22</v>
      </c>
      <c r="E8" s="21"/>
      <c r="F8" s="21"/>
      <c r="G8" s="21"/>
      <c r="H8" s="21"/>
      <c r="I8" s="21"/>
      <c r="J8" s="21"/>
      <c r="K8" s="26" t="s">
        <v>23</v>
      </c>
      <c r="L8" s="21"/>
      <c r="M8" s="21"/>
      <c r="N8" s="21"/>
      <c r="O8" s="21"/>
      <c r="P8" s="21"/>
      <c r="Q8" s="21"/>
      <c r="R8" s="21"/>
      <c r="S8" s="21"/>
      <c r="T8" s="21"/>
      <c r="U8" s="21"/>
      <c r="V8" s="21"/>
      <c r="W8" s="21"/>
      <c r="X8" s="21"/>
      <c r="Y8" s="21"/>
      <c r="Z8" s="21"/>
      <c r="AA8" s="21"/>
      <c r="AB8" s="21"/>
      <c r="AC8" s="21"/>
      <c r="AD8" s="21"/>
      <c r="AE8" s="21"/>
      <c r="AF8" s="21"/>
      <c r="AG8" s="21"/>
      <c r="AH8" s="21"/>
      <c r="AI8" s="21"/>
      <c r="AJ8" s="21"/>
      <c r="AK8" s="28" t="s">
        <v>24</v>
      </c>
      <c r="AL8" s="21"/>
      <c r="AM8" s="21"/>
      <c r="AN8" s="302">
        <v>43656</v>
      </c>
      <c r="AO8" s="21"/>
      <c r="AP8" s="21"/>
      <c r="AQ8" s="21"/>
      <c r="AR8" s="19"/>
      <c r="BE8" s="254"/>
      <c r="BS8" s="16" t="s">
        <v>6</v>
      </c>
    </row>
    <row r="9" spans="1:74" ht="14.45" customHeight="1" x14ac:dyDescent="0.2">
      <c r="B9" s="20"/>
      <c r="C9" s="21"/>
      <c r="D9" s="21"/>
      <c r="E9" s="21"/>
      <c r="F9" s="21"/>
      <c r="G9" s="21"/>
      <c r="H9" s="21"/>
      <c r="I9" s="21"/>
      <c r="J9" s="21"/>
      <c r="K9" s="21"/>
      <c r="L9" s="21"/>
      <c r="M9" s="21"/>
      <c r="N9" s="21"/>
      <c r="O9" s="21"/>
      <c r="P9" s="21"/>
      <c r="Q9" s="21"/>
      <c r="R9" s="21"/>
      <c r="S9" s="21"/>
      <c r="T9" s="21"/>
      <c r="U9" s="21"/>
      <c r="V9" s="21"/>
      <c r="W9" s="21"/>
      <c r="X9" s="21"/>
      <c r="Y9" s="21"/>
      <c r="Z9" s="21"/>
      <c r="AA9" s="21"/>
      <c r="AB9" s="21"/>
      <c r="AC9" s="21"/>
      <c r="AD9" s="21"/>
      <c r="AE9" s="21"/>
      <c r="AF9" s="21"/>
      <c r="AG9" s="21"/>
      <c r="AH9" s="21"/>
      <c r="AI9" s="21"/>
      <c r="AJ9" s="21"/>
      <c r="AK9" s="21"/>
      <c r="AL9" s="21"/>
      <c r="AM9" s="21"/>
      <c r="AN9" s="21"/>
      <c r="AO9" s="21"/>
      <c r="AP9" s="21"/>
      <c r="AQ9" s="21"/>
      <c r="AR9" s="19"/>
      <c r="BE9" s="254"/>
      <c r="BS9" s="16" t="s">
        <v>6</v>
      </c>
    </row>
    <row r="10" spans="1:74" ht="12" customHeight="1" x14ac:dyDescent="0.2">
      <c r="B10" s="20"/>
      <c r="C10" s="21"/>
      <c r="D10" s="28" t="s">
        <v>25</v>
      </c>
      <c r="E10" s="21"/>
      <c r="F10" s="21"/>
      <c r="G10" s="21"/>
      <c r="H10" s="21"/>
      <c r="I10" s="21"/>
      <c r="J10" s="21"/>
      <c r="K10" s="21"/>
      <c r="L10" s="21"/>
      <c r="M10" s="21"/>
      <c r="N10" s="21"/>
      <c r="O10" s="21"/>
      <c r="P10" s="21"/>
      <c r="Q10" s="21"/>
      <c r="R10" s="21"/>
      <c r="S10" s="21"/>
      <c r="T10" s="21"/>
      <c r="U10" s="21"/>
      <c r="V10" s="21"/>
      <c r="W10" s="21"/>
      <c r="X10" s="21"/>
      <c r="Y10" s="21"/>
      <c r="Z10" s="21"/>
      <c r="AA10" s="21"/>
      <c r="AB10" s="21"/>
      <c r="AC10" s="21"/>
      <c r="AD10" s="21"/>
      <c r="AE10" s="21"/>
      <c r="AF10" s="21"/>
      <c r="AG10" s="21"/>
      <c r="AH10" s="21"/>
      <c r="AI10" s="21"/>
      <c r="AJ10" s="21"/>
      <c r="AK10" s="28" t="s">
        <v>26</v>
      </c>
      <c r="AL10" s="21"/>
      <c r="AM10" s="21"/>
      <c r="AN10" s="26" t="s">
        <v>1</v>
      </c>
      <c r="AO10" s="21"/>
      <c r="AP10" s="21"/>
      <c r="AQ10" s="21"/>
      <c r="AR10" s="19"/>
      <c r="BE10" s="254"/>
      <c r="BS10" s="16" t="s">
        <v>6</v>
      </c>
    </row>
    <row r="11" spans="1:74" ht="18.399999999999999" customHeight="1" x14ac:dyDescent="0.2">
      <c r="B11" s="20"/>
      <c r="C11" s="21"/>
      <c r="D11" s="21"/>
      <c r="E11" s="26" t="s">
        <v>27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21"/>
      <c r="Y11" s="21"/>
      <c r="Z11" s="21"/>
      <c r="AA11" s="21"/>
      <c r="AB11" s="21"/>
      <c r="AC11" s="21"/>
      <c r="AD11" s="21"/>
      <c r="AE11" s="21"/>
      <c r="AF11" s="21"/>
      <c r="AG11" s="21"/>
      <c r="AH11" s="21"/>
      <c r="AI11" s="21"/>
      <c r="AJ11" s="21"/>
      <c r="AK11" s="28" t="s">
        <v>28</v>
      </c>
      <c r="AL11" s="21"/>
      <c r="AM11" s="21"/>
      <c r="AN11" s="26"/>
      <c r="AO11" s="21"/>
      <c r="AP11" s="21"/>
      <c r="AQ11" s="21"/>
      <c r="AR11" s="19"/>
      <c r="BE11" s="254"/>
      <c r="BS11" s="16" t="s">
        <v>6</v>
      </c>
    </row>
    <row r="12" spans="1:74" ht="6.95" customHeight="1" x14ac:dyDescent="0.2">
      <c r="B12" s="20"/>
      <c r="C12" s="21"/>
      <c r="D12" s="21"/>
      <c r="E12" s="21"/>
      <c r="F12" s="21"/>
      <c r="G12" s="21"/>
      <c r="H12" s="21"/>
      <c r="I12" s="21"/>
      <c r="J12" s="21"/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1"/>
      <c r="V12" s="21"/>
      <c r="W12" s="21"/>
      <c r="X12" s="21"/>
      <c r="Y12" s="21"/>
      <c r="Z12" s="21"/>
      <c r="AA12" s="21"/>
      <c r="AB12" s="21"/>
      <c r="AC12" s="21"/>
      <c r="AD12" s="21"/>
      <c r="AE12" s="21"/>
      <c r="AF12" s="21"/>
      <c r="AG12" s="21"/>
      <c r="AH12" s="21"/>
      <c r="AI12" s="21"/>
      <c r="AJ12" s="21"/>
      <c r="AK12" s="21"/>
      <c r="AL12" s="21"/>
      <c r="AM12" s="21"/>
      <c r="AN12" s="21"/>
      <c r="AO12" s="21"/>
      <c r="AP12" s="21"/>
      <c r="AQ12" s="21"/>
      <c r="AR12" s="19"/>
      <c r="BE12" s="254"/>
      <c r="BS12" s="16" t="s">
        <v>6</v>
      </c>
    </row>
    <row r="13" spans="1:74" ht="12" customHeight="1" x14ac:dyDescent="0.2">
      <c r="B13" s="20"/>
      <c r="C13" s="21"/>
      <c r="D13" s="28" t="s">
        <v>29</v>
      </c>
      <c r="E13" s="21"/>
      <c r="F13" s="21"/>
      <c r="G13" s="21"/>
      <c r="H13" s="21"/>
      <c r="I13" s="21"/>
      <c r="J13" s="21"/>
      <c r="K13" s="21"/>
      <c r="L13" s="21"/>
      <c r="M13" s="21"/>
      <c r="N13" s="21"/>
      <c r="O13" s="21"/>
      <c r="P13" s="21"/>
      <c r="Q13" s="21"/>
      <c r="R13" s="21"/>
      <c r="S13" s="21"/>
      <c r="T13" s="21"/>
      <c r="U13" s="21"/>
      <c r="V13" s="21"/>
      <c r="W13" s="21"/>
      <c r="X13" s="21"/>
      <c r="Y13" s="21"/>
      <c r="Z13" s="21"/>
      <c r="AA13" s="21"/>
      <c r="AB13" s="21"/>
      <c r="AC13" s="21"/>
      <c r="AD13" s="21"/>
      <c r="AE13" s="21"/>
      <c r="AF13" s="21"/>
      <c r="AG13" s="21"/>
      <c r="AH13" s="21"/>
      <c r="AI13" s="21"/>
      <c r="AJ13" s="21"/>
      <c r="AK13" s="28" t="s">
        <v>26</v>
      </c>
      <c r="AL13" s="21"/>
      <c r="AM13" s="21"/>
      <c r="AN13" s="30" t="s">
        <v>30</v>
      </c>
      <c r="AO13" s="21"/>
      <c r="AP13" s="21"/>
      <c r="AQ13" s="21"/>
      <c r="AR13" s="19"/>
      <c r="BE13" s="254"/>
      <c r="BS13" s="16" t="s">
        <v>6</v>
      </c>
    </row>
    <row r="14" spans="1:74" ht="12.75" x14ac:dyDescent="0.2">
      <c r="B14" s="20"/>
      <c r="C14" s="21"/>
      <c r="D14" s="21"/>
      <c r="E14" s="277" t="s">
        <v>30</v>
      </c>
      <c r="F14" s="278"/>
      <c r="G14" s="278"/>
      <c r="H14" s="278"/>
      <c r="I14" s="278"/>
      <c r="J14" s="278"/>
      <c r="K14" s="278"/>
      <c r="L14" s="278"/>
      <c r="M14" s="278"/>
      <c r="N14" s="278"/>
      <c r="O14" s="278"/>
      <c r="P14" s="278"/>
      <c r="Q14" s="278"/>
      <c r="R14" s="278"/>
      <c r="S14" s="278"/>
      <c r="T14" s="278"/>
      <c r="U14" s="278"/>
      <c r="V14" s="278"/>
      <c r="W14" s="278"/>
      <c r="X14" s="278"/>
      <c r="Y14" s="278"/>
      <c r="Z14" s="278"/>
      <c r="AA14" s="278"/>
      <c r="AB14" s="278"/>
      <c r="AC14" s="278"/>
      <c r="AD14" s="278"/>
      <c r="AE14" s="278"/>
      <c r="AF14" s="278"/>
      <c r="AG14" s="278"/>
      <c r="AH14" s="278"/>
      <c r="AI14" s="278"/>
      <c r="AJ14" s="278"/>
      <c r="AK14" s="28" t="s">
        <v>28</v>
      </c>
      <c r="AL14" s="21"/>
      <c r="AM14" s="21"/>
      <c r="AN14" s="30" t="s">
        <v>30</v>
      </c>
      <c r="AO14" s="21"/>
      <c r="AP14" s="21"/>
      <c r="AQ14" s="21"/>
      <c r="AR14" s="19"/>
      <c r="BE14" s="254"/>
      <c r="BS14" s="16" t="s">
        <v>6</v>
      </c>
    </row>
    <row r="15" spans="1:74" ht="6.95" customHeight="1" x14ac:dyDescent="0.2">
      <c r="B15" s="20"/>
      <c r="C15" s="21"/>
      <c r="D15" s="21"/>
      <c r="E15" s="21"/>
      <c r="F15" s="21"/>
      <c r="G15" s="21"/>
      <c r="H15" s="21"/>
      <c r="I15" s="21"/>
      <c r="J15" s="21"/>
      <c r="K15" s="21"/>
      <c r="L15" s="21"/>
      <c r="M15" s="21"/>
      <c r="N15" s="21"/>
      <c r="O15" s="21"/>
      <c r="P15" s="21"/>
      <c r="Q15" s="21"/>
      <c r="R15" s="21"/>
      <c r="S15" s="21"/>
      <c r="T15" s="21"/>
      <c r="U15" s="21"/>
      <c r="V15" s="21"/>
      <c r="W15" s="21"/>
      <c r="X15" s="21"/>
      <c r="Y15" s="21"/>
      <c r="Z15" s="21"/>
      <c r="AA15" s="21"/>
      <c r="AB15" s="21"/>
      <c r="AC15" s="21"/>
      <c r="AD15" s="21"/>
      <c r="AE15" s="21"/>
      <c r="AF15" s="21"/>
      <c r="AG15" s="21"/>
      <c r="AH15" s="21"/>
      <c r="AI15" s="21"/>
      <c r="AJ15" s="21"/>
      <c r="AK15" s="21"/>
      <c r="AL15" s="21"/>
      <c r="AM15" s="21"/>
      <c r="AN15" s="21"/>
      <c r="AO15" s="21"/>
      <c r="AP15" s="21"/>
      <c r="AQ15" s="21"/>
      <c r="AR15" s="19"/>
      <c r="BE15" s="254"/>
      <c r="BS15" s="16" t="s">
        <v>4</v>
      </c>
    </row>
    <row r="16" spans="1:74" ht="12" customHeight="1" x14ac:dyDescent="0.2">
      <c r="B16" s="20"/>
      <c r="C16" s="21"/>
      <c r="D16" s="28" t="s">
        <v>31</v>
      </c>
      <c r="E16" s="21"/>
      <c r="F16" s="21"/>
      <c r="G16" s="21"/>
      <c r="H16" s="21"/>
      <c r="I16" s="21"/>
      <c r="J16" s="21"/>
      <c r="K16" s="21"/>
      <c r="L16" s="21"/>
      <c r="M16" s="21"/>
      <c r="N16" s="21"/>
      <c r="O16" s="21"/>
      <c r="P16" s="21"/>
      <c r="Q16" s="21"/>
      <c r="R16" s="21"/>
      <c r="S16" s="21"/>
      <c r="T16" s="21"/>
      <c r="U16" s="21"/>
      <c r="V16" s="21"/>
      <c r="W16" s="21"/>
      <c r="X16" s="21"/>
      <c r="Y16" s="21"/>
      <c r="Z16" s="21"/>
      <c r="AA16" s="21"/>
      <c r="AB16" s="21"/>
      <c r="AC16" s="21"/>
      <c r="AD16" s="21"/>
      <c r="AE16" s="21"/>
      <c r="AF16" s="21"/>
      <c r="AG16" s="21"/>
      <c r="AH16" s="21"/>
      <c r="AI16" s="21"/>
      <c r="AJ16" s="21"/>
      <c r="AK16" s="28" t="s">
        <v>26</v>
      </c>
      <c r="AL16" s="21"/>
      <c r="AM16" s="21"/>
      <c r="AN16" s="26" t="s">
        <v>1</v>
      </c>
      <c r="AO16" s="21"/>
      <c r="AP16" s="21"/>
      <c r="AQ16" s="21"/>
      <c r="AR16" s="19"/>
      <c r="BE16" s="254"/>
      <c r="BS16" s="16" t="s">
        <v>4</v>
      </c>
    </row>
    <row r="17" spans="2:71" ht="18.399999999999999" customHeight="1" x14ac:dyDescent="0.2">
      <c r="B17" s="20"/>
      <c r="C17" s="21"/>
      <c r="D17" s="21"/>
      <c r="E17" s="26" t="s">
        <v>32</v>
      </c>
      <c r="F17" s="21"/>
      <c r="G17" s="21"/>
      <c r="H17" s="21"/>
      <c r="I17" s="21"/>
      <c r="J17" s="21"/>
      <c r="K17" s="21"/>
      <c r="L17" s="21"/>
      <c r="M17" s="21"/>
      <c r="N17" s="21"/>
      <c r="O17" s="21"/>
      <c r="P17" s="21"/>
      <c r="Q17" s="21"/>
      <c r="R17" s="21"/>
      <c r="S17" s="21"/>
      <c r="T17" s="21"/>
      <c r="U17" s="21"/>
      <c r="V17" s="21"/>
      <c r="W17" s="21"/>
      <c r="X17" s="21"/>
      <c r="Y17" s="21"/>
      <c r="Z17" s="21"/>
      <c r="AA17" s="21"/>
      <c r="AB17" s="21"/>
      <c r="AC17" s="21"/>
      <c r="AD17" s="21"/>
      <c r="AE17" s="21"/>
      <c r="AF17" s="21"/>
      <c r="AG17" s="21"/>
      <c r="AH17" s="21"/>
      <c r="AI17" s="21"/>
      <c r="AJ17" s="21"/>
      <c r="AK17" s="28" t="s">
        <v>28</v>
      </c>
      <c r="AL17" s="21"/>
      <c r="AM17" s="21"/>
      <c r="AN17" s="26" t="s">
        <v>1</v>
      </c>
      <c r="AO17" s="21"/>
      <c r="AP17" s="21"/>
      <c r="AQ17" s="21"/>
      <c r="AR17" s="19"/>
      <c r="BE17" s="254"/>
      <c r="BS17" s="16" t="s">
        <v>33</v>
      </c>
    </row>
    <row r="18" spans="2:71" ht="6.95" customHeight="1" x14ac:dyDescent="0.2">
      <c r="B18" s="20"/>
      <c r="C18" s="21"/>
      <c r="D18" s="21"/>
      <c r="E18" s="21"/>
      <c r="F18" s="21"/>
      <c r="G18" s="21"/>
      <c r="H18" s="21"/>
      <c r="I18" s="21"/>
      <c r="J18" s="21"/>
      <c r="K18" s="21"/>
      <c r="L18" s="21"/>
      <c r="M18" s="21"/>
      <c r="N18" s="21"/>
      <c r="O18" s="21"/>
      <c r="P18" s="21"/>
      <c r="Q18" s="21"/>
      <c r="R18" s="21"/>
      <c r="S18" s="21"/>
      <c r="T18" s="21"/>
      <c r="U18" s="21"/>
      <c r="V18" s="21"/>
      <c r="W18" s="21"/>
      <c r="X18" s="21"/>
      <c r="Y18" s="21"/>
      <c r="Z18" s="21"/>
      <c r="AA18" s="21"/>
      <c r="AB18" s="21"/>
      <c r="AC18" s="21"/>
      <c r="AD18" s="21"/>
      <c r="AE18" s="21"/>
      <c r="AF18" s="21"/>
      <c r="AG18" s="21"/>
      <c r="AH18" s="21"/>
      <c r="AI18" s="21"/>
      <c r="AJ18" s="21"/>
      <c r="AK18" s="21"/>
      <c r="AL18" s="21"/>
      <c r="AM18" s="21"/>
      <c r="AN18" s="21"/>
      <c r="AO18" s="21"/>
      <c r="AP18" s="21"/>
      <c r="AQ18" s="21"/>
      <c r="AR18" s="19"/>
      <c r="BE18" s="254"/>
      <c r="BS18" s="16" t="s">
        <v>6</v>
      </c>
    </row>
    <row r="19" spans="2:71" ht="12" customHeight="1" x14ac:dyDescent="0.2">
      <c r="B19" s="20"/>
      <c r="C19" s="21"/>
      <c r="D19" s="28" t="s">
        <v>34</v>
      </c>
      <c r="E19" s="21"/>
      <c r="F19" s="21"/>
      <c r="G19" s="21"/>
      <c r="H19" s="21"/>
      <c r="I19" s="21"/>
      <c r="J19" s="21"/>
      <c r="K19" s="21"/>
      <c r="L19" s="21"/>
      <c r="M19" s="21"/>
      <c r="N19" s="21"/>
      <c r="O19" s="21"/>
      <c r="P19" s="21"/>
      <c r="Q19" s="21"/>
      <c r="R19" s="21"/>
      <c r="S19" s="21"/>
      <c r="T19" s="21"/>
      <c r="U19" s="21"/>
      <c r="V19" s="21"/>
      <c r="W19" s="21"/>
      <c r="X19" s="21"/>
      <c r="Y19" s="21"/>
      <c r="Z19" s="21"/>
      <c r="AA19" s="21"/>
      <c r="AB19" s="21"/>
      <c r="AC19" s="21"/>
      <c r="AD19" s="21"/>
      <c r="AE19" s="21"/>
      <c r="AF19" s="21"/>
      <c r="AG19" s="21"/>
      <c r="AH19" s="21"/>
      <c r="AI19" s="21"/>
      <c r="AJ19" s="21"/>
      <c r="AK19" s="28" t="s">
        <v>26</v>
      </c>
      <c r="AL19" s="21"/>
      <c r="AM19" s="21"/>
      <c r="AN19" s="26" t="s">
        <v>1</v>
      </c>
      <c r="AO19" s="21"/>
      <c r="AP19" s="21"/>
      <c r="AQ19" s="21"/>
      <c r="AR19" s="19"/>
      <c r="BE19" s="254"/>
      <c r="BS19" s="16" t="s">
        <v>6</v>
      </c>
    </row>
    <row r="20" spans="2:71" ht="18.399999999999999" customHeight="1" x14ac:dyDescent="0.2">
      <c r="B20" s="20"/>
      <c r="C20" s="21"/>
      <c r="D20" s="21"/>
      <c r="E20" s="26" t="s">
        <v>35</v>
      </c>
      <c r="F20" s="21"/>
      <c r="G20" s="21"/>
      <c r="H20" s="21"/>
      <c r="I20" s="21"/>
      <c r="J20" s="21"/>
      <c r="K20" s="21"/>
      <c r="L20" s="21"/>
      <c r="M20" s="21"/>
      <c r="N20" s="21"/>
      <c r="O20" s="21"/>
      <c r="P20" s="21"/>
      <c r="Q20" s="21"/>
      <c r="R20" s="21"/>
      <c r="S20" s="21"/>
      <c r="T20" s="21"/>
      <c r="U20" s="21"/>
      <c r="V20" s="21"/>
      <c r="W20" s="21"/>
      <c r="X20" s="21"/>
      <c r="Y20" s="21"/>
      <c r="Z20" s="21"/>
      <c r="AA20" s="21"/>
      <c r="AB20" s="21"/>
      <c r="AC20" s="21"/>
      <c r="AD20" s="21"/>
      <c r="AE20" s="21"/>
      <c r="AF20" s="21"/>
      <c r="AG20" s="21"/>
      <c r="AH20" s="21"/>
      <c r="AI20" s="21"/>
      <c r="AJ20" s="21"/>
      <c r="AK20" s="28" t="s">
        <v>28</v>
      </c>
      <c r="AL20" s="21"/>
      <c r="AM20" s="21"/>
      <c r="AN20" s="26" t="s">
        <v>1</v>
      </c>
      <c r="AO20" s="21"/>
      <c r="AP20" s="21"/>
      <c r="AQ20" s="21"/>
      <c r="AR20" s="19"/>
      <c r="BE20" s="254"/>
      <c r="BS20" s="16" t="s">
        <v>33</v>
      </c>
    </row>
    <row r="21" spans="2:71" ht="6.95" customHeight="1" x14ac:dyDescent="0.2">
      <c r="B21" s="20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1"/>
      <c r="Q21" s="21"/>
      <c r="R21" s="21"/>
      <c r="S21" s="21"/>
      <c r="T21" s="21"/>
      <c r="U21" s="21"/>
      <c r="V21" s="21"/>
      <c r="W21" s="21"/>
      <c r="X21" s="21"/>
      <c r="Y21" s="21"/>
      <c r="Z21" s="21"/>
      <c r="AA21" s="21"/>
      <c r="AB21" s="21"/>
      <c r="AC21" s="21"/>
      <c r="AD21" s="21"/>
      <c r="AE21" s="21"/>
      <c r="AF21" s="21"/>
      <c r="AG21" s="21"/>
      <c r="AH21" s="21"/>
      <c r="AI21" s="21"/>
      <c r="AJ21" s="21"/>
      <c r="AK21" s="21"/>
      <c r="AL21" s="21"/>
      <c r="AM21" s="21"/>
      <c r="AN21" s="21"/>
      <c r="AO21" s="21"/>
      <c r="AP21" s="21"/>
      <c r="AQ21" s="21"/>
      <c r="AR21" s="19"/>
      <c r="BE21" s="254"/>
    </row>
    <row r="22" spans="2:71" ht="12" customHeight="1" x14ac:dyDescent="0.2">
      <c r="B22" s="20"/>
      <c r="C22" s="21"/>
      <c r="D22" s="28" t="s">
        <v>36</v>
      </c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21"/>
      <c r="Q22" s="21"/>
      <c r="R22" s="21"/>
      <c r="S22" s="21"/>
      <c r="T22" s="21"/>
      <c r="U22" s="21"/>
      <c r="V22" s="21"/>
      <c r="W22" s="21"/>
      <c r="X22" s="21"/>
      <c r="Y22" s="21"/>
      <c r="Z22" s="21"/>
      <c r="AA22" s="21"/>
      <c r="AB22" s="21"/>
      <c r="AC22" s="21"/>
      <c r="AD22" s="21"/>
      <c r="AE22" s="21"/>
      <c r="AF22" s="21"/>
      <c r="AG22" s="21"/>
      <c r="AH22" s="21"/>
      <c r="AI22" s="21"/>
      <c r="AJ22" s="21"/>
      <c r="AK22" s="21"/>
      <c r="AL22" s="21"/>
      <c r="AM22" s="21"/>
      <c r="AN22" s="21"/>
      <c r="AO22" s="21"/>
      <c r="AP22" s="21"/>
      <c r="AQ22" s="21"/>
      <c r="AR22" s="19"/>
      <c r="BE22" s="254"/>
    </row>
    <row r="23" spans="2:71" ht="38.25" customHeight="1" x14ac:dyDescent="0.2">
      <c r="B23" s="20"/>
      <c r="C23" s="21"/>
      <c r="D23" s="21"/>
      <c r="E23" s="279" t="s">
        <v>414</v>
      </c>
      <c r="F23" s="279"/>
      <c r="G23" s="279"/>
      <c r="H23" s="279"/>
      <c r="I23" s="279"/>
      <c r="J23" s="279"/>
      <c r="K23" s="279"/>
      <c r="L23" s="279"/>
      <c r="M23" s="279"/>
      <c r="N23" s="279"/>
      <c r="O23" s="279"/>
      <c r="P23" s="279"/>
      <c r="Q23" s="279"/>
      <c r="R23" s="279"/>
      <c r="S23" s="279"/>
      <c r="T23" s="279"/>
      <c r="U23" s="279"/>
      <c r="V23" s="279"/>
      <c r="W23" s="279"/>
      <c r="X23" s="279"/>
      <c r="Y23" s="279"/>
      <c r="Z23" s="279"/>
      <c r="AA23" s="279"/>
      <c r="AB23" s="279"/>
      <c r="AC23" s="279"/>
      <c r="AD23" s="279"/>
      <c r="AE23" s="279"/>
      <c r="AF23" s="279"/>
      <c r="AG23" s="279"/>
      <c r="AH23" s="279"/>
      <c r="AI23" s="279"/>
      <c r="AJ23" s="279"/>
      <c r="AK23" s="279"/>
      <c r="AL23" s="279"/>
      <c r="AM23" s="279"/>
      <c r="AN23" s="279"/>
      <c r="AO23" s="21"/>
      <c r="AP23" s="21"/>
      <c r="AQ23" s="21"/>
      <c r="AR23" s="19"/>
      <c r="BE23" s="254"/>
    </row>
    <row r="24" spans="2:71" ht="6.95" customHeight="1" x14ac:dyDescent="0.2">
      <c r="B24" s="20"/>
      <c r="C24" s="21"/>
      <c r="D24" s="21"/>
      <c r="E24" s="21"/>
      <c r="F24" s="21"/>
      <c r="G24" s="21"/>
      <c r="H24" s="21"/>
      <c r="I24" s="21"/>
      <c r="J24" s="21"/>
      <c r="K24" s="21"/>
      <c r="L24" s="21"/>
      <c r="M24" s="21"/>
      <c r="N24" s="21"/>
      <c r="O24" s="21"/>
      <c r="P24" s="21"/>
      <c r="Q24" s="21"/>
      <c r="R24" s="21"/>
      <c r="S24" s="21"/>
      <c r="T24" s="21"/>
      <c r="U24" s="21"/>
      <c r="V24" s="21"/>
      <c r="W24" s="21"/>
      <c r="X24" s="21"/>
      <c r="Y24" s="21"/>
      <c r="Z24" s="21"/>
      <c r="AA24" s="21"/>
      <c r="AB24" s="21"/>
      <c r="AC24" s="21"/>
      <c r="AD24" s="21"/>
      <c r="AE24" s="21"/>
      <c r="AF24" s="21"/>
      <c r="AG24" s="21"/>
      <c r="AH24" s="21"/>
      <c r="AI24" s="21"/>
      <c r="AJ24" s="21"/>
      <c r="AK24" s="21"/>
      <c r="AL24" s="21"/>
      <c r="AM24" s="21"/>
      <c r="AN24" s="21"/>
      <c r="AO24" s="21"/>
      <c r="AP24" s="21"/>
      <c r="AQ24" s="21"/>
      <c r="AR24" s="19"/>
      <c r="BE24" s="254"/>
    </row>
    <row r="25" spans="2:71" ht="6.95" customHeight="1" x14ac:dyDescent="0.2">
      <c r="B25" s="20"/>
      <c r="C25" s="21"/>
      <c r="D25" s="32"/>
      <c r="E25" s="32"/>
      <c r="F25" s="32"/>
      <c r="G25" s="32"/>
      <c r="H25" s="32"/>
      <c r="I25" s="32"/>
      <c r="J25" s="32"/>
      <c r="K25" s="32"/>
      <c r="L25" s="32"/>
      <c r="M25" s="32"/>
      <c r="N25" s="32"/>
      <c r="O25" s="32"/>
      <c r="P25" s="32"/>
      <c r="Q25" s="32"/>
      <c r="R25" s="32"/>
      <c r="S25" s="32"/>
      <c r="T25" s="32"/>
      <c r="U25" s="32"/>
      <c r="V25" s="32"/>
      <c r="W25" s="32"/>
      <c r="X25" s="32"/>
      <c r="Y25" s="32"/>
      <c r="Z25" s="32"/>
      <c r="AA25" s="32"/>
      <c r="AB25" s="32"/>
      <c r="AC25" s="32"/>
      <c r="AD25" s="32"/>
      <c r="AE25" s="32"/>
      <c r="AF25" s="32"/>
      <c r="AG25" s="32"/>
      <c r="AH25" s="32"/>
      <c r="AI25" s="32"/>
      <c r="AJ25" s="32"/>
      <c r="AK25" s="32"/>
      <c r="AL25" s="32"/>
      <c r="AM25" s="32"/>
      <c r="AN25" s="32"/>
      <c r="AO25" s="32"/>
      <c r="AP25" s="21"/>
      <c r="AQ25" s="21"/>
      <c r="AR25" s="19"/>
      <c r="BE25" s="254"/>
    </row>
    <row r="26" spans="2:71" s="1" customFormat="1" ht="25.9" customHeight="1" x14ac:dyDescent="0.2">
      <c r="B26" s="33"/>
      <c r="C26" s="34"/>
      <c r="D26" s="35" t="s">
        <v>37</v>
      </c>
      <c r="E26" s="36"/>
      <c r="F26" s="36"/>
      <c r="G26" s="36"/>
      <c r="H26" s="36"/>
      <c r="I26" s="36"/>
      <c r="J26" s="36"/>
      <c r="K26" s="36"/>
      <c r="L26" s="36"/>
      <c r="M26" s="36"/>
      <c r="N26" s="36"/>
      <c r="O26" s="36"/>
      <c r="P26" s="36"/>
      <c r="Q26" s="36"/>
      <c r="R26" s="36"/>
      <c r="S26" s="36"/>
      <c r="T26" s="36"/>
      <c r="U26" s="36"/>
      <c r="V26" s="36"/>
      <c r="W26" s="36"/>
      <c r="X26" s="36"/>
      <c r="Y26" s="36"/>
      <c r="Z26" s="36"/>
      <c r="AA26" s="36"/>
      <c r="AB26" s="36"/>
      <c r="AC26" s="36"/>
      <c r="AD26" s="36"/>
      <c r="AE26" s="36"/>
      <c r="AF26" s="36"/>
      <c r="AG26" s="36"/>
      <c r="AH26" s="36"/>
      <c r="AI26" s="36"/>
      <c r="AJ26" s="36"/>
      <c r="AK26" s="256">
        <f>ROUND(AG94,2)</f>
        <v>0</v>
      </c>
      <c r="AL26" s="257"/>
      <c r="AM26" s="257"/>
      <c r="AN26" s="257"/>
      <c r="AO26" s="257"/>
      <c r="AP26" s="34"/>
      <c r="AQ26" s="34"/>
      <c r="AR26" s="37"/>
      <c r="BE26" s="254"/>
    </row>
    <row r="27" spans="2:71" s="1" customFormat="1" ht="6.95" customHeight="1" x14ac:dyDescent="0.2">
      <c r="B27" s="33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7"/>
      <c r="BE27" s="254"/>
    </row>
    <row r="28" spans="2:71" s="1" customFormat="1" ht="12.75" x14ac:dyDescent="0.2">
      <c r="B28" s="33"/>
      <c r="C28" s="34"/>
      <c r="D28" s="34"/>
      <c r="E28" s="34"/>
      <c r="F28" s="34"/>
      <c r="G28" s="34"/>
      <c r="H28" s="34"/>
      <c r="I28" s="34"/>
      <c r="J28" s="34"/>
      <c r="K28" s="34"/>
      <c r="L28" s="280" t="s">
        <v>38</v>
      </c>
      <c r="M28" s="280"/>
      <c r="N28" s="280"/>
      <c r="O28" s="280"/>
      <c r="P28" s="280"/>
      <c r="Q28" s="34"/>
      <c r="R28" s="34"/>
      <c r="S28" s="34"/>
      <c r="T28" s="34"/>
      <c r="U28" s="34"/>
      <c r="V28" s="34"/>
      <c r="W28" s="280" t="s">
        <v>39</v>
      </c>
      <c r="X28" s="280"/>
      <c r="Y28" s="280"/>
      <c r="Z28" s="280"/>
      <c r="AA28" s="280"/>
      <c r="AB28" s="280"/>
      <c r="AC28" s="280"/>
      <c r="AD28" s="280"/>
      <c r="AE28" s="280"/>
      <c r="AF28" s="34"/>
      <c r="AG28" s="34"/>
      <c r="AH28" s="34"/>
      <c r="AI28" s="34"/>
      <c r="AJ28" s="34"/>
      <c r="AK28" s="280" t="s">
        <v>40</v>
      </c>
      <c r="AL28" s="280"/>
      <c r="AM28" s="280"/>
      <c r="AN28" s="280"/>
      <c r="AO28" s="280"/>
      <c r="AP28" s="34"/>
      <c r="AQ28" s="34"/>
      <c r="AR28" s="37"/>
      <c r="BE28" s="254"/>
    </row>
    <row r="29" spans="2:71" s="2" customFormat="1" ht="14.45" customHeight="1" x14ac:dyDescent="0.2">
      <c r="B29" s="38"/>
      <c r="C29" s="39"/>
      <c r="D29" s="28" t="s">
        <v>41</v>
      </c>
      <c r="E29" s="39"/>
      <c r="F29" s="28" t="s">
        <v>42</v>
      </c>
      <c r="G29" s="39"/>
      <c r="H29" s="39"/>
      <c r="I29" s="39"/>
      <c r="J29" s="39"/>
      <c r="K29" s="39"/>
      <c r="L29" s="281">
        <v>0.21</v>
      </c>
      <c r="M29" s="252"/>
      <c r="N29" s="252"/>
      <c r="O29" s="252"/>
      <c r="P29" s="252"/>
      <c r="Q29" s="39"/>
      <c r="R29" s="39"/>
      <c r="S29" s="39"/>
      <c r="T29" s="39"/>
      <c r="U29" s="39"/>
      <c r="V29" s="39"/>
      <c r="W29" s="251">
        <f>ROUND(AZ94, 2)</f>
        <v>0</v>
      </c>
      <c r="X29" s="252"/>
      <c r="Y29" s="252"/>
      <c r="Z29" s="252"/>
      <c r="AA29" s="252"/>
      <c r="AB29" s="252"/>
      <c r="AC29" s="252"/>
      <c r="AD29" s="252"/>
      <c r="AE29" s="252"/>
      <c r="AF29" s="39"/>
      <c r="AG29" s="39"/>
      <c r="AH29" s="39"/>
      <c r="AI29" s="39"/>
      <c r="AJ29" s="39"/>
      <c r="AK29" s="251">
        <f>ROUND(AV94, 2)</f>
        <v>0</v>
      </c>
      <c r="AL29" s="252"/>
      <c r="AM29" s="252"/>
      <c r="AN29" s="252"/>
      <c r="AO29" s="252"/>
      <c r="AP29" s="39"/>
      <c r="AQ29" s="39"/>
      <c r="AR29" s="40"/>
      <c r="BE29" s="255"/>
    </row>
    <row r="30" spans="2:71" s="2" customFormat="1" ht="14.45" customHeight="1" x14ac:dyDescent="0.2">
      <c r="B30" s="38"/>
      <c r="C30" s="39"/>
      <c r="D30" s="39"/>
      <c r="E30" s="39"/>
      <c r="F30" s="28" t="s">
        <v>43</v>
      </c>
      <c r="G30" s="39"/>
      <c r="H30" s="39"/>
      <c r="I30" s="39"/>
      <c r="J30" s="39"/>
      <c r="K30" s="39"/>
      <c r="L30" s="281">
        <v>0.15</v>
      </c>
      <c r="M30" s="252"/>
      <c r="N30" s="252"/>
      <c r="O30" s="252"/>
      <c r="P30" s="252"/>
      <c r="Q30" s="39"/>
      <c r="R30" s="39"/>
      <c r="S30" s="39"/>
      <c r="T30" s="39"/>
      <c r="U30" s="39"/>
      <c r="V30" s="39"/>
      <c r="W30" s="251">
        <f>ROUND(BA94, 2)</f>
        <v>0</v>
      </c>
      <c r="X30" s="252"/>
      <c r="Y30" s="252"/>
      <c r="Z30" s="252"/>
      <c r="AA30" s="252"/>
      <c r="AB30" s="252"/>
      <c r="AC30" s="252"/>
      <c r="AD30" s="252"/>
      <c r="AE30" s="252"/>
      <c r="AF30" s="39"/>
      <c r="AG30" s="39"/>
      <c r="AH30" s="39"/>
      <c r="AI30" s="39"/>
      <c r="AJ30" s="39"/>
      <c r="AK30" s="251">
        <f>ROUND(AW94, 2)</f>
        <v>0</v>
      </c>
      <c r="AL30" s="252"/>
      <c r="AM30" s="252"/>
      <c r="AN30" s="252"/>
      <c r="AO30" s="252"/>
      <c r="AP30" s="39"/>
      <c r="AQ30" s="39"/>
      <c r="AR30" s="40"/>
      <c r="BE30" s="255"/>
    </row>
    <row r="31" spans="2:71" s="2" customFormat="1" ht="14.45" hidden="1" customHeight="1" x14ac:dyDescent="0.2">
      <c r="B31" s="38"/>
      <c r="C31" s="39"/>
      <c r="D31" s="39"/>
      <c r="E31" s="39"/>
      <c r="F31" s="28" t="s">
        <v>44</v>
      </c>
      <c r="G31" s="39"/>
      <c r="H31" s="39"/>
      <c r="I31" s="39"/>
      <c r="J31" s="39"/>
      <c r="K31" s="39"/>
      <c r="L31" s="281">
        <v>0.21</v>
      </c>
      <c r="M31" s="252"/>
      <c r="N31" s="252"/>
      <c r="O31" s="252"/>
      <c r="P31" s="252"/>
      <c r="Q31" s="39"/>
      <c r="R31" s="39"/>
      <c r="S31" s="39"/>
      <c r="T31" s="39"/>
      <c r="U31" s="39"/>
      <c r="V31" s="39"/>
      <c r="W31" s="251">
        <f>ROUND(BB94, 2)</f>
        <v>0</v>
      </c>
      <c r="X31" s="252"/>
      <c r="Y31" s="252"/>
      <c r="Z31" s="252"/>
      <c r="AA31" s="252"/>
      <c r="AB31" s="252"/>
      <c r="AC31" s="252"/>
      <c r="AD31" s="252"/>
      <c r="AE31" s="252"/>
      <c r="AF31" s="39"/>
      <c r="AG31" s="39"/>
      <c r="AH31" s="39"/>
      <c r="AI31" s="39"/>
      <c r="AJ31" s="39"/>
      <c r="AK31" s="251">
        <v>0</v>
      </c>
      <c r="AL31" s="252"/>
      <c r="AM31" s="252"/>
      <c r="AN31" s="252"/>
      <c r="AO31" s="252"/>
      <c r="AP31" s="39"/>
      <c r="AQ31" s="39"/>
      <c r="AR31" s="40"/>
      <c r="BE31" s="255"/>
    </row>
    <row r="32" spans="2:71" s="2" customFormat="1" ht="14.45" hidden="1" customHeight="1" x14ac:dyDescent="0.2">
      <c r="B32" s="38"/>
      <c r="C32" s="39"/>
      <c r="D32" s="39"/>
      <c r="E32" s="39"/>
      <c r="F32" s="28" t="s">
        <v>45</v>
      </c>
      <c r="G32" s="39"/>
      <c r="H32" s="39"/>
      <c r="I32" s="39"/>
      <c r="J32" s="39"/>
      <c r="K32" s="39"/>
      <c r="L32" s="281">
        <v>0.15</v>
      </c>
      <c r="M32" s="252"/>
      <c r="N32" s="252"/>
      <c r="O32" s="252"/>
      <c r="P32" s="252"/>
      <c r="Q32" s="39"/>
      <c r="R32" s="39"/>
      <c r="S32" s="39"/>
      <c r="T32" s="39"/>
      <c r="U32" s="39"/>
      <c r="V32" s="39"/>
      <c r="W32" s="251">
        <f>ROUND(BC94, 2)</f>
        <v>0</v>
      </c>
      <c r="X32" s="252"/>
      <c r="Y32" s="252"/>
      <c r="Z32" s="252"/>
      <c r="AA32" s="252"/>
      <c r="AB32" s="252"/>
      <c r="AC32" s="252"/>
      <c r="AD32" s="252"/>
      <c r="AE32" s="252"/>
      <c r="AF32" s="39"/>
      <c r="AG32" s="39"/>
      <c r="AH32" s="39"/>
      <c r="AI32" s="39"/>
      <c r="AJ32" s="39"/>
      <c r="AK32" s="251">
        <v>0</v>
      </c>
      <c r="AL32" s="252"/>
      <c r="AM32" s="252"/>
      <c r="AN32" s="252"/>
      <c r="AO32" s="252"/>
      <c r="AP32" s="39"/>
      <c r="AQ32" s="39"/>
      <c r="AR32" s="40"/>
      <c r="BE32" s="255"/>
    </row>
    <row r="33" spans="2:57" s="2" customFormat="1" ht="14.45" hidden="1" customHeight="1" x14ac:dyDescent="0.2">
      <c r="B33" s="38"/>
      <c r="C33" s="39"/>
      <c r="D33" s="39"/>
      <c r="E33" s="39"/>
      <c r="F33" s="28" t="s">
        <v>46</v>
      </c>
      <c r="G33" s="39"/>
      <c r="H33" s="39"/>
      <c r="I33" s="39"/>
      <c r="J33" s="39"/>
      <c r="K33" s="39"/>
      <c r="L33" s="281">
        <v>0</v>
      </c>
      <c r="M33" s="252"/>
      <c r="N33" s="252"/>
      <c r="O33" s="252"/>
      <c r="P33" s="252"/>
      <c r="Q33" s="39"/>
      <c r="R33" s="39"/>
      <c r="S33" s="39"/>
      <c r="T33" s="39"/>
      <c r="U33" s="39"/>
      <c r="V33" s="39"/>
      <c r="W33" s="251">
        <f>ROUND(BD94, 2)</f>
        <v>0</v>
      </c>
      <c r="X33" s="252"/>
      <c r="Y33" s="252"/>
      <c r="Z33" s="252"/>
      <c r="AA33" s="252"/>
      <c r="AB33" s="252"/>
      <c r="AC33" s="252"/>
      <c r="AD33" s="252"/>
      <c r="AE33" s="252"/>
      <c r="AF33" s="39"/>
      <c r="AG33" s="39"/>
      <c r="AH33" s="39"/>
      <c r="AI33" s="39"/>
      <c r="AJ33" s="39"/>
      <c r="AK33" s="251">
        <v>0</v>
      </c>
      <c r="AL33" s="252"/>
      <c r="AM33" s="252"/>
      <c r="AN33" s="252"/>
      <c r="AO33" s="252"/>
      <c r="AP33" s="39"/>
      <c r="AQ33" s="39"/>
      <c r="AR33" s="40"/>
      <c r="BE33" s="255"/>
    </row>
    <row r="34" spans="2:57" s="1" customFormat="1" ht="6.95" customHeight="1" x14ac:dyDescent="0.2">
      <c r="B34" s="33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7"/>
      <c r="BE34" s="254"/>
    </row>
    <row r="35" spans="2:57" s="1" customFormat="1" ht="25.9" customHeight="1" x14ac:dyDescent="0.2">
      <c r="B35" s="33"/>
      <c r="C35" s="41"/>
      <c r="D35" s="42" t="s">
        <v>47</v>
      </c>
      <c r="E35" s="43"/>
      <c r="F35" s="43"/>
      <c r="G35" s="43"/>
      <c r="H35" s="43"/>
      <c r="I35" s="43"/>
      <c r="J35" s="43"/>
      <c r="K35" s="43"/>
      <c r="L35" s="43"/>
      <c r="M35" s="43"/>
      <c r="N35" s="43"/>
      <c r="O35" s="43"/>
      <c r="P35" s="43"/>
      <c r="Q35" s="43"/>
      <c r="R35" s="43"/>
      <c r="S35" s="43"/>
      <c r="T35" s="44" t="s">
        <v>48</v>
      </c>
      <c r="U35" s="43"/>
      <c r="V35" s="43"/>
      <c r="W35" s="43"/>
      <c r="X35" s="258" t="s">
        <v>49</v>
      </c>
      <c r="Y35" s="259"/>
      <c r="Z35" s="259"/>
      <c r="AA35" s="259"/>
      <c r="AB35" s="259"/>
      <c r="AC35" s="43"/>
      <c r="AD35" s="43"/>
      <c r="AE35" s="43"/>
      <c r="AF35" s="43"/>
      <c r="AG35" s="43"/>
      <c r="AH35" s="43"/>
      <c r="AI35" s="43"/>
      <c r="AJ35" s="43"/>
      <c r="AK35" s="260">
        <f>SUM(AK26:AK33)</f>
        <v>0</v>
      </c>
      <c r="AL35" s="259"/>
      <c r="AM35" s="259"/>
      <c r="AN35" s="259"/>
      <c r="AO35" s="261"/>
      <c r="AP35" s="41"/>
      <c r="AQ35" s="41"/>
      <c r="AR35" s="37"/>
    </row>
    <row r="36" spans="2:57" s="1" customFormat="1" ht="6.95" customHeight="1" x14ac:dyDescent="0.2">
      <c r="B36" s="33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7"/>
    </row>
    <row r="37" spans="2:57" s="1" customFormat="1" ht="14.45" customHeight="1" x14ac:dyDescent="0.2">
      <c r="B37" s="33"/>
      <c r="C37" s="34"/>
      <c r="D37" s="34"/>
      <c r="E37" s="34"/>
      <c r="F37" s="34"/>
      <c r="G37" s="34"/>
      <c r="H37" s="34"/>
      <c r="I37" s="34"/>
      <c r="J37" s="34"/>
      <c r="K37" s="34"/>
      <c r="L37" s="34"/>
      <c r="M37" s="34"/>
      <c r="N37" s="34"/>
      <c r="O37" s="34"/>
      <c r="P37" s="34"/>
      <c r="Q37" s="34"/>
      <c r="R37" s="34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  <c r="AF37" s="34"/>
      <c r="AG37" s="34"/>
      <c r="AH37" s="34"/>
      <c r="AI37" s="34"/>
      <c r="AJ37" s="34"/>
      <c r="AK37" s="34"/>
      <c r="AL37" s="34"/>
      <c r="AM37" s="34"/>
      <c r="AN37" s="34"/>
      <c r="AO37" s="34"/>
      <c r="AP37" s="34"/>
      <c r="AQ37" s="34"/>
      <c r="AR37" s="37"/>
    </row>
    <row r="38" spans="2:57" ht="14.45" customHeight="1" x14ac:dyDescent="0.2">
      <c r="B38" s="20"/>
      <c r="C38" s="21"/>
      <c r="D38" s="21"/>
      <c r="E38" s="21"/>
      <c r="F38" s="21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21"/>
      <c r="AA38" s="21"/>
      <c r="AB38" s="21"/>
      <c r="AC38" s="21"/>
      <c r="AD38" s="21"/>
      <c r="AE38" s="21"/>
      <c r="AF38" s="21"/>
      <c r="AG38" s="21"/>
      <c r="AH38" s="21"/>
      <c r="AI38" s="21"/>
      <c r="AJ38" s="21"/>
      <c r="AK38" s="21"/>
      <c r="AL38" s="21"/>
      <c r="AM38" s="21"/>
      <c r="AN38" s="21"/>
      <c r="AO38" s="21"/>
      <c r="AP38" s="21"/>
      <c r="AQ38" s="21"/>
      <c r="AR38" s="19"/>
    </row>
    <row r="39" spans="2:57" ht="14.45" customHeight="1" x14ac:dyDescent="0.2">
      <c r="B39" s="20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  <c r="N39" s="21"/>
      <c r="O39" s="21"/>
      <c r="P39" s="21"/>
      <c r="Q39" s="21"/>
      <c r="R39" s="21"/>
      <c r="S39" s="21"/>
      <c r="T39" s="21"/>
      <c r="U39" s="21"/>
      <c r="V39" s="21"/>
      <c r="W39" s="21"/>
      <c r="X39" s="21"/>
      <c r="Y39" s="21"/>
      <c r="Z39" s="21"/>
      <c r="AA39" s="21"/>
      <c r="AB39" s="21"/>
      <c r="AC39" s="21"/>
      <c r="AD39" s="21"/>
      <c r="AE39" s="21"/>
      <c r="AF39" s="21"/>
      <c r="AG39" s="21"/>
      <c r="AH39" s="21"/>
      <c r="AI39" s="21"/>
      <c r="AJ39" s="21"/>
      <c r="AK39" s="21"/>
      <c r="AL39" s="21"/>
      <c r="AM39" s="21"/>
      <c r="AN39" s="21"/>
      <c r="AO39" s="21"/>
      <c r="AP39" s="21"/>
      <c r="AQ39" s="21"/>
      <c r="AR39" s="19"/>
    </row>
    <row r="40" spans="2:57" ht="14.45" customHeight="1" x14ac:dyDescent="0.2">
      <c r="B40" s="20"/>
      <c r="C40" s="21"/>
      <c r="D40" s="21"/>
      <c r="E40" s="21"/>
      <c r="F40" s="21"/>
      <c r="G40" s="21"/>
      <c r="H40" s="21"/>
      <c r="I40" s="21"/>
      <c r="J40" s="21"/>
      <c r="K40" s="21"/>
      <c r="L40" s="21"/>
      <c r="M40" s="21"/>
      <c r="N40" s="21"/>
      <c r="O40" s="21"/>
      <c r="P40" s="21"/>
      <c r="Q40" s="21"/>
      <c r="R40" s="21"/>
      <c r="S40" s="21"/>
      <c r="T40" s="21"/>
      <c r="U40" s="21"/>
      <c r="V40" s="21"/>
      <c r="W40" s="21"/>
      <c r="X40" s="21"/>
      <c r="Y40" s="21"/>
      <c r="Z40" s="21"/>
      <c r="AA40" s="21"/>
      <c r="AB40" s="21"/>
      <c r="AC40" s="21"/>
      <c r="AD40" s="21"/>
      <c r="AE40" s="21"/>
      <c r="AF40" s="21"/>
      <c r="AG40" s="21"/>
      <c r="AH40" s="21"/>
      <c r="AI40" s="21"/>
      <c r="AJ40" s="21"/>
      <c r="AK40" s="21"/>
      <c r="AL40" s="21"/>
      <c r="AM40" s="21"/>
      <c r="AN40" s="21"/>
      <c r="AO40" s="21"/>
      <c r="AP40" s="21"/>
      <c r="AQ40" s="21"/>
      <c r="AR40" s="19"/>
    </row>
    <row r="41" spans="2:57" ht="14.45" customHeight="1" x14ac:dyDescent="0.2">
      <c r="B41" s="20"/>
      <c r="C41" s="21"/>
      <c r="D41" s="21"/>
      <c r="E41" s="21"/>
      <c r="F41" s="21"/>
      <c r="G41" s="21"/>
      <c r="H41" s="21"/>
      <c r="I41" s="21"/>
      <c r="J41" s="21"/>
      <c r="K41" s="21"/>
      <c r="L41" s="21"/>
      <c r="M41" s="21"/>
      <c r="N41" s="21"/>
      <c r="O41" s="21"/>
      <c r="P41" s="21"/>
      <c r="Q41" s="21"/>
      <c r="R41" s="21"/>
      <c r="S41" s="21"/>
      <c r="T41" s="21"/>
      <c r="U41" s="21"/>
      <c r="V41" s="21"/>
      <c r="W41" s="21"/>
      <c r="X41" s="21"/>
      <c r="Y41" s="21"/>
      <c r="Z41" s="21"/>
      <c r="AA41" s="21"/>
      <c r="AB41" s="21"/>
      <c r="AC41" s="21"/>
      <c r="AD41" s="21"/>
      <c r="AE41" s="21"/>
      <c r="AF41" s="21"/>
      <c r="AG41" s="21"/>
      <c r="AH41" s="21"/>
      <c r="AI41" s="21"/>
      <c r="AJ41" s="21"/>
      <c r="AK41" s="21"/>
      <c r="AL41" s="21"/>
      <c r="AM41" s="21"/>
      <c r="AN41" s="21"/>
      <c r="AO41" s="21"/>
      <c r="AP41" s="21"/>
      <c r="AQ41" s="21"/>
      <c r="AR41" s="19"/>
    </row>
    <row r="42" spans="2:57" ht="14.45" customHeight="1" x14ac:dyDescent="0.2">
      <c r="B42" s="20"/>
      <c r="C42" s="21"/>
      <c r="D42" s="21"/>
      <c r="E42" s="21"/>
      <c r="F42" s="21"/>
      <c r="G42" s="21"/>
      <c r="H42" s="21"/>
      <c r="I42" s="21"/>
      <c r="J42" s="21"/>
      <c r="K42" s="21"/>
      <c r="L42" s="21"/>
      <c r="M42" s="21"/>
      <c r="N42" s="21"/>
      <c r="O42" s="21"/>
      <c r="P42" s="21"/>
      <c r="Q42" s="21"/>
      <c r="R42" s="21"/>
      <c r="S42" s="21"/>
      <c r="T42" s="21"/>
      <c r="U42" s="21"/>
      <c r="V42" s="21"/>
      <c r="W42" s="21"/>
      <c r="X42" s="21"/>
      <c r="Y42" s="21"/>
      <c r="Z42" s="21"/>
      <c r="AA42" s="21"/>
      <c r="AB42" s="21"/>
      <c r="AC42" s="21"/>
      <c r="AD42" s="21"/>
      <c r="AE42" s="21"/>
      <c r="AF42" s="21"/>
      <c r="AG42" s="21"/>
      <c r="AH42" s="21"/>
      <c r="AI42" s="21"/>
      <c r="AJ42" s="21"/>
      <c r="AK42" s="21"/>
      <c r="AL42" s="21"/>
      <c r="AM42" s="21"/>
      <c r="AN42" s="21"/>
      <c r="AO42" s="21"/>
      <c r="AP42" s="21"/>
      <c r="AQ42" s="21"/>
      <c r="AR42" s="19"/>
    </row>
    <row r="43" spans="2:57" ht="14.45" customHeight="1" x14ac:dyDescent="0.2">
      <c r="B43" s="20"/>
      <c r="C43" s="21"/>
      <c r="D43" s="21"/>
      <c r="E43" s="21"/>
      <c r="F43" s="21"/>
      <c r="G43" s="21"/>
      <c r="H43" s="21"/>
      <c r="I43" s="21"/>
      <c r="J43" s="21"/>
      <c r="K43" s="21"/>
      <c r="L43" s="21"/>
      <c r="M43" s="21"/>
      <c r="N43" s="21"/>
      <c r="O43" s="21"/>
      <c r="P43" s="21"/>
      <c r="Q43" s="21"/>
      <c r="R43" s="21"/>
      <c r="S43" s="21"/>
      <c r="T43" s="21"/>
      <c r="U43" s="21"/>
      <c r="V43" s="21"/>
      <c r="W43" s="21"/>
      <c r="X43" s="21"/>
      <c r="Y43" s="21"/>
      <c r="Z43" s="21"/>
      <c r="AA43" s="21"/>
      <c r="AB43" s="21"/>
      <c r="AC43" s="21"/>
      <c r="AD43" s="21"/>
      <c r="AE43" s="21"/>
      <c r="AF43" s="21"/>
      <c r="AG43" s="21"/>
      <c r="AH43" s="21"/>
      <c r="AI43" s="21"/>
      <c r="AJ43" s="21"/>
      <c r="AK43" s="21"/>
      <c r="AL43" s="21"/>
      <c r="AM43" s="21"/>
      <c r="AN43" s="21"/>
      <c r="AO43" s="21"/>
      <c r="AP43" s="21"/>
      <c r="AQ43" s="21"/>
      <c r="AR43" s="19"/>
    </row>
    <row r="44" spans="2:57" ht="14.45" customHeight="1" x14ac:dyDescent="0.2">
      <c r="B44" s="20"/>
      <c r="C44" s="21"/>
      <c r="D44" s="21"/>
      <c r="E44" s="21"/>
      <c r="F44" s="21"/>
      <c r="G44" s="21"/>
      <c r="H44" s="21"/>
      <c r="I44" s="21"/>
      <c r="J44" s="21"/>
      <c r="K44" s="21"/>
      <c r="L44" s="21"/>
      <c r="M44" s="21"/>
      <c r="N44" s="21"/>
      <c r="O44" s="21"/>
      <c r="P44" s="21"/>
      <c r="Q44" s="21"/>
      <c r="R44" s="21"/>
      <c r="S44" s="21"/>
      <c r="T44" s="21"/>
      <c r="U44" s="21"/>
      <c r="V44" s="21"/>
      <c r="W44" s="21"/>
      <c r="X44" s="21"/>
      <c r="Y44" s="21"/>
      <c r="Z44" s="21"/>
      <c r="AA44" s="21"/>
      <c r="AB44" s="21"/>
      <c r="AC44" s="21"/>
      <c r="AD44" s="21"/>
      <c r="AE44" s="21"/>
      <c r="AF44" s="21"/>
      <c r="AG44" s="21"/>
      <c r="AH44" s="21"/>
      <c r="AI44" s="21"/>
      <c r="AJ44" s="21"/>
      <c r="AK44" s="21"/>
      <c r="AL44" s="21"/>
      <c r="AM44" s="21"/>
      <c r="AN44" s="21"/>
      <c r="AO44" s="21"/>
      <c r="AP44" s="21"/>
      <c r="AQ44" s="21"/>
      <c r="AR44" s="19"/>
    </row>
    <row r="45" spans="2:57" ht="14.45" customHeight="1" x14ac:dyDescent="0.2">
      <c r="B45" s="20"/>
      <c r="C45" s="21"/>
      <c r="D45" s="21"/>
      <c r="E45" s="21"/>
      <c r="F45" s="21"/>
      <c r="G45" s="21"/>
      <c r="H45" s="21"/>
      <c r="I45" s="21"/>
      <c r="J45" s="21"/>
      <c r="K45" s="21"/>
      <c r="L45" s="21"/>
      <c r="M45" s="21"/>
      <c r="N45" s="21"/>
      <c r="O45" s="21"/>
      <c r="P45" s="21"/>
      <c r="Q45" s="21"/>
      <c r="R45" s="21"/>
      <c r="S45" s="21"/>
      <c r="T45" s="21"/>
      <c r="U45" s="21"/>
      <c r="V45" s="21"/>
      <c r="W45" s="21"/>
      <c r="X45" s="21"/>
      <c r="Y45" s="21"/>
      <c r="Z45" s="21"/>
      <c r="AA45" s="21"/>
      <c r="AB45" s="21"/>
      <c r="AC45" s="21"/>
      <c r="AD45" s="21"/>
      <c r="AE45" s="21"/>
      <c r="AF45" s="21"/>
      <c r="AG45" s="21"/>
      <c r="AH45" s="21"/>
      <c r="AI45" s="21"/>
      <c r="AJ45" s="21"/>
      <c r="AK45" s="21"/>
      <c r="AL45" s="21"/>
      <c r="AM45" s="21"/>
      <c r="AN45" s="21"/>
      <c r="AO45" s="21"/>
      <c r="AP45" s="21"/>
      <c r="AQ45" s="21"/>
      <c r="AR45" s="19"/>
    </row>
    <row r="46" spans="2:57" ht="14.45" customHeight="1" x14ac:dyDescent="0.2">
      <c r="B46" s="20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  <c r="AA46" s="21"/>
      <c r="AB46" s="21"/>
      <c r="AC46" s="21"/>
      <c r="AD46" s="21"/>
      <c r="AE46" s="21"/>
      <c r="AF46" s="21"/>
      <c r="AG46" s="21"/>
      <c r="AH46" s="21"/>
      <c r="AI46" s="21"/>
      <c r="AJ46" s="21"/>
      <c r="AK46" s="21"/>
      <c r="AL46" s="21"/>
      <c r="AM46" s="21"/>
      <c r="AN46" s="21"/>
      <c r="AO46" s="21"/>
      <c r="AP46" s="21"/>
      <c r="AQ46" s="21"/>
      <c r="AR46" s="19"/>
    </row>
    <row r="47" spans="2:57" ht="14.45" customHeight="1" x14ac:dyDescent="0.2">
      <c r="B47" s="20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  <c r="AA47" s="21"/>
      <c r="AB47" s="21"/>
      <c r="AC47" s="21"/>
      <c r="AD47" s="21"/>
      <c r="AE47" s="21"/>
      <c r="AF47" s="21"/>
      <c r="AG47" s="21"/>
      <c r="AH47" s="21"/>
      <c r="AI47" s="21"/>
      <c r="AJ47" s="21"/>
      <c r="AK47" s="21"/>
      <c r="AL47" s="21"/>
      <c r="AM47" s="21"/>
      <c r="AN47" s="21"/>
      <c r="AO47" s="21"/>
      <c r="AP47" s="21"/>
      <c r="AQ47" s="21"/>
      <c r="AR47" s="19"/>
    </row>
    <row r="48" spans="2:57" ht="14.45" customHeight="1" x14ac:dyDescent="0.2">
      <c r="B48" s="20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  <c r="AA48" s="21"/>
      <c r="AB48" s="21"/>
      <c r="AC48" s="21"/>
      <c r="AD48" s="21"/>
      <c r="AE48" s="21"/>
      <c r="AF48" s="21"/>
      <c r="AG48" s="21"/>
      <c r="AH48" s="21"/>
      <c r="AI48" s="21"/>
      <c r="AJ48" s="21"/>
      <c r="AK48" s="21"/>
      <c r="AL48" s="21"/>
      <c r="AM48" s="21"/>
      <c r="AN48" s="21"/>
      <c r="AO48" s="21"/>
      <c r="AP48" s="21"/>
      <c r="AQ48" s="21"/>
      <c r="AR48" s="19"/>
    </row>
    <row r="49" spans="2:44" s="1" customFormat="1" ht="14.45" customHeight="1" x14ac:dyDescent="0.2">
      <c r="B49" s="33"/>
      <c r="C49" s="34"/>
      <c r="D49" s="45" t="s">
        <v>50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6"/>
      <c r="AC49" s="46"/>
      <c r="AD49" s="46"/>
      <c r="AE49" s="46"/>
      <c r="AF49" s="46"/>
      <c r="AG49" s="46"/>
      <c r="AH49" s="45" t="s">
        <v>51</v>
      </c>
      <c r="AI49" s="46"/>
      <c r="AJ49" s="46"/>
      <c r="AK49" s="46"/>
      <c r="AL49" s="46"/>
      <c r="AM49" s="46"/>
      <c r="AN49" s="46"/>
      <c r="AO49" s="46"/>
      <c r="AP49" s="34"/>
      <c r="AQ49" s="34"/>
      <c r="AR49" s="37"/>
    </row>
    <row r="50" spans="2:44" ht="11.25" x14ac:dyDescent="0.2">
      <c r="B50" s="20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  <c r="AA50" s="21"/>
      <c r="AB50" s="21"/>
      <c r="AC50" s="21"/>
      <c r="AD50" s="21"/>
      <c r="AE50" s="21"/>
      <c r="AF50" s="21"/>
      <c r="AG50" s="21"/>
      <c r="AH50" s="21"/>
      <c r="AI50" s="21"/>
      <c r="AJ50" s="21"/>
      <c r="AK50" s="21"/>
      <c r="AL50" s="21"/>
      <c r="AM50" s="21"/>
      <c r="AN50" s="21"/>
      <c r="AO50" s="21"/>
      <c r="AP50" s="21"/>
      <c r="AQ50" s="21"/>
      <c r="AR50" s="19"/>
    </row>
    <row r="51" spans="2:44" ht="11.25" x14ac:dyDescent="0.2">
      <c r="B51" s="20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  <c r="AA51" s="21"/>
      <c r="AB51" s="21"/>
      <c r="AC51" s="21"/>
      <c r="AD51" s="21"/>
      <c r="AE51" s="21"/>
      <c r="AF51" s="21"/>
      <c r="AG51" s="21"/>
      <c r="AH51" s="21"/>
      <c r="AI51" s="21"/>
      <c r="AJ51" s="21"/>
      <c r="AK51" s="21"/>
      <c r="AL51" s="21"/>
      <c r="AM51" s="21"/>
      <c r="AN51" s="21"/>
      <c r="AO51" s="21"/>
      <c r="AP51" s="21"/>
      <c r="AQ51" s="21"/>
      <c r="AR51" s="19"/>
    </row>
    <row r="52" spans="2:44" ht="11.25" x14ac:dyDescent="0.2">
      <c r="B52" s="20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  <c r="AA52" s="21"/>
      <c r="AB52" s="21"/>
      <c r="AC52" s="21"/>
      <c r="AD52" s="21"/>
      <c r="AE52" s="21"/>
      <c r="AF52" s="21"/>
      <c r="AG52" s="21"/>
      <c r="AH52" s="21"/>
      <c r="AI52" s="21"/>
      <c r="AJ52" s="21"/>
      <c r="AK52" s="21"/>
      <c r="AL52" s="21"/>
      <c r="AM52" s="21"/>
      <c r="AN52" s="21"/>
      <c r="AO52" s="21"/>
      <c r="AP52" s="21"/>
      <c r="AQ52" s="21"/>
      <c r="AR52" s="19"/>
    </row>
    <row r="53" spans="2:44" ht="11.25" x14ac:dyDescent="0.2">
      <c r="B53" s="20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  <c r="AA53" s="21"/>
      <c r="AB53" s="21"/>
      <c r="AC53" s="21"/>
      <c r="AD53" s="21"/>
      <c r="AE53" s="21"/>
      <c r="AF53" s="21"/>
      <c r="AG53" s="21"/>
      <c r="AH53" s="21"/>
      <c r="AI53" s="21"/>
      <c r="AJ53" s="21"/>
      <c r="AK53" s="21"/>
      <c r="AL53" s="21"/>
      <c r="AM53" s="21"/>
      <c r="AN53" s="21"/>
      <c r="AO53" s="21"/>
      <c r="AP53" s="21"/>
      <c r="AQ53" s="21"/>
      <c r="AR53" s="19"/>
    </row>
    <row r="54" spans="2:44" ht="11.25" x14ac:dyDescent="0.2">
      <c r="B54" s="20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  <c r="AA54" s="21"/>
      <c r="AB54" s="21"/>
      <c r="AC54" s="21"/>
      <c r="AD54" s="21"/>
      <c r="AE54" s="21"/>
      <c r="AF54" s="21"/>
      <c r="AG54" s="21"/>
      <c r="AH54" s="21"/>
      <c r="AI54" s="21"/>
      <c r="AJ54" s="21"/>
      <c r="AK54" s="21"/>
      <c r="AL54" s="21"/>
      <c r="AM54" s="21"/>
      <c r="AN54" s="21"/>
      <c r="AO54" s="21"/>
      <c r="AP54" s="21"/>
      <c r="AQ54" s="21"/>
      <c r="AR54" s="19"/>
    </row>
    <row r="55" spans="2:44" ht="11.25" x14ac:dyDescent="0.2">
      <c r="B55" s="20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  <c r="AA55" s="21"/>
      <c r="AB55" s="21"/>
      <c r="AC55" s="21"/>
      <c r="AD55" s="21"/>
      <c r="AE55" s="21"/>
      <c r="AF55" s="21"/>
      <c r="AG55" s="21"/>
      <c r="AH55" s="21"/>
      <c r="AI55" s="21"/>
      <c r="AJ55" s="21"/>
      <c r="AK55" s="21"/>
      <c r="AL55" s="21"/>
      <c r="AM55" s="21"/>
      <c r="AN55" s="21"/>
      <c r="AO55" s="21"/>
      <c r="AP55" s="21"/>
      <c r="AQ55" s="21"/>
      <c r="AR55" s="19"/>
    </row>
    <row r="56" spans="2:44" ht="11.25" x14ac:dyDescent="0.2">
      <c r="B56" s="20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  <c r="AA56" s="21"/>
      <c r="AB56" s="21"/>
      <c r="AC56" s="21"/>
      <c r="AD56" s="21"/>
      <c r="AE56" s="21"/>
      <c r="AF56" s="21"/>
      <c r="AG56" s="21"/>
      <c r="AH56" s="21"/>
      <c r="AI56" s="21"/>
      <c r="AJ56" s="21"/>
      <c r="AK56" s="21"/>
      <c r="AL56" s="21"/>
      <c r="AM56" s="21"/>
      <c r="AN56" s="21"/>
      <c r="AO56" s="21"/>
      <c r="AP56" s="21"/>
      <c r="AQ56" s="21"/>
      <c r="AR56" s="19"/>
    </row>
    <row r="57" spans="2:44" ht="11.25" x14ac:dyDescent="0.2">
      <c r="B57" s="20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  <c r="AA57" s="21"/>
      <c r="AB57" s="21"/>
      <c r="AC57" s="21"/>
      <c r="AD57" s="21"/>
      <c r="AE57" s="21"/>
      <c r="AF57" s="21"/>
      <c r="AG57" s="21"/>
      <c r="AH57" s="21"/>
      <c r="AI57" s="21"/>
      <c r="AJ57" s="21"/>
      <c r="AK57" s="21"/>
      <c r="AL57" s="21"/>
      <c r="AM57" s="21"/>
      <c r="AN57" s="21"/>
      <c r="AO57" s="21"/>
      <c r="AP57" s="21"/>
      <c r="AQ57" s="21"/>
      <c r="AR57" s="19"/>
    </row>
    <row r="58" spans="2:44" ht="11.25" x14ac:dyDescent="0.2">
      <c r="B58" s="20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  <c r="AA58" s="21"/>
      <c r="AB58" s="21"/>
      <c r="AC58" s="21"/>
      <c r="AD58" s="21"/>
      <c r="AE58" s="21"/>
      <c r="AF58" s="21"/>
      <c r="AG58" s="21"/>
      <c r="AH58" s="21"/>
      <c r="AI58" s="21"/>
      <c r="AJ58" s="21"/>
      <c r="AK58" s="21"/>
      <c r="AL58" s="21"/>
      <c r="AM58" s="21"/>
      <c r="AN58" s="21"/>
      <c r="AO58" s="21"/>
      <c r="AP58" s="21"/>
      <c r="AQ58" s="21"/>
      <c r="AR58" s="19"/>
    </row>
    <row r="59" spans="2:44" ht="11.25" x14ac:dyDescent="0.2">
      <c r="B59" s="20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  <c r="AA59" s="21"/>
      <c r="AB59" s="21"/>
      <c r="AC59" s="21"/>
      <c r="AD59" s="21"/>
      <c r="AE59" s="21"/>
      <c r="AF59" s="21"/>
      <c r="AG59" s="21"/>
      <c r="AH59" s="21"/>
      <c r="AI59" s="21"/>
      <c r="AJ59" s="21"/>
      <c r="AK59" s="21"/>
      <c r="AL59" s="21"/>
      <c r="AM59" s="21"/>
      <c r="AN59" s="21"/>
      <c r="AO59" s="21"/>
      <c r="AP59" s="21"/>
      <c r="AQ59" s="21"/>
      <c r="AR59" s="19"/>
    </row>
    <row r="60" spans="2:44" s="1" customFormat="1" ht="12.75" x14ac:dyDescent="0.2">
      <c r="B60" s="33"/>
      <c r="C60" s="34"/>
      <c r="D60" s="47" t="s">
        <v>52</v>
      </c>
      <c r="E60" s="36"/>
      <c r="F60" s="36"/>
      <c r="G60" s="36"/>
      <c r="H60" s="36"/>
      <c r="I60" s="36"/>
      <c r="J60" s="36"/>
      <c r="K60" s="36"/>
      <c r="L60" s="36"/>
      <c r="M60" s="36"/>
      <c r="N60" s="36"/>
      <c r="O60" s="36"/>
      <c r="P60" s="36"/>
      <c r="Q60" s="36"/>
      <c r="R60" s="36"/>
      <c r="S60" s="36"/>
      <c r="T60" s="36"/>
      <c r="U60" s="36"/>
      <c r="V60" s="47" t="s">
        <v>53</v>
      </c>
      <c r="W60" s="36"/>
      <c r="X60" s="36"/>
      <c r="Y60" s="36"/>
      <c r="Z60" s="36"/>
      <c r="AA60" s="36"/>
      <c r="AB60" s="36"/>
      <c r="AC60" s="36"/>
      <c r="AD60" s="36"/>
      <c r="AE60" s="36"/>
      <c r="AF60" s="36"/>
      <c r="AG60" s="36"/>
      <c r="AH60" s="47" t="s">
        <v>52</v>
      </c>
      <c r="AI60" s="36"/>
      <c r="AJ60" s="36"/>
      <c r="AK60" s="36"/>
      <c r="AL60" s="36"/>
      <c r="AM60" s="47" t="s">
        <v>53</v>
      </c>
      <c r="AN60" s="36"/>
      <c r="AO60" s="36"/>
      <c r="AP60" s="34"/>
      <c r="AQ60" s="34"/>
      <c r="AR60" s="37"/>
    </row>
    <row r="61" spans="2:44" ht="11.25" x14ac:dyDescent="0.2">
      <c r="B61" s="20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  <c r="AA61" s="21"/>
      <c r="AB61" s="21"/>
      <c r="AC61" s="21"/>
      <c r="AD61" s="21"/>
      <c r="AE61" s="21"/>
      <c r="AF61" s="21"/>
      <c r="AG61" s="21"/>
      <c r="AH61" s="21"/>
      <c r="AI61" s="21"/>
      <c r="AJ61" s="21"/>
      <c r="AK61" s="21"/>
      <c r="AL61" s="21"/>
      <c r="AM61" s="21"/>
      <c r="AN61" s="21"/>
      <c r="AO61" s="21"/>
      <c r="AP61" s="21"/>
      <c r="AQ61" s="21"/>
      <c r="AR61" s="19"/>
    </row>
    <row r="62" spans="2:44" ht="11.25" x14ac:dyDescent="0.2">
      <c r="B62" s="20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  <c r="AA62" s="21"/>
      <c r="AB62" s="21"/>
      <c r="AC62" s="21"/>
      <c r="AD62" s="21"/>
      <c r="AE62" s="21"/>
      <c r="AF62" s="21"/>
      <c r="AG62" s="21"/>
      <c r="AH62" s="21"/>
      <c r="AI62" s="21"/>
      <c r="AJ62" s="21"/>
      <c r="AK62" s="21"/>
      <c r="AL62" s="21"/>
      <c r="AM62" s="21"/>
      <c r="AN62" s="21"/>
      <c r="AO62" s="21"/>
      <c r="AP62" s="21"/>
      <c r="AQ62" s="21"/>
      <c r="AR62" s="19"/>
    </row>
    <row r="63" spans="2:44" ht="11.25" x14ac:dyDescent="0.2">
      <c r="B63" s="20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  <c r="AA63" s="21"/>
      <c r="AB63" s="21"/>
      <c r="AC63" s="21"/>
      <c r="AD63" s="21"/>
      <c r="AE63" s="21"/>
      <c r="AF63" s="21"/>
      <c r="AG63" s="21"/>
      <c r="AH63" s="21"/>
      <c r="AI63" s="21"/>
      <c r="AJ63" s="21"/>
      <c r="AK63" s="21"/>
      <c r="AL63" s="21"/>
      <c r="AM63" s="21"/>
      <c r="AN63" s="21"/>
      <c r="AO63" s="21"/>
      <c r="AP63" s="21"/>
      <c r="AQ63" s="21"/>
      <c r="AR63" s="19"/>
    </row>
    <row r="64" spans="2:44" s="1" customFormat="1" ht="12.75" x14ac:dyDescent="0.2">
      <c r="B64" s="33"/>
      <c r="C64" s="34"/>
      <c r="D64" s="45" t="s">
        <v>54</v>
      </c>
      <c r="E64" s="46"/>
      <c r="F64" s="46"/>
      <c r="G64" s="46"/>
      <c r="H64" s="46"/>
      <c r="I64" s="46"/>
      <c r="J64" s="46"/>
      <c r="K64" s="46"/>
      <c r="L64" s="46"/>
      <c r="M64" s="46"/>
      <c r="N64" s="46"/>
      <c r="O64" s="46"/>
      <c r="P64" s="46"/>
      <c r="Q64" s="46"/>
      <c r="R64" s="46"/>
      <c r="S64" s="46"/>
      <c r="T64" s="46"/>
      <c r="U64" s="46"/>
      <c r="V64" s="46"/>
      <c r="W64" s="46"/>
      <c r="X64" s="46"/>
      <c r="Y64" s="46"/>
      <c r="Z64" s="46"/>
      <c r="AA64" s="46"/>
      <c r="AB64" s="46"/>
      <c r="AC64" s="46"/>
      <c r="AD64" s="46"/>
      <c r="AE64" s="46"/>
      <c r="AF64" s="46"/>
      <c r="AG64" s="46"/>
      <c r="AH64" s="45" t="s">
        <v>55</v>
      </c>
      <c r="AI64" s="46"/>
      <c r="AJ64" s="46"/>
      <c r="AK64" s="46"/>
      <c r="AL64" s="46"/>
      <c r="AM64" s="46"/>
      <c r="AN64" s="46"/>
      <c r="AO64" s="46"/>
      <c r="AP64" s="34"/>
      <c r="AQ64" s="34"/>
      <c r="AR64" s="37"/>
    </row>
    <row r="65" spans="2:44" ht="11.25" x14ac:dyDescent="0.2">
      <c r="B65" s="20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  <c r="AA65" s="21"/>
      <c r="AB65" s="21"/>
      <c r="AC65" s="21"/>
      <c r="AD65" s="21"/>
      <c r="AE65" s="21"/>
      <c r="AF65" s="21"/>
      <c r="AG65" s="21"/>
      <c r="AH65" s="21"/>
      <c r="AI65" s="21"/>
      <c r="AJ65" s="21"/>
      <c r="AK65" s="21"/>
      <c r="AL65" s="21"/>
      <c r="AM65" s="21"/>
      <c r="AN65" s="21"/>
      <c r="AO65" s="21"/>
      <c r="AP65" s="21"/>
      <c r="AQ65" s="21"/>
      <c r="AR65" s="19"/>
    </row>
    <row r="66" spans="2:44" ht="11.25" x14ac:dyDescent="0.2">
      <c r="B66" s="20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  <c r="AA66" s="21"/>
      <c r="AB66" s="21"/>
      <c r="AC66" s="21"/>
      <c r="AD66" s="21"/>
      <c r="AE66" s="21"/>
      <c r="AF66" s="21"/>
      <c r="AG66" s="21"/>
      <c r="AH66" s="21"/>
      <c r="AI66" s="21"/>
      <c r="AJ66" s="21"/>
      <c r="AK66" s="21"/>
      <c r="AL66" s="21"/>
      <c r="AM66" s="21"/>
      <c r="AN66" s="21"/>
      <c r="AO66" s="21"/>
      <c r="AP66" s="21"/>
      <c r="AQ66" s="21"/>
      <c r="AR66" s="19"/>
    </row>
    <row r="67" spans="2:44" ht="11.25" x14ac:dyDescent="0.2">
      <c r="B67" s="20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  <c r="AA67" s="21"/>
      <c r="AB67" s="21"/>
      <c r="AC67" s="21"/>
      <c r="AD67" s="21"/>
      <c r="AE67" s="21"/>
      <c r="AF67" s="21"/>
      <c r="AG67" s="21"/>
      <c r="AH67" s="21"/>
      <c r="AI67" s="21"/>
      <c r="AJ67" s="21"/>
      <c r="AK67" s="21"/>
      <c r="AL67" s="21"/>
      <c r="AM67" s="21"/>
      <c r="AN67" s="21"/>
      <c r="AO67" s="21"/>
      <c r="AP67" s="21"/>
      <c r="AQ67" s="21"/>
      <c r="AR67" s="19"/>
    </row>
    <row r="68" spans="2:44" ht="11.25" x14ac:dyDescent="0.2">
      <c r="B68" s="20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  <c r="AA68" s="21"/>
      <c r="AB68" s="21"/>
      <c r="AC68" s="21"/>
      <c r="AD68" s="21"/>
      <c r="AE68" s="21"/>
      <c r="AF68" s="21"/>
      <c r="AG68" s="21"/>
      <c r="AH68" s="21"/>
      <c r="AI68" s="21"/>
      <c r="AJ68" s="21"/>
      <c r="AK68" s="21"/>
      <c r="AL68" s="21"/>
      <c r="AM68" s="21"/>
      <c r="AN68" s="21"/>
      <c r="AO68" s="21"/>
      <c r="AP68" s="21"/>
      <c r="AQ68" s="21"/>
      <c r="AR68" s="19"/>
    </row>
    <row r="69" spans="2:44" ht="11.25" x14ac:dyDescent="0.2">
      <c r="B69" s="20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  <c r="AA69" s="21"/>
      <c r="AB69" s="21"/>
      <c r="AC69" s="21"/>
      <c r="AD69" s="21"/>
      <c r="AE69" s="21"/>
      <c r="AF69" s="21"/>
      <c r="AG69" s="21"/>
      <c r="AH69" s="21"/>
      <c r="AI69" s="21"/>
      <c r="AJ69" s="21"/>
      <c r="AK69" s="21"/>
      <c r="AL69" s="21"/>
      <c r="AM69" s="21"/>
      <c r="AN69" s="21"/>
      <c r="AO69" s="21"/>
      <c r="AP69" s="21"/>
      <c r="AQ69" s="21"/>
      <c r="AR69" s="19"/>
    </row>
    <row r="70" spans="2:44" ht="11.25" x14ac:dyDescent="0.2">
      <c r="B70" s="20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  <c r="AA70" s="21"/>
      <c r="AB70" s="21"/>
      <c r="AC70" s="21"/>
      <c r="AD70" s="21"/>
      <c r="AE70" s="21"/>
      <c r="AF70" s="21"/>
      <c r="AG70" s="21"/>
      <c r="AH70" s="21"/>
      <c r="AI70" s="21"/>
      <c r="AJ70" s="21"/>
      <c r="AK70" s="21"/>
      <c r="AL70" s="21"/>
      <c r="AM70" s="21"/>
      <c r="AN70" s="21"/>
      <c r="AO70" s="21"/>
      <c r="AP70" s="21"/>
      <c r="AQ70" s="21"/>
      <c r="AR70" s="19"/>
    </row>
    <row r="71" spans="2:44" ht="11.25" x14ac:dyDescent="0.2">
      <c r="B71" s="20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  <c r="AA71" s="21"/>
      <c r="AB71" s="21"/>
      <c r="AC71" s="21"/>
      <c r="AD71" s="21"/>
      <c r="AE71" s="21"/>
      <c r="AF71" s="21"/>
      <c r="AG71" s="21"/>
      <c r="AH71" s="21"/>
      <c r="AI71" s="21"/>
      <c r="AJ71" s="21"/>
      <c r="AK71" s="21"/>
      <c r="AL71" s="21"/>
      <c r="AM71" s="21"/>
      <c r="AN71" s="21"/>
      <c r="AO71" s="21"/>
      <c r="AP71" s="21"/>
      <c r="AQ71" s="21"/>
      <c r="AR71" s="19"/>
    </row>
    <row r="72" spans="2:44" ht="11.25" x14ac:dyDescent="0.2">
      <c r="B72" s="20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  <c r="AA72" s="21"/>
      <c r="AB72" s="21"/>
      <c r="AC72" s="21"/>
      <c r="AD72" s="21"/>
      <c r="AE72" s="21"/>
      <c r="AF72" s="21"/>
      <c r="AG72" s="21"/>
      <c r="AH72" s="21"/>
      <c r="AI72" s="21"/>
      <c r="AJ72" s="21"/>
      <c r="AK72" s="21"/>
      <c r="AL72" s="21"/>
      <c r="AM72" s="21"/>
      <c r="AN72" s="21"/>
      <c r="AO72" s="21"/>
      <c r="AP72" s="21"/>
      <c r="AQ72" s="21"/>
      <c r="AR72" s="19"/>
    </row>
    <row r="73" spans="2:44" ht="11.25" x14ac:dyDescent="0.2">
      <c r="B73" s="20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  <c r="AA73" s="21"/>
      <c r="AB73" s="21"/>
      <c r="AC73" s="21"/>
      <c r="AD73" s="21"/>
      <c r="AE73" s="21"/>
      <c r="AF73" s="21"/>
      <c r="AG73" s="21"/>
      <c r="AH73" s="21"/>
      <c r="AI73" s="21"/>
      <c r="AJ73" s="21"/>
      <c r="AK73" s="21"/>
      <c r="AL73" s="21"/>
      <c r="AM73" s="21"/>
      <c r="AN73" s="21"/>
      <c r="AO73" s="21"/>
      <c r="AP73" s="21"/>
      <c r="AQ73" s="21"/>
      <c r="AR73" s="19"/>
    </row>
    <row r="74" spans="2:44" ht="11.25" x14ac:dyDescent="0.2">
      <c r="B74" s="20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  <c r="AA74" s="21"/>
      <c r="AB74" s="21"/>
      <c r="AC74" s="21"/>
      <c r="AD74" s="21"/>
      <c r="AE74" s="21"/>
      <c r="AF74" s="21"/>
      <c r="AG74" s="21"/>
      <c r="AH74" s="21"/>
      <c r="AI74" s="21"/>
      <c r="AJ74" s="21"/>
      <c r="AK74" s="21"/>
      <c r="AL74" s="21"/>
      <c r="AM74" s="21"/>
      <c r="AN74" s="21"/>
      <c r="AO74" s="21"/>
      <c r="AP74" s="21"/>
      <c r="AQ74" s="21"/>
      <c r="AR74" s="19"/>
    </row>
    <row r="75" spans="2:44" s="1" customFormat="1" ht="12.75" x14ac:dyDescent="0.2">
      <c r="B75" s="33"/>
      <c r="C75" s="34"/>
      <c r="D75" s="47" t="s">
        <v>52</v>
      </c>
      <c r="E75" s="36"/>
      <c r="F75" s="36"/>
      <c r="G75" s="36"/>
      <c r="H75" s="36"/>
      <c r="I75" s="36"/>
      <c r="J75" s="36"/>
      <c r="K75" s="36"/>
      <c r="L75" s="36"/>
      <c r="M75" s="36"/>
      <c r="N75" s="36"/>
      <c r="O75" s="36"/>
      <c r="P75" s="36"/>
      <c r="Q75" s="36"/>
      <c r="R75" s="36"/>
      <c r="S75" s="36"/>
      <c r="T75" s="36"/>
      <c r="U75" s="36"/>
      <c r="V75" s="47" t="s">
        <v>53</v>
      </c>
      <c r="W75" s="36"/>
      <c r="X75" s="36"/>
      <c r="Y75" s="36"/>
      <c r="Z75" s="36"/>
      <c r="AA75" s="36"/>
      <c r="AB75" s="36"/>
      <c r="AC75" s="36"/>
      <c r="AD75" s="36"/>
      <c r="AE75" s="36"/>
      <c r="AF75" s="36"/>
      <c r="AG75" s="36"/>
      <c r="AH75" s="47" t="s">
        <v>52</v>
      </c>
      <c r="AI75" s="36"/>
      <c r="AJ75" s="36"/>
      <c r="AK75" s="36"/>
      <c r="AL75" s="36"/>
      <c r="AM75" s="47" t="s">
        <v>53</v>
      </c>
      <c r="AN75" s="36"/>
      <c r="AO75" s="36"/>
      <c r="AP75" s="34"/>
      <c r="AQ75" s="34"/>
      <c r="AR75" s="37"/>
    </row>
    <row r="76" spans="2:44" s="1" customFormat="1" ht="11.25" x14ac:dyDescent="0.2">
      <c r="B76" s="33"/>
      <c r="C76" s="34"/>
      <c r="D76" s="34"/>
      <c r="E76" s="34"/>
      <c r="F76" s="34"/>
      <c r="G76" s="34"/>
      <c r="H76" s="34"/>
      <c r="I76" s="34"/>
      <c r="J76" s="34"/>
      <c r="K76" s="34"/>
      <c r="L76" s="34"/>
      <c r="M76" s="34"/>
      <c r="N76" s="34"/>
      <c r="O76" s="34"/>
      <c r="P76" s="34"/>
      <c r="Q76" s="34"/>
      <c r="R76" s="34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  <c r="AF76" s="34"/>
      <c r="AG76" s="34"/>
      <c r="AH76" s="34"/>
      <c r="AI76" s="34"/>
      <c r="AJ76" s="34"/>
      <c r="AK76" s="34"/>
      <c r="AL76" s="34"/>
      <c r="AM76" s="34"/>
      <c r="AN76" s="34"/>
      <c r="AO76" s="34"/>
      <c r="AP76" s="34"/>
      <c r="AQ76" s="34"/>
      <c r="AR76" s="37"/>
    </row>
    <row r="77" spans="2:44" s="1" customFormat="1" ht="6.95" customHeight="1" x14ac:dyDescent="0.2">
      <c r="B77" s="48"/>
      <c r="C77" s="49"/>
      <c r="D77" s="49"/>
      <c r="E77" s="49"/>
      <c r="F77" s="49"/>
      <c r="G77" s="49"/>
      <c r="H77" s="49"/>
      <c r="I77" s="49"/>
      <c r="J77" s="49"/>
      <c r="K77" s="49"/>
      <c r="L77" s="49"/>
      <c r="M77" s="49"/>
      <c r="N77" s="49"/>
      <c r="O77" s="49"/>
      <c r="P77" s="49"/>
      <c r="Q77" s="49"/>
      <c r="R77" s="49"/>
      <c r="S77" s="49"/>
      <c r="T77" s="49"/>
      <c r="U77" s="49"/>
      <c r="V77" s="49"/>
      <c r="W77" s="49"/>
      <c r="X77" s="49"/>
      <c r="Y77" s="49"/>
      <c r="Z77" s="49"/>
      <c r="AA77" s="49"/>
      <c r="AB77" s="49"/>
      <c r="AC77" s="49"/>
      <c r="AD77" s="49"/>
      <c r="AE77" s="49"/>
      <c r="AF77" s="49"/>
      <c r="AG77" s="49"/>
      <c r="AH77" s="49"/>
      <c r="AI77" s="49"/>
      <c r="AJ77" s="49"/>
      <c r="AK77" s="49"/>
      <c r="AL77" s="49"/>
      <c r="AM77" s="49"/>
      <c r="AN77" s="49"/>
      <c r="AO77" s="49"/>
      <c r="AP77" s="49"/>
      <c r="AQ77" s="49"/>
      <c r="AR77" s="37"/>
    </row>
    <row r="81" spans="1:91" s="1" customFormat="1" ht="6.95" customHeight="1" x14ac:dyDescent="0.2">
      <c r="B81" s="50"/>
      <c r="C81" s="51"/>
      <c r="D81" s="51"/>
      <c r="E81" s="51"/>
      <c r="F81" s="51"/>
      <c r="G81" s="51"/>
      <c r="H81" s="51"/>
      <c r="I81" s="51"/>
      <c r="J81" s="51"/>
      <c r="K81" s="51"/>
      <c r="L81" s="51"/>
      <c r="M81" s="51"/>
      <c r="N81" s="51"/>
      <c r="O81" s="51"/>
      <c r="P81" s="51"/>
      <c r="Q81" s="51"/>
      <c r="R81" s="51"/>
      <c r="S81" s="51"/>
      <c r="T81" s="51"/>
      <c r="U81" s="51"/>
      <c r="V81" s="51"/>
      <c r="W81" s="51"/>
      <c r="X81" s="51"/>
      <c r="Y81" s="51"/>
      <c r="Z81" s="51"/>
      <c r="AA81" s="51"/>
      <c r="AB81" s="51"/>
      <c r="AC81" s="51"/>
      <c r="AD81" s="51"/>
      <c r="AE81" s="51"/>
      <c r="AF81" s="51"/>
      <c r="AG81" s="51"/>
      <c r="AH81" s="51"/>
      <c r="AI81" s="51"/>
      <c r="AJ81" s="51"/>
      <c r="AK81" s="51"/>
      <c r="AL81" s="51"/>
      <c r="AM81" s="51"/>
      <c r="AN81" s="51"/>
      <c r="AO81" s="51"/>
      <c r="AP81" s="51"/>
      <c r="AQ81" s="51"/>
      <c r="AR81" s="37"/>
    </row>
    <row r="82" spans="1:91" s="1" customFormat="1" ht="24.95" customHeight="1" x14ac:dyDescent="0.2">
      <c r="B82" s="33"/>
      <c r="C82" s="22" t="s">
        <v>56</v>
      </c>
      <c r="D82" s="34"/>
      <c r="E82" s="34"/>
      <c r="F82" s="34"/>
      <c r="G82" s="34"/>
      <c r="H82" s="34"/>
      <c r="I82" s="34"/>
      <c r="J82" s="34"/>
      <c r="K82" s="34"/>
      <c r="L82" s="34"/>
      <c r="M82" s="34"/>
      <c r="N82" s="34"/>
      <c r="O82" s="34"/>
      <c r="P82" s="34"/>
      <c r="Q82" s="34"/>
      <c r="R82" s="34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  <c r="AF82" s="34"/>
      <c r="AG82" s="34"/>
      <c r="AH82" s="34"/>
      <c r="AI82" s="34"/>
      <c r="AJ82" s="34"/>
      <c r="AK82" s="34"/>
      <c r="AL82" s="34"/>
      <c r="AM82" s="34"/>
      <c r="AN82" s="34"/>
      <c r="AO82" s="34"/>
      <c r="AP82" s="34"/>
      <c r="AQ82" s="34"/>
      <c r="AR82" s="37"/>
    </row>
    <row r="83" spans="1:91" s="1" customFormat="1" ht="6.95" customHeight="1" x14ac:dyDescent="0.2">
      <c r="B83" s="33"/>
      <c r="C83" s="34"/>
      <c r="D83" s="34"/>
      <c r="E83" s="34"/>
      <c r="F83" s="34"/>
      <c r="G83" s="34"/>
      <c r="H83" s="34"/>
      <c r="I83" s="34"/>
      <c r="J83" s="34"/>
      <c r="K83" s="34"/>
      <c r="L83" s="34"/>
      <c r="M83" s="34"/>
      <c r="N83" s="34"/>
      <c r="O83" s="34"/>
      <c r="P83" s="34"/>
      <c r="Q83" s="34"/>
      <c r="R83" s="34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  <c r="AF83" s="34"/>
      <c r="AG83" s="34"/>
      <c r="AH83" s="34"/>
      <c r="AI83" s="34"/>
      <c r="AJ83" s="34"/>
      <c r="AK83" s="34"/>
      <c r="AL83" s="34"/>
      <c r="AM83" s="34"/>
      <c r="AN83" s="34"/>
      <c r="AO83" s="34"/>
      <c r="AP83" s="34"/>
      <c r="AQ83" s="34"/>
      <c r="AR83" s="37"/>
    </row>
    <row r="84" spans="1:91" s="3" customFormat="1" ht="12" customHeight="1" x14ac:dyDescent="0.2">
      <c r="B84" s="52"/>
      <c r="C84" s="28" t="s">
        <v>13</v>
      </c>
      <c r="D84" s="53"/>
      <c r="E84" s="53"/>
      <c r="F84" s="53"/>
      <c r="G84" s="53"/>
      <c r="H84" s="53"/>
      <c r="I84" s="53"/>
      <c r="J84" s="53"/>
      <c r="K84" s="53"/>
      <c r="L84" s="53" t="str">
        <f>K5</f>
        <v>M17/029Z</v>
      </c>
      <c r="M84" s="53"/>
      <c r="N84" s="53"/>
      <c r="O84" s="53"/>
      <c r="P84" s="53"/>
      <c r="Q84" s="53"/>
      <c r="R84" s="53"/>
      <c r="S84" s="53"/>
      <c r="T84" s="53"/>
      <c r="U84" s="53"/>
      <c r="V84" s="53"/>
      <c r="W84" s="53"/>
      <c r="X84" s="53"/>
      <c r="Y84" s="53"/>
      <c r="Z84" s="53"/>
      <c r="AA84" s="53"/>
      <c r="AB84" s="53"/>
      <c r="AC84" s="53"/>
      <c r="AD84" s="53"/>
      <c r="AE84" s="53"/>
      <c r="AF84" s="53"/>
      <c r="AG84" s="53"/>
      <c r="AH84" s="53"/>
      <c r="AI84" s="53"/>
      <c r="AJ84" s="53"/>
      <c r="AK84" s="53"/>
      <c r="AL84" s="53"/>
      <c r="AM84" s="53"/>
      <c r="AN84" s="53"/>
      <c r="AO84" s="53"/>
      <c r="AP84" s="53"/>
      <c r="AQ84" s="53"/>
      <c r="AR84" s="54"/>
    </row>
    <row r="85" spans="1:91" s="4" customFormat="1" ht="36.950000000000003" customHeight="1" x14ac:dyDescent="0.2">
      <c r="B85" s="55"/>
      <c r="C85" s="56" t="s">
        <v>16</v>
      </c>
      <c r="D85" s="57"/>
      <c r="E85" s="57"/>
      <c r="F85" s="57"/>
      <c r="G85" s="57"/>
      <c r="H85" s="57"/>
      <c r="I85" s="57"/>
      <c r="J85" s="57"/>
      <c r="K85" s="57"/>
      <c r="L85" s="271" t="str">
        <f>K6</f>
        <v>Mrlina, Rašovice - Havransko, nánosy na bermách, ř.km 6,642 - 7,978</v>
      </c>
      <c r="M85" s="272"/>
      <c r="N85" s="272"/>
      <c r="O85" s="272"/>
      <c r="P85" s="272"/>
      <c r="Q85" s="272"/>
      <c r="R85" s="272"/>
      <c r="S85" s="272"/>
      <c r="T85" s="272"/>
      <c r="U85" s="272"/>
      <c r="V85" s="272"/>
      <c r="W85" s="272"/>
      <c r="X85" s="272"/>
      <c r="Y85" s="272"/>
      <c r="Z85" s="272"/>
      <c r="AA85" s="272"/>
      <c r="AB85" s="272"/>
      <c r="AC85" s="272"/>
      <c r="AD85" s="272"/>
      <c r="AE85" s="272"/>
      <c r="AF85" s="272"/>
      <c r="AG85" s="272"/>
      <c r="AH85" s="272"/>
      <c r="AI85" s="272"/>
      <c r="AJ85" s="272"/>
      <c r="AK85" s="272"/>
      <c r="AL85" s="272"/>
      <c r="AM85" s="272"/>
      <c r="AN85" s="272"/>
      <c r="AO85" s="272"/>
      <c r="AP85" s="57"/>
      <c r="AQ85" s="57"/>
      <c r="AR85" s="58"/>
    </row>
    <row r="86" spans="1:91" s="1" customFormat="1" ht="6.95" customHeight="1" x14ac:dyDescent="0.2">
      <c r="B86" s="33"/>
      <c r="C86" s="34"/>
      <c r="D86" s="34"/>
      <c r="E86" s="34"/>
      <c r="F86" s="34"/>
      <c r="G86" s="34"/>
      <c r="H86" s="34"/>
      <c r="I86" s="34"/>
      <c r="J86" s="34"/>
      <c r="K86" s="34"/>
      <c r="L86" s="34"/>
      <c r="M86" s="34"/>
      <c r="N86" s="34"/>
      <c r="O86" s="34"/>
      <c r="P86" s="34"/>
      <c r="Q86" s="34"/>
      <c r="R86" s="34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F86" s="34"/>
      <c r="AG86" s="34"/>
      <c r="AH86" s="34"/>
      <c r="AI86" s="34"/>
      <c r="AJ86" s="34"/>
      <c r="AK86" s="34"/>
      <c r="AL86" s="34"/>
      <c r="AM86" s="34"/>
      <c r="AN86" s="34"/>
      <c r="AO86" s="34"/>
      <c r="AP86" s="34"/>
      <c r="AQ86" s="34"/>
      <c r="AR86" s="37"/>
    </row>
    <row r="87" spans="1:91" s="1" customFormat="1" ht="12" customHeight="1" x14ac:dyDescent="0.2">
      <c r="B87" s="33"/>
      <c r="C87" s="28" t="s">
        <v>22</v>
      </c>
      <c r="D87" s="34"/>
      <c r="E87" s="34"/>
      <c r="F87" s="34"/>
      <c r="G87" s="34"/>
      <c r="H87" s="34"/>
      <c r="I87" s="34"/>
      <c r="J87" s="34"/>
      <c r="K87" s="34"/>
      <c r="L87" s="59" t="str">
        <f>IF(K8="","",K8)</f>
        <v>Budiměřice, Chleby, Vestec</v>
      </c>
      <c r="M87" s="34"/>
      <c r="N87" s="34"/>
      <c r="O87" s="34"/>
      <c r="P87" s="34"/>
      <c r="Q87" s="34"/>
      <c r="R87" s="34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F87" s="34"/>
      <c r="AG87" s="34"/>
      <c r="AH87" s="34"/>
      <c r="AI87" s="28" t="s">
        <v>24</v>
      </c>
      <c r="AJ87" s="34"/>
      <c r="AK87" s="34"/>
      <c r="AL87" s="34"/>
      <c r="AM87" s="273">
        <f>IF(AN8= "","",AN8)</f>
        <v>43656</v>
      </c>
      <c r="AN87" s="273"/>
      <c r="AO87" s="34"/>
      <c r="AP87" s="34"/>
      <c r="AQ87" s="34"/>
      <c r="AR87" s="37"/>
    </row>
    <row r="88" spans="1:91" s="1" customFormat="1" ht="6.95" customHeight="1" x14ac:dyDescent="0.2">
      <c r="B88" s="33"/>
      <c r="C88" s="34"/>
      <c r="D88" s="34"/>
      <c r="E88" s="34"/>
      <c r="F88" s="34"/>
      <c r="G88" s="34"/>
      <c r="H88" s="34"/>
      <c r="I88" s="34"/>
      <c r="J88" s="34"/>
      <c r="K88" s="34"/>
      <c r="L88" s="34"/>
      <c r="M88" s="34"/>
      <c r="N88" s="34"/>
      <c r="O88" s="34"/>
      <c r="P88" s="34"/>
      <c r="Q88" s="34"/>
      <c r="R88" s="34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F88" s="34"/>
      <c r="AG88" s="34"/>
      <c r="AH88" s="34"/>
      <c r="AI88" s="34"/>
      <c r="AJ88" s="34"/>
      <c r="AK88" s="34"/>
      <c r="AL88" s="34"/>
      <c r="AM88" s="34"/>
      <c r="AN88" s="34"/>
      <c r="AO88" s="34"/>
      <c r="AP88" s="34"/>
      <c r="AQ88" s="34"/>
      <c r="AR88" s="37"/>
    </row>
    <row r="89" spans="1:91" s="1" customFormat="1" ht="27.95" customHeight="1" x14ac:dyDescent="0.2">
      <c r="B89" s="33"/>
      <c r="C89" s="28" t="s">
        <v>25</v>
      </c>
      <c r="D89" s="34"/>
      <c r="E89" s="34"/>
      <c r="F89" s="34"/>
      <c r="G89" s="34"/>
      <c r="H89" s="34"/>
      <c r="I89" s="34"/>
      <c r="J89" s="34"/>
      <c r="K89" s="34"/>
      <c r="L89" s="53" t="str">
        <f>IF(E11= "","",E11)</f>
        <v>Povodí Labe,státní podnik,Víta Nejedlého 951,HK3</v>
      </c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28" t="s">
        <v>31</v>
      </c>
      <c r="AJ89" s="34"/>
      <c r="AK89" s="34"/>
      <c r="AL89" s="34"/>
      <c r="AM89" s="269" t="str">
        <f>IF(E17="","",E17)</f>
        <v>Multiaqua s.r.o.,Veverkova 1343, Hradec Králové 2</v>
      </c>
      <c r="AN89" s="270"/>
      <c r="AO89" s="270"/>
      <c r="AP89" s="270"/>
      <c r="AQ89" s="34"/>
      <c r="AR89" s="37"/>
      <c r="AS89" s="263" t="s">
        <v>57</v>
      </c>
      <c r="AT89" s="264"/>
      <c r="AU89" s="61"/>
      <c r="AV89" s="61"/>
      <c r="AW89" s="61"/>
      <c r="AX89" s="61"/>
      <c r="AY89" s="61"/>
      <c r="AZ89" s="61"/>
      <c r="BA89" s="61"/>
      <c r="BB89" s="61"/>
      <c r="BC89" s="61"/>
      <c r="BD89" s="62"/>
    </row>
    <row r="90" spans="1:91" s="1" customFormat="1" ht="15.2" customHeight="1" x14ac:dyDescent="0.2">
      <c r="B90" s="33"/>
      <c r="C90" s="28" t="s">
        <v>29</v>
      </c>
      <c r="D90" s="34"/>
      <c r="E90" s="34"/>
      <c r="F90" s="34"/>
      <c r="G90" s="34"/>
      <c r="H90" s="34"/>
      <c r="I90" s="34"/>
      <c r="J90" s="34"/>
      <c r="K90" s="34"/>
      <c r="L90" s="53" t="str">
        <f>IF(E14= "Vyplň údaj","",E14)</f>
        <v/>
      </c>
      <c r="M90" s="34"/>
      <c r="N90" s="34"/>
      <c r="O90" s="34"/>
      <c r="P90" s="34"/>
      <c r="Q90" s="34"/>
      <c r="R90" s="34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F90" s="34"/>
      <c r="AG90" s="34"/>
      <c r="AH90" s="34"/>
      <c r="AI90" s="28" t="s">
        <v>34</v>
      </c>
      <c r="AJ90" s="34"/>
      <c r="AK90" s="34"/>
      <c r="AL90" s="34"/>
      <c r="AM90" s="269" t="str">
        <f>IF(E20="","",E20)</f>
        <v>Ing. Šárka Volfová</v>
      </c>
      <c r="AN90" s="270"/>
      <c r="AO90" s="270"/>
      <c r="AP90" s="270"/>
      <c r="AQ90" s="34"/>
      <c r="AR90" s="37"/>
      <c r="AS90" s="265"/>
      <c r="AT90" s="266"/>
      <c r="AU90" s="63"/>
      <c r="AV90" s="63"/>
      <c r="AW90" s="63"/>
      <c r="AX90" s="63"/>
      <c r="AY90" s="63"/>
      <c r="AZ90" s="63"/>
      <c r="BA90" s="63"/>
      <c r="BB90" s="63"/>
      <c r="BC90" s="63"/>
      <c r="BD90" s="64"/>
    </row>
    <row r="91" spans="1:91" s="1" customFormat="1" ht="10.9" customHeight="1" x14ac:dyDescent="0.2">
      <c r="B91" s="33"/>
      <c r="C91" s="34"/>
      <c r="D91" s="34"/>
      <c r="E91" s="34"/>
      <c r="F91" s="34"/>
      <c r="G91" s="34"/>
      <c r="H91" s="34"/>
      <c r="I91" s="34"/>
      <c r="J91" s="34"/>
      <c r="K91" s="34"/>
      <c r="L91" s="34"/>
      <c r="M91" s="34"/>
      <c r="N91" s="34"/>
      <c r="O91" s="34"/>
      <c r="P91" s="34"/>
      <c r="Q91" s="34"/>
      <c r="R91" s="34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F91" s="34"/>
      <c r="AG91" s="34"/>
      <c r="AH91" s="34"/>
      <c r="AI91" s="34"/>
      <c r="AJ91" s="34"/>
      <c r="AK91" s="34"/>
      <c r="AL91" s="34"/>
      <c r="AM91" s="34"/>
      <c r="AN91" s="34"/>
      <c r="AO91" s="34"/>
      <c r="AP91" s="34"/>
      <c r="AQ91" s="34"/>
      <c r="AR91" s="37"/>
      <c r="AS91" s="267"/>
      <c r="AT91" s="268"/>
      <c r="AU91" s="65"/>
      <c r="AV91" s="65"/>
      <c r="AW91" s="65"/>
      <c r="AX91" s="65"/>
      <c r="AY91" s="65"/>
      <c r="AZ91" s="65"/>
      <c r="BA91" s="65"/>
      <c r="BB91" s="65"/>
      <c r="BC91" s="65"/>
      <c r="BD91" s="66"/>
    </row>
    <row r="92" spans="1:91" s="1" customFormat="1" ht="29.25" customHeight="1" x14ac:dyDescent="0.2">
      <c r="B92" s="33"/>
      <c r="C92" s="290" t="s">
        <v>58</v>
      </c>
      <c r="D92" s="283"/>
      <c r="E92" s="283"/>
      <c r="F92" s="283"/>
      <c r="G92" s="283"/>
      <c r="H92" s="67"/>
      <c r="I92" s="282" t="s">
        <v>59</v>
      </c>
      <c r="J92" s="283"/>
      <c r="K92" s="283"/>
      <c r="L92" s="283"/>
      <c r="M92" s="283"/>
      <c r="N92" s="283"/>
      <c r="O92" s="283"/>
      <c r="P92" s="283"/>
      <c r="Q92" s="283"/>
      <c r="R92" s="283"/>
      <c r="S92" s="283"/>
      <c r="T92" s="283"/>
      <c r="U92" s="283"/>
      <c r="V92" s="283"/>
      <c r="W92" s="283"/>
      <c r="X92" s="283"/>
      <c r="Y92" s="283"/>
      <c r="Z92" s="283"/>
      <c r="AA92" s="283"/>
      <c r="AB92" s="283"/>
      <c r="AC92" s="283"/>
      <c r="AD92" s="283"/>
      <c r="AE92" s="283"/>
      <c r="AF92" s="283"/>
      <c r="AG92" s="285" t="s">
        <v>60</v>
      </c>
      <c r="AH92" s="283"/>
      <c r="AI92" s="283"/>
      <c r="AJ92" s="283"/>
      <c r="AK92" s="283"/>
      <c r="AL92" s="283"/>
      <c r="AM92" s="283"/>
      <c r="AN92" s="282" t="s">
        <v>61</v>
      </c>
      <c r="AO92" s="283"/>
      <c r="AP92" s="284"/>
      <c r="AQ92" s="68" t="s">
        <v>62</v>
      </c>
      <c r="AR92" s="37"/>
      <c r="AS92" s="69" t="s">
        <v>63</v>
      </c>
      <c r="AT92" s="70" t="s">
        <v>64</v>
      </c>
      <c r="AU92" s="70" t="s">
        <v>65</v>
      </c>
      <c r="AV92" s="70" t="s">
        <v>66</v>
      </c>
      <c r="AW92" s="70" t="s">
        <v>67</v>
      </c>
      <c r="AX92" s="70" t="s">
        <v>68</v>
      </c>
      <c r="AY92" s="70" t="s">
        <v>69</v>
      </c>
      <c r="AZ92" s="70" t="s">
        <v>70</v>
      </c>
      <c r="BA92" s="70" t="s">
        <v>71</v>
      </c>
      <c r="BB92" s="70" t="s">
        <v>72</v>
      </c>
      <c r="BC92" s="70" t="s">
        <v>73</v>
      </c>
      <c r="BD92" s="71" t="s">
        <v>74</v>
      </c>
    </row>
    <row r="93" spans="1:91" s="1" customFormat="1" ht="10.9" customHeight="1" x14ac:dyDescent="0.2">
      <c r="B93" s="33"/>
      <c r="C93" s="34"/>
      <c r="D93" s="34"/>
      <c r="E93" s="34"/>
      <c r="F93" s="34"/>
      <c r="G93" s="34"/>
      <c r="H93" s="34"/>
      <c r="I93" s="34"/>
      <c r="J93" s="34"/>
      <c r="K93" s="34"/>
      <c r="L93" s="34"/>
      <c r="M93" s="34"/>
      <c r="N93" s="34"/>
      <c r="O93" s="34"/>
      <c r="P93" s="34"/>
      <c r="Q93" s="34"/>
      <c r="R93" s="34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F93" s="34"/>
      <c r="AG93" s="34"/>
      <c r="AH93" s="34"/>
      <c r="AI93" s="34"/>
      <c r="AJ93" s="34"/>
      <c r="AK93" s="34"/>
      <c r="AL93" s="34"/>
      <c r="AM93" s="34"/>
      <c r="AN93" s="34"/>
      <c r="AO93" s="34"/>
      <c r="AP93" s="34"/>
      <c r="AQ93" s="34"/>
      <c r="AR93" s="37"/>
      <c r="AS93" s="72"/>
      <c r="AT93" s="73"/>
      <c r="AU93" s="73"/>
      <c r="AV93" s="73"/>
      <c r="AW93" s="73"/>
      <c r="AX93" s="73"/>
      <c r="AY93" s="73"/>
      <c r="AZ93" s="73"/>
      <c r="BA93" s="73"/>
      <c r="BB93" s="73"/>
      <c r="BC93" s="73"/>
      <c r="BD93" s="74"/>
    </row>
    <row r="94" spans="1:91" s="5" customFormat="1" ht="32.450000000000003" customHeight="1" x14ac:dyDescent="0.2">
      <c r="B94" s="75"/>
      <c r="C94" s="76" t="s">
        <v>75</v>
      </c>
      <c r="D94" s="77"/>
      <c r="E94" s="77"/>
      <c r="F94" s="77"/>
      <c r="G94" s="77"/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7"/>
      <c r="Z94" s="77"/>
      <c r="AA94" s="77"/>
      <c r="AB94" s="77"/>
      <c r="AC94" s="77"/>
      <c r="AD94" s="77"/>
      <c r="AE94" s="77"/>
      <c r="AF94" s="77"/>
      <c r="AG94" s="288">
        <f>ROUND(SUM(AG95:AG97),2)</f>
        <v>0</v>
      </c>
      <c r="AH94" s="288"/>
      <c r="AI94" s="288"/>
      <c r="AJ94" s="288"/>
      <c r="AK94" s="288"/>
      <c r="AL94" s="288"/>
      <c r="AM94" s="288"/>
      <c r="AN94" s="289">
        <f>SUM(AG94,AT94)</f>
        <v>0</v>
      </c>
      <c r="AO94" s="289"/>
      <c r="AP94" s="289"/>
      <c r="AQ94" s="79" t="s">
        <v>1</v>
      </c>
      <c r="AR94" s="80"/>
      <c r="AS94" s="81">
        <f>ROUND(SUM(AS95:AS97),2)</f>
        <v>0</v>
      </c>
      <c r="AT94" s="82">
        <f>ROUND(SUM(AV94:AW94),2)</f>
        <v>0</v>
      </c>
      <c r="AU94" s="83">
        <f>ROUND(SUM(AU95:AU97),5)</f>
        <v>0</v>
      </c>
      <c r="AV94" s="82">
        <f>ROUND(AZ94*L29,2)</f>
        <v>0</v>
      </c>
      <c r="AW94" s="82">
        <f>ROUND(BA94*L30,2)</f>
        <v>0</v>
      </c>
      <c r="AX94" s="82">
        <f>ROUND(BB94*L29,2)</f>
        <v>0</v>
      </c>
      <c r="AY94" s="82">
        <f>ROUND(BC94*L30,2)</f>
        <v>0</v>
      </c>
      <c r="AZ94" s="82">
        <f>ROUND(SUM(AZ95:AZ97),2)</f>
        <v>0</v>
      </c>
      <c r="BA94" s="82">
        <f>ROUND(SUM(BA95:BA97),2)</f>
        <v>0</v>
      </c>
      <c r="BB94" s="82">
        <f>ROUND(SUM(BB95:BB97),2)</f>
        <v>0</v>
      </c>
      <c r="BC94" s="82">
        <f>ROUND(SUM(BC95:BC97),2)</f>
        <v>0</v>
      </c>
      <c r="BD94" s="84">
        <f>ROUND(SUM(BD95:BD97),2)</f>
        <v>0</v>
      </c>
      <c r="BS94" s="85" t="s">
        <v>76</v>
      </c>
      <c r="BT94" s="85" t="s">
        <v>77</v>
      </c>
      <c r="BU94" s="86" t="s">
        <v>78</v>
      </c>
      <c r="BV94" s="85" t="s">
        <v>79</v>
      </c>
      <c r="BW94" s="85" t="s">
        <v>5</v>
      </c>
      <c r="BX94" s="85" t="s">
        <v>80</v>
      </c>
      <c r="CL94" s="85" t="s">
        <v>19</v>
      </c>
    </row>
    <row r="95" spans="1:91" s="6" customFormat="1" ht="27" customHeight="1" x14ac:dyDescent="0.2">
      <c r="A95" s="87" t="s">
        <v>81</v>
      </c>
      <c r="B95" s="88"/>
      <c r="C95" s="89"/>
      <c r="D95" s="291" t="s">
        <v>82</v>
      </c>
      <c r="E95" s="291"/>
      <c r="F95" s="291"/>
      <c r="G95" s="291"/>
      <c r="H95" s="291"/>
      <c r="I95" s="90"/>
      <c r="J95" s="291" t="s">
        <v>83</v>
      </c>
      <c r="K95" s="291"/>
      <c r="L95" s="291"/>
      <c r="M95" s="291"/>
      <c r="N95" s="291"/>
      <c r="O95" s="291"/>
      <c r="P95" s="291"/>
      <c r="Q95" s="291"/>
      <c r="R95" s="291"/>
      <c r="S95" s="291"/>
      <c r="T95" s="291"/>
      <c r="U95" s="291"/>
      <c r="V95" s="291"/>
      <c r="W95" s="291"/>
      <c r="X95" s="291"/>
      <c r="Y95" s="291"/>
      <c r="Z95" s="291"/>
      <c r="AA95" s="291"/>
      <c r="AB95" s="291"/>
      <c r="AC95" s="291"/>
      <c r="AD95" s="291"/>
      <c r="AE95" s="291"/>
      <c r="AF95" s="291"/>
      <c r="AG95" s="286">
        <f>'1 - SO 01 Odstranění náno...'!J30</f>
        <v>0</v>
      </c>
      <c r="AH95" s="287"/>
      <c r="AI95" s="287"/>
      <c r="AJ95" s="287"/>
      <c r="AK95" s="287"/>
      <c r="AL95" s="287"/>
      <c r="AM95" s="287"/>
      <c r="AN95" s="286">
        <f>SUM(AG95,AT95)</f>
        <v>0</v>
      </c>
      <c r="AO95" s="287"/>
      <c r="AP95" s="287"/>
      <c r="AQ95" s="91" t="s">
        <v>84</v>
      </c>
      <c r="AR95" s="92"/>
      <c r="AS95" s="93">
        <v>0</v>
      </c>
      <c r="AT95" s="94">
        <f>ROUND(SUM(AV95:AW95),2)</f>
        <v>0</v>
      </c>
      <c r="AU95" s="95">
        <f>'1 - SO 01 Odstranění náno...'!P121</f>
        <v>0</v>
      </c>
      <c r="AV95" s="94">
        <f>'1 - SO 01 Odstranění náno...'!J33</f>
        <v>0</v>
      </c>
      <c r="AW95" s="94">
        <f>'1 - SO 01 Odstranění náno...'!J34</f>
        <v>0</v>
      </c>
      <c r="AX95" s="94">
        <f>'1 - SO 01 Odstranění náno...'!J35</f>
        <v>0</v>
      </c>
      <c r="AY95" s="94">
        <f>'1 - SO 01 Odstranění náno...'!J36</f>
        <v>0</v>
      </c>
      <c r="AZ95" s="94">
        <f>'1 - SO 01 Odstranění náno...'!F33</f>
        <v>0</v>
      </c>
      <c r="BA95" s="94">
        <f>'1 - SO 01 Odstranění náno...'!F34</f>
        <v>0</v>
      </c>
      <c r="BB95" s="94">
        <f>'1 - SO 01 Odstranění náno...'!F35</f>
        <v>0</v>
      </c>
      <c r="BC95" s="94">
        <f>'1 - SO 01 Odstranění náno...'!F36</f>
        <v>0</v>
      </c>
      <c r="BD95" s="96">
        <f>'1 - SO 01 Odstranění náno...'!F37</f>
        <v>0</v>
      </c>
      <c r="BT95" s="97" t="s">
        <v>82</v>
      </c>
      <c r="BV95" s="97" t="s">
        <v>79</v>
      </c>
      <c r="BW95" s="97" t="s">
        <v>85</v>
      </c>
      <c r="BX95" s="97" t="s">
        <v>5</v>
      </c>
      <c r="CL95" s="97" t="s">
        <v>19</v>
      </c>
      <c r="CM95" s="97" t="s">
        <v>86</v>
      </c>
    </row>
    <row r="96" spans="1:91" s="6" customFormat="1" ht="40.5" customHeight="1" x14ac:dyDescent="0.2">
      <c r="A96" s="87" t="s">
        <v>81</v>
      </c>
      <c r="B96" s="88"/>
      <c r="C96" s="89"/>
      <c r="D96" s="291" t="s">
        <v>86</v>
      </c>
      <c r="E96" s="291"/>
      <c r="F96" s="291"/>
      <c r="G96" s="291"/>
      <c r="H96" s="291"/>
      <c r="I96" s="90"/>
      <c r="J96" s="291" t="s">
        <v>87</v>
      </c>
      <c r="K96" s="291"/>
      <c r="L96" s="291"/>
      <c r="M96" s="291"/>
      <c r="N96" s="291"/>
      <c r="O96" s="291"/>
      <c r="P96" s="291"/>
      <c r="Q96" s="291"/>
      <c r="R96" s="291"/>
      <c r="S96" s="291"/>
      <c r="T96" s="291"/>
      <c r="U96" s="291"/>
      <c r="V96" s="291"/>
      <c r="W96" s="291"/>
      <c r="X96" s="291"/>
      <c r="Y96" s="291"/>
      <c r="Z96" s="291"/>
      <c r="AA96" s="291"/>
      <c r="AB96" s="291"/>
      <c r="AC96" s="291"/>
      <c r="AD96" s="291"/>
      <c r="AE96" s="291"/>
      <c r="AF96" s="291"/>
      <c r="AG96" s="286">
        <f>'2 - SO 02 Odstranění náno...'!J30</f>
        <v>0</v>
      </c>
      <c r="AH96" s="287"/>
      <c r="AI96" s="287"/>
      <c r="AJ96" s="287"/>
      <c r="AK96" s="287"/>
      <c r="AL96" s="287"/>
      <c r="AM96" s="287"/>
      <c r="AN96" s="286">
        <f>SUM(AG96,AT96)</f>
        <v>0</v>
      </c>
      <c r="AO96" s="287"/>
      <c r="AP96" s="287"/>
      <c r="AQ96" s="91" t="s">
        <v>84</v>
      </c>
      <c r="AR96" s="92"/>
      <c r="AS96" s="93">
        <v>0</v>
      </c>
      <c r="AT96" s="94">
        <f>ROUND(SUM(AV96:AW96),2)</f>
        <v>0</v>
      </c>
      <c r="AU96" s="95">
        <f>'2 - SO 02 Odstranění náno...'!P118</f>
        <v>0</v>
      </c>
      <c r="AV96" s="94">
        <f>'2 - SO 02 Odstranění náno...'!J33</f>
        <v>0</v>
      </c>
      <c r="AW96" s="94">
        <f>'2 - SO 02 Odstranění náno...'!J34</f>
        <v>0</v>
      </c>
      <c r="AX96" s="94">
        <f>'2 - SO 02 Odstranění náno...'!J35</f>
        <v>0</v>
      </c>
      <c r="AY96" s="94">
        <f>'2 - SO 02 Odstranění náno...'!J36</f>
        <v>0</v>
      </c>
      <c r="AZ96" s="94">
        <f>'2 - SO 02 Odstranění náno...'!F33</f>
        <v>0</v>
      </c>
      <c r="BA96" s="94">
        <f>'2 - SO 02 Odstranění náno...'!F34</f>
        <v>0</v>
      </c>
      <c r="BB96" s="94">
        <f>'2 - SO 02 Odstranění náno...'!F35</f>
        <v>0</v>
      </c>
      <c r="BC96" s="94">
        <f>'2 - SO 02 Odstranění náno...'!F36</f>
        <v>0</v>
      </c>
      <c r="BD96" s="96">
        <f>'2 - SO 02 Odstranění náno...'!F37</f>
        <v>0</v>
      </c>
      <c r="BT96" s="97" t="s">
        <v>82</v>
      </c>
      <c r="BV96" s="97" t="s">
        <v>79</v>
      </c>
      <c r="BW96" s="97" t="s">
        <v>88</v>
      </c>
      <c r="BX96" s="97" t="s">
        <v>5</v>
      </c>
      <c r="CL96" s="97" t="s">
        <v>19</v>
      </c>
      <c r="CM96" s="97" t="s">
        <v>86</v>
      </c>
    </row>
    <row r="97" spans="1:91" s="6" customFormat="1" ht="16.5" customHeight="1" x14ac:dyDescent="0.2">
      <c r="A97" s="87" t="s">
        <v>81</v>
      </c>
      <c r="B97" s="88"/>
      <c r="C97" s="89"/>
      <c r="D97" s="291" t="s">
        <v>89</v>
      </c>
      <c r="E97" s="291"/>
      <c r="F97" s="291"/>
      <c r="G97" s="291"/>
      <c r="H97" s="291"/>
      <c r="I97" s="90"/>
      <c r="J97" s="291" t="s">
        <v>90</v>
      </c>
      <c r="K97" s="291"/>
      <c r="L97" s="291"/>
      <c r="M97" s="291"/>
      <c r="N97" s="291"/>
      <c r="O97" s="291"/>
      <c r="P97" s="291"/>
      <c r="Q97" s="291"/>
      <c r="R97" s="291"/>
      <c r="S97" s="291"/>
      <c r="T97" s="291"/>
      <c r="U97" s="291"/>
      <c r="V97" s="291"/>
      <c r="W97" s="291"/>
      <c r="X97" s="291"/>
      <c r="Y97" s="291"/>
      <c r="Z97" s="291"/>
      <c r="AA97" s="291"/>
      <c r="AB97" s="291"/>
      <c r="AC97" s="291"/>
      <c r="AD97" s="291"/>
      <c r="AE97" s="291"/>
      <c r="AF97" s="291"/>
      <c r="AG97" s="286">
        <f>'3 - VON Vedlejší a ostatn...'!J30</f>
        <v>0</v>
      </c>
      <c r="AH97" s="287"/>
      <c r="AI97" s="287"/>
      <c r="AJ97" s="287"/>
      <c r="AK97" s="287"/>
      <c r="AL97" s="287"/>
      <c r="AM97" s="287"/>
      <c r="AN97" s="286">
        <f>SUM(AG97,AT97)</f>
        <v>0</v>
      </c>
      <c r="AO97" s="287"/>
      <c r="AP97" s="287"/>
      <c r="AQ97" s="91" t="s">
        <v>84</v>
      </c>
      <c r="AR97" s="92"/>
      <c r="AS97" s="98">
        <v>0</v>
      </c>
      <c r="AT97" s="99">
        <f>ROUND(SUM(AV97:AW97),2)</f>
        <v>0</v>
      </c>
      <c r="AU97" s="100">
        <f>'3 - VON Vedlejší a ostatn...'!P126</f>
        <v>0</v>
      </c>
      <c r="AV97" s="99">
        <f>'3 - VON Vedlejší a ostatn...'!J33</f>
        <v>0</v>
      </c>
      <c r="AW97" s="99">
        <f>'3 - VON Vedlejší a ostatn...'!J34</f>
        <v>0</v>
      </c>
      <c r="AX97" s="99">
        <f>'3 - VON Vedlejší a ostatn...'!J35</f>
        <v>0</v>
      </c>
      <c r="AY97" s="99">
        <f>'3 - VON Vedlejší a ostatn...'!J36</f>
        <v>0</v>
      </c>
      <c r="AZ97" s="99">
        <f>'3 - VON Vedlejší a ostatn...'!F33</f>
        <v>0</v>
      </c>
      <c r="BA97" s="99">
        <f>'3 - VON Vedlejší a ostatn...'!F34</f>
        <v>0</v>
      </c>
      <c r="BB97" s="99">
        <f>'3 - VON Vedlejší a ostatn...'!F35</f>
        <v>0</v>
      </c>
      <c r="BC97" s="99">
        <f>'3 - VON Vedlejší a ostatn...'!F36</f>
        <v>0</v>
      </c>
      <c r="BD97" s="101">
        <f>'3 - VON Vedlejší a ostatn...'!F37</f>
        <v>0</v>
      </c>
      <c r="BT97" s="97" t="s">
        <v>82</v>
      </c>
      <c r="BV97" s="97" t="s">
        <v>79</v>
      </c>
      <c r="BW97" s="97" t="s">
        <v>91</v>
      </c>
      <c r="BX97" s="97" t="s">
        <v>5</v>
      </c>
      <c r="CL97" s="97" t="s">
        <v>19</v>
      </c>
      <c r="CM97" s="97" t="s">
        <v>86</v>
      </c>
    </row>
    <row r="98" spans="1:91" s="1" customFormat="1" ht="30" customHeight="1" x14ac:dyDescent="0.2">
      <c r="B98" s="33"/>
      <c r="C98" s="34"/>
      <c r="D98" s="34"/>
      <c r="E98" s="34"/>
      <c r="F98" s="34"/>
      <c r="G98" s="34"/>
      <c r="H98" s="34"/>
      <c r="I98" s="34"/>
      <c r="J98" s="34"/>
      <c r="K98" s="34"/>
      <c r="L98" s="34"/>
      <c r="M98" s="34"/>
      <c r="N98" s="34"/>
      <c r="O98" s="34"/>
      <c r="P98" s="34"/>
      <c r="Q98" s="34"/>
      <c r="R98" s="34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F98" s="34"/>
      <c r="AG98" s="34"/>
      <c r="AH98" s="34"/>
      <c r="AI98" s="34"/>
      <c r="AJ98" s="34"/>
      <c r="AK98" s="34"/>
      <c r="AL98" s="34"/>
      <c r="AM98" s="34"/>
      <c r="AN98" s="34"/>
      <c r="AO98" s="34"/>
      <c r="AP98" s="34"/>
      <c r="AQ98" s="34"/>
      <c r="AR98" s="37"/>
    </row>
    <row r="99" spans="1:91" s="1" customFormat="1" ht="6.95" customHeight="1" x14ac:dyDescent="0.2">
      <c r="B99" s="48"/>
      <c r="C99" s="49"/>
      <c r="D99" s="49"/>
      <c r="E99" s="49"/>
      <c r="F99" s="49"/>
      <c r="G99" s="49"/>
      <c r="H99" s="49"/>
      <c r="I99" s="49"/>
      <c r="J99" s="49"/>
      <c r="K99" s="49"/>
      <c r="L99" s="49"/>
      <c r="M99" s="49"/>
      <c r="N99" s="49"/>
      <c r="O99" s="49"/>
      <c r="P99" s="49"/>
      <c r="Q99" s="49"/>
      <c r="R99" s="49"/>
      <c r="S99" s="49"/>
      <c r="T99" s="49"/>
      <c r="U99" s="49"/>
      <c r="V99" s="49"/>
      <c r="W99" s="49"/>
      <c r="X99" s="49"/>
      <c r="Y99" s="49"/>
      <c r="Z99" s="49"/>
      <c r="AA99" s="49"/>
      <c r="AB99" s="49"/>
      <c r="AC99" s="49"/>
      <c r="AD99" s="49"/>
      <c r="AE99" s="49"/>
      <c r="AF99" s="49"/>
      <c r="AG99" s="49"/>
      <c r="AH99" s="49"/>
      <c r="AI99" s="49"/>
      <c r="AJ99" s="49"/>
      <c r="AK99" s="49"/>
      <c r="AL99" s="49"/>
      <c r="AM99" s="49"/>
      <c r="AN99" s="49"/>
      <c r="AO99" s="49"/>
      <c r="AP99" s="49"/>
      <c r="AQ99" s="49"/>
      <c r="AR99" s="37"/>
    </row>
  </sheetData>
  <mergeCells count="50">
    <mergeCell ref="D96:H96"/>
    <mergeCell ref="J96:AF96"/>
    <mergeCell ref="D97:H97"/>
    <mergeCell ref="J97:AF97"/>
    <mergeCell ref="AG94:AM94"/>
    <mergeCell ref="AN94:AP94"/>
    <mergeCell ref="C92:G92"/>
    <mergeCell ref="I92:AF92"/>
    <mergeCell ref="D95:H95"/>
    <mergeCell ref="J95:AF95"/>
    <mergeCell ref="AN95:AP95"/>
    <mergeCell ref="AG95:AM95"/>
    <mergeCell ref="AN96:AP96"/>
    <mergeCell ref="AG96:AM96"/>
    <mergeCell ref="AN97:AP97"/>
    <mergeCell ref="AG97:AM97"/>
    <mergeCell ref="L30:P30"/>
    <mergeCell ref="L31:P31"/>
    <mergeCell ref="L32:P32"/>
    <mergeCell ref="L33:P33"/>
    <mergeCell ref="AN92:AP92"/>
    <mergeCell ref="AG92:AM92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1 - SO 01 Odstranění náno...'!C2" display="/"/>
    <hyperlink ref="A96" location="'2 - SO 02 Odstranění náno...'!C2" display="/"/>
    <hyperlink ref="A97" location="'3 - VON Vedlejší a ostatn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B2:BM219"/>
  <sheetViews>
    <sheetView showGridLines="0" workbookViewId="0">
      <selection activeCell="W25" sqref="W25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85</v>
      </c>
    </row>
    <row r="3" spans="2:46" ht="6.95" customHeight="1" x14ac:dyDescent="0.2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 x14ac:dyDescent="0.2">
      <c r="B4" s="19"/>
      <c r="D4" s="106" t="s">
        <v>92</v>
      </c>
      <c r="L4" s="19"/>
      <c r="M4" s="107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08" t="s">
        <v>16</v>
      </c>
      <c r="L6" s="19"/>
    </row>
    <row r="7" spans="2:46" ht="16.5" customHeight="1" x14ac:dyDescent="0.2">
      <c r="B7" s="19"/>
      <c r="E7" s="292" t="str">
        <f>'Rekapitulace stavby'!K6</f>
        <v>Mrlina, Rašovice - Havransko, nánosy na bermách, ř.km 6,642 - 7,978</v>
      </c>
      <c r="F7" s="293"/>
      <c r="G7" s="293"/>
      <c r="H7" s="293"/>
      <c r="L7" s="19"/>
    </row>
    <row r="8" spans="2:46" s="1" customFormat="1" ht="12" customHeight="1" x14ac:dyDescent="0.2">
      <c r="B8" s="37"/>
      <c r="D8" s="108" t="s">
        <v>93</v>
      </c>
      <c r="I8" s="109"/>
      <c r="L8" s="37"/>
    </row>
    <row r="9" spans="2:46" s="1" customFormat="1" ht="36.950000000000003" customHeight="1" x14ac:dyDescent="0.2">
      <c r="B9" s="37"/>
      <c r="E9" s="294" t="s">
        <v>94</v>
      </c>
      <c r="F9" s="295"/>
      <c r="G9" s="295"/>
      <c r="H9" s="295"/>
      <c r="I9" s="109"/>
      <c r="L9" s="37"/>
    </row>
    <row r="10" spans="2:46" s="1" customFormat="1" ht="11.25" x14ac:dyDescent="0.2">
      <c r="B10" s="37"/>
      <c r="I10" s="109"/>
      <c r="L10" s="37"/>
    </row>
    <row r="11" spans="2:46" s="1" customFormat="1" ht="12" customHeight="1" x14ac:dyDescent="0.2">
      <c r="B11" s="37"/>
      <c r="D11" s="108" t="s">
        <v>18</v>
      </c>
      <c r="F11" s="110" t="s">
        <v>19</v>
      </c>
      <c r="I11" s="111" t="s">
        <v>20</v>
      </c>
      <c r="J11" s="110" t="s">
        <v>1</v>
      </c>
      <c r="L11" s="37"/>
    </row>
    <row r="12" spans="2:46" s="1" customFormat="1" ht="12" customHeight="1" x14ac:dyDescent="0.2">
      <c r="B12" s="37"/>
      <c r="D12" s="108" t="s">
        <v>22</v>
      </c>
      <c r="F12" s="110" t="s">
        <v>23</v>
      </c>
      <c r="I12" s="111" t="s">
        <v>24</v>
      </c>
      <c r="J12" s="112">
        <f>'Rekapitulace stavby'!AN8</f>
        <v>43656</v>
      </c>
      <c r="L12" s="37"/>
    </row>
    <row r="13" spans="2:46" s="1" customFormat="1" ht="10.9" customHeight="1" x14ac:dyDescent="0.2">
      <c r="B13" s="37"/>
      <c r="I13" s="109"/>
      <c r="L13" s="37"/>
    </row>
    <row r="14" spans="2:46" s="1" customFormat="1" ht="12" customHeight="1" x14ac:dyDescent="0.2">
      <c r="B14" s="37"/>
      <c r="D14" s="108" t="s">
        <v>25</v>
      </c>
      <c r="I14" s="111" t="s">
        <v>26</v>
      </c>
      <c r="J14" s="110" t="s">
        <v>1</v>
      </c>
      <c r="L14" s="37"/>
    </row>
    <row r="15" spans="2:46" s="1" customFormat="1" ht="18" customHeight="1" x14ac:dyDescent="0.2">
      <c r="B15" s="37"/>
      <c r="E15" s="110" t="s">
        <v>27</v>
      </c>
      <c r="I15" s="111" t="s">
        <v>28</v>
      </c>
      <c r="J15" s="110" t="s">
        <v>1</v>
      </c>
      <c r="L15" s="37"/>
    </row>
    <row r="16" spans="2:46" s="1" customFormat="1" ht="6.95" customHeight="1" x14ac:dyDescent="0.2">
      <c r="B16" s="37"/>
      <c r="I16" s="109"/>
      <c r="L16" s="37"/>
    </row>
    <row r="17" spans="2:12" s="1" customFormat="1" ht="12" customHeight="1" x14ac:dyDescent="0.2">
      <c r="B17" s="37"/>
      <c r="D17" s="108" t="s">
        <v>29</v>
      </c>
      <c r="I17" s="111" t="s">
        <v>26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296" t="str">
        <f>'Rekapitulace stavby'!E14</f>
        <v>Vyplň údaj</v>
      </c>
      <c r="F18" s="297"/>
      <c r="G18" s="297"/>
      <c r="H18" s="297"/>
      <c r="I18" s="111" t="s">
        <v>28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09"/>
      <c r="L19" s="37"/>
    </row>
    <row r="20" spans="2:12" s="1" customFormat="1" ht="12" customHeight="1" x14ac:dyDescent="0.2">
      <c r="B20" s="37"/>
      <c r="D20" s="108" t="s">
        <v>31</v>
      </c>
      <c r="I20" s="111" t="s">
        <v>26</v>
      </c>
      <c r="J20" s="110" t="s">
        <v>1</v>
      </c>
      <c r="L20" s="37"/>
    </row>
    <row r="21" spans="2:12" s="1" customFormat="1" ht="18" customHeight="1" x14ac:dyDescent="0.2">
      <c r="B21" s="37"/>
      <c r="E21" s="110" t="s">
        <v>32</v>
      </c>
      <c r="I21" s="111" t="s">
        <v>28</v>
      </c>
      <c r="J21" s="110" t="s">
        <v>1</v>
      </c>
      <c r="L21" s="37"/>
    </row>
    <row r="22" spans="2:12" s="1" customFormat="1" ht="6.95" customHeight="1" x14ac:dyDescent="0.2">
      <c r="B22" s="37"/>
      <c r="I22" s="109"/>
      <c r="L22" s="37"/>
    </row>
    <row r="23" spans="2:12" s="1" customFormat="1" ht="12" customHeight="1" x14ac:dyDescent="0.2">
      <c r="B23" s="37"/>
      <c r="D23" s="108" t="s">
        <v>34</v>
      </c>
      <c r="I23" s="111" t="s">
        <v>26</v>
      </c>
      <c r="J23" s="110" t="s">
        <v>1</v>
      </c>
      <c r="L23" s="37"/>
    </row>
    <row r="24" spans="2:12" s="1" customFormat="1" ht="18" customHeight="1" x14ac:dyDescent="0.2">
      <c r="B24" s="37"/>
      <c r="E24" s="110" t="s">
        <v>35</v>
      </c>
      <c r="I24" s="111" t="s">
        <v>28</v>
      </c>
      <c r="J24" s="110" t="s">
        <v>1</v>
      </c>
      <c r="L24" s="37"/>
    </row>
    <row r="25" spans="2:12" s="1" customFormat="1" ht="6.95" customHeight="1" x14ac:dyDescent="0.2">
      <c r="B25" s="37"/>
      <c r="I25" s="109"/>
      <c r="L25" s="37"/>
    </row>
    <row r="26" spans="2:12" s="1" customFormat="1" ht="12" customHeight="1" x14ac:dyDescent="0.2">
      <c r="B26" s="37"/>
      <c r="D26" s="108" t="s">
        <v>36</v>
      </c>
      <c r="I26" s="109"/>
      <c r="L26" s="37"/>
    </row>
    <row r="27" spans="2:12" s="7" customFormat="1" ht="63.75" customHeight="1" x14ac:dyDescent="0.2">
      <c r="B27" s="113"/>
      <c r="E27" s="298" t="s">
        <v>415</v>
      </c>
      <c r="F27" s="298"/>
      <c r="G27" s="298"/>
      <c r="H27" s="298"/>
      <c r="I27" s="114"/>
      <c r="L27" s="113"/>
    </row>
    <row r="28" spans="2:12" s="1" customFormat="1" ht="6.95" customHeight="1" x14ac:dyDescent="0.2">
      <c r="B28" s="37"/>
      <c r="I28" s="109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 x14ac:dyDescent="0.2">
      <c r="B30" s="37"/>
      <c r="D30" s="116" t="s">
        <v>37</v>
      </c>
      <c r="I30" s="109"/>
      <c r="J30" s="117">
        <f>ROUND(J121, 2)</f>
        <v>0</v>
      </c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 x14ac:dyDescent="0.2">
      <c r="B32" s="37"/>
      <c r="F32" s="118" t="s">
        <v>39</v>
      </c>
      <c r="I32" s="119" t="s">
        <v>38</v>
      </c>
      <c r="J32" s="118" t="s">
        <v>40</v>
      </c>
      <c r="L32" s="37"/>
    </row>
    <row r="33" spans="2:12" s="1" customFormat="1" ht="14.45" customHeight="1" x14ac:dyDescent="0.2">
      <c r="B33" s="37"/>
      <c r="D33" s="120" t="s">
        <v>41</v>
      </c>
      <c r="E33" s="108" t="s">
        <v>42</v>
      </c>
      <c r="F33" s="121">
        <f>ROUND((SUM(BE121:BE218)),  2)</f>
        <v>0</v>
      </c>
      <c r="I33" s="122">
        <v>0.21</v>
      </c>
      <c r="J33" s="121">
        <f>ROUND(((SUM(BE121:BE218))*I33),  2)</f>
        <v>0</v>
      </c>
      <c r="L33" s="37"/>
    </row>
    <row r="34" spans="2:12" s="1" customFormat="1" ht="14.45" customHeight="1" x14ac:dyDescent="0.2">
      <c r="B34" s="37"/>
      <c r="E34" s="108" t="s">
        <v>43</v>
      </c>
      <c r="F34" s="121">
        <f>ROUND((SUM(BF121:BF218)),  2)</f>
        <v>0</v>
      </c>
      <c r="I34" s="122">
        <v>0.15</v>
      </c>
      <c r="J34" s="121">
        <f>ROUND(((SUM(BF121:BF218))*I34),  2)</f>
        <v>0</v>
      </c>
      <c r="L34" s="37"/>
    </row>
    <row r="35" spans="2:12" s="1" customFormat="1" ht="14.45" hidden="1" customHeight="1" x14ac:dyDescent="0.2">
      <c r="B35" s="37"/>
      <c r="E35" s="108" t="s">
        <v>44</v>
      </c>
      <c r="F35" s="121">
        <f>ROUND((SUM(BG121:BG218)),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 x14ac:dyDescent="0.2">
      <c r="B36" s="37"/>
      <c r="E36" s="108" t="s">
        <v>45</v>
      </c>
      <c r="F36" s="121">
        <f>ROUND((SUM(BH121:BH218)),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 x14ac:dyDescent="0.2">
      <c r="B37" s="37"/>
      <c r="E37" s="108" t="s">
        <v>46</v>
      </c>
      <c r="F37" s="121">
        <f>ROUND((SUM(BI121:BI218)),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 x14ac:dyDescent="0.2">
      <c r="B38" s="37"/>
      <c r="I38" s="109"/>
      <c r="L38" s="37"/>
    </row>
    <row r="39" spans="2:12" s="1" customFormat="1" ht="25.35" customHeight="1" x14ac:dyDescent="0.2">
      <c r="B39" s="37"/>
      <c r="C39" s="123"/>
      <c r="D39" s="124" t="s">
        <v>47</v>
      </c>
      <c r="E39" s="125"/>
      <c r="F39" s="125"/>
      <c r="G39" s="126" t="s">
        <v>48</v>
      </c>
      <c r="H39" s="127" t="s">
        <v>49</v>
      </c>
      <c r="I39" s="128"/>
      <c r="J39" s="129">
        <f>SUM(J30:J37)</f>
        <v>0</v>
      </c>
      <c r="K39" s="130"/>
      <c r="L39" s="37"/>
    </row>
    <row r="40" spans="2:12" s="1" customFormat="1" ht="14.45" customHeight="1" x14ac:dyDescent="0.2">
      <c r="B40" s="37"/>
      <c r="I40" s="109"/>
      <c r="L40" s="37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1" t="s">
        <v>50</v>
      </c>
      <c r="E50" s="132"/>
      <c r="F50" s="132"/>
      <c r="G50" s="131" t="s">
        <v>51</v>
      </c>
      <c r="H50" s="132"/>
      <c r="I50" s="133"/>
      <c r="J50" s="132"/>
      <c r="K50" s="132"/>
      <c r="L50" s="37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7"/>
      <c r="D61" s="134" t="s">
        <v>52</v>
      </c>
      <c r="E61" s="135"/>
      <c r="F61" s="136" t="s">
        <v>53</v>
      </c>
      <c r="G61" s="134" t="s">
        <v>52</v>
      </c>
      <c r="H61" s="135"/>
      <c r="I61" s="137"/>
      <c r="J61" s="138" t="s">
        <v>53</v>
      </c>
      <c r="K61" s="135"/>
      <c r="L61" s="37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7"/>
      <c r="D65" s="131" t="s">
        <v>54</v>
      </c>
      <c r="E65" s="132"/>
      <c r="F65" s="132"/>
      <c r="G65" s="131" t="s">
        <v>55</v>
      </c>
      <c r="H65" s="132"/>
      <c r="I65" s="133"/>
      <c r="J65" s="132"/>
      <c r="K65" s="132"/>
      <c r="L65" s="37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7"/>
      <c r="D76" s="134" t="s">
        <v>52</v>
      </c>
      <c r="E76" s="135"/>
      <c r="F76" s="136" t="s">
        <v>53</v>
      </c>
      <c r="G76" s="134" t="s">
        <v>52</v>
      </c>
      <c r="H76" s="135"/>
      <c r="I76" s="137"/>
      <c r="J76" s="138" t="s">
        <v>53</v>
      </c>
      <c r="K76" s="135"/>
      <c r="L76" s="37"/>
    </row>
    <row r="77" spans="2:12" s="1" customFormat="1" ht="14.45" customHeight="1" x14ac:dyDescent="0.2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 x14ac:dyDescent="0.2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 x14ac:dyDescent="0.2">
      <c r="B82" s="33"/>
      <c r="C82" s="22" t="s">
        <v>95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 x14ac:dyDescent="0.2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299" t="str">
        <f>E7</f>
        <v>Mrlina, Rašovice - Havransko, nánosy na bermách, ř.km 6,642 - 7,978</v>
      </c>
      <c r="F85" s="300"/>
      <c r="G85" s="300"/>
      <c r="H85" s="300"/>
      <c r="I85" s="109"/>
      <c r="J85" s="34"/>
      <c r="K85" s="34"/>
      <c r="L85" s="37"/>
    </row>
    <row r="86" spans="2:47" s="1" customFormat="1" ht="12" customHeight="1" x14ac:dyDescent="0.2">
      <c r="B86" s="33"/>
      <c r="C86" s="28" t="s">
        <v>93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271" t="str">
        <f>E9</f>
        <v>1 - SO 01 Odstranění nánosů na bermách ř. km 6,642 -7,978</v>
      </c>
      <c r="F87" s="301"/>
      <c r="G87" s="301"/>
      <c r="H87" s="301"/>
      <c r="I87" s="109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 x14ac:dyDescent="0.2">
      <c r="B89" s="33"/>
      <c r="C89" s="28" t="s">
        <v>22</v>
      </c>
      <c r="D89" s="34"/>
      <c r="E89" s="34"/>
      <c r="F89" s="26" t="str">
        <f>F12</f>
        <v>Budiměřice, Chleby, Vestec</v>
      </c>
      <c r="G89" s="34"/>
      <c r="H89" s="34"/>
      <c r="I89" s="111" t="s">
        <v>24</v>
      </c>
      <c r="J89" s="60">
        <f>IF(J12="","",J12)</f>
        <v>43656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58.15" customHeight="1" x14ac:dyDescent="0.2">
      <c r="B91" s="33"/>
      <c r="C91" s="28" t="s">
        <v>25</v>
      </c>
      <c r="D91" s="34"/>
      <c r="E91" s="34"/>
      <c r="F91" s="26" t="str">
        <f>E15</f>
        <v>Povodí Labe,státní podnik,Víta Nejedlého 951,HK3</v>
      </c>
      <c r="G91" s="34"/>
      <c r="H91" s="34"/>
      <c r="I91" s="111" t="s">
        <v>31</v>
      </c>
      <c r="J91" s="31" t="str">
        <f>E21</f>
        <v>Multiaqua s.r.o.,Veverkova 1343, Hradec Králové 2</v>
      </c>
      <c r="K91" s="34"/>
      <c r="L91" s="37"/>
    </row>
    <row r="92" spans="2:47" s="1" customFormat="1" ht="15.2" customHeight="1" x14ac:dyDescent="0.2">
      <c r="B92" s="33"/>
      <c r="C92" s="28" t="s">
        <v>29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>Ing. Šárka Volfová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 x14ac:dyDescent="0.2">
      <c r="B94" s="33"/>
      <c r="C94" s="145" t="s">
        <v>96</v>
      </c>
      <c r="D94" s="146"/>
      <c r="E94" s="146"/>
      <c r="F94" s="146"/>
      <c r="G94" s="146"/>
      <c r="H94" s="146"/>
      <c r="I94" s="147"/>
      <c r="J94" s="148" t="s">
        <v>97</v>
      </c>
      <c r="K94" s="146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 x14ac:dyDescent="0.2">
      <c r="B96" s="33"/>
      <c r="C96" s="149" t="s">
        <v>98</v>
      </c>
      <c r="D96" s="34"/>
      <c r="E96" s="34"/>
      <c r="F96" s="34"/>
      <c r="G96" s="34"/>
      <c r="H96" s="34"/>
      <c r="I96" s="109"/>
      <c r="J96" s="78">
        <f>J121</f>
        <v>0</v>
      </c>
      <c r="K96" s="34"/>
      <c r="L96" s="37"/>
      <c r="AU96" s="16" t="s">
        <v>99</v>
      </c>
    </row>
    <row r="97" spans="2:12" s="8" customFormat="1" ht="24.95" customHeight="1" x14ac:dyDescent="0.2">
      <c r="B97" s="150"/>
      <c r="C97" s="151"/>
      <c r="D97" s="152" t="s">
        <v>100</v>
      </c>
      <c r="E97" s="153"/>
      <c r="F97" s="153"/>
      <c r="G97" s="153"/>
      <c r="H97" s="153"/>
      <c r="I97" s="154"/>
      <c r="J97" s="155">
        <f>J122</f>
        <v>0</v>
      </c>
      <c r="K97" s="151"/>
      <c r="L97" s="156"/>
    </row>
    <row r="98" spans="2:12" s="9" customFormat="1" ht="19.899999999999999" customHeight="1" x14ac:dyDescent="0.2">
      <c r="B98" s="157"/>
      <c r="C98" s="158"/>
      <c r="D98" s="159" t="s">
        <v>101</v>
      </c>
      <c r="E98" s="160"/>
      <c r="F98" s="160"/>
      <c r="G98" s="160"/>
      <c r="H98" s="160"/>
      <c r="I98" s="161"/>
      <c r="J98" s="162">
        <f>J123</f>
        <v>0</v>
      </c>
      <c r="K98" s="158"/>
      <c r="L98" s="163"/>
    </row>
    <row r="99" spans="2:12" s="9" customFormat="1" ht="19.899999999999999" customHeight="1" x14ac:dyDescent="0.2">
      <c r="B99" s="157"/>
      <c r="C99" s="158"/>
      <c r="D99" s="159" t="s">
        <v>102</v>
      </c>
      <c r="E99" s="160"/>
      <c r="F99" s="160"/>
      <c r="G99" s="160"/>
      <c r="H99" s="160"/>
      <c r="I99" s="161"/>
      <c r="J99" s="162">
        <f>J207</f>
        <v>0</v>
      </c>
      <c r="K99" s="158"/>
      <c r="L99" s="163"/>
    </row>
    <row r="100" spans="2:12" s="9" customFormat="1" ht="19.899999999999999" customHeight="1" x14ac:dyDescent="0.2">
      <c r="B100" s="157"/>
      <c r="C100" s="158"/>
      <c r="D100" s="159" t="s">
        <v>103</v>
      </c>
      <c r="E100" s="160"/>
      <c r="F100" s="160"/>
      <c r="G100" s="160"/>
      <c r="H100" s="160"/>
      <c r="I100" s="161"/>
      <c r="J100" s="162">
        <f>J212</f>
        <v>0</v>
      </c>
      <c r="K100" s="158"/>
      <c r="L100" s="163"/>
    </row>
    <row r="101" spans="2:12" s="8" customFormat="1" ht="24.95" customHeight="1" x14ac:dyDescent="0.2">
      <c r="B101" s="150"/>
      <c r="C101" s="151"/>
      <c r="D101" s="152" t="s">
        <v>104</v>
      </c>
      <c r="E101" s="153"/>
      <c r="F101" s="153"/>
      <c r="G101" s="153"/>
      <c r="H101" s="153"/>
      <c r="I101" s="154"/>
      <c r="J101" s="155">
        <f>J215</f>
        <v>0</v>
      </c>
      <c r="K101" s="151"/>
      <c r="L101" s="156"/>
    </row>
    <row r="102" spans="2:12" s="1" customFormat="1" ht="21.75" customHeight="1" x14ac:dyDescent="0.2">
      <c r="B102" s="33"/>
      <c r="C102" s="34"/>
      <c r="D102" s="34"/>
      <c r="E102" s="34"/>
      <c r="F102" s="34"/>
      <c r="G102" s="34"/>
      <c r="H102" s="34"/>
      <c r="I102" s="109"/>
      <c r="J102" s="34"/>
      <c r="K102" s="34"/>
      <c r="L102" s="37"/>
    </row>
    <row r="103" spans="2:12" s="1" customFormat="1" ht="6.95" customHeight="1" x14ac:dyDescent="0.2">
      <c r="B103" s="48"/>
      <c r="C103" s="49"/>
      <c r="D103" s="49"/>
      <c r="E103" s="49"/>
      <c r="F103" s="49"/>
      <c r="G103" s="49"/>
      <c r="H103" s="49"/>
      <c r="I103" s="141"/>
      <c r="J103" s="49"/>
      <c r="K103" s="49"/>
      <c r="L103" s="37"/>
    </row>
    <row r="107" spans="2:12" s="1" customFormat="1" ht="6.95" customHeight="1" x14ac:dyDescent="0.2">
      <c r="B107" s="50"/>
      <c r="C107" s="51"/>
      <c r="D107" s="51"/>
      <c r="E107" s="51"/>
      <c r="F107" s="51"/>
      <c r="G107" s="51"/>
      <c r="H107" s="51"/>
      <c r="I107" s="144"/>
      <c r="J107" s="51"/>
      <c r="K107" s="51"/>
      <c r="L107" s="37"/>
    </row>
    <row r="108" spans="2:12" s="1" customFormat="1" ht="24.95" customHeight="1" x14ac:dyDescent="0.2">
      <c r="B108" s="33"/>
      <c r="C108" s="22" t="s">
        <v>105</v>
      </c>
      <c r="D108" s="34"/>
      <c r="E108" s="34"/>
      <c r="F108" s="34"/>
      <c r="G108" s="34"/>
      <c r="H108" s="34"/>
      <c r="I108" s="109"/>
      <c r="J108" s="34"/>
      <c r="K108" s="34"/>
      <c r="L108" s="37"/>
    </row>
    <row r="109" spans="2:12" s="1" customFormat="1" ht="6.95" customHeight="1" x14ac:dyDescent="0.2">
      <c r="B109" s="33"/>
      <c r="C109" s="34"/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12" customHeight="1" x14ac:dyDescent="0.2">
      <c r="B110" s="33"/>
      <c r="C110" s="28" t="s">
        <v>16</v>
      </c>
      <c r="D110" s="34"/>
      <c r="E110" s="34"/>
      <c r="F110" s="34"/>
      <c r="G110" s="34"/>
      <c r="H110" s="34"/>
      <c r="I110" s="109"/>
      <c r="J110" s="34"/>
      <c r="K110" s="34"/>
      <c r="L110" s="37"/>
    </row>
    <row r="111" spans="2:12" s="1" customFormat="1" ht="16.5" customHeight="1" x14ac:dyDescent="0.2">
      <c r="B111" s="33"/>
      <c r="C111" s="34"/>
      <c r="D111" s="34"/>
      <c r="E111" s="299" t="str">
        <f>E7</f>
        <v>Mrlina, Rašovice - Havransko, nánosy na bermách, ř.km 6,642 - 7,978</v>
      </c>
      <c r="F111" s="300"/>
      <c r="G111" s="300"/>
      <c r="H111" s="300"/>
      <c r="I111" s="109"/>
      <c r="J111" s="34"/>
      <c r="K111" s="34"/>
      <c r="L111" s="37"/>
    </row>
    <row r="112" spans="2:12" s="1" customFormat="1" ht="12" customHeight="1" x14ac:dyDescent="0.2">
      <c r="B112" s="33"/>
      <c r="C112" s="28" t="s">
        <v>93</v>
      </c>
      <c r="D112" s="34"/>
      <c r="E112" s="34"/>
      <c r="F112" s="34"/>
      <c r="G112" s="34"/>
      <c r="H112" s="34"/>
      <c r="I112" s="109"/>
      <c r="J112" s="34"/>
      <c r="K112" s="34"/>
      <c r="L112" s="37"/>
    </row>
    <row r="113" spans="2:65" s="1" customFormat="1" ht="16.5" customHeight="1" x14ac:dyDescent="0.2">
      <c r="B113" s="33"/>
      <c r="C113" s="34"/>
      <c r="D113" s="34"/>
      <c r="E113" s="271" t="str">
        <f>E9</f>
        <v>1 - SO 01 Odstranění nánosů na bermách ř. km 6,642 -7,978</v>
      </c>
      <c r="F113" s="301"/>
      <c r="G113" s="301"/>
      <c r="H113" s="301"/>
      <c r="I113" s="109"/>
      <c r="J113" s="34"/>
      <c r="K113" s="34"/>
      <c r="L113" s="37"/>
    </row>
    <row r="114" spans="2:65" s="1" customFormat="1" ht="6.95" customHeight="1" x14ac:dyDescent="0.2">
      <c r="B114" s="33"/>
      <c r="C114" s="34"/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5" s="1" customFormat="1" ht="12" customHeight="1" x14ac:dyDescent="0.2">
      <c r="B115" s="33"/>
      <c r="C115" s="28" t="s">
        <v>22</v>
      </c>
      <c r="D115" s="34"/>
      <c r="E115" s="34"/>
      <c r="F115" s="26" t="str">
        <f>F12</f>
        <v>Budiměřice, Chleby, Vestec</v>
      </c>
      <c r="G115" s="34"/>
      <c r="H115" s="34"/>
      <c r="I115" s="111" t="s">
        <v>24</v>
      </c>
      <c r="J115" s="60">
        <f>IF(J12="","",J12)</f>
        <v>43656</v>
      </c>
      <c r="K115" s="34"/>
      <c r="L115" s="37"/>
    </row>
    <row r="116" spans="2:65" s="1" customFormat="1" ht="6.95" customHeight="1" x14ac:dyDescent="0.2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" customFormat="1" ht="58.15" customHeight="1" x14ac:dyDescent="0.2">
      <c r="B117" s="33"/>
      <c r="C117" s="28" t="s">
        <v>25</v>
      </c>
      <c r="D117" s="34"/>
      <c r="E117" s="34"/>
      <c r="F117" s="26" t="str">
        <f>E15</f>
        <v>Povodí Labe,státní podnik,Víta Nejedlého 951,HK3</v>
      </c>
      <c r="G117" s="34"/>
      <c r="H117" s="34"/>
      <c r="I117" s="111" t="s">
        <v>31</v>
      </c>
      <c r="J117" s="31" t="str">
        <f>E21</f>
        <v>Multiaqua s.r.o.,Veverkova 1343, Hradec Králové 2</v>
      </c>
      <c r="K117" s="34"/>
      <c r="L117" s="37"/>
    </row>
    <row r="118" spans="2:65" s="1" customFormat="1" ht="15.2" customHeight="1" x14ac:dyDescent="0.2">
      <c r="B118" s="33"/>
      <c r="C118" s="28" t="s">
        <v>29</v>
      </c>
      <c r="D118" s="34"/>
      <c r="E118" s="34"/>
      <c r="F118" s="26" t="str">
        <f>IF(E18="","",E18)</f>
        <v>Vyplň údaj</v>
      </c>
      <c r="G118" s="34"/>
      <c r="H118" s="34"/>
      <c r="I118" s="111" t="s">
        <v>34</v>
      </c>
      <c r="J118" s="31" t="str">
        <f>E24</f>
        <v>Ing. Šárka Volfová</v>
      </c>
      <c r="K118" s="34"/>
      <c r="L118" s="37"/>
    </row>
    <row r="119" spans="2:65" s="1" customFormat="1" ht="10.35" customHeight="1" x14ac:dyDescent="0.2">
      <c r="B119" s="33"/>
      <c r="C119" s="34"/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5" s="10" customFormat="1" ht="29.25" customHeight="1" x14ac:dyDescent="0.2">
      <c r="B120" s="164"/>
      <c r="C120" s="165" t="s">
        <v>106</v>
      </c>
      <c r="D120" s="166" t="s">
        <v>62</v>
      </c>
      <c r="E120" s="166" t="s">
        <v>58</v>
      </c>
      <c r="F120" s="166" t="s">
        <v>59</v>
      </c>
      <c r="G120" s="166" t="s">
        <v>107</v>
      </c>
      <c r="H120" s="166" t="s">
        <v>108</v>
      </c>
      <c r="I120" s="167" t="s">
        <v>109</v>
      </c>
      <c r="J120" s="166" t="s">
        <v>97</v>
      </c>
      <c r="K120" s="168" t="s">
        <v>110</v>
      </c>
      <c r="L120" s="169"/>
      <c r="M120" s="69" t="s">
        <v>1</v>
      </c>
      <c r="N120" s="70" t="s">
        <v>41</v>
      </c>
      <c r="O120" s="70" t="s">
        <v>111</v>
      </c>
      <c r="P120" s="70" t="s">
        <v>112</v>
      </c>
      <c r="Q120" s="70" t="s">
        <v>113</v>
      </c>
      <c r="R120" s="70" t="s">
        <v>114</v>
      </c>
      <c r="S120" s="70" t="s">
        <v>115</v>
      </c>
      <c r="T120" s="71" t="s">
        <v>116</v>
      </c>
    </row>
    <row r="121" spans="2:65" s="1" customFormat="1" ht="22.9" customHeight="1" x14ac:dyDescent="0.25">
      <c r="B121" s="33"/>
      <c r="C121" s="76" t="s">
        <v>117</v>
      </c>
      <c r="D121" s="34"/>
      <c r="E121" s="34"/>
      <c r="F121" s="34"/>
      <c r="G121" s="34"/>
      <c r="H121" s="34"/>
      <c r="I121" s="109"/>
      <c r="J121" s="170">
        <f>BK121</f>
        <v>0</v>
      </c>
      <c r="K121" s="34"/>
      <c r="L121" s="37"/>
      <c r="M121" s="72"/>
      <c r="N121" s="73"/>
      <c r="O121" s="73"/>
      <c r="P121" s="171">
        <f>P122+P215</f>
        <v>0</v>
      </c>
      <c r="Q121" s="73"/>
      <c r="R121" s="171">
        <f>R122+R215</f>
        <v>0.252855</v>
      </c>
      <c r="S121" s="73"/>
      <c r="T121" s="172">
        <f>T122+T215</f>
        <v>0</v>
      </c>
      <c r="AT121" s="16" t="s">
        <v>76</v>
      </c>
      <c r="AU121" s="16" t="s">
        <v>99</v>
      </c>
      <c r="BK121" s="173">
        <f>BK122+BK215</f>
        <v>0</v>
      </c>
    </row>
    <row r="122" spans="2:65" s="11" customFormat="1" ht="25.9" customHeight="1" x14ac:dyDescent="0.2">
      <c r="B122" s="174"/>
      <c r="C122" s="175"/>
      <c r="D122" s="176" t="s">
        <v>76</v>
      </c>
      <c r="E122" s="177" t="s">
        <v>118</v>
      </c>
      <c r="F122" s="177" t="s">
        <v>119</v>
      </c>
      <c r="G122" s="175"/>
      <c r="H122" s="175"/>
      <c r="I122" s="178"/>
      <c r="J122" s="179">
        <f>BK122</f>
        <v>0</v>
      </c>
      <c r="K122" s="175"/>
      <c r="L122" s="180"/>
      <c r="M122" s="181"/>
      <c r="N122" s="182"/>
      <c r="O122" s="182"/>
      <c r="P122" s="183">
        <f>P123+P207+P212</f>
        <v>0</v>
      </c>
      <c r="Q122" s="182"/>
      <c r="R122" s="183">
        <f>R123+R207+R212</f>
        <v>0.252855</v>
      </c>
      <c r="S122" s="182"/>
      <c r="T122" s="184">
        <f>T123+T207+T212</f>
        <v>0</v>
      </c>
      <c r="AR122" s="185" t="s">
        <v>82</v>
      </c>
      <c r="AT122" s="186" t="s">
        <v>76</v>
      </c>
      <c r="AU122" s="186" t="s">
        <v>77</v>
      </c>
      <c r="AY122" s="185" t="s">
        <v>120</v>
      </c>
      <c r="BK122" s="187">
        <f>BK123+BK207+BK212</f>
        <v>0</v>
      </c>
    </row>
    <row r="123" spans="2:65" s="11" customFormat="1" ht="22.9" customHeight="1" x14ac:dyDescent="0.2">
      <c r="B123" s="174"/>
      <c r="C123" s="175"/>
      <c r="D123" s="176" t="s">
        <v>76</v>
      </c>
      <c r="E123" s="188" t="s">
        <v>82</v>
      </c>
      <c r="F123" s="188" t="s">
        <v>121</v>
      </c>
      <c r="G123" s="175"/>
      <c r="H123" s="175"/>
      <c r="I123" s="178"/>
      <c r="J123" s="189">
        <f>BK123</f>
        <v>0</v>
      </c>
      <c r="K123" s="175"/>
      <c r="L123" s="180"/>
      <c r="M123" s="181"/>
      <c r="N123" s="182"/>
      <c r="O123" s="182"/>
      <c r="P123" s="183">
        <f>SUM(P124:P206)</f>
        <v>0</v>
      </c>
      <c r="Q123" s="182"/>
      <c r="R123" s="183">
        <f>SUM(R124:R206)</f>
        <v>0.252855</v>
      </c>
      <c r="S123" s="182"/>
      <c r="T123" s="184">
        <f>SUM(T124:T206)</f>
        <v>0</v>
      </c>
      <c r="AR123" s="185" t="s">
        <v>82</v>
      </c>
      <c r="AT123" s="186" t="s">
        <v>76</v>
      </c>
      <c r="AU123" s="186" t="s">
        <v>82</v>
      </c>
      <c r="AY123" s="185" t="s">
        <v>120</v>
      </c>
      <c r="BK123" s="187">
        <f>SUM(BK124:BK206)</f>
        <v>0</v>
      </c>
    </row>
    <row r="124" spans="2:65" s="1" customFormat="1" ht="24" customHeight="1" x14ac:dyDescent="0.2">
      <c r="B124" s="33"/>
      <c r="C124" s="190" t="s">
        <v>82</v>
      </c>
      <c r="D124" s="190" t="s">
        <v>122</v>
      </c>
      <c r="E124" s="191" t="s">
        <v>123</v>
      </c>
      <c r="F124" s="192" t="s">
        <v>124</v>
      </c>
      <c r="G124" s="193" t="s">
        <v>125</v>
      </c>
      <c r="H124" s="194">
        <v>2.363</v>
      </c>
      <c r="I124" s="195"/>
      <c r="J124" s="196">
        <f>ROUND(I124*H124,2)</f>
        <v>0</v>
      </c>
      <c r="K124" s="192" t="s">
        <v>126</v>
      </c>
      <c r="L124" s="37"/>
      <c r="M124" s="197" t="s">
        <v>1</v>
      </c>
      <c r="N124" s="198" t="s">
        <v>42</v>
      </c>
      <c r="O124" s="65"/>
      <c r="P124" s="199">
        <f>O124*H124</f>
        <v>0</v>
      </c>
      <c r="Q124" s="199">
        <v>0</v>
      </c>
      <c r="R124" s="199">
        <f>Q124*H124</f>
        <v>0</v>
      </c>
      <c r="S124" s="199">
        <v>0</v>
      </c>
      <c r="T124" s="200">
        <f>S124*H124</f>
        <v>0</v>
      </c>
      <c r="AR124" s="201" t="s">
        <v>127</v>
      </c>
      <c r="AT124" s="201" t="s">
        <v>122</v>
      </c>
      <c r="AU124" s="201" t="s">
        <v>86</v>
      </c>
      <c r="AY124" s="16" t="s">
        <v>120</v>
      </c>
      <c r="BE124" s="202">
        <f>IF(N124="základní",J124,0)</f>
        <v>0</v>
      </c>
      <c r="BF124" s="202">
        <f>IF(N124="snížená",J124,0)</f>
        <v>0</v>
      </c>
      <c r="BG124" s="202">
        <f>IF(N124="zákl. přenesená",J124,0)</f>
        <v>0</v>
      </c>
      <c r="BH124" s="202">
        <f>IF(N124="sníž. přenesená",J124,0)</f>
        <v>0</v>
      </c>
      <c r="BI124" s="202">
        <f>IF(N124="nulová",J124,0)</f>
        <v>0</v>
      </c>
      <c r="BJ124" s="16" t="s">
        <v>82</v>
      </c>
      <c r="BK124" s="202">
        <f>ROUND(I124*H124,2)</f>
        <v>0</v>
      </c>
      <c r="BL124" s="16" t="s">
        <v>127</v>
      </c>
      <c r="BM124" s="201" t="s">
        <v>128</v>
      </c>
    </row>
    <row r="125" spans="2:65" s="1" customFormat="1" ht="19.5" x14ac:dyDescent="0.2">
      <c r="B125" s="33"/>
      <c r="C125" s="34"/>
      <c r="D125" s="203" t="s">
        <v>129</v>
      </c>
      <c r="E125" s="34"/>
      <c r="F125" s="204" t="s">
        <v>130</v>
      </c>
      <c r="G125" s="34"/>
      <c r="H125" s="34"/>
      <c r="I125" s="109"/>
      <c r="J125" s="34"/>
      <c r="K125" s="34"/>
      <c r="L125" s="37"/>
      <c r="M125" s="205"/>
      <c r="N125" s="65"/>
      <c r="O125" s="65"/>
      <c r="P125" s="65"/>
      <c r="Q125" s="65"/>
      <c r="R125" s="65"/>
      <c r="S125" s="65"/>
      <c r="T125" s="66"/>
      <c r="AT125" s="16" t="s">
        <v>129</v>
      </c>
      <c r="AU125" s="16" t="s">
        <v>86</v>
      </c>
    </row>
    <row r="126" spans="2:65" s="12" customFormat="1" ht="11.25" x14ac:dyDescent="0.2">
      <c r="B126" s="206"/>
      <c r="C126" s="207"/>
      <c r="D126" s="203" t="s">
        <v>131</v>
      </c>
      <c r="E126" s="208" t="s">
        <v>1</v>
      </c>
      <c r="F126" s="209" t="s">
        <v>132</v>
      </c>
      <c r="G126" s="207"/>
      <c r="H126" s="210">
        <v>2.363</v>
      </c>
      <c r="I126" s="211"/>
      <c r="J126" s="207"/>
      <c r="K126" s="207"/>
      <c r="L126" s="212"/>
      <c r="M126" s="213"/>
      <c r="N126" s="214"/>
      <c r="O126" s="214"/>
      <c r="P126" s="214"/>
      <c r="Q126" s="214"/>
      <c r="R126" s="214"/>
      <c r="S126" s="214"/>
      <c r="T126" s="215"/>
      <c r="AT126" s="216" t="s">
        <v>131</v>
      </c>
      <c r="AU126" s="216" t="s">
        <v>86</v>
      </c>
      <c r="AV126" s="12" t="s">
        <v>86</v>
      </c>
      <c r="AW126" s="12" t="s">
        <v>33</v>
      </c>
      <c r="AX126" s="12" t="s">
        <v>82</v>
      </c>
      <c r="AY126" s="216" t="s">
        <v>120</v>
      </c>
    </row>
    <row r="127" spans="2:65" s="1" customFormat="1" ht="24" customHeight="1" x14ac:dyDescent="0.2">
      <c r="B127" s="33"/>
      <c r="C127" s="190" t="s">
        <v>86</v>
      </c>
      <c r="D127" s="190" t="s">
        <v>122</v>
      </c>
      <c r="E127" s="191" t="s">
        <v>133</v>
      </c>
      <c r="F127" s="192" t="s">
        <v>134</v>
      </c>
      <c r="G127" s="193" t="s">
        <v>125</v>
      </c>
      <c r="H127" s="194">
        <v>0.26300000000000001</v>
      </c>
      <c r="I127" s="195"/>
      <c r="J127" s="196">
        <f>ROUND(I127*H127,2)</f>
        <v>0</v>
      </c>
      <c r="K127" s="192" t="s">
        <v>126</v>
      </c>
      <c r="L127" s="37"/>
      <c r="M127" s="197" t="s">
        <v>1</v>
      </c>
      <c r="N127" s="198" t="s">
        <v>42</v>
      </c>
      <c r="O127" s="65"/>
      <c r="P127" s="199">
        <f>O127*H127</f>
        <v>0</v>
      </c>
      <c r="Q127" s="199">
        <v>0</v>
      </c>
      <c r="R127" s="199">
        <f>Q127*H127</f>
        <v>0</v>
      </c>
      <c r="S127" s="199">
        <v>0</v>
      </c>
      <c r="T127" s="200">
        <f>S127*H127</f>
        <v>0</v>
      </c>
      <c r="AR127" s="201" t="s">
        <v>127</v>
      </c>
      <c r="AT127" s="201" t="s">
        <v>122</v>
      </c>
      <c r="AU127" s="201" t="s">
        <v>86</v>
      </c>
      <c r="AY127" s="16" t="s">
        <v>120</v>
      </c>
      <c r="BE127" s="202">
        <f>IF(N127="základní",J127,0)</f>
        <v>0</v>
      </c>
      <c r="BF127" s="202">
        <f>IF(N127="snížená",J127,0)</f>
        <v>0</v>
      </c>
      <c r="BG127" s="202">
        <f>IF(N127="zákl. přenesená",J127,0)</f>
        <v>0</v>
      </c>
      <c r="BH127" s="202">
        <f>IF(N127="sníž. přenesená",J127,0)</f>
        <v>0</v>
      </c>
      <c r="BI127" s="202">
        <f>IF(N127="nulová",J127,0)</f>
        <v>0</v>
      </c>
      <c r="BJ127" s="16" t="s">
        <v>82</v>
      </c>
      <c r="BK127" s="202">
        <f>ROUND(I127*H127,2)</f>
        <v>0</v>
      </c>
      <c r="BL127" s="16" t="s">
        <v>127</v>
      </c>
      <c r="BM127" s="201" t="s">
        <v>135</v>
      </c>
    </row>
    <row r="128" spans="2:65" s="1" customFormat="1" ht="19.5" x14ac:dyDescent="0.2">
      <c r="B128" s="33"/>
      <c r="C128" s="34"/>
      <c r="D128" s="203" t="s">
        <v>129</v>
      </c>
      <c r="E128" s="34"/>
      <c r="F128" s="204" t="s">
        <v>136</v>
      </c>
      <c r="G128" s="34"/>
      <c r="H128" s="34"/>
      <c r="I128" s="109"/>
      <c r="J128" s="34"/>
      <c r="K128" s="34"/>
      <c r="L128" s="37"/>
      <c r="M128" s="205"/>
      <c r="N128" s="65"/>
      <c r="O128" s="65"/>
      <c r="P128" s="65"/>
      <c r="Q128" s="65"/>
      <c r="R128" s="65"/>
      <c r="S128" s="65"/>
      <c r="T128" s="66"/>
      <c r="AT128" s="16" t="s">
        <v>129</v>
      </c>
      <c r="AU128" s="16" t="s">
        <v>86</v>
      </c>
    </row>
    <row r="129" spans="2:65" s="12" customFormat="1" ht="11.25" x14ac:dyDescent="0.2">
      <c r="B129" s="206"/>
      <c r="C129" s="207"/>
      <c r="D129" s="203" t="s">
        <v>131</v>
      </c>
      <c r="E129" s="208" t="s">
        <v>1</v>
      </c>
      <c r="F129" s="209" t="s">
        <v>137</v>
      </c>
      <c r="G129" s="207"/>
      <c r="H129" s="210">
        <v>0.26300000000000001</v>
      </c>
      <c r="I129" s="211"/>
      <c r="J129" s="207"/>
      <c r="K129" s="207"/>
      <c r="L129" s="212"/>
      <c r="M129" s="213"/>
      <c r="N129" s="214"/>
      <c r="O129" s="214"/>
      <c r="P129" s="214"/>
      <c r="Q129" s="214"/>
      <c r="R129" s="214"/>
      <c r="S129" s="214"/>
      <c r="T129" s="215"/>
      <c r="AT129" s="216" t="s">
        <v>131</v>
      </c>
      <c r="AU129" s="216" t="s">
        <v>86</v>
      </c>
      <c r="AV129" s="12" t="s">
        <v>86</v>
      </c>
      <c r="AW129" s="12" t="s">
        <v>33</v>
      </c>
      <c r="AX129" s="12" t="s">
        <v>82</v>
      </c>
      <c r="AY129" s="216" t="s">
        <v>120</v>
      </c>
    </row>
    <row r="130" spans="2:65" s="1" customFormat="1" ht="24" customHeight="1" x14ac:dyDescent="0.2">
      <c r="B130" s="33"/>
      <c r="C130" s="190" t="s">
        <v>89</v>
      </c>
      <c r="D130" s="190" t="s">
        <v>122</v>
      </c>
      <c r="E130" s="191" t="s">
        <v>138</v>
      </c>
      <c r="F130" s="192" t="s">
        <v>139</v>
      </c>
      <c r="G130" s="193" t="s">
        <v>140</v>
      </c>
      <c r="H130" s="194">
        <v>150</v>
      </c>
      <c r="I130" s="195"/>
      <c r="J130" s="196">
        <f>ROUND(I130*H130,2)</f>
        <v>0</v>
      </c>
      <c r="K130" s="192" t="s">
        <v>126</v>
      </c>
      <c r="L130" s="37"/>
      <c r="M130" s="197" t="s">
        <v>1</v>
      </c>
      <c r="N130" s="198" t="s">
        <v>42</v>
      </c>
      <c r="O130" s="65"/>
      <c r="P130" s="199">
        <f>O130*H130</f>
        <v>0</v>
      </c>
      <c r="Q130" s="199">
        <v>0</v>
      </c>
      <c r="R130" s="199">
        <f>Q130*H130</f>
        <v>0</v>
      </c>
      <c r="S130" s="199">
        <v>0</v>
      </c>
      <c r="T130" s="200">
        <f>S130*H130</f>
        <v>0</v>
      </c>
      <c r="AR130" s="201" t="s">
        <v>127</v>
      </c>
      <c r="AT130" s="201" t="s">
        <v>122</v>
      </c>
      <c r="AU130" s="201" t="s">
        <v>86</v>
      </c>
      <c r="AY130" s="16" t="s">
        <v>120</v>
      </c>
      <c r="BE130" s="202">
        <f>IF(N130="základní",J130,0)</f>
        <v>0</v>
      </c>
      <c r="BF130" s="202">
        <f>IF(N130="snížená",J130,0)</f>
        <v>0</v>
      </c>
      <c r="BG130" s="202">
        <f>IF(N130="zákl. přenesená",J130,0)</f>
        <v>0</v>
      </c>
      <c r="BH130" s="202">
        <f>IF(N130="sníž. přenesená",J130,0)</f>
        <v>0</v>
      </c>
      <c r="BI130" s="202">
        <f>IF(N130="nulová",J130,0)</f>
        <v>0</v>
      </c>
      <c r="BJ130" s="16" t="s">
        <v>82</v>
      </c>
      <c r="BK130" s="202">
        <f>ROUND(I130*H130,2)</f>
        <v>0</v>
      </c>
      <c r="BL130" s="16" t="s">
        <v>127</v>
      </c>
      <c r="BM130" s="201" t="s">
        <v>141</v>
      </c>
    </row>
    <row r="131" spans="2:65" s="1" customFormat="1" ht="19.5" x14ac:dyDescent="0.2">
      <c r="B131" s="33"/>
      <c r="C131" s="34"/>
      <c r="D131" s="203" t="s">
        <v>129</v>
      </c>
      <c r="E131" s="34"/>
      <c r="F131" s="204" t="s">
        <v>142</v>
      </c>
      <c r="G131" s="34"/>
      <c r="H131" s="34"/>
      <c r="I131" s="109"/>
      <c r="J131" s="34"/>
      <c r="K131" s="34"/>
      <c r="L131" s="37"/>
      <c r="M131" s="205"/>
      <c r="N131" s="65"/>
      <c r="O131" s="65"/>
      <c r="P131" s="65"/>
      <c r="Q131" s="65"/>
      <c r="R131" s="65"/>
      <c r="S131" s="65"/>
      <c r="T131" s="66"/>
      <c r="AT131" s="16" t="s">
        <v>129</v>
      </c>
      <c r="AU131" s="16" t="s">
        <v>86</v>
      </c>
    </row>
    <row r="132" spans="2:65" s="12" customFormat="1" ht="11.25" x14ac:dyDescent="0.2">
      <c r="B132" s="206"/>
      <c r="C132" s="207"/>
      <c r="D132" s="203" t="s">
        <v>131</v>
      </c>
      <c r="E132" s="208" t="s">
        <v>1</v>
      </c>
      <c r="F132" s="209" t="s">
        <v>143</v>
      </c>
      <c r="G132" s="207"/>
      <c r="H132" s="210">
        <v>150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131</v>
      </c>
      <c r="AU132" s="216" t="s">
        <v>86</v>
      </c>
      <c r="AV132" s="12" t="s">
        <v>86</v>
      </c>
      <c r="AW132" s="12" t="s">
        <v>33</v>
      </c>
      <c r="AX132" s="12" t="s">
        <v>82</v>
      </c>
      <c r="AY132" s="216" t="s">
        <v>120</v>
      </c>
    </row>
    <row r="133" spans="2:65" s="1" customFormat="1" ht="24" customHeight="1" x14ac:dyDescent="0.2">
      <c r="B133" s="33"/>
      <c r="C133" s="190" t="s">
        <v>127</v>
      </c>
      <c r="D133" s="190" t="s">
        <v>122</v>
      </c>
      <c r="E133" s="191" t="s">
        <v>144</v>
      </c>
      <c r="F133" s="192" t="s">
        <v>145</v>
      </c>
      <c r="G133" s="193" t="s">
        <v>146</v>
      </c>
      <c r="H133" s="194">
        <v>1</v>
      </c>
      <c r="I133" s="195"/>
      <c r="J133" s="196">
        <f>ROUND(I133*H133,2)</f>
        <v>0</v>
      </c>
      <c r="K133" s="192" t="s">
        <v>1</v>
      </c>
      <c r="L133" s="37"/>
      <c r="M133" s="197" t="s">
        <v>1</v>
      </c>
      <c r="N133" s="198" t="s">
        <v>42</v>
      </c>
      <c r="O133" s="65"/>
      <c r="P133" s="199">
        <f>O133*H133</f>
        <v>0</v>
      </c>
      <c r="Q133" s="199">
        <v>0</v>
      </c>
      <c r="R133" s="199">
        <f>Q133*H133</f>
        <v>0</v>
      </c>
      <c r="S133" s="199">
        <v>0</v>
      </c>
      <c r="T133" s="200">
        <f>S133*H133</f>
        <v>0</v>
      </c>
      <c r="AR133" s="201" t="s">
        <v>127</v>
      </c>
      <c r="AT133" s="201" t="s">
        <v>122</v>
      </c>
      <c r="AU133" s="201" t="s">
        <v>86</v>
      </c>
      <c r="AY133" s="16" t="s">
        <v>120</v>
      </c>
      <c r="BE133" s="202">
        <f>IF(N133="základní",J133,0)</f>
        <v>0</v>
      </c>
      <c r="BF133" s="202">
        <f>IF(N133="snížená",J133,0)</f>
        <v>0</v>
      </c>
      <c r="BG133" s="202">
        <f>IF(N133="zákl. přenesená",J133,0)</f>
        <v>0</v>
      </c>
      <c r="BH133" s="202">
        <f>IF(N133="sníž. přenesená",J133,0)</f>
        <v>0</v>
      </c>
      <c r="BI133" s="202">
        <f>IF(N133="nulová",J133,0)</f>
        <v>0</v>
      </c>
      <c r="BJ133" s="16" t="s">
        <v>82</v>
      </c>
      <c r="BK133" s="202">
        <f>ROUND(I133*H133,2)</f>
        <v>0</v>
      </c>
      <c r="BL133" s="16" t="s">
        <v>127</v>
      </c>
      <c r="BM133" s="201" t="s">
        <v>147</v>
      </c>
    </row>
    <row r="134" spans="2:65" s="12" customFormat="1" ht="11.25" x14ac:dyDescent="0.2">
      <c r="B134" s="206"/>
      <c r="C134" s="207"/>
      <c r="D134" s="203" t="s">
        <v>131</v>
      </c>
      <c r="E134" s="208" t="s">
        <v>1</v>
      </c>
      <c r="F134" s="209" t="s">
        <v>148</v>
      </c>
      <c r="G134" s="207"/>
      <c r="H134" s="210">
        <v>1</v>
      </c>
      <c r="I134" s="211"/>
      <c r="J134" s="207"/>
      <c r="K134" s="207"/>
      <c r="L134" s="212"/>
      <c r="M134" s="213"/>
      <c r="N134" s="214"/>
      <c r="O134" s="214"/>
      <c r="P134" s="214"/>
      <c r="Q134" s="214"/>
      <c r="R134" s="214"/>
      <c r="S134" s="214"/>
      <c r="T134" s="215"/>
      <c r="AT134" s="216" t="s">
        <v>131</v>
      </c>
      <c r="AU134" s="216" t="s">
        <v>86</v>
      </c>
      <c r="AV134" s="12" t="s">
        <v>86</v>
      </c>
      <c r="AW134" s="12" t="s">
        <v>33</v>
      </c>
      <c r="AX134" s="12" t="s">
        <v>82</v>
      </c>
      <c r="AY134" s="216" t="s">
        <v>120</v>
      </c>
    </row>
    <row r="135" spans="2:65" s="1" customFormat="1" ht="16.5" customHeight="1" x14ac:dyDescent="0.2">
      <c r="B135" s="33"/>
      <c r="C135" s="190" t="s">
        <v>149</v>
      </c>
      <c r="D135" s="190" t="s">
        <v>122</v>
      </c>
      <c r="E135" s="191" t="s">
        <v>150</v>
      </c>
      <c r="F135" s="192" t="s">
        <v>151</v>
      </c>
      <c r="G135" s="193" t="s">
        <v>152</v>
      </c>
      <c r="H135" s="194">
        <v>10</v>
      </c>
      <c r="I135" s="195"/>
      <c r="J135" s="196">
        <f>ROUND(I135*H135,2)</f>
        <v>0</v>
      </c>
      <c r="K135" s="192" t="s">
        <v>126</v>
      </c>
      <c r="L135" s="37"/>
      <c r="M135" s="197" t="s">
        <v>1</v>
      </c>
      <c r="N135" s="198" t="s">
        <v>42</v>
      </c>
      <c r="O135" s="65"/>
      <c r="P135" s="199">
        <f>O135*H135</f>
        <v>0</v>
      </c>
      <c r="Q135" s="199">
        <v>0</v>
      </c>
      <c r="R135" s="199">
        <f>Q135*H135</f>
        <v>0</v>
      </c>
      <c r="S135" s="199">
        <v>0</v>
      </c>
      <c r="T135" s="200">
        <f>S135*H135</f>
        <v>0</v>
      </c>
      <c r="AR135" s="201" t="s">
        <v>127</v>
      </c>
      <c r="AT135" s="201" t="s">
        <v>122</v>
      </c>
      <c r="AU135" s="201" t="s">
        <v>86</v>
      </c>
      <c r="AY135" s="16" t="s">
        <v>120</v>
      </c>
      <c r="BE135" s="202">
        <f>IF(N135="základní",J135,0)</f>
        <v>0</v>
      </c>
      <c r="BF135" s="202">
        <f>IF(N135="snížená",J135,0)</f>
        <v>0</v>
      </c>
      <c r="BG135" s="202">
        <f>IF(N135="zákl. přenesená",J135,0)</f>
        <v>0</v>
      </c>
      <c r="BH135" s="202">
        <f>IF(N135="sníž. přenesená",J135,0)</f>
        <v>0</v>
      </c>
      <c r="BI135" s="202">
        <f>IF(N135="nulová",J135,0)</f>
        <v>0</v>
      </c>
      <c r="BJ135" s="16" t="s">
        <v>82</v>
      </c>
      <c r="BK135" s="202">
        <f>ROUND(I135*H135,2)</f>
        <v>0</v>
      </c>
      <c r="BL135" s="16" t="s">
        <v>127</v>
      </c>
      <c r="BM135" s="201" t="s">
        <v>153</v>
      </c>
    </row>
    <row r="136" spans="2:65" s="1" customFormat="1" ht="19.5" x14ac:dyDescent="0.2">
      <c r="B136" s="33"/>
      <c r="C136" s="34"/>
      <c r="D136" s="203" t="s">
        <v>129</v>
      </c>
      <c r="E136" s="34"/>
      <c r="F136" s="204" t="s">
        <v>154</v>
      </c>
      <c r="G136" s="34"/>
      <c r="H136" s="34"/>
      <c r="I136" s="109"/>
      <c r="J136" s="34"/>
      <c r="K136" s="34"/>
      <c r="L136" s="37"/>
      <c r="M136" s="205"/>
      <c r="N136" s="65"/>
      <c r="O136" s="65"/>
      <c r="P136" s="65"/>
      <c r="Q136" s="65"/>
      <c r="R136" s="65"/>
      <c r="S136" s="65"/>
      <c r="T136" s="66"/>
      <c r="AT136" s="16" t="s">
        <v>129</v>
      </c>
      <c r="AU136" s="16" t="s">
        <v>86</v>
      </c>
    </row>
    <row r="137" spans="2:65" s="12" customFormat="1" ht="11.25" x14ac:dyDescent="0.2">
      <c r="B137" s="206"/>
      <c r="C137" s="207"/>
      <c r="D137" s="203" t="s">
        <v>131</v>
      </c>
      <c r="E137" s="208" t="s">
        <v>1</v>
      </c>
      <c r="F137" s="209" t="s">
        <v>155</v>
      </c>
      <c r="G137" s="207"/>
      <c r="H137" s="210">
        <v>10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131</v>
      </c>
      <c r="AU137" s="216" t="s">
        <v>86</v>
      </c>
      <c r="AV137" s="12" t="s">
        <v>86</v>
      </c>
      <c r="AW137" s="12" t="s">
        <v>33</v>
      </c>
      <c r="AX137" s="12" t="s">
        <v>82</v>
      </c>
      <c r="AY137" s="216" t="s">
        <v>120</v>
      </c>
    </row>
    <row r="138" spans="2:65" s="1" customFormat="1" ht="24" customHeight="1" x14ac:dyDescent="0.2">
      <c r="B138" s="33"/>
      <c r="C138" s="190" t="s">
        <v>156</v>
      </c>
      <c r="D138" s="190" t="s">
        <v>122</v>
      </c>
      <c r="E138" s="191" t="s">
        <v>157</v>
      </c>
      <c r="F138" s="192" t="s">
        <v>158</v>
      </c>
      <c r="G138" s="193" t="s">
        <v>140</v>
      </c>
      <c r="H138" s="194">
        <v>0.502</v>
      </c>
      <c r="I138" s="195"/>
      <c r="J138" s="196">
        <f>ROUND(I138*H138,2)</f>
        <v>0</v>
      </c>
      <c r="K138" s="192" t="s">
        <v>126</v>
      </c>
      <c r="L138" s="37"/>
      <c r="M138" s="197" t="s">
        <v>1</v>
      </c>
      <c r="N138" s="198" t="s">
        <v>42</v>
      </c>
      <c r="O138" s="65"/>
      <c r="P138" s="199">
        <f>O138*H138</f>
        <v>0</v>
      </c>
      <c r="Q138" s="199">
        <v>0</v>
      </c>
      <c r="R138" s="199">
        <f>Q138*H138</f>
        <v>0</v>
      </c>
      <c r="S138" s="199">
        <v>0</v>
      </c>
      <c r="T138" s="200">
        <f>S138*H138</f>
        <v>0</v>
      </c>
      <c r="AR138" s="201" t="s">
        <v>127</v>
      </c>
      <c r="AT138" s="201" t="s">
        <v>122</v>
      </c>
      <c r="AU138" s="201" t="s">
        <v>86</v>
      </c>
      <c r="AY138" s="16" t="s">
        <v>120</v>
      </c>
      <c r="BE138" s="202">
        <f>IF(N138="základní",J138,0)</f>
        <v>0</v>
      </c>
      <c r="BF138" s="202">
        <f>IF(N138="snížená",J138,0)</f>
        <v>0</v>
      </c>
      <c r="BG138" s="202">
        <f>IF(N138="zákl. přenesená",J138,0)</f>
        <v>0</v>
      </c>
      <c r="BH138" s="202">
        <f>IF(N138="sníž. přenesená",J138,0)</f>
        <v>0</v>
      </c>
      <c r="BI138" s="202">
        <f>IF(N138="nulová",J138,0)</f>
        <v>0</v>
      </c>
      <c r="BJ138" s="16" t="s">
        <v>82</v>
      </c>
      <c r="BK138" s="202">
        <f>ROUND(I138*H138,2)</f>
        <v>0</v>
      </c>
      <c r="BL138" s="16" t="s">
        <v>127</v>
      </c>
      <c r="BM138" s="201" t="s">
        <v>159</v>
      </c>
    </row>
    <row r="139" spans="2:65" s="1" customFormat="1" ht="19.5" x14ac:dyDescent="0.2">
      <c r="B139" s="33"/>
      <c r="C139" s="34"/>
      <c r="D139" s="203" t="s">
        <v>129</v>
      </c>
      <c r="E139" s="34"/>
      <c r="F139" s="204" t="s">
        <v>160</v>
      </c>
      <c r="G139" s="34"/>
      <c r="H139" s="34"/>
      <c r="I139" s="109"/>
      <c r="J139" s="34"/>
      <c r="K139" s="34"/>
      <c r="L139" s="37"/>
      <c r="M139" s="205"/>
      <c r="N139" s="65"/>
      <c r="O139" s="65"/>
      <c r="P139" s="65"/>
      <c r="Q139" s="65"/>
      <c r="R139" s="65"/>
      <c r="S139" s="65"/>
      <c r="T139" s="66"/>
      <c r="AT139" s="16" t="s">
        <v>129</v>
      </c>
      <c r="AU139" s="16" t="s">
        <v>86</v>
      </c>
    </row>
    <row r="140" spans="2:65" s="12" customFormat="1" ht="11.25" x14ac:dyDescent="0.2">
      <c r="B140" s="206"/>
      <c r="C140" s="207"/>
      <c r="D140" s="203" t="s">
        <v>131</v>
      </c>
      <c r="E140" s="208" t="s">
        <v>1</v>
      </c>
      <c r="F140" s="209" t="s">
        <v>161</v>
      </c>
      <c r="G140" s="207"/>
      <c r="H140" s="210">
        <v>0.502</v>
      </c>
      <c r="I140" s="211"/>
      <c r="J140" s="207"/>
      <c r="K140" s="207"/>
      <c r="L140" s="212"/>
      <c r="M140" s="213"/>
      <c r="N140" s="214"/>
      <c r="O140" s="214"/>
      <c r="P140" s="214"/>
      <c r="Q140" s="214"/>
      <c r="R140" s="214"/>
      <c r="S140" s="214"/>
      <c r="T140" s="215"/>
      <c r="AT140" s="216" t="s">
        <v>131</v>
      </c>
      <c r="AU140" s="216" t="s">
        <v>86</v>
      </c>
      <c r="AV140" s="12" t="s">
        <v>86</v>
      </c>
      <c r="AW140" s="12" t="s">
        <v>33</v>
      </c>
      <c r="AX140" s="12" t="s">
        <v>82</v>
      </c>
      <c r="AY140" s="216" t="s">
        <v>120</v>
      </c>
    </row>
    <row r="141" spans="2:65" s="1" customFormat="1" ht="24" customHeight="1" x14ac:dyDescent="0.2">
      <c r="B141" s="33"/>
      <c r="C141" s="190" t="s">
        <v>162</v>
      </c>
      <c r="D141" s="190" t="s">
        <v>122</v>
      </c>
      <c r="E141" s="191" t="s">
        <v>163</v>
      </c>
      <c r="F141" s="192" t="s">
        <v>164</v>
      </c>
      <c r="G141" s="193" t="s">
        <v>140</v>
      </c>
      <c r="H141" s="194">
        <v>0.502</v>
      </c>
      <c r="I141" s="195"/>
      <c r="J141" s="196">
        <f>ROUND(I141*H141,2)</f>
        <v>0</v>
      </c>
      <c r="K141" s="192" t="s">
        <v>1</v>
      </c>
      <c r="L141" s="37"/>
      <c r="M141" s="197" t="s">
        <v>1</v>
      </c>
      <c r="N141" s="198" t="s">
        <v>42</v>
      </c>
      <c r="O141" s="65"/>
      <c r="P141" s="199">
        <f>O141*H141</f>
        <v>0</v>
      </c>
      <c r="Q141" s="199">
        <v>0</v>
      </c>
      <c r="R141" s="199">
        <f>Q141*H141</f>
        <v>0</v>
      </c>
      <c r="S141" s="199">
        <v>0</v>
      </c>
      <c r="T141" s="200">
        <f>S141*H141</f>
        <v>0</v>
      </c>
      <c r="AR141" s="201" t="s">
        <v>127</v>
      </c>
      <c r="AT141" s="201" t="s">
        <v>122</v>
      </c>
      <c r="AU141" s="201" t="s">
        <v>86</v>
      </c>
      <c r="AY141" s="16" t="s">
        <v>120</v>
      </c>
      <c r="BE141" s="202">
        <f>IF(N141="základní",J141,0)</f>
        <v>0</v>
      </c>
      <c r="BF141" s="202">
        <f>IF(N141="snížená",J141,0)</f>
        <v>0</v>
      </c>
      <c r="BG141" s="202">
        <f>IF(N141="zákl. přenesená",J141,0)</f>
        <v>0</v>
      </c>
      <c r="BH141" s="202">
        <f>IF(N141="sníž. přenesená",J141,0)</f>
        <v>0</v>
      </c>
      <c r="BI141" s="202">
        <f>IF(N141="nulová",J141,0)</f>
        <v>0</v>
      </c>
      <c r="BJ141" s="16" t="s">
        <v>82</v>
      </c>
      <c r="BK141" s="202">
        <f>ROUND(I141*H141,2)</f>
        <v>0</v>
      </c>
      <c r="BL141" s="16" t="s">
        <v>127</v>
      </c>
      <c r="BM141" s="201" t="s">
        <v>165</v>
      </c>
    </row>
    <row r="142" spans="2:65" s="1" customFormat="1" ht="19.5" x14ac:dyDescent="0.2">
      <c r="B142" s="33"/>
      <c r="C142" s="34"/>
      <c r="D142" s="203" t="s">
        <v>129</v>
      </c>
      <c r="E142" s="34"/>
      <c r="F142" s="204" t="s">
        <v>166</v>
      </c>
      <c r="G142" s="34"/>
      <c r="H142" s="34"/>
      <c r="I142" s="109"/>
      <c r="J142" s="34"/>
      <c r="K142" s="34"/>
      <c r="L142" s="37"/>
      <c r="M142" s="205"/>
      <c r="N142" s="65"/>
      <c r="O142" s="65"/>
      <c r="P142" s="65"/>
      <c r="Q142" s="65"/>
      <c r="R142" s="65"/>
      <c r="S142" s="65"/>
      <c r="T142" s="66"/>
      <c r="AT142" s="16" t="s">
        <v>129</v>
      </c>
      <c r="AU142" s="16" t="s">
        <v>86</v>
      </c>
    </row>
    <row r="143" spans="2:65" s="12" customFormat="1" ht="22.5" x14ac:dyDescent="0.2">
      <c r="B143" s="206"/>
      <c r="C143" s="207"/>
      <c r="D143" s="203" t="s">
        <v>131</v>
      </c>
      <c r="E143" s="208" t="s">
        <v>1</v>
      </c>
      <c r="F143" s="209" t="s">
        <v>167</v>
      </c>
      <c r="G143" s="207"/>
      <c r="H143" s="210">
        <v>0.502</v>
      </c>
      <c r="I143" s="211"/>
      <c r="J143" s="207"/>
      <c r="K143" s="207"/>
      <c r="L143" s="212"/>
      <c r="M143" s="213"/>
      <c r="N143" s="214"/>
      <c r="O143" s="214"/>
      <c r="P143" s="214"/>
      <c r="Q143" s="214"/>
      <c r="R143" s="214"/>
      <c r="S143" s="214"/>
      <c r="T143" s="215"/>
      <c r="AT143" s="216" t="s">
        <v>131</v>
      </c>
      <c r="AU143" s="216" t="s">
        <v>86</v>
      </c>
      <c r="AV143" s="12" t="s">
        <v>86</v>
      </c>
      <c r="AW143" s="12" t="s">
        <v>33</v>
      </c>
      <c r="AX143" s="12" t="s">
        <v>82</v>
      </c>
      <c r="AY143" s="216" t="s">
        <v>120</v>
      </c>
    </row>
    <row r="144" spans="2:65" s="1" customFormat="1" ht="24" customHeight="1" x14ac:dyDescent="0.2">
      <c r="B144" s="33"/>
      <c r="C144" s="190" t="s">
        <v>168</v>
      </c>
      <c r="D144" s="190" t="s">
        <v>122</v>
      </c>
      <c r="E144" s="191" t="s">
        <v>169</v>
      </c>
      <c r="F144" s="192" t="s">
        <v>170</v>
      </c>
      <c r="G144" s="193" t="s">
        <v>171</v>
      </c>
      <c r="H144" s="194">
        <v>4071</v>
      </c>
      <c r="I144" s="195"/>
      <c r="J144" s="196">
        <f>ROUND(I144*H144,2)</f>
        <v>0</v>
      </c>
      <c r="K144" s="192" t="s">
        <v>126</v>
      </c>
      <c r="L144" s="37"/>
      <c r="M144" s="197" t="s">
        <v>1</v>
      </c>
      <c r="N144" s="198" t="s">
        <v>42</v>
      </c>
      <c r="O144" s="65"/>
      <c r="P144" s="199">
        <f>O144*H144</f>
        <v>0</v>
      </c>
      <c r="Q144" s="199">
        <v>0</v>
      </c>
      <c r="R144" s="199">
        <f>Q144*H144</f>
        <v>0</v>
      </c>
      <c r="S144" s="199">
        <v>0</v>
      </c>
      <c r="T144" s="200">
        <f>S144*H144</f>
        <v>0</v>
      </c>
      <c r="AR144" s="201" t="s">
        <v>127</v>
      </c>
      <c r="AT144" s="201" t="s">
        <v>122</v>
      </c>
      <c r="AU144" s="201" t="s">
        <v>86</v>
      </c>
      <c r="AY144" s="16" t="s">
        <v>120</v>
      </c>
      <c r="BE144" s="202">
        <f>IF(N144="základní",J144,0)</f>
        <v>0</v>
      </c>
      <c r="BF144" s="202">
        <f>IF(N144="snížená",J144,0)</f>
        <v>0</v>
      </c>
      <c r="BG144" s="202">
        <f>IF(N144="zákl. přenesená",J144,0)</f>
        <v>0</v>
      </c>
      <c r="BH144" s="202">
        <f>IF(N144="sníž. přenesená",J144,0)</f>
        <v>0</v>
      </c>
      <c r="BI144" s="202">
        <f>IF(N144="nulová",J144,0)</f>
        <v>0</v>
      </c>
      <c r="BJ144" s="16" t="s">
        <v>82</v>
      </c>
      <c r="BK144" s="202">
        <f>ROUND(I144*H144,2)</f>
        <v>0</v>
      </c>
      <c r="BL144" s="16" t="s">
        <v>127</v>
      </c>
      <c r="BM144" s="201" t="s">
        <v>172</v>
      </c>
    </row>
    <row r="145" spans="2:65" s="1" customFormat="1" ht="29.25" x14ac:dyDescent="0.2">
      <c r="B145" s="33"/>
      <c r="C145" s="34"/>
      <c r="D145" s="203" t="s">
        <v>129</v>
      </c>
      <c r="E145" s="34"/>
      <c r="F145" s="204" t="s">
        <v>173</v>
      </c>
      <c r="G145" s="34"/>
      <c r="H145" s="34"/>
      <c r="I145" s="109"/>
      <c r="J145" s="34"/>
      <c r="K145" s="34"/>
      <c r="L145" s="37"/>
      <c r="M145" s="205"/>
      <c r="N145" s="65"/>
      <c r="O145" s="65"/>
      <c r="P145" s="65"/>
      <c r="Q145" s="65"/>
      <c r="R145" s="65"/>
      <c r="S145" s="65"/>
      <c r="T145" s="66"/>
      <c r="AT145" s="16" t="s">
        <v>129</v>
      </c>
      <c r="AU145" s="16" t="s">
        <v>86</v>
      </c>
    </row>
    <row r="146" spans="2:65" s="13" customFormat="1" ht="11.25" x14ac:dyDescent="0.2">
      <c r="B146" s="217"/>
      <c r="C146" s="218"/>
      <c r="D146" s="203" t="s">
        <v>131</v>
      </c>
      <c r="E146" s="219" t="s">
        <v>1</v>
      </c>
      <c r="F146" s="220" t="s">
        <v>174</v>
      </c>
      <c r="G146" s="218"/>
      <c r="H146" s="219" t="s">
        <v>1</v>
      </c>
      <c r="I146" s="221"/>
      <c r="J146" s="218"/>
      <c r="K146" s="218"/>
      <c r="L146" s="222"/>
      <c r="M146" s="223"/>
      <c r="N146" s="224"/>
      <c r="O146" s="224"/>
      <c r="P146" s="224"/>
      <c r="Q146" s="224"/>
      <c r="R146" s="224"/>
      <c r="S146" s="224"/>
      <c r="T146" s="225"/>
      <c r="AT146" s="226" t="s">
        <v>131</v>
      </c>
      <c r="AU146" s="226" t="s">
        <v>86</v>
      </c>
      <c r="AV146" s="13" t="s">
        <v>82</v>
      </c>
      <c r="AW146" s="13" t="s">
        <v>33</v>
      </c>
      <c r="AX146" s="13" t="s">
        <v>77</v>
      </c>
      <c r="AY146" s="226" t="s">
        <v>120</v>
      </c>
    </row>
    <row r="147" spans="2:65" s="12" customFormat="1" ht="11.25" x14ac:dyDescent="0.2">
      <c r="B147" s="206"/>
      <c r="C147" s="207"/>
      <c r="D147" s="203" t="s">
        <v>131</v>
      </c>
      <c r="E147" s="208" t="s">
        <v>1</v>
      </c>
      <c r="F147" s="209" t="s">
        <v>175</v>
      </c>
      <c r="G147" s="207"/>
      <c r="H147" s="210">
        <v>4071</v>
      </c>
      <c r="I147" s="211"/>
      <c r="J147" s="207"/>
      <c r="K147" s="207"/>
      <c r="L147" s="212"/>
      <c r="M147" s="213"/>
      <c r="N147" s="214"/>
      <c r="O147" s="214"/>
      <c r="P147" s="214"/>
      <c r="Q147" s="214"/>
      <c r="R147" s="214"/>
      <c r="S147" s="214"/>
      <c r="T147" s="215"/>
      <c r="AT147" s="216" t="s">
        <v>131</v>
      </c>
      <c r="AU147" s="216" t="s">
        <v>86</v>
      </c>
      <c r="AV147" s="12" t="s">
        <v>86</v>
      </c>
      <c r="AW147" s="12" t="s">
        <v>33</v>
      </c>
      <c r="AX147" s="12" t="s">
        <v>82</v>
      </c>
      <c r="AY147" s="216" t="s">
        <v>120</v>
      </c>
    </row>
    <row r="148" spans="2:65" s="1" customFormat="1" ht="24" customHeight="1" x14ac:dyDescent="0.2">
      <c r="B148" s="33"/>
      <c r="C148" s="190" t="s">
        <v>176</v>
      </c>
      <c r="D148" s="190" t="s">
        <v>122</v>
      </c>
      <c r="E148" s="191" t="s">
        <v>177</v>
      </c>
      <c r="F148" s="192" t="s">
        <v>178</v>
      </c>
      <c r="G148" s="193" t="s">
        <v>171</v>
      </c>
      <c r="H148" s="194">
        <v>36</v>
      </c>
      <c r="I148" s="195"/>
      <c r="J148" s="196">
        <f>ROUND(I148*H148,2)</f>
        <v>0</v>
      </c>
      <c r="K148" s="192" t="s">
        <v>126</v>
      </c>
      <c r="L148" s="37"/>
      <c r="M148" s="197" t="s">
        <v>1</v>
      </c>
      <c r="N148" s="198" t="s">
        <v>42</v>
      </c>
      <c r="O148" s="65"/>
      <c r="P148" s="199">
        <f>O148*H148</f>
        <v>0</v>
      </c>
      <c r="Q148" s="199">
        <v>0</v>
      </c>
      <c r="R148" s="199">
        <f>Q148*H148</f>
        <v>0</v>
      </c>
      <c r="S148" s="199">
        <v>0</v>
      </c>
      <c r="T148" s="200">
        <f>S148*H148</f>
        <v>0</v>
      </c>
      <c r="AR148" s="201" t="s">
        <v>127</v>
      </c>
      <c r="AT148" s="201" t="s">
        <v>122</v>
      </c>
      <c r="AU148" s="201" t="s">
        <v>86</v>
      </c>
      <c r="AY148" s="16" t="s">
        <v>120</v>
      </c>
      <c r="BE148" s="202">
        <f>IF(N148="základní",J148,0)</f>
        <v>0</v>
      </c>
      <c r="BF148" s="202">
        <f>IF(N148="snížená",J148,0)</f>
        <v>0</v>
      </c>
      <c r="BG148" s="202">
        <f>IF(N148="zákl. přenesená",J148,0)</f>
        <v>0</v>
      </c>
      <c r="BH148" s="202">
        <f>IF(N148="sníž. přenesená",J148,0)</f>
        <v>0</v>
      </c>
      <c r="BI148" s="202">
        <f>IF(N148="nulová",J148,0)</f>
        <v>0</v>
      </c>
      <c r="BJ148" s="16" t="s">
        <v>82</v>
      </c>
      <c r="BK148" s="202">
        <f>ROUND(I148*H148,2)</f>
        <v>0</v>
      </c>
      <c r="BL148" s="16" t="s">
        <v>127</v>
      </c>
      <c r="BM148" s="201" t="s">
        <v>179</v>
      </c>
    </row>
    <row r="149" spans="2:65" s="1" customFormat="1" ht="29.25" x14ac:dyDescent="0.2">
      <c r="B149" s="33"/>
      <c r="C149" s="34"/>
      <c r="D149" s="203" t="s">
        <v>129</v>
      </c>
      <c r="E149" s="34"/>
      <c r="F149" s="204" t="s">
        <v>180</v>
      </c>
      <c r="G149" s="34"/>
      <c r="H149" s="34"/>
      <c r="I149" s="109"/>
      <c r="J149" s="34"/>
      <c r="K149" s="34"/>
      <c r="L149" s="37"/>
      <c r="M149" s="205"/>
      <c r="N149" s="65"/>
      <c r="O149" s="65"/>
      <c r="P149" s="65"/>
      <c r="Q149" s="65"/>
      <c r="R149" s="65"/>
      <c r="S149" s="65"/>
      <c r="T149" s="66"/>
      <c r="AT149" s="16" t="s">
        <v>129</v>
      </c>
      <c r="AU149" s="16" t="s">
        <v>86</v>
      </c>
    </row>
    <row r="150" spans="2:65" s="12" customFormat="1" ht="11.25" x14ac:dyDescent="0.2">
      <c r="B150" s="206"/>
      <c r="C150" s="207"/>
      <c r="D150" s="203" t="s">
        <v>131</v>
      </c>
      <c r="E150" s="208" t="s">
        <v>1</v>
      </c>
      <c r="F150" s="209" t="s">
        <v>181</v>
      </c>
      <c r="G150" s="207"/>
      <c r="H150" s="210">
        <v>36</v>
      </c>
      <c r="I150" s="211"/>
      <c r="J150" s="207"/>
      <c r="K150" s="207"/>
      <c r="L150" s="212"/>
      <c r="M150" s="213"/>
      <c r="N150" s="214"/>
      <c r="O150" s="214"/>
      <c r="P150" s="214"/>
      <c r="Q150" s="214"/>
      <c r="R150" s="214"/>
      <c r="S150" s="214"/>
      <c r="T150" s="215"/>
      <c r="AT150" s="216" t="s">
        <v>131</v>
      </c>
      <c r="AU150" s="216" t="s">
        <v>86</v>
      </c>
      <c r="AV150" s="12" t="s">
        <v>86</v>
      </c>
      <c r="AW150" s="12" t="s">
        <v>33</v>
      </c>
      <c r="AX150" s="12" t="s">
        <v>82</v>
      </c>
      <c r="AY150" s="216" t="s">
        <v>120</v>
      </c>
    </row>
    <row r="151" spans="2:65" s="1" customFormat="1" ht="24" customHeight="1" x14ac:dyDescent="0.2">
      <c r="B151" s="33"/>
      <c r="C151" s="190" t="s">
        <v>182</v>
      </c>
      <c r="D151" s="190" t="s">
        <v>122</v>
      </c>
      <c r="E151" s="191" t="s">
        <v>183</v>
      </c>
      <c r="F151" s="192" t="s">
        <v>184</v>
      </c>
      <c r="G151" s="193" t="s">
        <v>171</v>
      </c>
      <c r="H151" s="194">
        <v>4035</v>
      </c>
      <c r="I151" s="195"/>
      <c r="J151" s="196">
        <f>ROUND(I151*H151,2)</f>
        <v>0</v>
      </c>
      <c r="K151" s="192" t="s">
        <v>126</v>
      </c>
      <c r="L151" s="37"/>
      <c r="M151" s="197" t="s">
        <v>1</v>
      </c>
      <c r="N151" s="198" t="s">
        <v>42</v>
      </c>
      <c r="O151" s="65"/>
      <c r="P151" s="199">
        <f>O151*H151</f>
        <v>0</v>
      </c>
      <c r="Q151" s="199">
        <v>0</v>
      </c>
      <c r="R151" s="199">
        <f>Q151*H151</f>
        <v>0</v>
      </c>
      <c r="S151" s="199">
        <v>0</v>
      </c>
      <c r="T151" s="200">
        <f>S151*H151</f>
        <v>0</v>
      </c>
      <c r="AR151" s="201" t="s">
        <v>127</v>
      </c>
      <c r="AT151" s="201" t="s">
        <v>122</v>
      </c>
      <c r="AU151" s="201" t="s">
        <v>86</v>
      </c>
      <c r="AY151" s="16" t="s">
        <v>120</v>
      </c>
      <c r="BE151" s="202">
        <f>IF(N151="základní",J151,0)</f>
        <v>0</v>
      </c>
      <c r="BF151" s="202">
        <f>IF(N151="snížená",J151,0)</f>
        <v>0</v>
      </c>
      <c r="BG151" s="202">
        <f>IF(N151="zákl. přenesená",J151,0)</f>
        <v>0</v>
      </c>
      <c r="BH151" s="202">
        <f>IF(N151="sníž. přenesená",J151,0)</f>
        <v>0</v>
      </c>
      <c r="BI151" s="202">
        <f>IF(N151="nulová",J151,0)</f>
        <v>0</v>
      </c>
      <c r="BJ151" s="16" t="s">
        <v>82</v>
      </c>
      <c r="BK151" s="202">
        <f>ROUND(I151*H151,2)</f>
        <v>0</v>
      </c>
      <c r="BL151" s="16" t="s">
        <v>127</v>
      </c>
      <c r="BM151" s="201" t="s">
        <v>185</v>
      </c>
    </row>
    <row r="152" spans="2:65" s="1" customFormat="1" ht="39" x14ac:dyDescent="0.2">
      <c r="B152" s="33"/>
      <c r="C152" s="34"/>
      <c r="D152" s="203" t="s">
        <v>129</v>
      </c>
      <c r="E152" s="34"/>
      <c r="F152" s="204" t="s">
        <v>186</v>
      </c>
      <c r="G152" s="34"/>
      <c r="H152" s="34"/>
      <c r="I152" s="109"/>
      <c r="J152" s="34"/>
      <c r="K152" s="34"/>
      <c r="L152" s="37"/>
      <c r="M152" s="205"/>
      <c r="N152" s="65"/>
      <c r="O152" s="65"/>
      <c r="P152" s="65"/>
      <c r="Q152" s="65"/>
      <c r="R152" s="65"/>
      <c r="S152" s="65"/>
      <c r="T152" s="66"/>
      <c r="AT152" s="16" t="s">
        <v>129</v>
      </c>
      <c r="AU152" s="16" t="s">
        <v>86</v>
      </c>
    </row>
    <row r="153" spans="2:65" s="12" customFormat="1" ht="22.5" x14ac:dyDescent="0.2">
      <c r="B153" s="206"/>
      <c r="C153" s="207"/>
      <c r="D153" s="203" t="s">
        <v>131</v>
      </c>
      <c r="E153" s="208" t="s">
        <v>1</v>
      </c>
      <c r="F153" s="209" t="s">
        <v>187</v>
      </c>
      <c r="G153" s="207"/>
      <c r="H153" s="210">
        <v>4071</v>
      </c>
      <c r="I153" s="211"/>
      <c r="J153" s="207"/>
      <c r="K153" s="207"/>
      <c r="L153" s="212"/>
      <c r="M153" s="213"/>
      <c r="N153" s="214"/>
      <c r="O153" s="214"/>
      <c r="P153" s="214"/>
      <c r="Q153" s="214"/>
      <c r="R153" s="214"/>
      <c r="S153" s="214"/>
      <c r="T153" s="215"/>
      <c r="AT153" s="216" t="s">
        <v>131</v>
      </c>
      <c r="AU153" s="216" t="s">
        <v>86</v>
      </c>
      <c r="AV153" s="12" t="s">
        <v>86</v>
      </c>
      <c r="AW153" s="12" t="s">
        <v>33</v>
      </c>
      <c r="AX153" s="12" t="s">
        <v>77</v>
      </c>
      <c r="AY153" s="216" t="s">
        <v>120</v>
      </c>
    </row>
    <row r="154" spans="2:65" s="12" customFormat="1" ht="11.25" x14ac:dyDescent="0.2">
      <c r="B154" s="206"/>
      <c r="C154" s="207"/>
      <c r="D154" s="203" t="s">
        <v>131</v>
      </c>
      <c r="E154" s="208" t="s">
        <v>1</v>
      </c>
      <c r="F154" s="209" t="s">
        <v>188</v>
      </c>
      <c r="G154" s="207"/>
      <c r="H154" s="210">
        <v>-36</v>
      </c>
      <c r="I154" s="211"/>
      <c r="J154" s="207"/>
      <c r="K154" s="207"/>
      <c r="L154" s="212"/>
      <c r="M154" s="213"/>
      <c r="N154" s="214"/>
      <c r="O154" s="214"/>
      <c r="P154" s="214"/>
      <c r="Q154" s="214"/>
      <c r="R154" s="214"/>
      <c r="S154" s="214"/>
      <c r="T154" s="215"/>
      <c r="AT154" s="216" t="s">
        <v>131</v>
      </c>
      <c r="AU154" s="216" t="s">
        <v>86</v>
      </c>
      <c r="AV154" s="12" t="s">
        <v>86</v>
      </c>
      <c r="AW154" s="12" t="s">
        <v>33</v>
      </c>
      <c r="AX154" s="12" t="s">
        <v>77</v>
      </c>
      <c r="AY154" s="216" t="s">
        <v>120</v>
      </c>
    </row>
    <row r="155" spans="2:65" s="14" customFormat="1" ht="11.25" x14ac:dyDescent="0.2">
      <c r="B155" s="227"/>
      <c r="C155" s="228"/>
      <c r="D155" s="203" t="s">
        <v>131</v>
      </c>
      <c r="E155" s="229" t="s">
        <v>1</v>
      </c>
      <c r="F155" s="230" t="s">
        <v>189</v>
      </c>
      <c r="G155" s="228"/>
      <c r="H155" s="231">
        <v>4035</v>
      </c>
      <c r="I155" s="232"/>
      <c r="J155" s="228"/>
      <c r="K155" s="228"/>
      <c r="L155" s="233"/>
      <c r="M155" s="234"/>
      <c r="N155" s="235"/>
      <c r="O155" s="235"/>
      <c r="P155" s="235"/>
      <c r="Q155" s="235"/>
      <c r="R155" s="235"/>
      <c r="S155" s="235"/>
      <c r="T155" s="236"/>
      <c r="AT155" s="237" t="s">
        <v>131</v>
      </c>
      <c r="AU155" s="237" t="s">
        <v>86</v>
      </c>
      <c r="AV155" s="14" t="s">
        <v>127</v>
      </c>
      <c r="AW155" s="14" t="s">
        <v>33</v>
      </c>
      <c r="AX155" s="14" t="s">
        <v>82</v>
      </c>
      <c r="AY155" s="237" t="s">
        <v>120</v>
      </c>
    </row>
    <row r="156" spans="2:65" s="1" customFormat="1" ht="24" customHeight="1" x14ac:dyDescent="0.2">
      <c r="B156" s="33"/>
      <c r="C156" s="190" t="s">
        <v>190</v>
      </c>
      <c r="D156" s="190" t="s">
        <v>122</v>
      </c>
      <c r="E156" s="191" t="s">
        <v>191</v>
      </c>
      <c r="F156" s="192" t="s">
        <v>192</v>
      </c>
      <c r="G156" s="193" t="s">
        <v>171</v>
      </c>
      <c r="H156" s="194">
        <v>4035</v>
      </c>
      <c r="I156" s="195"/>
      <c r="J156" s="196">
        <f>ROUND(I156*H156,2)</f>
        <v>0</v>
      </c>
      <c r="K156" s="192" t="s">
        <v>126</v>
      </c>
      <c r="L156" s="37"/>
      <c r="M156" s="197" t="s">
        <v>1</v>
      </c>
      <c r="N156" s="198" t="s">
        <v>42</v>
      </c>
      <c r="O156" s="65"/>
      <c r="P156" s="199">
        <f>O156*H156</f>
        <v>0</v>
      </c>
      <c r="Q156" s="199">
        <v>0</v>
      </c>
      <c r="R156" s="199">
        <f>Q156*H156</f>
        <v>0</v>
      </c>
      <c r="S156" s="199">
        <v>0</v>
      </c>
      <c r="T156" s="200">
        <f>S156*H156</f>
        <v>0</v>
      </c>
      <c r="AR156" s="201" t="s">
        <v>127</v>
      </c>
      <c r="AT156" s="201" t="s">
        <v>122</v>
      </c>
      <c r="AU156" s="201" t="s">
        <v>86</v>
      </c>
      <c r="AY156" s="16" t="s">
        <v>120</v>
      </c>
      <c r="BE156" s="202">
        <f>IF(N156="základní",J156,0)</f>
        <v>0</v>
      </c>
      <c r="BF156" s="202">
        <f>IF(N156="snížená",J156,0)</f>
        <v>0</v>
      </c>
      <c r="BG156" s="202">
        <f>IF(N156="zákl. přenesená",J156,0)</f>
        <v>0</v>
      </c>
      <c r="BH156" s="202">
        <f>IF(N156="sníž. přenesená",J156,0)</f>
        <v>0</v>
      </c>
      <c r="BI156" s="202">
        <f>IF(N156="nulová",J156,0)</f>
        <v>0</v>
      </c>
      <c r="BJ156" s="16" t="s">
        <v>82</v>
      </c>
      <c r="BK156" s="202">
        <f>ROUND(I156*H156,2)</f>
        <v>0</v>
      </c>
      <c r="BL156" s="16" t="s">
        <v>127</v>
      </c>
      <c r="BM156" s="201" t="s">
        <v>193</v>
      </c>
    </row>
    <row r="157" spans="2:65" s="1" customFormat="1" ht="39" x14ac:dyDescent="0.2">
      <c r="B157" s="33"/>
      <c r="C157" s="34"/>
      <c r="D157" s="203" t="s">
        <v>129</v>
      </c>
      <c r="E157" s="34"/>
      <c r="F157" s="204" t="s">
        <v>194</v>
      </c>
      <c r="G157" s="34"/>
      <c r="H157" s="34"/>
      <c r="I157" s="109"/>
      <c r="J157" s="34"/>
      <c r="K157" s="34"/>
      <c r="L157" s="37"/>
      <c r="M157" s="205"/>
      <c r="N157" s="65"/>
      <c r="O157" s="65"/>
      <c r="P157" s="65"/>
      <c r="Q157" s="65"/>
      <c r="R157" s="65"/>
      <c r="S157" s="65"/>
      <c r="T157" s="66"/>
      <c r="AT157" s="16" t="s">
        <v>129</v>
      </c>
      <c r="AU157" s="16" t="s">
        <v>86</v>
      </c>
    </row>
    <row r="158" spans="2:65" s="12" customFormat="1" ht="22.5" x14ac:dyDescent="0.2">
      <c r="B158" s="206"/>
      <c r="C158" s="207"/>
      <c r="D158" s="203" t="s">
        <v>131</v>
      </c>
      <c r="E158" s="208" t="s">
        <v>1</v>
      </c>
      <c r="F158" s="209" t="s">
        <v>195</v>
      </c>
      <c r="G158" s="207"/>
      <c r="H158" s="210">
        <v>4071</v>
      </c>
      <c r="I158" s="211"/>
      <c r="J158" s="207"/>
      <c r="K158" s="207"/>
      <c r="L158" s="212"/>
      <c r="M158" s="213"/>
      <c r="N158" s="214"/>
      <c r="O158" s="214"/>
      <c r="P158" s="214"/>
      <c r="Q158" s="214"/>
      <c r="R158" s="214"/>
      <c r="S158" s="214"/>
      <c r="T158" s="215"/>
      <c r="AT158" s="216" t="s">
        <v>131</v>
      </c>
      <c r="AU158" s="216" t="s">
        <v>86</v>
      </c>
      <c r="AV158" s="12" t="s">
        <v>86</v>
      </c>
      <c r="AW158" s="12" t="s">
        <v>33</v>
      </c>
      <c r="AX158" s="12" t="s">
        <v>77</v>
      </c>
      <c r="AY158" s="216" t="s">
        <v>120</v>
      </c>
    </row>
    <row r="159" spans="2:65" s="12" customFormat="1" ht="11.25" x14ac:dyDescent="0.2">
      <c r="B159" s="206"/>
      <c r="C159" s="207"/>
      <c r="D159" s="203" t="s">
        <v>131</v>
      </c>
      <c r="E159" s="208" t="s">
        <v>1</v>
      </c>
      <c r="F159" s="209" t="s">
        <v>188</v>
      </c>
      <c r="G159" s="207"/>
      <c r="H159" s="210">
        <v>-36</v>
      </c>
      <c r="I159" s="211"/>
      <c r="J159" s="207"/>
      <c r="K159" s="207"/>
      <c r="L159" s="212"/>
      <c r="M159" s="213"/>
      <c r="N159" s="214"/>
      <c r="O159" s="214"/>
      <c r="P159" s="214"/>
      <c r="Q159" s="214"/>
      <c r="R159" s="214"/>
      <c r="S159" s="214"/>
      <c r="T159" s="215"/>
      <c r="AT159" s="216" t="s">
        <v>131</v>
      </c>
      <c r="AU159" s="216" t="s">
        <v>86</v>
      </c>
      <c r="AV159" s="12" t="s">
        <v>86</v>
      </c>
      <c r="AW159" s="12" t="s">
        <v>33</v>
      </c>
      <c r="AX159" s="12" t="s">
        <v>77</v>
      </c>
      <c r="AY159" s="216" t="s">
        <v>120</v>
      </c>
    </row>
    <row r="160" spans="2:65" s="14" customFormat="1" ht="11.25" x14ac:dyDescent="0.2">
      <c r="B160" s="227"/>
      <c r="C160" s="228"/>
      <c r="D160" s="203" t="s">
        <v>131</v>
      </c>
      <c r="E160" s="229" t="s">
        <v>1</v>
      </c>
      <c r="F160" s="230" t="s">
        <v>189</v>
      </c>
      <c r="G160" s="228"/>
      <c r="H160" s="231">
        <v>4035</v>
      </c>
      <c r="I160" s="232"/>
      <c r="J160" s="228"/>
      <c r="K160" s="228"/>
      <c r="L160" s="233"/>
      <c r="M160" s="234"/>
      <c r="N160" s="235"/>
      <c r="O160" s="235"/>
      <c r="P160" s="235"/>
      <c r="Q160" s="235"/>
      <c r="R160" s="235"/>
      <c r="S160" s="235"/>
      <c r="T160" s="236"/>
      <c r="AT160" s="237" t="s">
        <v>131</v>
      </c>
      <c r="AU160" s="237" t="s">
        <v>86</v>
      </c>
      <c r="AV160" s="14" t="s">
        <v>127</v>
      </c>
      <c r="AW160" s="14" t="s">
        <v>33</v>
      </c>
      <c r="AX160" s="14" t="s">
        <v>82</v>
      </c>
      <c r="AY160" s="237" t="s">
        <v>120</v>
      </c>
    </row>
    <row r="161" spans="2:65" s="1" customFormat="1" ht="36" customHeight="1" x14ac:dyDescent="0.2">
      <c r="B161" s="33"/>
      <c r="C161" s="190" t="s">
        <v>196</v>
      </c>
      <c r="D161" s="190" t="s">
        <v>122</v>
      </c>
      <c r="E161" s="191" t="s">
        <v>197</v>
      </c>
      <c r="F161" s="192" t="s">
        <v>198</v>
      </c>
      <c r="G161" s="193" t="s">
        <v>171</v>
      </c>
      <c r="H161" s="194">
        <v>0.5</v>
      </c>
      <c r="I161" s="195"/>
      <c r="J161" s="196">
        <f>ROUND(I161*H161,2)</f>
        <v>0</v>
      </c>
      <c r="K161" s="192" t="s">
        <v>1</v>
      </c>
      <c r="L161" s="37"/>
      <c r="M161" s="197" t="s">
        <v>1</v>
      </c>
      <c r="N161" s="198" t="s">
        <v>42</v>
      </c>
      <c r="O161" s="65"/>
      <c r="P161" s="199">
        <f>O161*H161</f>
        <v>0</v>
      </c>
      <c r="Q161" s="199">
        <v>0</v>
      </c>
      <c r="R161" s="199">
        <f>Q161*H161</f>
        <v>0</v>
      </c>
      <c r="S161" s="199">
        <v>0</v>
      </c>
      <c r="T161" s="200">
        <f>S161*H161</f>
        <v>0</v>
      </c>
      <c r="AR161" s="201" t="s">
        <v>127</v>
      </c>
      <c r="AT161" s="201" t="s">
        <v>122</v>
      </c>
      <c r="AU161" s="201" t="s">
        <v>86</v>
      </c>
      <c r="AY161" s="16" t="s">
        <v>120</v>
      </c>
      <c r="BE161" s="202">
        <f>IF(N161="základní",J161,0)</f>
        <v>0</v>
      </c>
      <c r="BF161" s="202">
        <f>IF(N161="snížená",J161,0)</f>
        <v>0</v>
      </c>
      <c r="BG161" s="202">
        <f>IF(N161="zákl. přenesená",J161,0)</f>
        <v>0</v>
      </c>
      <c r="BH161" s="202">
        <f>IF(N161="sníž. přenesená",J161,0)</f>
        <v>0</v>
      </c>
      <c r="BI161" s="202">
        <f>IF(N161="nulová",J161,0)</f>
        <v>0</v>
      </c>
      <c r="BJ161" s="16" t="s">
        <v>82</v>
      </c>
      <c r="BK161" s="202">
        <f>ROUND(I161*H161,2)</f>
        <v>0</v>
      </c>
      <c r="BL161" s="16" t="s">
        <v>127</v>
      </c>
      <c r="BM161" s="201" t="s">
        <v>199</v>
      </c>
    </row>
    <row r="162" spans="2:65" s="12" customFormat="1" ht="11.25" x14ac:dyDescent="0.2">
      <c r="B162" s="206"/>
      <c r="C162" s="207"/>
      <c r="D162" s="203" t="s">
        <v>131</v>
      </c>
      <c r="E162" s="208" t="s">
        <v>1</v>
      </c>
      <c r="F162" s="209" t="s">
        <v>200</v>
      </c>
      <c r="G162" s="207"/>
      <c r="H162" s="210">
        <v>0.5</v>
      </c>
      <c r="I162" s="211"/>
      <c r="J162" s="207"/>
      <c r="K162" s="207"/>
      <c r="L162" s="212"/>
      <c r="M162" s="213"/>
      <c r="N162" s="214"/>
      <c r="O162" s="214"/>
      <c r="P162" s="214"/>
      <c r="Q162" s="214"/>
      <c r="R162" s="214"/>
      <c r="S162" s="214"/>
      <c r="T162" s="215"/>
      <c r="AT162" s="216" t="s">
        <v>131</v>
      </c>
      <c r="AU162" s="216" t="s">
        <v>86</v>
      </c>
      <c r="AV162" s="12" t="s">
        <v>86</v>
      </c>
      <c r="AW162" s="12" t="s">
        <v>33</v>
      </c>
      <c r="AX162" s="12" t="s">
        <v>82</v>
      </c>
      <c r="AY162" s="216" t="s">
        <v>120</v>
      </c>
    </row>
    <row r="163" spans="2:65" s="1" customFormat="1" ht="16.5" customHeight="1" x14ac:dyDescent="0.2">
      <c r="B163" s="33"/>
      <c r="C163" s="190" t="s">
        <v>201</v>
      </c>
      <c r="D163" s="190" t="s">
        <v>122</v>
      </c>
      <c r="E163" s="191" t="s">
        <v>202</v>
      </c>
      <c r="F163" s="192" t="s">
        <v>203</v>
      </c>
      <c r="G163" s="193" t="s">
        <v>171</v>
      </c>
      <c r="H163" s="194">
        <v>4035</v>
      </c>
      <c r="I163" s="195"/>
      <c r="J163" s="196">
        <f>ROUND(I163*H163,2)</f>
        <v>0</v>
      </c>
      <c r="K163" s="192" t="s">
        <v>126</v>
      </c>
      <c r="L163" s="37"/>
      <c r="M163" s="197" t="s">
        <v>1</v>
      </c>
      <c r="N163" s="198" t="s">
        <v>42</v>
      </c>
      <c r="O163" s="65"/>
      <c r="P163" s="199">
        <f>O163*H163</f>
        <v>0</v>
      </c>
      <c r="Q163" s="199">
        <v>0</v>
      </c>
      <c r="R163" s="199">
        <f>Q163*H163</f>
        <v>0</v>
      </c>
      <c r="S163" s="199">
        <v>0</v>
      </c>
      <c r="T163" s="200">
        <f>S163*H163</f>
        <v>0</v>
      </c>
      <c r="AR163" s="201" t="s">
        <v>127</v>
      </c>
      <c r="AT163" s="201" t="s">
        <v>122</v>
      </c>
      <c r="AU163" s="201" t="s">
        <v>86</v>
      </c>
      <c r="AY163" s="16" t="s">
        <v>120</v>
      </c>
      <c r="BE163" s="202">
        <f>IF(N163="základní",J163,0)</f>
        <v>0</v>
      </c>
      <c r="BF163" s="202">
        <f>IF(N163="snížená",J163,0)</f>
        <v>0</v>
      </c>
      <c r="BG163" s="202">
        <f>IF(N163="zákl. přenesená",J163,0)</f>
        <v>0</v>
      </c>
      <c r="BH163" s="202">
        <f>IF(N163="sníž. přenesená",J163,0)</f>
        <v>0</v>
      </c>
      <c r="BI163" s="202">
        <f>IF(N163="nulová",J163,0)</f>
        <v>0</v>
      </c>
      <c r="BJ163" s="16" t="s">
        <v>82</v>
      </c>
      <c r="BK163" s="202">
        <f>ROUND(I163*H163,2)</f>
        <v>0</v>
      </c>
      <c r="BL163" s="16" t="s">
        <v>127</v>
      </c>
      <c r="BM163" s="201" t="s">
        <v>204</v>
      </c>
    </row>
    <row r="164" spans="2:65" s="1" customFormat="1" ht="19.5" x14ac:dyDescent="0.2">
      <c r="B164" s="33"/>
      <c r="C164" s="34"/>
      <c r="D164" s="203" t="s">
        <v>129</v>
      </c>
      <c r="E164" s="34"/>
      <c r="F164" s="204" t="s">
        <v>205</v>
      </c>
      <c r="G164" s="34"/>
      <c r="H164" s="34"/>
      <c r="I164" s="109"/>
      <c r="J164" s="34"/>
      <c r="K164" s="34"/>
      <c r="L164" s="37"/>
      <c r="M164" s="205"/>
      <c r="N164" s="65"/>
      <c r="O164" s="65"/>
      <c r="P164" s="65"/>
      <c r="Q164" s="65"/>
      <c r="R164" s="65"/>
      <c r="S164" s="65"/>
      <c r="T164" s="66"/>
      <c r="AT164" s="16" t="s">
        <v>129</v>
      </c>
      <c r="AU164" s="16" t="s">
        <v>86</v>
      </c>
    </row>
    <row r="165" spans="2:65" s="12" customFormat="1" ht="22.5" x14ac:dyDescent="0.2">
      <c r="B165" s="206"/>
      <c r="C165" s="207"/>
      <c r="D165" s="203" t="s">
        <v>131</v>
      </c>
      <c r="E165" s="208" t="s">
        <v>1</v>
      </c>
      <c r="F165" s="209" t="s">
        <v>206</v>
      </c>
      <c r="G165" s="207"/>
      <c r="H165" s="210">
        <v>4071</v>
      </c>
      <c r="I165" s="211"/>
      <c r="J165" s="207"/>
      <c r="K165" s="207"/>
      <c r="L165" s="212"/>
      <c r="M165" s="213"/>
      <c r="N165" s="214"/>
      <c r="O165" s="214"/>
      <c r="P165" s="214"/>
      <c r="Q165" s="214"/>
      <c r="R165" s="214"/>
      <c r="S165" s="214"/>
      <c r="T165" s="215"/>
      <c r="AT165" s="216" t="s">
        <v>131</v>
      </c>
      <c r="AU165" s="216" t="s">
        <v>86</v>
      </c>
      <c r="AV165" s="12" t="s">
        <v>86</v>
      </c>
      <c r="AW165" s="12" t="s">
        <v>33</v>
      </c>
      <c r="AX165" s="12" t="s">
        <v>77</v>
      </c>
      <c r="AY165" s="216" t="s">
        <v>120</v>
      </c>
    </row>
    <row r="166" spans="2:65" s="12" customFormat="1" ht="11.25" x14ac:dyDescent="0.2">
      <c r="B166" s="206"/>
      <c r="C166" s="207"/>
      <c r="D166" s="203" t="s">
        <v>131</v>
      </c>
      <c r="E166" s="208" t="s">
        <v>1</v>
      </c>
      <c r="F166" s="209" t="s">
        <v>207</v>
      </c>
      <c r="G166" s="207"/>
      <c r="H166" s="210">
        <v>-36</v>
      </c>
      <c r="I166" s="211"/>
      <c r="J166" s="207"/>
      <c r="K166" s="207"/>
      <c r="L166" s="212"/>
      <c r="M166" s="213"/>
      <c r="N166" s="214"/>
      <c r="O166" s="214"/>
      <c r="P166" s="214"/>
      <c r="Q166" s="214"/>
      <c r="R166" s="214"/>
      <c r="S166" s="214"/>
      <c r="T166" s="215"/>
      <c r="AT166" s="216" t="s">
        <v>131</v>
      </c>
      <c r="AU166" s="216" t="s">
        <v>86</v>
      </c>
      <c r="AV166" s="12" t="s">
        <v>86</v>
      </c>
      <c r="AW166" s="12" t="s">
        <v>33</v>
      </c>
      <c r="AX166" s="12" t="s">
        <v>77</v>
      </c>
      <c r="AY166" s="216" t="s">
        <v>120</v>
      </c>
    </row>
    <row r="167" spans="2:65" s="14" customFormat="1" ht="11.25" x14ac:dyDescent="0.2">
      <c r="B167" s="227"/>
      <c r="C167" s="228"/>
      <c r="D167" s="203" t="s">
        <v>131</v>
      </c>
      <c r="E167" s="229" t="s">
        <v>1</v>
      </c>
      <c r="F167" s="230" t="s">
        <v>189</v>
      </c>
      <c r="G167" s="228"/>
      <c r="H167" s="231">
        <v>4035</v>
      </c>
      <c r="I167" s="232"/>
      <c r="J167" s="228"/>
      <c r="K167" s="228"/>
      <c r="L167" s="233"/>
      <c r="M167" s="234"/>
      <c r="N167" s="235"/>
      <c r="O167" s="235"/>
      <c r="P167" s="235"/>
      <c r="Q167" s="235"/>
      <c r="R167" s="235"/>
      <c r="S167" s="235"/>
      <c r="T167" s="236"/>
      <c r="AT167" s="237" t="s">
        <v>131</v>
      </c>
      <c r="AU167" s="237" t="s">
        <v>86</v>
      </c>
      <c r="AV167" s="14" t="s">
        <v>127</v>
      </c>
      <c r="AW167" s="14" t="s">
        <v>33</v>
      </c>
      <c r="AX167" s="14" t="s">
        <v>82</v>
      </c>
      <c r="AY167" s="237" t="s">
        <v>120</v>
      </c>
    </row>
    <row r="168" spans="2:65" s="1" customFormat="1" ht="16.5" customHeight="1" x14ac:dyDescent="0.2">
      <c r="B168" s="33"/>
      <c r="C168" s="190" t="s">
        <v>208</v>
      </c>
      <c r="D168" s="190" t="s">
        <v>122</v>
      </c>
      <c r="E168" s="191" t="s">
        <v>209</v>
      </c>
      <c r="F168" s="192" t="s">
        <v>210</v>
      </c>
      <c r="G168" s="193" t="s">
        <v>171</v>
      </c>
      <c r="H168" s="194">
        <v>4035</v>
      </c>
      <c r="I168" s="195"/>
      <c r="J168" s="196">
        <f>ROUND(I168*H168,2)</f>
        <v>0</v>
      </c>
      <c r="K168" s="192" t="s">
        <v>1</v>
      </c>
      <c r="L168" s="37"/>
      <c r="M168" s="197" t="s">
        <v>1</v>
      </c>
      <c r="N168" s="198" t="s">
        <v>42</v>
      </c>
      <c r="O168" s="65"/>
      <c r="P168" s="199">
        <f>O168*H168</f>
        <v>0</v>
      </c>
      <c r="Q168" s="199">
        <v>0</v>
      </c>
      <c r="R168" s="199">
        <f>Q168*H168</f>
        <v>0</v>
      </c>
      <c r="S168" s="199">
        <v>0</v>
      </c>
      <c r="T168" s="200">
        <f>S168*H168</f>
        <v>0</v>
      </c>
      <c r="AR168" s="201" t="s">
        <v>127</v>
      </c>
      <c r="AT168" s="201" t="s">
        <v>122</v>
      </c>
      <c r="AU168" s="201" t="s">
        <v>86</v>
      </c>
      <c r="AY168" s="16" t="s">
        <v>120</v>
      </c>
      <c r="BE168" s="202">
        <f>IF(N168="základní",J168,0)</f>
        <v>0</v>
      </c>
      <c r="BF168" s="202">
        <f>IF(N168="snížená",J168,0)</f>
        <v>0</v>
      </c>
      <c r="BG168" s="202">
        <f>IF(N168="zákl. přenesená",J168,0)</f>
        <v>0</v>
      </c>
      <c r="BH168" s="202">
        <f>IF(N168="sníž. přenesená",J168,0)</f>
        <v>0</v>
      </c>
      <c r="BI168" s="202">
        <f>IF(N168="nulová",J168,0)</f>
        <v>0</v>
      </c>
      <c r="BJ168" s="16" t="s">
        <v>82</v>
      </c>
      <c r="BK168" s="202">
        <f>ROUND(I168*H168,2)</f>
        <v>0</v>
      </c>
      <c r="BL168" s="16" t="s">
        <v>127</v>
      </c>
      <c r="BM168" s="201" t="s">
        <v>211</v>
      </c>
    </row>
    <row r="169" spans="2:65" s="12" customFormat="1" ht="22.5" x14ac:dyDescent="0.2">
      <c r="B169" s="206"/>
      <c r="C169" s="207"/>
      <c r="D169" s="203" t="s">
        <v>131</v>
      </c>
      <c r="E169" s="208" t="s">
        <v>1</v>
      </c>
      <c r="F169" s="209" t="s">
        <v>212</v>
      </c>
      <c r="G169" s="207"/>
      <c r="H169" s="210">
        <v>4071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131</v>
      </c>
      <c r="AU169" s="216" t="s">
        <v>86</v>
      </c>
      <c r="AV169" s="12" t="s">
        <v>86</v>
      </c>
      <c r="AW169" s="12" t="s">
        <v>33</v>
      </c>
      <c r="AX169" s="12" t="s">
        <v>77</v>
      </c>
      <c r="AY169" s="216" t="s">
        <v>120</v>
      </c>
    </row>
    <row r="170" spans="2:65" s="12" customFormat="1" ht="11.25" x14ac:dyDescent="0.2">
      <c r="B170" s="206"/>
      <c r="C170" s="207"/>
      <c r="D170" s="203" t="s">
        <v>131</v>
      </c>
      <c r="E170" s="208" t="s">
        <v>1</v>
      </c>
      <c r="F170" s="209" t="s">
        <v>188</v>
      </c>
      <c r="G170" s="207"/>
      <c r="H170" s="210">
        <v>-36</v>
      </c>
      <c r="I170" s="211"/>
      <c r="J170" s="207"/>
      <c r="K170" s="207"/>
      <c r="L170" s="212"/>
      <c r="M170" s="213"/>
      <c r="N170" s="214"/>
      <c r="O170" s="214"/>
      <c r="P170" s="214"/>
      <c r="Q170" s="214"/>
      <c r="R170" s="214"/>
      <c r="S170" s="214"/>
      <c r="T170" s="215"/>
      <c r="AT170" s="216" t="s">
        <v>131</v>
      </c>
      <c r="AU170" s="216" t="s">
        <v>86</v>
      </c>
      <c r="AV170" s="12" t="s">
        <v>86</v>
      </c>
      <c r="AW170" s="12" t="s">
        <v>33</v>
      </c>
      <c r="AX170" s="12" t="s">
        <v>77</v>
      </c>
      <c r="AY170" s="216" t="s">
        <v>120</v>
      </c>
    </row>
    <row r="171" spans="2:65" s="14" customFormat="1" ht="11.25" x14ac:dyDescent="0.2">
      <c r="B171" s="227"/>
      <c r="C171" s="228"/>
      <c r="D171" s="203" t="s">
        <v>131</v>
      </c>
      <c r="E171" s="229" t="s">
        <v>1</v>
      </c>
      <c r="F171" s="230" t="s">
        <v>189</v>
      </c>
      <c r="G171" s="228"/>
      <c r="H171" s="231">
        <v>4035</v>
      </c>
      <c r="I171" s="232"/>
      <c r="J171" s="228"/>
      <c r="K171" s="228"/>
      <c r="L171" s="233"/>
      <c r="M171" s="234"/>
      <c r="N171" s="235"/>
      <c r="O171" s="235"/>
      <c r="P171" s="235"/>
      <c r="Q171" s="235"/>
      <c r="R171" s="235"/>
      <c r="S171" s="235"/>
      <c r="T171" s="236"/>
      <c r="AT171" s="237" t="s">
        <v>131</v>
      </c>
      <c r="AU171" s="237" t="s">
        <v>86</v>
      </c>
      <c r="AV171" s="14" t="s">
        <v>127</v>
      </c>
      <c r="AW171" s="14" t="s">
        <v>33</v>
      </c>
      <c r="AX171" s="14" t="s">
        <v>82</v>
      </c>
      <c r="AY171" s="237" t="s">
        <v>120</v>
      </c>
    </row>
    <row r="172" spans="2:65" s="1" customFormat="1" ht="24" customHeight="1" x14ac:dyDescent="0.2">
      <c r="B172" s="33"/>
      <c r="C172" s="190" t="s">
        <v>8</v>
      </c>
      <c r="D172" s="190" t="s">
        <v>122</v>
      </c>
      <c r="E172" s="191" t="s">
        <v>213</v>
      </c>
      <c r="F172" s="192" t="s">
        <v>214</v>
      </c>
      <c r="G172" s="193" t="s">
        <v>171</v>
      </c>
      <c r="H172" s="194">
        <v>36</v>
      </c>
      <c r="I172" s="195"/>
      <c r="J172" s="196">
        <f>ROUND(I172*H172,2)</f>
        <v>0</v>
      </c>
      <c r="K172" s="192" t="s">
        <v>126</v>
      </c>
      <c r="L172" s="37"/>
      <c r="M172" s="197" t="s">
        <v>1</v>
      </c>
      <c r="N172" s="198" t="s">
        <v>42</v>
      </c>
      <c r="O172" s="65"/>
      <c r="P172" s="199">
        <f>O172*H172</f>
        <v>0</v>
      </c>
      <c r="Q172" s="199">
        <v>0</v>
      </c>
      <c r="R172" s="199">
        <f>Q172*H172</f>
        <v>0</v>
      </c>
      <c r="S172" s="199">
        <v>0</v>
      </c>
      <c r="T172" s="200">
        <f>S172*H172</f>
        <v>0</v>
      </c>
      <c r="AR172" s="201" t="s">
        <v>127</v>
      </c>
      <c r="AT172" s="201" t="s">
        <v>122</v>
      </c>
      <c r="AU172" s="201" t="s">
        <v>86</v>
      </c>
      <c r="AY172" s="16" t="s">
        <v>120</v>
      </c>
      <c r="BE172" s="202">
        <f>IF(N172="základní",J172,0)</f>
        <v>0</v>
      </c>
      <c r="BF172" s="202">
        <f>IF(N172="snížená",J172,0)</f>
        <v>0</v>
      </c>
      <c r="BG172" s="202">
        <f>IF(N172="zákl. přenesená",J172,0)</f>
        <v>0</v>
      </c>
      <c r="BH172" s="202">
        <f>IF(N172="sníž. přenesená",J172,0)</f>
        <v>0</v>
      </c>
      <c r="BI172" s="202">
        <f>IF(N172="nulová",J172,0)</f>
        <v>0</v>
      </c>
      <c r="BJ172" s="16" t="s">
        <v>82</v>
      </c>
      <c r="BK172" s="202">
        <f>ROUND(I172*H172,2)</f>
        <v>0</v>
      </c>
      <c r="BL172" s="16" t="s">
        <v>127</v>
      </c>
      <c r="BM172" s="201" t="s">
        <v>215</v>
      </c>
    </row>
    <row r="173" spans="2:65" s="1" customFormat="1" ht="39" x14ac:dyDescent="0.2">
      <c r="B173" s="33"/>
      <c r="C173" s="34"/>
      <c r="D173" s="203" t="s">
        <v>129</v>
      </c>
      <c r="E173" s="34"/>
      <c r="F173" s="204" t="s">
        <v>216</v>
      </c>
      <c r="G173" s="34"/>
      <c r="H173" s="34"/>
      <c r="I173" s="109"/>
      <c r="J173" s="34"/>
      <c r="K173" s="34"/>
      <c r="L173" s="37"/>
      <c r="M173" s="205"/>
      <c r="N173" s="65"/>
      <c r="O173" s="65"/>
      <c r="P173" s="65"/>
      <c r="Q173" s="65"/>
      <c r="R173" s="65"/>
      <c r="S173" s="65"/>
      <c r="T173" s="66"/>
      <c r="AT173" s="16" t="s">
        <v>129</v>
      </c>
      <c r="AU173" s="16" t="s">
        <v>86</v>
      </c>
    </row>
    <row r="174" spans="2:65" s="12" customFormat="1" ht="11.25" x14ac:dyDescent="0.2">
      <c r="B174" s="206"/>
      <c r="C174" s="207"/>
      <c r="D174" s="203" t="s">
        <v>131</v>
      </c>
      <c r="E174" s="208" t="s">
        <v>1</v>
      </c>
      <c r="F174" s="209" t="s">
        <v>217</v>
      </c>
      <c r="G174" s="207"/>
      <c r="H174" s="210">
        <v>36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131</v>
      </c>
      <c r="AU174" s="216" t="s">
        <v>86</v>
      </c>
      <c r="AV174" s="12" t="s">
        <v>86</v>
      </c>
      <c r="AW174" s="12" t="s">
        <v>33</v>
      </c>
      <c r="AX174" s="12" t="s">
        <v>82</v>
      </c>
      <c r="AY174" s="216" t="s">
        <v>120</v>
      </c>
    </row>
    <row r="175" spans="2:65" s="1" customFormat="1" ht="24" customHeight="1" x14ac:dyDescent="0.2">
      <c r="B175" s="33"/>
      <c r="C175" s="190" t="s">
        <v>218</v>
      </c>
      <c r="D175" s="190" t="s">
        <v>122</v>
      </c>
      <c r="E175" s="191" t="s">
        <v>219</v>
      </c>
      <c r="F175" s="192" t="s">
        <v>220</v>
      </c>
      <c r="G175" s="193" t="s">
        <v>140</v>
      </c>
      <c r="H175" s="194">
        <v>6575</v>
      </c>
      <c r="I175" s="195"/>
      <c r="J175" s="196">
        <f>ROUND(I175*H175,2)</f>
        <v>0</v>
      </c>
      <c r="K175" s="192" t="s">
        <v>126</v>
      </c>
      <c r="L175" s="37"/>
      <c r="M175" s="197" t="s">
        <v>1</v>
      </c>
      <c r="N175" s="198" t="s">
        <v>42</v>
      </c>
      <c r="O175" s="65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AR175" s="201" t="s">
        <v>127</v>
      </c>
      <c r="AT175" s="201" t="s">
        <v>122</v>
      </c>
      <c r="AU175" s="201" t="s">
        <v>86</v>
      </c>
      <c r="AY175" s="16" t="s">
        <v>120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6" t="s">
        <v>82</v>
      </c>
      <c r="BK175" s="202">
        <f>ROUND(I175*H175,2)</f>
        <v>0</v>
      </c>
      <c r="BL175" s="16" t="s">
        <v>127</v>
      </c>
      <c r="BM175" s="201" t="s">
        <v>221</v>
      </c>
    </row>
    <row r="176" spans="2:65" s="1" customFormat="1" ht="19.5" x14ac:dyDescent="0.2">
      <c r="B176" s="33"/>
      <c r="C176" s="34"/>
      <c r="D176" s="203" t="s">
        <v>129</v>
      </c>
      <c r="E176" s="34"/>
      <c r="F176" s="204" t="s">
        <v>222</v>
      </c>
      <c r="G176" s="34"/>
      <c r="H176" s="34"/>
      <c r="I176" s="109"/>
      <c r="J176" s="34"/>
      <c r="K176" s="34"/>
      <c r="L176" s="37"/>
      <c r="M176" s="205"/>
      <c r="N176" s="65"/>
      <c r="O176" s="65"/>
      <c r="P176" s="65"/>
      <c r="Q176" s="65"/>
      <c r="R176" s="65"/>
      <c r="S176" s="65"/>
      <c r="T176" s="66"/>
      <c r="AT176" s="16" t="s">
        <v>129</v>
      </c>
      <c r="AU176" s="16" t="s">
        <v>86</v>
      </c>
    </row>
    <row r="177" spans="2:65" s="12" customFormat="1" ht="11.25" x14ac:dyDescent="0.2">
      <c r="B177" s="206"/>
      <c r="C177" s="207"/>
      <c r="D177" s="203" t="s">
        <v>131</v>
      </c>
      <c r="E177" s="208" t="s">
        <v>1</v>
      </c>
      <c r="F177" s="209" t="s">
        <v>223</v>
      </c>
      <c r="G177" s="207"/>
      <c r="H177" s="210">
        <v>6503</v>
      </c>
      <c r="I177" s="211"/>
      <c r="J177" s="207"/>
      <c r="K177" s="207"/>
      <c r="L177" s="212"/>
      <c r="M177" s="213"/>
      <c r="N177" s="214"/>
      <c r="O177" s="214"/>
      <c r="P177" s="214"/>
      <c r="Q177" s="214"/>
      <c r="R177" s="214"/>
      <c r="S177" s="214"/>
      <c r="T177" s="215"/>
      <c r="AT177" s="216" t="s">
        <v>131</v>
      </c>
      <c r="AU177" s="216" t="s">
        <v>86</v>
      </c>
      <c r="AV177" s="12" t="s">
        <v>86</v>
      </c>
      <c r="AW177" s="12" t="s">
        <v>33</v>
      </c>
      <c r="AX177" s="12" t="s">
        <v>77</v>
      </c>
      <c r="AY177" s="216" t="s">
        <v>120</v>
      </c>
    </row>
    <row r="178" spans="2:65" s="12" customFormat="1" ht="11.25" x14ac:dyDescent="0.2">
      <c r="B178" s="206"/>
      <c r="C178" s="207"/>
      <c r="D178" s="203" t="s">
        <v>131</v>
      </c>
      <c r="E178" s="208" t="s">
        <v>1</v>
      </c>
      <c r="F178" s="209" t="s">
        <v>224</v>
      </c>
      <c r="G178" s="207"/>
      <c r="H178" s="210">
        <v>72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131</v>
      </c>
      <c r="AU178" s="216" t="s">
        <v>86</v>
      </c>
      <c r="AV178" s="12" t="s">
        <v>86</v>
      </c>
      <c r="AW178" s="12" t="s">
        <v>33</v>
      </c>
      <c r="AX178" s="12" t="s">
        <v>77</v>
      </c>
      <c r="AY178" s="216" t="s">
        <v>120</v>
      </c>
    </row>
    <row r="179" spans="2:65" s="14" customFormat="1" ht="11.25" x14ac:dyDescent="0.2">
      <c r="B179" s="227"/>
      <c r="C179" s="228"/>
      <c r="D179" s="203" t="s">
        <v>131</v>
      </c>
      <c r="E179" s="229" t="s">
        <v>1</v>
      </c>
      <c r="F179" s="230" t="s">
        <v>189</v>
      </c>
      <c r="G179" s="228"/>
      <c r="H179" s="231">
        <v>6575</v>
      </c>
      <c r="I179" s="232"/>
      <c r="J179" s="228"/>
      <c r="K179" s="228"/>
      <c r="L179" s="233"/>
      <c r="M179" s="234"/>
      <c r="N179" s="235"/>
      <c r="O179" s="235"/>
      <c r="P179" s="235"/>
      <c r="Q179" s="235"/>
      <c r="R179" s="235"/>
      <c r="S179" s="235"/>
      <c r="T179" s="236"/>
      <c r="AT179" s="237" t="s">
        <v>131</v>
      </c>
      <c r="AU179" s="237" t="s">
        <v>86</v>
      </c>
      <c r="AV179" s="14" t="s">
        <v>127</v>
      </c>
      <c r="AW179" s="14" t="s">
        <v>33</v>
      </c>
      <c r="AX179" s="14" t="s">
        <v>82</v>
      </c>
      <c r="AY179" s="237" t="s">
        <v>120</v>
      </c>
    </row>
    <row r="180" spans="2:65" s="1" customFormat="1" ht="16.5" customHeight="1" x14ac:dyDescent="0.2">
      <c r="B180" s="33"/>
      <c r="C180" s="238" t="s">
        <v>225</v>
      </c>
      <c r="D180" s="238" t="s">
        <v>226</v>
      </c>
      <c r="E180" s="239" t="s">
        <v>227</v>
      </c>
      <c r="F180" s="240" t="s">
        <v>228</v>
      </c>
      <c r="G180" s="241" t="s">
        <v>229</v>
      </c>
      <c r="H180" s="242">
        <v>98.625</v>
      </c>
      <c r="I180" s="243"/>
      <c r="J180" s="244">
        <f>ROUND(I180*H180,2)</f>
        <v>0</v>
      </c>
      <c r="K180" s="240" t="s">
        <v>126</v>
      </c>
      <c r="L180" s="245"/>
      <c r="M180" s="246" t="s">
        <v>1</v>
      </c>
      <c r="N180" s="247" t="s">
        <v>42</v>
      </c>
      <c r="O180" s="65"/>
      <c r="P180" s="199">
        <f>O180*H180</f>
        <v>0</v>
      </c>
      <c r="Q180" s="199">
        <v>1E-3</v>
      </c>
      <c r="R180" s="199">
        <f>Q180*H180</f>
        <v>9.8625000000000004E-2</v>
      </c>
      <c r="S180" s="199">
        <v>0</v>
      </c>
      <c r="T180" s="200">
        <f>S180*H180</f>
        <v>0</v>
      </c>
      <c r="AR180" s="201" t="s">
        <v>168</v>
      </c>
      <c r="AT180" s="201" t="s">
        <v>226</v>
      </c>
      <c r="AU180" s="201" t="s">
        <v>86</v>
      </c>
      <c r="AY180" s="16" t="s">
        <v>120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6" t="s">
        <v>82</v>
      </c>
      <c r="BK180" s="202">
        <f>ROUND(I180*H180,2)</f>
        <v>0</v>
      </c>
      <c r="BL180" s="16" t="s">
        <v>127</v>
      </c>
      <c r="BM180" s="201" t="s">
        <v>230</v>
      </c>
    </row>
    <row r="181" spans="2:65" s="1" customFormat="1" ht="11.25" x14ac:dyDescent="0.2">
      <c r="B181" s="33"/>
      <c r="C181" s="34"/>
      <c r="D181" s="203" t="s">
        <v>129</v>
      </c>
      <c r="E181" s="34"/>
      <c r="F181" s="204" t="s">
        <v>228</v>
      </c>
      <c r="G181" s="34"/>
      <c r="H181" s="34"/>
      <c r="I181" s="109"/>
      <c r="J181" s="34"/>
      <c r="K181" s="34"/>
      <c r="L181" s="37"/>
      <c r="M181" s="205"/>
      <c r="N181" s="65"/>
      <c r="O181" s="65"/>
      <c r="P181" s="65"/>
      <c r="Q181" s="65"/>
      <c r="R181" s="65"/>
      <c r="S181" s="65"/>
      <c r="T181" s="66"/>
      <c r="AT181" s="16" t="s">
        <v>129</v>
      </c>
      <c r="AU181" s="16" t="s">
        <v>86</v>
      </c>
    </row>
    <row r="182" spans="2:65" s="12" customFormat="1" ht="11.25" x14ac:dyDescent="0.2">
      <c r="B182" s="206"/>
      <c r="C182" s="207"/>
      <c r="D182" s="203" t="s">
        <v>131</v>
      </c>
      <c r="E182" s="207"/>
      <c r="F182" s="209" t="s">
        <v>231</v>
      </c>
      <c r="G182" s="207"/>
      <c r="H182" s="210">
        <v>98.625</v>
      </c>
      <c r="I182" s="211"/>
      <c r="J182" s="207"/>
      <c r="K182" s="207"/>
      <c r="L182" s="212"/>
      <c r="M182" s="213"/>
      <c r="N182" s="214"/>
      <c r="O182" s="214"/>
      <c r="P182" s="214"/>
      <c r="Q182" s="214"/>
      <c r="R182" s="214"/>
      <c r="S182" s="214"/>
      <c r="T182" s="215"/>
      <c r="AT182" s="216" t="s">
        <v>131</v>
      </c>
      <c r="AU182" s="216" t="s">
        <v>86</v>
      </c>
      <c r="AV182" s="12" t="s">
        <v>86</v>
      </c>
      <c r="AW182" s="12" t="s">
        <v>4</v>
      </c>
      <c r="AX182" s="12" t="s">
        <v>82</v>
      </c>
      <c r="AY182" s="216" t="s">
        <v>120</v>
      </c>
    </row>
    <row r="183" spans="2:65" s="1" customFormat="1" ht="24" customHeight="1" x14ac:dyDescent="0.2">
      <c r="B183" s="33"/>
      <c r="C183" s="190" t="s">
        <v>232</v>
      </c>
      <c r="D183" s="190" t="s">
        <v>122</v>
      </c>
      <c r="E183" s="191" t="s">
        <v>233</v>
      </c>
      <c r="F183" s="192" t="s">
        <v>234</v>
      </c>
      <c r="G183" s="193" t="s">
        <v>140</v>
      </c>
      <c r="H183" s="194">
        <v>10282</v>
      </c>
      <c r="I183" s="195"/>
      <c r="J183" s="196">
        <f>ROUND(I183*H183,2)</f>
        <v>0</v>
      </c>
      <c r="K183" s="192" t="s">
        <v>126</v>
      </c>
      <c r="L183" s="37"/>
      <c r="M183" s="197" t="s">
        <v>1</v>
      </c>
      <c r="N183" s="198" t="s">
        <v>42</v>
      </c>
      <c r="O183" s="65"/>
      <c r="P183" s="199">
        <f>O183*H183</f>
        <v>0</v>
      </c>
      <c r="Q183" s="199">
        <v>0</v>
      </c>
      <c r="R183" s="199">
        <f>Q183*H183</f>
        <v>0</v>
      </c>
      <c r="S183" s="199">
        <v>0</v>
      </c>
      <c r="T183" s="200">
        <f>S183*H183</f>
        <v>0</v>
      </c>
      <c r="AR183" s="201" t="s">
        <v>127</v>
      </c>
      <c r="AT183" s="201" t="s">
        <v>122</v>
      </c>
      <c r="AU183" s="201" t="s">
        <v>86</v>
      </c>
      <c r="AY183" s="16" t="s">
        <v>120</v>
      </c>
      <c r="BE183" s="202">
        <f>IF(N183="základní",J183,0)</f>
        <v>0</v>
      </c>
      <c r="BF183" s="202">
        <f>IF(N183="snížená",J183,0)</f>
        <v>0</v>
      </c>
      <c r="BG183" s="202">
        <f>IF(N183="zákl. přenesená",J183,0)</f>
        <v>0</v>
      </c>
      <c r="BH183" s="202">
        <f>IF(N183="sníž. přenesená",J183,0)</f>
        <v>0</v>
      </c>
      <c r="BI183" s="202">
        <f>IF(N183="nulová",J183,0)</f>
        <v>0</v>
      </c>
      <c r="BJ183" s="16" t="s">
        <v>82</v>
      </c>
      <c r="BK183" s="202">
        <f>ROUND(I183*H183,2)</f>
        <v>0</v>
      </c>
      <c r="BL183" s="16" t="s">
        <v>127</v>
      </c>
      <c r="BM183" s="201" t="s">
        <v>235</v>
      </c>
    </row>
    <row r="184" spans="2:65" s="1" customFormat="1" ht="19.5" x14ac:dyDescent="0.2">
      <c r="B184" s="33"/>
      <c r="C184" s="34"/>
      <c r="D184" s="203" t="s">
        <v>129</v>
      </c>
      <c r="E184" s="34"/>
      <c r="F184" s="204" t="s">
        <v>236</v>
      </c>
      <c r="G184" s="34"/>
      <c r="H184" s="34"/>
      <c r="I184" s="109"/>
      <c r="J184" s="34"/>
      <c r="K184" s="34"/>
      <c r="L184" s="37"/>
      <c r="M184" s="205"/>
      <c r="N184" s="65"/>
      <c r="O184" s="65"/>
      <c r="P184" s="65"/>
      <c r="Q184" s="65"/>
      <c r="R184" s="65"/>
      <c r="S184" s="65"/>
      <c r="T184" s="66"/>
      <c r="AT184" s="16" t="s">
        <v>129</v>
      </c>
      <c r="AU184" s="16" t="s">
        <v>86</v>
      </c>
    </row>
    <row r="185" spans="2:65" s="12" customFormat="1" ht="11.25" x14ac:dyDescent="0.2">
      <c r="B185" s="206"/>
      <c r="C185" s="207"/>
      <c r="D185" s="203" t="s">
        <v>131</v>
      </c>
      <c r="E185" s="208" t="s">
        <v>1</v>
      </c>
      <c r="F185" s="209" t="s">
        <v>237</v>
      </c>
      <c r="G185" s="207"/>
      <c r="H185" s="210">
        <v>9814</v>
      </c>
      <c r="I185" s="211"/>
      <c r="J185" s="207"/>
      <c r="K185" s="207"/>
      <c r="L185" s="212"/>
      <c r="M185" s="213"/>
      <c r="N185" s="214"/>
      <c r="O185" s="214"/>
      <c r="P185" s="214"/>
      <c r="Q185" s="214"/>
      <c r="R185" s="214"/>
      <c r="S185" s="214"/>
      <c r="T185" s="215"/>
      <c r="AT185" s="216" t="s">
        <v>131</v>
      </c>
      <c r="AU185" s="216" t="s">
        <v>86</v>
      </c>
      <c r="AV185" s="12" t="s">
        <v>86</v>
      </c>
      <c r="AW185" s="12" t="s">
        <v>33</v>
      </c>
      <c r="AX185" s="12" t="s">
        <v>77</v>
      </c>
      <c r="AY185" s="216" t="s">
        <v>120</v>
      </c>
    </row>
    <row r="186" spans="2:65" s="12" customFormat="1" ht="11.25" x14ac:dyDescent="0.2">
      <c r="B186" s="206"/>
      <c r="C186" s="207"/>
      <c r="D186" s="203" t="s">
        <v>131</v>
      </c>
      <c r="E186" s="208" t="s">
        <v>1</v>
      </c>
      <c r="F186" s="209" t="s">
        <v>238</v>
      </c>
      <c r="G186" s="207"/>
      <c r="H186" s="210">
        <v>468</v>
      </c>
      <c r="I186" s="211"/>
      <c r="J186" s="207"/>
      <c r="K186" s="207"/>
      <c r="L186" s="212"/>
      <c r="M186" s="213"/>
      <c r="N186" s="214"/>
      <c r="O186" s="214"/>
      <c r="P186" s="214"/>
      <c r="Q186" s="214"/>
      <c r="R186" s="214"/>
      <c r="S186" s="214"/>
      <c r="T186" s="215"/>
      <c r="AT186" s="216" t="s">
        <v>131</v>
      </c>
      <c r="AU186" s="216" t="s">
        <v>86</v>
      </c>
      <c r="AV186" s="12" t="s">
        <v>86</v>
      </c>
      <c r="AW186" s="12" t="s">
        <v>33</v>
      </c>
      <c r="AX186" s="12" t="s">
        <v>77</v>
      </c>
      <c r="AY186" s="216" t="s">
        <v>120</v>
      </c>
    </row>
    <row r="187" spans="2:65" s="14" customFormat="1" ht="11.25" x14ac:dyDescent="0.2">
      <c r="B187" s="227"/>
      <c r="C187" s="228"/>
      <c r="D187" s="203" t="s">
        <v>131</v>
      </c>
      <c r="E187" s="229" t="s">
        <v>1</v>
      </c>
      <c r="F187" s="230" t="s">
        <v>189</v>
      </c>
      <c r="G187" s="228"/>
      <c r="H187" s="231">
        <v>10282</v>
      </c>
      <c r="I187" s="232"/>
      <c r="J187" s="228"/>
      <c r="K187" s="228"/>
      <c r="L187" s="233"/>
      <c r="M187" s="234"/>
      <c r="N187" s="235"/>
      <c r="O187" s="235"/>
      <c r="P187" s="235"/>
      <c r="Q187" s="235"/>
      <c r="R187" s="235"/>
      <c r="S187" s="235"/>
      <c r="T187" s="236"/>
      <c r="AT187" s="237" t="s">
        <v>131</v>
      </c>
      <c r="AU187" s="237" t="s">
        <v>86</v>
      </c>
      <c r="AV187" s="14" t="s">
        <v>127</v>
      </c>
      <c r="AW187" s="14" t="s">
        <v>33</v>
      </c>
      <c r="AX187" s="14" t="s">
        <v>82</v>
      </c>
      <c r="AY187" s="237" t="s">
        <v>120</v>
      </c>
    </row>
    <row r="188" spans="2:65" s="1" customFormat="1" ht="16.5" customHeight="1" x14ac:dyDescent="0.2">
      <c r="B188" s="33"/>
      <c r="C188" s="238" t="s">
        <v>239</v>
      </c>
      <c r="D188" s="238" t="s">
        <v>226</v>
      </c>
      <c r="E188" s="239" t="s">
        <v>227</v>
      </c>
      <c r="F188" s="240" t="s">
        <v>228</v>
      </c>
      <c r="G188" s="241" t="s">
        <v>229</v>
      </c>
      <c r="H188" s="242">
        <v>154.22999999999999</v>
      </c>
      <c r="I188" s="243"/>
      <c r="J188" s="244">
        <f>ROUND(I188*H188,2)</f>
        <v>0</v>
      </c>
      <c r="K188" s="240" t="s">
        <v>126</v>
      </c>
      <c r="L188" s="245"/>
      <c r="M188" s="246" t="s">
        <v>1</v>
      </c>
      <c r="N188" s="247" t="s">
        <v>42</v>
      </c>
      <c r="O188" s="65"/>
      <c r="P188" s="199">
        <f>O188*H188</f>
        <v>0</v>
      </c>
      <c r="Q188" s="199">
        <v>1E-3</v>
      </c>
      <c r="R188" s="199">
        <f>Q188*H188</f>
        <v>0.15423000000000001</v>
      </c>
      <c r="S188" s="199">
        <v>0</v>
      </c>
      <c r="T188" s="200">
        <f>S188*H188</f>
        <v>0</v>
      </c>
      <c r="AR188" s="201" t="s">
        <v>168</v>
      </c>
      <c r="AT188" s="201" t="s">
        <v>226</v>
      </c>
      <c r="AU188" s="201" t="s">
        <v>86</v>
      </c>
      <c r="AY188" s="16" t="s">
        <v>120</v>
      </c>
      <c r="BE188" s="202">
        <f>IF(N188="základní",J188,0)</f>
        <v>0</v>
      </c>
      <c r="BF188" s="202">
        <f>IF(N188="snížená",J188,0)</f>
        <v>0</v>
      </c>
      <c r="BG188" s="202">
        <f>IF(N188="zákl. přenesená",J188,0)</f>
        <v>0</v>
      </c>
      <c r="BH188" s="202">
        <f>IF(N188="sníž. přenesená",J188,0)</f>
        <v>0</v>
      </c>
      <c r="BI188" s="202">
        <f>IF(N188="nulová",J188,0)</f>
        <v>0</v>
      </c>
      <c r="BJ188" s="16" t="s">
        <v>82</v>
      </c>
      <c r="BK188" s="202">
        <f>ROUND(I188*H188,2)</f>
        <v>0</v>
      </c>
      <c r="BL188" s="16" t="s">
        <v>127</v>
      </c>
      <c r="BM188" s="201" t="s">
        <v>240</v>
      </c>
    </row>
    <row r="189" spans="2:65" s="1" customFormat="1" ht="11.25" x14ac:dyDescent="0.2">
      <c r="B189" s="33"/>
      <c r="C189" s="34"/>
      <c r="D189" s="203" t="s">
        <v>129</v>
      </c>
      <c r="E189" s="34"/>
      <c r="F189" s="204" t="s">
        <v>228</v>
      </c>
      <c r="G189" s="34"/>
      <c r="H189" s="34"/>
      <c r="I189" s="109"/>
      <c r="J189" s="34"/>
      <c r="K189" s="34"/>
      <c r="L189" s="37"/>
      <c r="M189" s="205"/>
      <c r="N189" s="65"/>
      <c r="O189" s="65"/>
      <c r="P189" s="65"/>
      <c r="Q189" s="65"/>
      <c r="R189" s="65"/>
      <c r="S189" s="65"/>
      <c r="T189" s="66"/>
      <c r="AT189" s="16" t="s">
        <v>129</v>
      </c>
      <c r="AU189" s="16" t="s">
        <v>86</v>
      </c>
    </row>
    <row r="190" spans="2:65" s="12" customFormat="1" ht="11.25" x14ac:dyDescent="0.2">
      <c r="B190" s="206"/>
      <c r="C190" s="207"/>
      <c r="D190" s="203" t="s">
        <v>131</v>
      </c>
      <c r="E190" s="207"/>
      <c r="F190" s="209" t="s">
        <v>241</v>
      </c>
      <c r="G190" s="207"/>
      <c r="H190" s="210">
        <v>154.22999999999999</v>
      </c>
      <c r="I190" s="211"/>
      <c r="J190" s="207"/>
      <c r="K190" s="207"/>
      <c r="L190" s="212"/>
      <c r="M190" s="213"/>
      <c r="N190" s="214"/>
      <c r="O190" s="214"/>
      <c r="P190" s="214"/>
      <c r="Q190" s="214"/>
      <c r="R190" s="214"/>
      <c r="S190" s="214"/>
      <c r="T190" s="215"/>
      <c r="AT190" s="216" t="s">
        <v>131</v>
      </c>
      <c r="AU190" s="216" t="s">
        <v>86</v>
      </c>
      <c r="AV190" s="12" t="s">
        <v>86</v>
      </c>
      <c r="AW190" s="12" t="s">
        <v>4</v>
      </c>
      <c r="AX190" s="12" t="s">
        <v>82</v>
      </c>
      <c r="AY190" s="216" t="s">
        <v>120</v>
      </c>
    </row>
    <row r="191" spans="2:65" s="1" customFormat="1" ht="16.5" customHeight="1" x14ac:dyDescent="0.2">
      <c r="B191" s="33"/>
      <c r="C191" s="190" t="s">
        <v>242</v>
      </c>
      <c r="D191" s="190" t="s">
        <v>122</v>
      </c>
      <c r="E191" s="191" t="s">
        <v>243</v>
      </c>
      <c r="F191" s="192" t="s">
        <v>244</v>
      </c>
      <c r="G191" s="193" t="s">
        <v>140</v>
      </c>
      <c r="H191" s="194">
        <v>6503</v>
      </c>
      <c r="I191" s="195"/>
      <c r="J191" s="196">
        <f>ROUND(I191*H191,2)</f>
        <v>0</v>
      </c>
      <c r="K191" s="192" t="s">
        <v>126</v>
      </c>
      <c r="L191" s="37"/>
      <c r="M191" s="197" t="s">
        <v>1</v>
      </c>
      <c r="N191" s="198" t="s">
        <v>42</v>
      </c>
      <c r="O191" s="65"/>
      <c r="P191" s="199">
        <f>O191*H191</f>
        <v>0</v>
      </c>
      <c r="Q191" s="199">
        <v>0</v>
      </c>
      <c r="R191" s="199">
        <f>Q191*H191</f>
        <v>0</v>
      </c>
      <c r="S191" s="199">
        <v>0</v>
      </c>
      <c r="T191" s="200">
        <f>S191*H191</f>
        <v>0</v>
      </c>
      <c r="AR191" s="201" t="s">
        <v>127</v>
      </c>
      <c r="AT191" s="201" t="s">
        <v>122</v>
      </c>
      <c r="AU191" s="201" t="s">
        <v>86</v>
      </c>
      <c r="AY191" s="16" t="s">
        <v>120</v>
      </c>
      <c r="BE191" s="202">
        <f>IF(N191="základní",J191,0)</f>
        <v>0</v>
      </c>
      <c r="BF191" s="202">
        <f>IF(N191="snížená",J191,0)</f>
        <v>0</v>
      </c>
      <c r="BG191" s="202">
        <f>IF(N191="zákl. přenesená",J191,0)</f>
        <v>0</v>
      </c>
      <c r="BH191" s="202">
        <f>IF(N191="sníž. přenesená",J191,0)</f>
        <v>0</v>
      </c>
      <c r="BI191" s="202">
        <f>IF(N191="nulová",J191,0)</f>
        <v>0</v>
      </c>
      <c r="BJ191" s="16" t="s">
        <v>82</v>
      </c>
      <c r="BK191" s="202">
        <f>ROUND(I191*H191,2)</f>
        <v>0</v>
      </c>
      <c r="BL191" s="16" t="s">
        <v>127</v>
      </c>
      <c r="BM191" s="201" t="s">
        <v>245</v>
      </c>
    </row>
    <row r="192" spans="2:65" s="1" customFormat="1" ht="19.5" x14ac:dyDescent="0.2">
      <c r="B192" s="33"/>
      <c r="C192" s="34"/>
      <c r="D192" s="203" t="s">
        <v>129</v>
      </c>
      <c r="E192" s="34"/>
      <c r="F192" s="204" t="s">
        <v>246</v>
      </c>
      <c r="G192" s="34"/>
      <c r="H192" s="34"/>
      <c r="I192" s="109"/>
      <c r="J192" s="34"/>
      <c r="K192" s="34"/>
      <c r="L192" s="37"/>
      <c r="M192" s="205"/>
      <c r="N192" s="65"/>
      <c r="O192" s="65"/>
      <c r="P192" s="65"/>
      <c r="Q192" s="65"/>
      <c r="R192" s="65"/>
      <c r="S192" s="65"/>
      <c r="T192" s="66"/>
      <c r="AT192" s="16" t="s">
        <v>129</v>
      </c>
      <c r="AU192" s="16" t="s">
        <v>86</v>
      </c>
    </row>
    <row r="193" spans="2:65" s="12" customFormat="1" ht="11.25" x14ac:dyDescent="0.2">
      <c r="B193" s="206"/>
      <c r="C193" s="207"/>
      <c r="D193" s="203" t="s">
        <v>131</v>
      </c>
      <c r="E193" s="208" t="s">
        <v>1</v>
      </c>
      <c r="F193" s="209" t="s">
        <v>223</v>
      </c>
      <c r="G193" s="207"/>
      <c r="H193" s="210">
        <v>6503</v>
      </c>
      <c r="I193" s="211"/>
      <c r="J193" s="207"/>
      <c r="K193" s="207"/>
      <c r="L193" s="212"/>
      <c r="M193" s="213"/>
      <c r="N193" s="214"/>
      <c r="O193" s="214"/>
      <c r="P193" s="214"/>
      <c r="Q193" s="214"/>
      <c r="R193" s="214"/>
      <c r="S193" s="214"/>
      <c r="T193" s="215"/>
      <c r="AT193" s="216" t="s">
        <v>131</v>
      </c>
      <c r="AU193" s="216" t="s">
        <v>86</v>
      </c>
      <c r="AV193" s="12" t="s">
        <v>86</v>
      </c>
      <c r="AW193" s="12" t="s">
        <v>33</v>
      </c>
      <c r="AX193" s="12" t="s">
        <v>82</v>
      </c>
      <c r="AY193" s="216" t="s">
        <v>120</v>
      </c>
    </row>
    <row r="194" spans="2:65" s="1" customFormat="1" ht="16.5" customHeight="1" x14ac:dyDescent="0.2">
      <c r="B194" s="33"/>
      <c r="C194" s="190" t="s">
        <v>7</v>
      </c>
      <c r="D194" s="190" t="s">
        <v>122</v>
      </c>
      <c r="E194" s="191" t="s">
        <v>247</v>
      </c>
      <c r="F194" s="192" t="s">
        <v>248</v>
      </c>
      <c r="G194" s="193" t="s">
        <v>140</v>
      </c>
      <c r="H194" s="194">
        <v>72</v>
      </c>
      <c r="I194" s="195"/>
      <c r="J194" s="196">
        <f>ROUND(I194*H194,2)</f>
        <v>0</v>
      </c>
      <c r="K194" s="192" t="s">
        <v>126</v>
      </c>
      <c r="L194" s="37"/>
      <c r="M194" s="197" t="s">
        <v>1</v>
      </c>
      <c r="N194" s="198" t="s">
        <v>42</v>
      </c>
      <c r="O194" s="65"/>
      <c r="P194" s="199">
        <f>O194*H194</f>
        <v>0</v>
      </c>
      <c r="Q194" s="199">
        <v>0</v>
      </c>
      <c r="R194" s="199">
        <f>Q194*H194</f>
        <v>0</v>
      </c>
      <c r="S194" s="199">
        <v>0</v>
      </c>
      <c r="T194" s="200">
        <f>S194*H194</f>
        <v>0</v>
      </c>
      <c r="AR194" s="201" t="s">
        <v>127</v>
      </c>
      <c r="AT194" s="201" t="s">
        <v>122</v>
      </c>
      <c r="AU194" s="201" t="s">
        <v>86</v>
      </c>
      <c r="AY194" s="16" t="s">
        <v>120</v>
      </c>
      <c r="BE194" s="202">
        <f>IF(N194="základní",J194,0)</f>
        <v>0</v>
      </c>
      <c r="BF194" s="202">
        <f>IF(N194="snížená",J194,0)</f>
        <v>0</v>
      </c>
      <c r="BG194" s="202">
        <f>IF(N194="zákl. přenesená",J194,0)</f>
        <v>0</v>
      </c>
      <c r="BH194" s="202">
        <f>IF(N194="sníž. přenesená",J194,0)</f>
        <v>0</v>
      </c>
      <c r="BI194" s="202">
        <f>IF(N194="nulová",J194,0)</f>
        <v>0</v>
      </c>
      <c r="BJ194" s="16" t="s">
        <v>82</v>
      </c>
      <c r="BK194" s="202">
        <f>ROUND(I194*H194,2)</f>
        <v>0</v>
      </c>
      <c r="BL194" s="16" t="s">
        <v>127</v>
      </c>
      <c r="BM194" s="201" t="s">
        <v>249</v>
      </c>
    </row>
    <row r="195" spans="2:65" s="1" customFormat="1" ht="19.5" x14ac:dyDescent="0.2">
      <c r="B195" s="33"/>
      <c r="C195" s="34"/>
      <c r="D195" s="203" t="s">
        <v>129</v>
      </c>
      <c r="E195" s="34"/>
      <c r="F195" s="204" t="s">
        <v>250</v>
      </c>
      <c r="G195" s="34"/>
      <c r="H195" s="34"/>
      <c r="I195" s="109"/>
      <c r="J195" s="34"/>
      <c r="K195" s="34"/>
      <c r="L195" s="37"/>
      <c r="M195" s="205"/>
      <c r="N195" s="65"/>
      <c r="O195" s="65"/>
      <c r="P195" s="65"/>
      <c r="Q195" s="65"/>
      <c r="R195" s="65"/>
      <c r="S195" s="65"/>
      <c r="T195" s="66"/>
      <c r="AT195" s="16" t="s">
        <v>129</v>
      </c>
      <c r="AU195" s="16" t="s">
        <v>86</v>
      </c>
    </row>
    <row r="196" spans="2:65" s="12" customFormat="1" ht="22.5" x14ac:dyDescent="0.2">
      <c r="B196" s="206"/>
      <c r="C196" s="207"/>
      <c r="D196" s="203" t="s">
        <v>131</v>
      </c>
      <c r="E196" s="208" t="s">
        <v>1</v>
      </c>
      <c r="F196" s="209" t="s">
        <v>251</v>
      </c>
      <c r="G196" s="207"/>
      <c r="H196" s="210">
        <v>72</v>
      </c>
      <c r="I196" s="211"/>
      <c r="J196" s="207"/>
      <c r="K196" s="207"/>
      <c r="L196" s="212"/>
      <c r="M196" s="213"/>
      <c r="N196" s="214"/>
      <c r="O196" s="214"/>
      <c r="P196" s="214"/>
      <c r="Q196" s="214"/>
      <c r="R196" s="214"/>
      <c r="S196" s="214"/>
      <c r="T196" s="215"/>
      <c r="AT196" s="216" t="s">
        <v>131</v>
      </c>
      <c r="AU196" s="216" t="s">
        <v>86</v>
      </c>
      <c r="AV196" s="12" t="s">
        <v>86</v>
      </c>
      <c r="AW196" s="12" t="s">
        <v>33</v>
      </c>
      <c r="AX196" s="12" t="s">
        <v>82</v>
      </c>
      <c r="AY196" s="216" t="s">
        <v>120</v>
      </c>
    </row>
    <row r="197" spans="2:65" s="1" customFormat="1" ht="16.5" customHeight="1" x14ac:dyDescent="0.2">
      <c r="B197" s="33"/>
      <c r="C197" s="190" t="s">
        <v>252</v>
      </c>
      <c r="D197" s="190" t="s">
        <v>122</v>
      </c>
      <c r="E197" s="191" t="s">
        <v>253</v>
      </c>
      <c r="F197" s="192" t="s">
        <v>254</v>
      </c>
      <c r="G197" s="193" t="s">
        <v>140</v>
      </c>
      <c r="H197" s="194">
        <v>9814</v>
      </c>
      <c r="I197" s="195"/>
      <c r="J197" s="196">
        <f>ROUND(I197*H197,2)</f>
        <v>0</v>
      </c>
      <c r="K197" s="192" t="s">
        <v>126</v>
      </c>
      <c r="L197" s="37"/>
      <c r="M197" s="197" t="s">
        <v>1</v>
      </c>
      <c r="N197" s="198" t="s">
        <v>42</v>
      </c>
      <c r="O197" s="65"/>
      <c r="P197" s="199">
        <f>O197*H197</f>
        <v>0</v>
      </c>
      <c r="Q197" s="199">
        <v>0</v>
      </c>
      <c r="R197" s="199">
        <f>Q197*H197</f>
        <v>0</v>
      </c>
      <c r="S197" s="199">
        <v>0</v>
      </c>
      <c r="T197" s="200">
        <f>S197*H197</f>
        <v>0</v>
      </c>
      <c r="AR197" s="201" t="s">
        <v>127</v>
      </c>
      <c r="AT197" s="201" t="s">
        <v>122</v>
      </c>
      <c r="AU197" s="201" t="s">
        <v>86</v>
      </c>
      <c r="AY197" s="16" t="s">
        <v>120</v>
      </c>
      <c r="BE197" s="202">
        <f>IF(N197="základní",J197,0)</f>
        <v>0</v>
      </c>
      <c r="BF197" s="202">
        <f>IF(N197="snížená",J197,0)</f>
        <v>0</v>
      </c>
      <c r="BG197" s="202">
        <f>IF(N197="zákl. přenesená",J197,0)</f>
        <v>0</v>
      </c>
      <c r="BH197" s="202">
        <f>IF(N197="sníž. přenesená",J197,0)</f>
        <v>0</v>
      </c>
      <c r="BI197" s="202">
        <f>IF(N197="nulová",J197,0)</f>
        <v>0</v>
      </c>
      <c r="BJ197" s="16" t="s">
        <v>82</v>
      </c>
      <c r="BK197" s="202">
        <f>ROUND(I197*H197,2)</f>
        <v>0</v>
      </c>
      <c r="BL197" s="16" t="s">
        <v>127</v>
      </c>
      <c r="BM197" s="201" t="s">
        <v>255</v>
      </c>
    </row>
    <row r="198" spans="2:65" s="1" customFormat="1" ht="19.5" x14ac:dyDescent="0.2">
      <c r="B198" s="33"/>
      <c r="C198" s="34"/>
      <c r="D198" s="203" t="s">
        <v>129</v>
      </c>
      <c r="E198" s="34"/>
      <c r="F198" s="204" t="s">
        <v>256</v>
      </c>
      <c r="G198" s="34"/>
      <c r="H198" s="34"/>
      <c r="I198" s="109"/>
      <c r="J198" s="34"/>
      <c r="K198" s="34"/>
      <c r="L198" s="37"/>
      <c r="M198" s="205"/>
      <c r="N198" s="65"/>
      <c r="O198" s="65"/>
      <c r="P198" s="65"/>
      <c r="Q198" s="65"/>
      <c r="R198" s="65"/>
      <c r="S198" s="65"/>
      <c r="T198" s="66"/>
      <c r="AT198" s="16" t="s">
        <v>129</v>
      </c>
      <c r="AU198" s="16" t="s">
        <v>86</v>
      </c>
    </row>
    <row r="199" spans="2:65" s="12" customFormat="1" ht="11.25" x14ac:dyDescent="0.2">
      <c r="B199" s="206"/>
      <c r="C199" s="207"/>
      <c r="D199" s="203" t="s">
        <v>131</v>
      </c>
      <c r="E199" s="208" t="s">
        <v>1</v>
      </c>
      <c r="F199" s="209" t="s">
        <v>237</v>
      </c>
      <c r="G199" s="207"/>
      <c r="H199" s="210">
        <v>9814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131</v>
      </c>
      <c r="AU199" s="216" t="s">
        <v>86</v>
      </c>
      <c r="AV199" s="12" t="s">
        <v>86</v>
      </c>
      <c r="AW199" s="12" t="s">
        <v>33</v>
      </c>
      <c r="AX199" s="12" t="s">
        <v>82</v>
      </c>
      <c r="AY199" s="216" t="s">
        <v>120</v>
      </c>
    </row>
    <row r="200" spans="2:65" s="1" customFormat="1" ht="16.5" customHeight="1" x14ac:dyDescent="0.2">
      <c r="B200" s="33"/>
      <c r="C200" s="190" t="s">
        <v>257</v>
      </c>
      <c r="D200" s="190" t="s">
        <v>122</v>
      </c>
      <c r="E200" s="191" t="s">
        <v>258</v>
      </c>
      <c r="F200" s="192" t="s">
        <v>259</v>
      </c>
      <c r="G200" s="193" t="s">
        <v>140</v>
      </c>
      <c r="H200" s="194">
        <v>468</v>
      </c>
      <c r="I200" s="195"/>
      <c r="J200" s="196">
        <f>ROUND(I200*H200,2)</f>
        <v>0</v>
      </c>
      <c r="K200" s="192" t="s">
        <v>126</v>
      </c>
      <c r="L200" s="37"/>
      <c r="M200" s="197" t="s">
        <v>1</v>
      </c>
      <c r="N200" s="198" t="s">
        <v>42</v>
      </c>
      <c r="O200" s="65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01" t="s">
        <v>127</v>
      </c>
      <c r="AT200" s="201" t="s">
        <v>122</v>
      </c>
      <c r="AU200" s="201" t="s">
        <v>86</v>
      </c>
      <c r="AY200" s="16" t="s">
        <v>120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6" t="s">
        <v>82</v>
      </c>
      <c r="BK200" s="202">
        <f>ROUND(I200*H200,2)</f>
        <v>0</v>
      </c>
      <c r="BL200" s="16" t="s">
        <v>127</v>
      </c>
      <c r="BM200" s="201" t="s">
        <v>260</v>
      </c>
    </row>
    <row r="201" spans="2:65" s="1" customFormat="1" ht="19.5" x14ac:dyDescent="0.2">
      <c r="B201" s="33"/>
      <c r="C201" s="34"/>
      <c r="D201" s="203" t="s">
        <v>129</v>
      </c>
      <c r="E201" s="34"/>
      <c r="F201" s="204" t="s">
        <v>261</v>
      </c>
      <c r="G201" s="34"/>
      <c r="H201" s="34"/>
      <c r="I201" s="109"/>
      <c r="J201" s="34"/>
      <c r="K201" s="34"/>
      <c r="L201" s="37"/>
      <c r="M201" s="205"/>
      <c r="N201" s="65"/>
      <c r="O201" s="65"/>
      <c r="P201" s="65"/>
      <c r="Q201" s="65"/>
      <c r="R201" s="65"/>
      <c r="S201" s="65"/>
      <c r="T201" s="66"/>
      <c r="AT201" s="16" t="s">
        <v>129</v>
      </c>
      <c r="AU201" s="16" t="s">
        <v>86</v>
      </c>
    </row>
    <row r="202" spans="2:65" s="12" customFormat="1" ht="11.25" x14ac:dyDescent="0.2">
      <c r="B202" s="206"/>
      <c r="C202" s="207"/>
      <c r="D202" s="203" t="s">
        <v>131</v>
      </c>
      <c r="E202" s="208" t="s">
        <v>1</v>
      </c>
      <c r="F202" s="209" t="s">
        <v>262</v>
      </c>
      <c r="G202" s="207"/>
      <c r="H202" s="210">
        <v>468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131</v>
      </c>
      <c r="AU202" s="216" t="s">
        <v>86</v>
      </c>
      <c r="AV202" s="12" t="s">
        <v>86</v>
      </c>
      <c r="AW202" s="12" t="s">
        <v>33</v>
      </c>
      <c r="AX202" s="12" t="s">
        <v>82</v>
      </c>
      <c r="AY202" s="216" t="s">
        <v>120</v>
      </c>
    </row>
    <row r="203" spans="2:65" s="1" customFormat="1" ht="16.5" customHeight="1" x14ac:dyDescent="0.2">
      <c r="B203" s="33"/>
      <c r="C203" s="190" t="s">
        <v>263</v>
      </c>
      <c r="D203" s="190" t="s">
        <v>122</v>
      </c>
      <c r="E203" s="191" t="s">
        <v>264</v>
      </c>
      <c r="F203" s="192" t="s">
        <v>265</v>
      </c>
      <c r="G203" s="193" t="s">
        <v>125</v>
      </c>
      <c r="H203" s="194">
        <v>2.363</v>
      </c>
      <c r="I203" s="195"/>
      <c r="J203" s="196">
        <f>ROUND(I203*H203,2)</f>
        <v>0</v>
      </c>
      <c r="K203" s="192" t="s">
        <v>1</v>
      </c>
      <c r="L203" s="37"/>
      <c r="M203" s="197" t="s">
        <v>1</v>
      </c>
      <c r="N203" s="198" t="s">
        <v>42</v>
      </c>
      <c r="O203" s="65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AR203" s="201" t="s">
        <v>127</v>
      </c>
      <c r="AT203" s="201" t="s">
        <v>122</v>
      </c>
      <c r="AU203" s="201" t="s">
        <v>86</v>
      </c>
      <c r="AY203" s="16" t="s">
        <v>120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16" t="s">
        <v>82</v>
      </c>
      <c r="BK203" s="202">
        <f>ROUND(I203*H203,2)</f>
        <v>0</v>
      </c>
      <c r="BL203" s="16" t="s">
        <v>127</v>
      </c>
      <c r="BM203" s="201" t="s">
        <v>266</v>
      </c>
    </row>
    <row r="204" spans="2:65" s="12" customFormat="1" ht="11.25" x14ac:dyDescent="0.2">
      <c r="B204" s="206"/>
      <c r="C204" s="207"/>
      <c r="D204" s="203" t="s">
        <v>131</v>
      </c>
      <c r="E204" s="208" t="s">
        <v>1</v>
      </c>
      <c r="F204" s="209" t="s">
        <v>267</v>
      </c>
      <c r="G204" s="207"/>
      <c r="H204" s="210">
        <v>2.363</v>
      </c>
      <c r="I204" s="211"/>
      <c r="J204" s="207"/>
      <c r="K204" s="207"/>
      <c r="L204" s="212"/>
      <c r="M204" s="213"/>
      <c r="N204" s="214"/>
      <c r="O204" s="214"/>
      <c r="P204" s="214"/>
      <c r="Q204" s="214"/>
      <c r="R204" s="214"/>
      <c r="S204" s="214"/>
      <c r="T204" s="215"/>
      <c r="AT204" s="216" t="s">
        <v>131</v>
      </c>
      <c r="AU204" s="216" t="s">
        <v>86</v>
      </c>
      <c r="AV204" s="12" t="s">
        <v>86</v>
      </c>
      <c r="AW204" s="12" t="s">
        <v>33</v>
      </c>
      <c r="AX204" s="12" t="s">
        <v>82</v>
      </c>
      <c r="AY204" s="216" t="s">
        <v>120</v>
      </c>
    </row>
    <row r="205" spans="2:65" s="1" customFormat="1" ht="16.5" customHeight="1" x14ac:dyDescent="0.2">
      <c r="B205" s="33"/>
      <c r="C205" s="190" t="s">
        <v>268</v>
      </c>
      <c r="D205" s="190" t="s">
        <v>122</v>
      </c>
      <c r="E205" s="191" t="s">
        <v>269</v>
      </c>
      <c r="F205" s="192" t="s">
        <v>270</v>
      </c>
      <c r="G205" s="193" t="s">
        <v>125</v>
      </c>
      <c r="H205" s="194">
        <v>0.26300000000000001</v>
      </c>
      <c r="I205" s="195"/>
      <c r="J205" s="196">
        <f>ROUND(I205*H205,2)</f>
        <v>0</v>
      </c>
      <c r="K205" s="192" t="s">
        <v>1</v>
      </c>
      <c r="L205" s="37"/>
      <c r="M205" s="197" t="s">
        <v>1</v>
      </c>
      <c r="N205" s="198" t="s">
        <v>42</v>
      </c>
      <c r="O205" s="65"/>
      <c r="P205" s="199">
        <f>O205*H205</f>
        <v>0</v>
      </c>
      <c r="Q205" s="199">
        <v>0</v>
      </c>
      <c r="R205" s="199">
        <f>Q205*H205</f>
        <v>0</v>
      </c>
      <c r="S205" s="199">
        <v>0</v>
      </c>
      <c r="T205" s="200">
        <f>S205*H205</f>
        <v>0</v>
      </c>
      <c r="AR205" s="201" t="s">
        <v>127</v>
      </c>
      <c r="AT205" s="201" t="s">
        <v>122</v>
      </c>
      <c r="AU205" s="201" t="s">
        <v>86</v>
      </c>
      <c r="AY205" s="16" t="s">
        <v>120</v>
      </c>
      <c r="BE205" s="202">
        <f>IF(N205="základní",J205,0)</f>
        <v>0</v>
      </c>
      <c r="BF205" s="202">
        <f>IF(N205="snížená",J205,0)</f>
        <v>0</v>
      </c>
      <c r="BG205" s="202">
        <f>IF(N205="zákl. přenesená",J205,0)</f>
        <v>0</v>
      </c>
      <c r="BH205" s="202">
        <f>IF(N205="sníž. přenesená",J205,0)</f>
        <v>0</v>
      </c>
      <c r="BI205" s="202">
        <f>IF(N205="nulová",J205,0)</f>
        <v>0</v>
      </c>
      <c r="BJ205" s="16" t="s">
        <v>82</v>
      </c>
      <c r="BK205" s="202">
        <f>ROUND(I205*H205,2)</f>
        <v>0</v>
      </c>
      <c r="BL205" s="16" t="s">
        <v>127</v>
      </c>
      <c r="BM205" s="201" t="s">
        <v>271</v>
      </c>
    </row>
    <row r="206" spans="2:65" s="12" customFormat="1" ht="11.25" x14ac:dyDescent="0.2">
      <c r="B206" s="206"/>
      <c r="C206" s="207"/>
      <c r="D206" s="203" t="s">
        <v>131</v>
      </c>
      <c r="E206" s="208" t="s">
        <v>1</v>
      </c>
      <c r="F206" s="209" t="s">
        <v>272</v>
      </c>
      <c r="G206" s="207"/>
      <c r="H206" s="210">
        <v>0.26300000000000001</v>
      </c>
      <c r="I206" s="211"/>
      <c r="J206" s="207"/>
      <c r="K206" s="207"/>
      <c r="L206" s="212"/>
      <c r="M206" s="213"/>
      <c r="N206" s="214"/>
      <c r="O206" s="214"/>
      <c r="P206" s="214"/>
      <c r="Q206" s="214"/>
      <c r="R206" s="214"/>
      <c r="S206" s="214"/>
      <c r="T206" s="215"/>
      <c r="AT206" s="216" t="s">
        <v>131</v>
      </c>
      <c r="AU206" s="216" t="s">
        <v>86</v>
      </c>
      <c r="AV206" s="12" t="s">
        <v>86</v>
      </c>
      <c r="AW206" s="12" t="s">
        <v>33</v>
      </c>
      <c r="AX206" s="12" t="s">
        <v>82</v>
      </c>
      <c r="AY206" s="216" t="s">
        <v>120</v>
      </c>
    </row>
    <row r="207" spans="2:65" s="11" customFormat="1" ht="22.9" customHeight="1" x14ac:dyDescent="0.2">
      <c r="B207" s="174"/>
      <c r="C207" s="175"/>
      <c r="D207" s="176" t="s">
        <v>76</v>
      </c>
      <c r="E207" s="188" t="s">
        <v>176</v>
      </c>
      <c r="F207" s="188" t="s">
        <v>273</v>
      </c>
      <c r="G207" s="175"/>
      <c r="H207" s="175"/>
      <c r="I207" s="178"/>
      <c r="J207" s="189">
        <f>BK207</f>
        <v>0</v>
      </c>
      <c r="K207" s="175"/>
      <c r="L207" s="180"/>
      <c r="M207" s="181"/>
      <c r="N207" s="182"/>
      <c r="O207" s="182"/>
      <c r="P207" s="183">
        <f>SUM(P208:P211)</f>
        <v>0</v>
      </c>
      <c r="Q207" s="182"/>
      <c r="R207" s="183">
        <f>SUM(R208:R211)</f>
        <v>0</v>
      </c>
      <c r="S207" s="182"/>
      <c r="T207" s="184">
        <f>SUM(T208:T211)</f>
        <v>0</v>
      </c>
      <c r="AR207" s="185" t="s">
        <v>82</v>
      </c>
      <c r="AT207" s="186" t="s">
        <v>76</v>
      </c>
      <c r="AU207" s="186" t="s">
        <v>82</v>
      </c>
      <c r="AY207" s="185" t="s">
        <v>120</v>
      </c>
      <c r="BK207" s="187">
        <f>SUM(BK208:BK211)</f>
        <v>0</v>
      </c>
    </row>
    <row r="208" spans="2:65" s="1" customFormat="1" ht="16.5" customHeight="1" x14ac:dyDescent="0.2">
      <c r="B208" s="33"/>
      <c r="C208" s="190" t="s">
        <v>274</v>
      </c>
      <c r="D208" s="190" t="s">
        <v>122</v>
      </c>
      <c r="E208" s="191" t="s">
        <v>275</v>
      </c>
      <c r="F208" s="192" t="s">
        <v>276</v>
      </c>
      <c r="G208" s="193" t="s">
        <v>140</v>
      </c>
      <c r="H208" s="194">
        <v>1646</v>
      </c>
      <c r="I208" s="195"/>
      <c r="J208" s="196">
        <f>ROUND(I208*H208,2)</f>
        <v>0</v>
      </c>
      <c r="K208" s="192" t="s">
        <v>1</v>
      </c>
      <c r="L208" s="37"/>
      <c r="M208" s="197" t="s">
        <v>1</v>
      </c>
      <c r="N208" s="198" t="s">
        <v>42</v>
      </c>
      <c r="O208" s="65"/>
      <c r="P208" s="199">
        <f>O208*H208</f>
        <v>0</v>
      </c>
      <c r="Q208" s="199">
        <v>0</v>
      </c>
      <c r="R208" s="199">
        <f>Q208*H208</f>
        <v>0</v>
      </c>
      <c r="S208" s="199">
        <v>0</v>
      </c>
      <c r="T208" s="200">
        <f>S208*H208</f>
        <v>0</v>
      </c>
      <c r="AR208" s="201" t="s">
        <v>127</v>
      </c>
      <c r="AT208" s="201" t="s">
        <v>122</v>
      </c>
      <c r="AU208" s="201" t="s">
        <v>86</v>
      </c>
      <c r="AY208" s="16" t="s">
        <v>120</v>
      </c>
      <c r="BE208" s="202">
        <f>IF(N208="základní",J208,0)</f>
        <v>0</v>
      </c>
      <c r="BF208" s="202">
        <f>IF(N208="snížená",J208,0)</f>
        <v>0</v>
      </c>
      <c r="BG208" s="202">
        <f>IF(N208="zákl. přenesená",J208,0)</f>
        <v>0</v>
      </c>
      <c r="BH208" s="202">
        <f>IF(N208="sníž. přenesená",J208,0)</f>
        <v>0</v>
      </c>
      <c r="BI208" s="202">
        <f>IF(N208="nulová",J208,0)</f>
        <v>0</v>
      </c>
      <c r="BJ208" s="16" t="s">
        <v>82</v>
      </c>
      <c r="BK208" s="202">
        <f>ROUND(I208*H208,2)</f>
        <v>0</v>
      </c>
      <c r="BL208" s="16" t="s">
        <v>127</v>
      </c>
      <c r="BM208" s="201" t="s">
        <v>277</v>
      </c>
    </row>
    <row r="209" spans="2:65" s="12" customFormat="1" ht="11.25" x14ac:dyDescent="0.2">
      <c r="B209" s="206"/>
      <c r="C209" s="207"/>
      <c r="D209" s="203" t="s">
        <v>131</v>
      </c>
      <c r="E209" s="208" t="s">
        <v>1</v>
      </c>
      <c r="F209" s="209" t="s">
        <v>278</v>
      </c>
      <c r="G209" s="207"/>
      <c r="H209" s="210">
        <v>1566</v>
      </c>
      <c r="I209" s="211"/>
      <c r="J209" s="207"/>
      <c r="K209" s="207"/>
      <c r="L209" s="212"/>
      <c r="M209" s="213"/>
      <c r="N209" s="214"/>
      <c r="O209" s="214"/>
      <c r="P209" s="214"/>
      <c r="Q209" s="214"/>
      <c r="R209" s="214"/>
      <c r="S209" s="214"/>
      <c r="T209" s="215"/>
      <c r="AT209" s="216" t="s">
        <v>131</v>
      </c>
      <c r="AU209" s="216" t="s">
        <v>86</v>
      </c>
      <c r="AV209" s="12" t="s">
        <v>86</v>
      </c>
      <c r="AW209" s="12" t="s">
        <v>33</v>
      </c>
      <c r="AX209" s="12" t="s">
        <v>77</v>
      </c>
      <c r="AY209" s="216" t="s">
        <v>120</v>
      </c>
    </row>
    <row r="210" spans="2:65" s="12" customFormat="1" ht="11.25" x14ac:dyDescent="0.2">
      <c r="B210" s="206"/>
      <c r="C210" s="207"/>
      <c r="D210" s="203" t="s">
        <v>131</v>
      </c>
      <c r="E210" s="208" t="s">
        <v>1</v>
      </c>
      <c r="F210" s="209" t="s">
        <v>279</v>
      </c>
      <c r="G210" s="207"/>
      <c r="H210" s="210">
        <v>80</v>
      </c>
      <c r="I210" s="211"/>
      <c r="J210" s="207"/>
      <c r="K210" s="207"/>
      <c r="L210" s="212"/>
      <c r="M210" s="213"/>
      <c r="N210" s="214"/>
      <c r="O210" s="214"/>
      <c r="P210" s="214"/>
      <c r="Q210" s="214"/>
      <c r="R210" s="214"/>
      <c r="S210" s="214"/>
      <c r="T210" s="215"/>
      <c r="AT210" s="216" t="s">
        <v>131</v>
      </c>
      <c r="AU210" s="216" t="s">
        <v>86</v>
      </c>
      <c r="AV210" s="12" t="s">
        <v>86</v>
      </c>
      <c r="AW210" s="12" t="s">
        <v>33</v>
      </c>
      <c r="AX210" s="12" t="s">
        <v>77</v>
      </c>
      <c r="AY210" s="216" t="s">
        <v>120</v>
      </c>
    </row>
    <row r="211" spans="2:65" s="14" customFormat="1" ht="11.25" x14ac:dyDescent="0.2">
      <c r="B211" s="227"/>
      <c r="C211" s="228"/>
      <c r="D211" s="203" t="s">
        <v>131</v>
      </c>
      <c r="E211" s="229" t="s">
        <v>1</v>
      </c>
      <c r="F211" s="230" t="s">
        <v>189</v>
      </c>
      <c r="G211" s="228"/>
      <c r="H211" s="231">
        <v>1646</v>
      </c>
      <c r="I211" s="232"/>
      <c r="J211" s="228"/>
      <c r="K211" s="228"/>
      <c r="L211" s="233"/>
      <c r="M211" s="234"/>
      <c r="N211" s="235"/>
      <c r="O211" s="235"/>
      <c r="P211" s="235"/>
      <c r="Q211" s="235"/>
      <c r="R211" s="235"/>
      <c r="S211" s="235"/>
      <c r="T211" s="236"/>
      <c r="AT211" s="237" t="s">
        <v>131</v>
      </c>
      <c r="AU211" s="237" t="s">
        <v>86</v>
      </c>
      <c r="AV211" s="14" t="s">
        <v>127</v>
      </c>
      <c r="AW211" s="14" t="s">
        <v>33</v>
      </c>
      <c r="AX211" s="14" t="s">
        <v>82</v>
      </c>
      <c r="AY211" s="237" t="s">
        <v>120</v>
      </c>
    </row>
    <row r="212" spans="2:65" s="11" customFormat="1" ht="22.9" customHeight="1" x14ac:dyDescent="0.2">
      <c r="B212" s="174"/>
      <c r="C212" s="175"/>
      <c r="D212" s="176" t="s">
        <v>76</v>
      </c>
      <c r="E212" s="188" t="s">
        <v>280</v>
      </c>
      <c r="F212" s="188" t="s">
        <v>281</v>
      </c>
      <c r="G212" s="175"/>
      <c r="H212" s="175"/>
      <c r="I212" s="178"/>
      <c r="J212" s="189">
        <f>BK212</f>
        <v>0</v>
      </c>
      <c r="K212" s="175"/>
      <c r="L212" s="180"/>
      <c r="M212" s="181"/>
      <c r="N212" s="182"/>
      <c r="O212" s="182"/>
      <c r="P212" s="183">
        <f>SUM(P213:P214)</f>
        <v>0</v>
      </c>
      <c r="Q212" s="182"/>
      <c r="R212" s="183">
        <f>SUM(R213:R214)</f>
        <v>0</v>
      </c>
      <c r="S212" s="182"/>
      <c r="T212" s="184">
        <f>SUM(T213:T214)</f>
        <v>0</v>
      </c>
      <c r="AR212" s="185" t="s">
        <v>82</v>
      </c>
      <c r="AT212" s="186" t="s">
        <v>76</v>
      </c>
      <c r="AU212" s="186" t="s">
        <v>82</v>
      </c>
      <c r="AY212" s="185" t="s">
        <v>120</v>
      </c>
      <c r="BK212" s="187">
        <f>SUM(BK213:BK214)</f>
        <v>0</v>
      </c>
    </row>
    <row r="213" spans="2:65" s="1" customFormat="1" ht="16.5" customHeight="1" x14ac:dyDescent="0.2">
      <c r="B213" s="33"/>
      <c r="C213" s="190" t="s">
        <v>282</v>
      </c>
      <c r="D213" s="190" t="s">
        <v>122</v>
      </c>
      <c r="E213" s="191" t="s">
        <v>283</v>
      </c>
      <c r="F213" s="192" t="s">
        <v>284</v>
      </c>
      <c r="G213" s="193" t="s">
        <v>285</v>
      </c>
      <c r="H213" s="194">
        <v>0.253</v>
      </c>
      <c r="I213" s="195"/>
      <c r="J213" s="196">
        <f>ROUND(I213*H213,2)</f>
        <v>0</v>
      </c>
      <c r="K213" s="192" t="s">
        <v>126</v>
      </c>
      <c r="L213" s="37"/>
      <c r="M213" s="197" t="s">
        <v>1</v>
      </c>
      <c r="N213" s="198" t="s">
        <v>42</v>
      </c>
      <c r="O213" s="65"/>
      <c r="P213" s="199">
        <f>O213*H213</f>
        <v>0</v>
      </c>
      <c r="Q213" s="199">
        <v>0</v>
      </c>
      <c r="R213" s="199">
        <f>Q213*H213</f>
        <v>0</v>
      </c>
      <c r="S213" s="199">
        <v>0</v>
      </c>
      <c r="T213" s="200">
        <f>S213*H213</f>
        <v>0</v>
      </c>
      <c r="AR213" s="201" t="s">
        <v>127</v>
      </c>
      <c r="AT213" s="201" t="s">
        <v>122</v>
      </c>
      <c r="AU213" s="201" t="s">
        <v>86</v>
      </c>
      <c r="AY213" s="16" t="s">
        <v>120</v>
      </c>
      <c r="BE213" s="202">
        <f>IF(N213="základní",J213,0)</f>
        <v>0</v>
      </c>
      <c r="BF213" s="202">
        <f>IF(N213="snížená",J213,0)</f>
        <v>0</v>
      </c>
      <c r="BG213" s="202">
        <f>IF(N213="zákl. přenesená",J213,0)</f>
        <v>0</v>
      </c>
      <c r="BH213" s="202">
        <f>IF(N213="sníž. přenesená",J213,0)</f>
        <v>0</v>
      </c>
      <c r="BI213" s="202">
        <f>IF(N213="nulová",J213,0)</f>
        <v>0</v>
      </c>
      <c r="BJ213" s="16" t="s">
        <v>82</v>
      </c>
      <c r="BK213" s="202">
        <f>ROUND(I213*H213,2)</f>
        <v>0</v>
      </c>
      <c r="BL213" s="16" t="s">
        <v>127</v>
      </c>
      <c r="BM213" s="201" t="s">
        <v>286</v>
      </c>
    </row>
    <row r="214" spans="2:65" s="1" customFormat="1" ht="19.5" x14ac:dyDescent="0.2">
      <c r="B214" s="33"/>
      <c r="C214" s="34"/>
      <c r="D214" s="203" t="s">
        <v>129</v>
      </c>
      <c r="E214" s="34"/>
      <c r="F214" s="204" t="s">
        <v>287</v>
      </c>
      <c r="G214" s="34"/>
      <c r="H214" s="34"/>
      <c r="I214" s="109"/>
      <c r="J214" s="34"/>
      <c r="K214" s="34"/>
      <c r="L214" s="37"/>
      <c r="M214" s="205"/>
      <c r="N214" s="65"/>
      <c r="O214" s="65"/>
      <c r="P214" s="65"/>
      <c r="Q214" s="65"/>
      <c r="R214" s="65"/>
      <c r="S214" s="65"/>
      <c r="T214" s="66"/>
      <c r="AT214" s="16" t="s">
        <v>129</v>
      </c>
      <c r="AU214" s="16" t="s">
        <v>86</v>
      </c>
    </row>
    <row r="215" spans="2:65" s="11" customFormat="1" ht="25.9" customHeight="1" x14ac:dyDescent="0.2">
      <c r="B215" s="174"/>
      <c r="C215" s="175"/>
      <c r="D215" s="176" t="s">
        <v>76</v>
      </c>
      <c r="E215" s="177" t="s">
        <v>288</v>
      </c>
      <c r="F215" s="177" t="s">
        <v>289</v>
      </c>
      <c r="G215" s="175"/>
      <c r="H215" s="175"/>
      <c r="I215" s="178"/>
      <c r="J215" s="179">
        <f>BK215</f>
        <v>0</v>
      </c>
      <c r="K215" s="175"/>
      <c r="L215" s="180"/>
      <c r="M215" s="181"/>
      <c r="N215" s="182"/>
      <c r="O215" s="182"/>
      <c r="P215" s="183">
        <f>SUM(P216:P218)</f>
        <v>0</v>
      </c>
      <c r="Q215" s="182"/>
      <c r="R215" s="183">
        <f>SUM(R216:R218)</f>
        <v>0</v>
      </c>
      <c r="S215" s="182"/>
      <c r="T215" s="184">
        <f>SUM(T216:T218)</f>
        <v>0</v>
      </c>
      <c r="AR215" s="185" t="s">
        <v>127</v>
      </c>
      <c r="AT215" s="186" t="s">
        <v>76</v>
      </c>
      <c r="AU215" s="186" t="s">
        <v>77</v>
      </c>
      <c r="AY215" s="185" t="s">
        <v>120</v>
      </c>
      <c r="BK215" s="187">
        <f>SUM(BK216:BK218)</f>
        <v>0</v>
      </c>
    </row>
    <row r="216" spans="2:65" s="1" customFormat="1" ht="16.5" customHeight="1" x14ac:dyDescent="0.2">
      <c r="B216" s="33"/>
      <c r="C216" s="190" t="s">
        <v>290</v>
      </c>
      <c r="D216" s="190" t="s">
        <v>122</v>
      </c>
      <c r="E216" s="191" t="s">
        <v>291</v>
      </c>
      <c r="F216" s="192" t="s">
        <v>292</v>
      </c>
      <c r="G216" s="193" t="s">
        <v>293</v>
      </c>
      <c r="H216" s="194">
        <v>8</v>
      </c>
      <c r="I216" s="195"/>
      <c r="J216" s="196">
        <f>ROUND(I216*H216,2)</f>
        <v>0</v>
      </c>
      <c r="K216" s="192" t="s">
        <v>126</v>
      </c>
      <c r="L216" s="37"/>
      <c r="M216" s="197" t="s">
        <v>1</v>
      </c>
      <c r="N216" s="198" t="s">
        <v>42</v>
      </c>
      <c r="O216" s="65"/>
      <c r="P216" s="199">
        <f>O216*H216</f>
        <v>0</v>
      </c>
      <c r="Q216" s="199">
        <v>0</v>
      </c>
      <c r="R216" s="199">
        <f>Q216*H216</f>
        <v>0</v>
      </c>
      <c r="S216" s="199">
        <v>0</v>
      </c>
      <c r="T216" s="200">
        <f>S216*H216</f>
        <v>0</v>
      </c>
      <c r="AR216" s="201" t="s">
        <v>294</v>
      </c>
      <c r="AT216" s="201" t="s">
        <v>122</v>
      </c>
      <c r="AU216" s="201" t="s">
        <v>82</v>
      </c>
      <c r="AY216" s="16" t="s">
        <v>120</v>
      </c>
      <c r="BE216" s="202">
        <f>IF(N216="základní",J216,0)</f>
        <v>0</v>
      </c>
      <c r="BF216" s="202">
        <f>IF(N216="snížená",J216,0)</f>
        <v>0</v>
      </c>
      <c r="BG216" s="202">
        <f>IF(N216="zákl. přenesená",J216,0)</f>
        <v>0</v>
      </c>
      <c r="BH216" s="202">
        <f>IF(N216="sníž. přenesená",J216,0)</f>
        <v>0</v>
      </c>
      <c r="BI216" s="202">
        <f>IF(N216="nulová",J216,0)</f>
        <v>0</v>
      </c>
      <c r="BJ216" s="16" t="s">
        <v>82</v>
      </c>
      <c r="BK216" s="202">
        <f>ROUND(I216*H216,2)</f>
        <v>0</v>
      </c>
      <c r="BL216" s="16" t="s">
        <v>294</v>
      </c>
      <c r="BM216" s="201" t="s">
        <v>295</v>
      </c>
    </row>
    <row r="217" spans="2:65" s="1" customFormat="1" ht="19.5" x14ac:dyDescent="0.2">
      <c r="B217" s="33"/>
      <c r="C217" s="34"/>
      <c r="D217" s="203" t="s">
        <v>129</v>
      </c>
      <c r="E217" s="34"/>
      <c r="F217" s="204" t="s">
        <v>296</v>
      </c>
      <c r="G217" s="34"/>
      <c r="H217" s="34"/>
      <c r="I217" s="109"/>
      <c r="J217" s="34"/>
      <c r="K217" s="34"/>
      <c r="L217" s="37"/>
      <c r="M217" s="205"/>
      <c r="N217" s="65"/>
      <c r="O217" s="65"/>
      <c r="P217" s="65"/>
      <c r="Q217" s="65"/>
      <c r="R217" s="65"/>
      <c r="S217" s="65"/>
      <c r="T217" s="66"/>
      <c r="AT217" s="16" t="s">
        <v>129</v>
      </c>
      <c r="AU217" s="16" t="s">
        <v>82</v>
      </c>
    </row>
    <row r="218" spans="2:65" s="12" customFormat="1" ht="11.25" x14ac:dyDescent="0.2">
      <c r="B218" s="206"/>
      <c r="C218" s="207"/>
      <c r="D218" s="203" t="s">
        <v>131</v>
      </c>
      <c r="E218" s="208" t="s">
        <v>1</v>
      </c>
      <c r="F218" s="209" t="s">
        <v>297</v>
      </c>
      <c r="G218" s="207"/>
      <c r="H218" s="210">
        <v>8</v>
      </c>
      <c r="I218" s="211"/>
      <c r="J218" s="207"/>
      <c r="K218" s="207"/>
      <c r="L218" s="212"/>
      <c r="M218" s="248"/>
      <c r="N218" s="249"/>
      <c r="O218" s="249"/>
      <c r="P218" s="249"/>
      <c r="Q218" s="249"/>
      <c r="R218" s="249"/>
      <c r="S218" s="249"/>
      <c r="T218" s="250"/>
      <c r="AT218" s="216" t="s">
        <v>131</v>
      </c>
      <c r="AU218" s="216" t="s">
        <v>82</v>
      </c>
      <c r="AV218" s="12" t="s">
        <v>86</v>
      </c>
      <c r="AW218" s="12" t="s">
        <v>33</v>
      </c>
      <c r="AX218" s="12" t="s">
        <v>82</v>
      </c>
      <c r="AY218" s="216" t="s">
        <v>120</v>
      </c>
    </row>
    <row r="219" spans="2:65" s="1" customFormat="1" ht="6.95" customHeight="1" x14ac:dyDescent="0.2">
      <c r="B219" s="48"/>
      <c r="C219" s="49"/>
      <c r="D219" s="49"/>
      <c r="E219" s="49"/>
      <c r="F219" s="49"/>
      <c r="G219" s="49"/>
      <c r="H219" s="49"/>
      <c r="I219" s="141"/>
      <c r="J219" s="49"/>
      <c r="K219" s="49"/>
      <c r="L219" s="37"/>
    </row>
  </sheetData>
  <autoFilter ref="C120:K218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3">
    <pageSetUpPr fitToPage="1"/>
  </sheetPr>
  <dimension ref="B2:BM134"/>
  <sheetViews>
    <sheetView showGridLines="0" topLeftCell="A101" workbookViewId="0">
      <selection activeCell="V121" sqref="V121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88</v>
      </c>
    </row>
    <row r="3" spans="2:46" ht="6.95" customHeight="1" x14ac:dyDescent="0.2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 x14ac:dyDescent="0.2">
      <c r="B4" s="19"/>
      <c r="D4" s="106" t="s">
        <v>92</v>
      </c>
      <c r="L4" s="19"/>
      <c r="M4" s="107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08" t="s">
        <v>16</v>
      </c>
      <c r="L6" s="19"/>
    </row>
    <row r="7" spans="2:46" ht="16.5" customHeight="1" x14ac:dyDescent="0.2">
      <c r="B7" s="19"/>
      <c r="E7" s="292" t="str">
        <f>'Rekapitulace stavby'!K6</f>
        <v>Mrlina, Rašovice - Havransko, nánosy na bermách, ř.km 6,642 - 7,978</v>
      </c>
      <c r="F7" s="293"/>
      <c r="G7" s="293"/>
      <c r="H7" s="293"/>
      <c r="L7" s="19"/>
    </row>
    <row r="8" spans="2:46" s="1" customFormat="1" ht="12" customHeight="1" x14ac:dyDescent="0.2">
      <c r="B8" s="37"/>
      <c r="D8" s="108" t="s">
        <v>93</v>
      </c>
      <c r="I8" s="109"/>
      <c r="L8" s="37"/>
    </row>
    <row r="9" spans="2:46" s="1" customFormat="1" ht="36.950000000000003" customHeight="1" x14ac:dyDescent="0.2">
      <c r="B9" s="37"/>
      <c r="E9" s="294" t="s">
        <v>298</v>
      </c>
      <c r="F9" s="295"/>
      <c r="G9" s="295"/>
      <c r="H9" s="295"/>
      <c r="I9" s="109"/>
      <c r="L9" s="37"/>
    </row>
    <row r="10" spans="2:46" s="1" customFormat="1" ht="11.25" x14ac:dyDescent="0.2">
      <c r="B10" s="37"/>
      <c r="I10" s="109"/>
      <c r="L10" s="37"/>
    </row>
    <row r="11" spans="2:46" s="1" customFormat="1" ht="12" customHeight="1" x14ac:dyDescent="0.2">
      <c r="B11" s="37"/>
      <c r="D11" s="108" t="s">
        <v>18</v>
      </c>
      <c r="F11" s="110" t="s">
        <v>19</v>
      </c>
      <c r="I11" s="111" t="s">
        <v>20</v>
      </c>
      <c r="J11" s="110" t="s">
        <v>1</v>
      </c>
      <c r="L11" s="37"/>
    </row>
    <row r="12" spans="2:46" s="1" customFormat="1" ht="12" customHeight="1" x14ac:dyDescent="0.2">
      <c r="B12" s="37"/>
      <c r="D12" s="108" t="s">
        <v>22</v>
      </c>
      <c r="F12" s="110" t="s">
        <v>23</v>
      </c>
      <c r="I12" s="111" t="s">
        <v>24</v>
      </c>
      <c r="J12" s="112">
        <f>'Rekapitulace stavby'!AN8</f>
        <v>43656</v>
      </c>
      <c r="L12" s="37"/>
    </row>
    <row r="13" spans="2:46" s="1" customFormat="1" ht="10.9" customHeight="1" x14ac:dyDescent="0.2">
      <c r="B13" s="37"/>
      <c r="I13" s="109"/>
      <c r="L13" s="37"/>
    </row>
    <row r="14" spans="2:46" s="1" customFormat="1" ht="12" customHeight="1" x14ac:dyDescent="0.2">
      <c r="B14" s="37"/>
      <c r="D14" s="108" t="s">
        <v>25</v>
      </c>
      <c r="I14" s="111" t="s">
        <v>26</v>
      </c>
      <c r="J14" s="110" t="s">
        <v>1</v>
      </c>
      <c r="L14" s="37"/>
    </row>
    <row r="15" spans="2:46" s="1" customFormat="1" ht="18" customHeight="1" x14ac:dyDescent="0.2">
      <c r="B15" s="37"/>
      <c r="E15" s="110" t="s">
        <v>27</v>
      </c>
      <c r="I15" s="111" t="s">
        <v>28</v>
      </c>
      <c r="J15" s="110" t="s">
        <v>1</v>
      </c>
      <c r="L15" s="37"/>
    </row>
    <row r="16" spans="2:46" s="1" customFormat="1" ht="6.95" customHeight="1" x14ac:dyDescent="0.2">
      <c r="B16" s="37"/>
      <c r="I16" s="109"/>
      <c r="L16" s="37"/>
    </row>
    <row r="17" spans="2:12" s="1" customFormat="1" ht="12" customHeight="1" x14ac:dyDescent="0.2">
      <c r="B17" s="37"/>
      <c r="D17" s="108" t="s">
        <v>29</v>
      </c>
      <c r="I17" s="111" t="s">
        <v>26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296" t="str">
        <f>'Rekapitulace stavby'!E14</f>
        <v>Vyplň údaj</v>
      </c>
      <c r="F18" s="297"/>
      <c r="G18" s="297"/>
      <c r="H18" s="297"/>
      <c r="I18" s="111" t="s">
        <v>28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09"/>
      <c r="L19" s="37"/>
    </row>
    <row r="20" spans="2:12" s="1" customFormat="1" ht="12" customHeight="1" x14ac:dyDescent="0.2">
      <c r="B20" s="37"/>
      <c r="D20" s="108" t="s">
        <v>31</v>
      </c>
      <c r="I20" s="111" t="s">
        <v>26</v>
      </c>
      <c r="J20" s="110" t="s">
        <v>1</v>
      </c>
      <c r="L20" s="37"/>
    </row>
    <row r="21" spans="2:12" s="1" customFormat="1" ht="18" customHeight="1" x14ac:dyDescent="0.2">
      <c r="B21" s="37"/>
      <c r="E21" s="110" t="s">
        <v>32</v>
      </c>
      <c r="I21" s="111" t="s">
        <v>28</v>
      </c>
      <c r="J21" s="110" t="s">
        <v>1</v>
      </c>
      <c r="L21" s="37"/>
    </row>
    <row r="22" spans="2:12" s="1" customFormat="1" ht="6.95" customHeight="1" x14ac:dyDescent="0.2">
      <c r="B22" s="37"/>
      <c r="I22" s="109"/>
      <c r="L22" s="37"/>
    </row>
    <row r="23" spans="2:12" s="1" customFormat="1" ht="12" customHeight="1" x14ac:dyDescent="0.2">
      <c r="B23" s="37"/>
      <c r="D23" s="108" t="s">
        <v>34</v>
      </c>
      <c r="I23" s="111" t="s">
        <v>26</v>
      </c>
      <c r="J23" s="110" t="s">
        <v>1</v>
      </c>
      <c r="L23" s="37"/>
    </row>
    <row r="24" spans="2:12" s="1" customFormat="1" ht="18" customHeight="1" x14ac:dyDescent="0.2">
      <c r="B24" s="37"/>
      <c r="E24" s="110" t="s">
        <v>35</v>
      </c>
      <c r="I24" s="111" t="s">
        <v>28</v>
      </c>
      <c r="J24" s="110" t="s">
        <v>1</v>
      </c>
      <c r="L24" s="37"/>
    </row>
    <row r="25" spans="2:12" s="1" customFormat="1" ht="6.95" customHeight="1" x14ac:dyDescent="0.2">
      <c r="B25" s="37"/>
      <c r="I25" s="109"/>
      <c r="L25" s="37"/>
    </row>
    <row r="26" spans="2:12" s="1" customFormat="1" ht="12" customHeight="1" x14ac:dyDescent="0.2">
      <c r="B26" s="37"/>
      <c r="D26" s="108" t="s">
        <v>36</v>
      </c>
      <c r="I26" s="109"/>
      <c r="L26" s="37"/>
    </row>
    <row r="27" spans="2:12" s="7" customFormat="1" ht="63.75" customHeight="1" x14ac:dyDescent="0.2">
      <c r="B27" s="113"/>
      <c r="E27" s="298" t="s">
        <v>415</v>
      </c>
      <c r="F27" s="298"/>
      <c r="G27" s="298"/>
      <c r="H27" s="298"/>
      <c r="I27" s="114"/>
      <c r="L27" s="113"/>
    </row>
    <row r="28" spans="2:12" s="1" customFormat="1" ht="6.95" customHeight="1" x14ac:dyDescent="0.2">
      <c r="B28" s="37"/>
      <c r="I28" s="109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 x14ac:dyDescent="0.2">
      <c r="B30" s="37"/>
      <c r="D30" s="116" t="s">
        <v>37</v>
      </c>
      <c r="I30" s="109"/>
      <c r="J30" s="117">
        <f>ROUND(J118, 2)</f>
        <v>0</v>
      </c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 x14ac:dyDescent="0.2">
      <c r="B32" s="37"/>
      <c r="F32" s="118" t="s">
        <v>39</v>
      </c>
      <c r="I32" s="119" t="s">
        <v>38</v>
      </c>
      <c r="J32" s="118" t="s">
        <v>40</v>
      </c>
      <c r="L32" s="37"/>
    </row>
    <row r="33" spans="2:12" s="1" customFormat="1" ht="14.45" customHeight="1" x14ac:dyDescent="0.2">
      <c r="B33" s="37"/>
      <c r="D33" s="120" t="s">
        <v>41</v>
      </c>
      <c r="E33" s="108" t="s">
        <v>42</v>
      </c>
      <c r="F33" s="121">
        <f>ROUND((SUM(BE118:BE133)),  2)</f>
        <v>0</v>
      </c>
      <c r="I33" s="122">
        <v>0.21</v>
      </c>
      <c r="J33" s="121">
        <f>ROUND(((SUM(BE118:BE133))*I33),  2)</f>
        <v>0</v>
      </c>
      <c r="L33" s="37"/>
    </row>
    <row r="34" spans="2:12" s="1" customFormat="1" ht="14.45" customHeight="1" x14ac:dyDescent="0.2">
      <c r="B34" s="37"/>
      <c r="E34" s="108" t="s">
        <v>43</v>
      </c>
      <c r="F34" s="121">
        <f>ROUND((SUM(BF118:BF133)),  2)</f>
        <v>0</v>
      </c>
      <c r="I34" s="122">
        <v>0.15</v>
      </c>
      <c r="J34" s="121">
        <f>ROUND(((SUM(BF118:BF133))*I34),  2)</f>
        <v>0</v>
      </c>
      <c r="L34" s="37"/>
    </row>
    <row r="35" spans="2:12" s="1" customFormat="1" ht="14.45" hidden="1" customHeight="1" x14ac:dyDescent="0.2">
      <c r="B35" s="37"/>
      <c r="E35" s="108" t="s">
        <v>44</v>
      </c>
      <c r="F35" s="121">
        <f>ROUND((SUM(BG118:BG133)),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 x14ac:dyDescent="0.2">
      <c r="B36" s="37"/>
      <c r="E36" s="108" t="s">
        <v>45</v>
      </c>
      <c r="F36" s="121">
        <f>ROUND((SUM(BH118:BH133)),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 x14ac:dyDescent="0.2">
      <c r="B37" s="37"/>
      <c r="E37" s="108" t="s">
        <v>46</v>
      </c>
      <c r="F37" s="121">
        <f>ROUND((SUM(BI118:BI133)),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 x14ac:dyDescent="0.2">
      <c r="B38" s="37"/>
      <c r="I38" s="109"/>
      <c r="L38" s="37"/>
    </row>
    <row r="39" spans="2:12" s="1" customFormat="1" ht="25.35" customHeight="1" x14ac:dyDescent="0.2">
      <c r="B39" s="37"/>
      <c r="C39" s="123"/>
      <c r="D39" s="124" t="s">
        <v>47</v>
      </c>
      <c r="E39" s="125"/>
      <c r="F39" s="125"/>
      <c r="G39" s="126" t="s">
        <v>48</v>
      </c>
      <c r="H39" s="127" t="s">
        <v>49</v>
      </c>
      <c r="I39" s="128"/>
      <c r="J39" s="129">
        <f>SUM(J30:J37)</f>
        <v>0</v>
      </c>
      <c r="K39" s="130"/>
      <c r="L39" s="37"/>
    </row>
    <row r="40" spans="2:12" s="1" customFormat="1" ht="14.45" customHeight="1" x14ac:dyDescent="0.2">
      <c r="B40" s="37"/>
      <c r="I40" s="109"/>
      <c r="L40" s="37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1" t="s">
        <v>50</v>
      </c>
      <c r="E50" s="132"/>
      <c r="F50" s="132"/>
      <c r="G50" s="131" t="s">
        <v>51</v>
      </c>
      <c r="H50" s="132"/>
      <c r="I50" s="133"/>
      <c r="J50" s="132"/>
      <c r="K50" s="132"/>
      <c r="L50" s="37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7"/>
      <c r="D61" s="134" t="s">
        <v>52</v>
      </c>
      <c r="E61" s="135"/>
      <c r="F61" s="136" t="s">
        <v>53</v>
      </c>
      <c r="G61" s="134" t="s">
        <v>52</v>
      </c>
      <c r="H61" s="135"/>
      <c r="I61" s="137"/>
      <c r="J61" s="138" t="s">
        <v>53</v>
      </c>
      <c r="K61" s="135"/>
      <c r="L61" s="37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7"/>
      <c r="D65" s="131" t="s">
        <v>54</v>
      </c>
      <c r="E65" s="132"/>
      <c r="F65" s="132"/>
      <c r="G65" s="131" t="s">
        <v>55</v>
      </c>
      <c r="H65" s="132"/>
      <c r="I65" s="133"/>
      <c r="J65" s="132"/>
      <c r="K65" s="132"/>
      <c r="L65" s="37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7"/>
      <c r="D76" s="134" t="s">
        <v>52</v>
      </c>
      <c r="E76" s="135"/>
      <c r="F76" s="136" t="s">
        <v>53</v>
      </c>
      <c r="G76" s="134" t="s">
        <v>52</v>
      </c>
      <c r="H76" s="135"/>
      <c r="I76" s="137"/>
      <c r="J76" s="138" t="s">
        <v>53</v>
      </c>
      <c r="K76" s="135"/>
      <c r="L76" s="37"/>
    </row>
    <row r="77" spans="2:12" s="1" customFormat="1" ht="14.45" customHeight="1" x14ac:dyDescent="0.2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 x14ac:dyDescent="0.2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 x14ac:dyDescent="0.2">
      <c r="B82" s="33"/>
      <c r="C82" s="22" t="s">
        <v>95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 x14ac:dyDescent="0.2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299" t="str">
        <f>E7</f>
        <v>Mrlina, Rašovice - Havransko, nánosy na bermách, ř.km 6,642 - 7,978</v>
      </c>
      <c r="F85" s="300"/>
      <c r="G85" s="300"/>
      <c r="H85" s="300"/>
      <c r="I85" s="109"/>
      <c r="J85" s="34"/>
      <c r="K85" s="34"/>
      <c r="L85" s="37"/>
    </row>
    <row r="86" spans="2:47" s="1" customFormat="1" ht="12" customHeight="1" x14ac:dyDescent="0.2">
      <c r="B86" s="33"/>
      <c r="C86" s="28" t="s">
        <v>93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271" t="str">
        <f>E9</f>
        <v>2 - SO 02 Odstranění nánosů ze dna Mrliny ř. km 7,832 - 7,978 a Křinecké  Blatnice</v>
      </c>
      <c r="F87" s="301"/>
      <c r="G87" s="301"/>
      <c r="H87" s="301"/>
      <c r="I87" s="109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 x14ac:dyDescent="0.2">
      <c r="B89" s="33"/>
      <c r="C89" s="28" t="s">
        <v>22</v>
      </c>
      <c r="D89" s="34"/>
      <c r="E89" s="34"/>
      <c r="F89" s="26" t="str">
        <f>F12</f>
        <v>Budiměřice, Chleby, Vestec</v>
      </c>
      <c r="G89" s="34"/>
      <c r="H89" s="34"/>
      <c r="I89" s="111" t="s">
        <v>24</v>
      </c>
      <c r="J89" s="60">
        <f>IF(J12="","",J12)</f>
        <v>43656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58.15" customHeight="1" x14ac:dyDescent="0.2">
      <c r="B91" s="33"/>
      <c r="C91" s="28" t="s">
        <v>25</v>
      </c>
      <c r="D91" s="34"/>
      <c r="E91" s="34"/>
      <c r="F91" s="26" t="str">
        <f>E15</f>
        <v>Povodí Labe,státní podnik,Víta Nejedlého 951,HK3</v>
      </c>
      <c r="G91" s="34"/>
      <c r="H91" s="34"/>
      <c r="I91" s="111" t="s">
        <v>31</v>
      </c>
      <c r="J91" s="31" t="str">
        <f>E21</f>
        <v>Multiaqua s.r.o.,Veverkova 1343, Hradec Králové 2</v>
      </c>
      <c r="K91" s="34"/>
      <c r="L91" s="37"/>
    </row>
    <row r="92" spans="2:47" s="1" customFormat="1" ht="15.2" customHeight="1" x14ac:dyDescent="0.2">
      <c r="B92" s="33"/>
      <c r="C92" s="28" t="s">
        <v>29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>Ing. Šárka Volfová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 x14ac:dyDescent="0.2">
      <c r="B94" s="33"/>
      <c r="C94" s="145" t="s">
        <v>96</v>
      </c>
      <c r="D94" s="146"/>
      <c r="E94" s="146"/>
      <c r="F94" s="146"/>
      <c r="G94" s="146"/>
      <c r="H94" s="146"/>
      <c r="I94" s="147"/>
      <c r="J94" s="148" t="s">
        <v>97</v>
      </c>
      <c r="K94" s="146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 x14ac:dyDescent="0.2">
      <c r="B96" s="33"/>
      <c r="C96" s="149" t="s">
        <v>98</v>
      </c>
      <c r="D96" s="34"/>
      <c r="E96" s="34"/>
      <c r="F96" s="34"/>
      <c r="G96" s="34"/>
      <c r="H96" s="34"/>
      <c r="I96" s="109"/>
      <c r="J96" s="78">
        <f>J118</f>
        <v>0</v>
      </c>
      <c r="K96" s="34"/>
      <c r="L96" s="37"/>
      <c r="AU96" s="16" t="s">
        <v>99</v>
      </c>
    </row>
    <row r="97" spans="2:12" s="8" customFormat="1" ht="24.95" customHeight="1" x14ac:dyDescent="0.2">
      <c r="B97" s="150"/>
      <c r="C97" s="151"/>
      <c r="D97" s="152" t="s">
        <v>100</v>
      </c>
      <c r="E97" s="153"/>
      <c r="F97" s="153"/>
      <c r="G97" s="153"/>
      <c r="H97" s="153"/>
      <c r="I97" s="154"/>
      <c r="J97" s="155">
        <f>J119</f>
        <v>0</v>
      </c>
      <c r="K97" s="151"/>
      <c r="L97" s="156"/>
    </row>
    <row r="98" spans="2:12" s="9" customFormat="1" ht="19.899999999999999" customHeight="1" x14ac:dyDescent="0.2">
      <c r="B98" s="157"/>
      <c r="C98" s="158"/>
      <c r="D98" s="159" t="s">
        <v>101</v>
      </c>
      <c r="E98" s="160"/>
      <c r="F98" s="160"/>
      <c r="G98" s="160"/>
      <c r="H98" s="160"/>
      <c r="I98" s="161"/>
      <c r="J98" s="162">
        <f>J120</f>
        <v>0</v>
      </c>
      <c r="K98" s="158"/>
      <c r="L98" s="163"/>
    </row>
    <row r="99" spans="2:12" s="1" customFormat="1" ht="21.75" customHeight="1" x14ac:dyDescent="0.2">
      <c r="B99" s="33"/>
      <c r="C99" s="34"/>
      <c r="D99" s="34"/>
      <c r="E99" s="34"/>
      <c r="F99" s="34"/>
      <c r="G99" s="34"/>
      <c r="H99" s="34"/>
      <c r="I99" s="109"/>
      <c r="J99" s="34"/>
      <c r="K99" s="34"/>
      <c r="L99" s="37"/>
    </row>
    <row r="100" spans="2:12" s="1" customFormat="1" ht="6.95" customHeight="1" x14ac:dyDescent="0.2">
      <c r="B100" s="48"/>
      <c r="C100" s="49"/>
      <c r="D100" s="49"/>
      <c r="E100" s="49"/>
      <c r="F100" s="49"/>
      <c r="G100" s="49"/>
      <c r="H100" s="49"/>
      <c r="I100" s="141"/>
      <c r="J100" s="49"/>
      <c r="K100" s="49"/>
      <c r="L100" s="37"/>
    </row>
    <row r="104" spans="2:12" s="1" customFormat="1" ht="6.95" customHeight="1" x14ac:dyDescent="0.2">
      <c r="B104" s="50"/>
      <c r="C104" s="51"/>
      <c r="D104" s="51"/>
      <c r="E104" s="51"/>
      <c r="F104" s="51"/>
      <c r="G104" s="51"/>
      <c r="H104" s="51"/>
      <c r="I104" s="144"/>
      <c r="J104" s="51"/>
      <c r="K104" s="51"/>
      <c r="L104" s="37"/>
    </row>
    <row r="105" spans="2:12" s="1" customFormat="1" ht="24.95" customHeight="1" x14ac:dyDescent="0.2">
      <c r="B105" s="33"/>
      <c r="C105" s="22" t="s">
        <v>105</v>
      </c>
      <c r="D105" s="34"/>
      <c r="E105" s="34"/>
      <c r="F105" s="34"/>
      <c r="G105" s="34"/>
      <c r="H105" s="34"/>
      <c r="I105" s="109"/>
      <c r="J105" s="34"/>
      <c r="K105" s="34"/>
      <c r="L105" s="37"/>
    </row>
    <row r="106" spans="2:12" s="1" customFormat="1" ht="6.95" customHeight="1" x14ac:dyDescent="0.2">
      <c r="B106" s="33"/>
      <c r="C106" s="34"/>
      <c r="D106" s="34"/>
      <c r="E106" s="34"/>
      <c r="F106" s="34"/>
      <c r="G106" s="34"/>
      <c r="H106" s="34"/>
      <c r="I106" s="109"/>
      <c r="J106" s="34"/>
      <c r="K106" s="34"/>
      <c r="L106" s="37"/>
    </row>
    <row r="107" spans="2:12" s="1" customFormat="1" ht="12" customHeight="1" x14ac:dyDescent="0.2">
      <c r="B107" s="33"/>
      <c r="C107" s="28" t="s">
        <v>16</v>
      </c>
      <c r="D107" s="34"/>
      <c r="E107" s="34"/>
      <c r="F107" s="34"/>
      <c r="G107" s="34"/>
      <c r="H107" s="34"/>
      <c r="I107" s="109"/>
      <c r="J107" s="34"/>
      <c r="K107" s="34"/>
      <c r="L107" s="37"/>
    </row>
    <row r="108" spans="2:12" s="1" customFormat="1" ht="16.5" customHeight="1" x14ac:dyDescent="0.2">
      <c r="B108" s="33"/>
      <c r="C108" s="34"/>
      <c r="D108" s="34"/>
      <c r="E108" s="299" t="str">
        <f>E7</f>
        <v>Mrlina, Rašovice - Havransko, nánosy na bermách, ř.km 6,642 - 7,978</v>
      </c>
      <c r="F108" s="300"/>
      <c r="G108" s="300"/>
      <c r="H108" s="300"/>
      <c r="I108" s="109"/>
      <c r="J108" s="34"/>
      <c r="K108" s="34"/>
      <c r="L108" s="37"/>
    </row>
    <row r="109" spans="2:12" s="1" customFormat="1" ht="12" customHeight="1" x14ac:dyDescent="0.2">
      <c r="B109" s="33"/>
      <c r="C109" s="28" t="s">
        <v>93</v>
      </c>
      <c r="D109" s="34"/>
      <c r="E109" s="34"/>
      <c r="F109" s="34"/>
      <c r="G109" s="34"/>
      <c r="H109" s="34"/>
      <c r="I109" s="109"/>
      <c r="J109" s="34"/>
      <c r="K109" s="34"/>
      <c r="L109" s="37"/>
    </row>
    <row r="110" spans="2:12" s="1" customFormat="1" ht="16.5" customHeight="1" x14ac:dyDescent="0.2">
      <c r="B110" s="33"/>
      <c r="C110" s="34"/>
      <c r="D110" s="34"/>
      <c r="E110" s="271" t="str">
        <f>E9</f>
        <v>2 - SO 02 Odstranění nánosů ze dna Mrliny ř. km 7,832 - 7,978 a Křinecké  Blatnice</v>
      </c>
      <c r="F110" s="301"/>
      <c r="G110" s="301"/>
      <c r="H110" s="301"/>
      <c r="I110" s="109"/>
      <c r="J110" s="34"/>
      <c r="K110" s="34"/>
      <c r="L110" s="37"/>
    </row>
    <row r="111" spans="2:12" s="1" customFormat="1" ht="6.95" customHeight="1" x14ac:dyDescent="0.2">
      <c r="B111" s="33"/>
      <c r="C111" s="34"/>
      <c r="D111" s="34"/>
      <c r="E111" s="34"/>
      <c r="F111" s="34"/>
      <c r="G111" s="34"/>
      <c r="H111" s="34"/>
      <c r="I111" s="109"/>
      <c r="J111" s="34"/>
      <c r="K111" s="34"/>
      <c r="L111" s="37"/>
    </row>
    <row r="112" spans="2:12" s="1" customFormat="1" ht="12" customHeight="1" x14ac:dyDescent="0.2">
      <c r="B112" s="33"/>
      <c r="C112" s="28" t="s">
        <v>22</v>
      </c>
      <c r="D112" s="34"/>
      <c r="E112" s="34"/>
      <c r="F112" s="26" t="str">
        <f>F12</f>
        <v>Budiměřice, Chleby, Vestec</v>
      </c>
      <c r="G112" s="34"/>
      <c r="H112" s="34"/>
      <c r="I112" s="111" t="s">
        <v>24</v>
      </c>
      <c r="J112" s="60">
        <f>IF(J12="","",J12)</f>
        <v>43656</v>
      </c>
      <c r="K112" s="34"/>
      <c r="L112" s="37"/>
    </row>
    <row r="113" spans="2:65" s="1" customFormat="1" ht="6.95" customHeight="1" x14ac:dyDescent="0.2">
      <c r="B113" s="33"/>
      <c r="C113" s="34"/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5" s="1" customFormat="1" ht="58.15" customHeight="1" x14ac:dyDescent="0.2">
      <c r="B114" s="33"/>
      <c r="C114" s="28" t="s">
        <v>25</v>
      </c>
      <c r="D114" s="34"/>
      <c r="E114" s="34"/>
      <c r="F114" s="26" t="str">
        <f>E15</f>
        <v>Povodí Labe,státní podnik,Víta Nejedlého 951,HK3</v>
      </c>
      <c r="G114" s="34"/>
      <c r="H114" s="34"/>
      <c r="I114" s="111" t="s">
        <v>31</v>
      </c>
      <c r="J114" s="31" t="str">
        <f>E21</f>
        <v>Multiaqua s.r.o.,Veverkova 1343, Hradec Králové 2</v>
      </c>
      <c r="K114" s="34"/>
      <c r="L114" s="37"/>
    </row>
    <row r="115" spans="2:65" s="1" customFormat="1" ht="15.2" customHeight="1" x14ac:dyDescent="0.2">
      <c r="B115" s="33"/>
      <c r="C115" s="28" t="s">
        <v>29</v>
      </c>
      <c r="D115" s="34"/>
      <c r="E115" s="34"/>
      <c r="F115" s="26" t="str">
        <f>IF(E18="","",E18)</f>
        <v>Vyplň údaj</v>
      </c>
      <c r="G115" s="34"/>
      <c r="H115" s="34"/>
      <c r="I115" s="111" t="s">
        <v>34</v>
      </c>
      <c r="J115" s="31" t="str">
        <f>E24</f>
        <v>Ing. Šárka Volfová</v>
      </c>
      <c r="K115" s="34"/>
      <c r="L115" s="37"/>
    </row>
    <row r="116" spans="2:65" s="1" customFormat="1" ht="10.35" customHeight="1" x14ac:dyDescent="0.2">
      <c r="B116" s="33"/>
      <c r="C116" s="34"/>
      <c r="D116" s="34"/>
      <c r="E116" s="34"/>
      <c r="F116" s="34"/>
      <c r="G116" s="34"/>
      <c r="H116" s="34"/>
      <c r="I116" s="109"/>
      <c r="J116" s="34"/>
      <c r="K116" s="34"/>
      <c r="L116" s="37"/>
    </row>
    <row r="117" spans="2:65" s="10" customFormat="1" ht="29.25" customHeight="1" x14ac:dyDescent="0.2">
      <c r="B117" s="164"/>
      <c r="C117" s="165" t="s">
        <v>106</v>
      </c>
      <c r="D117" s="166" t="s">
        <v>62</v>
      </c>
      <c r="E117" s="166" t="s">
        <v>58</v>
      </c>
      <c r="F117" s="166" t="s">
        <v>59</v>
      </c>
      <c r="G117" s="166" t="s">
        <v>107</v>
      </c>
      <c r="H117" s="166" t="s">
        <v>108</v>
      </c>
      <c r="I117" s="167" t="s">
        <v>109</v>
      </c>
      <c r="J117" s="166" t="s">
        <v>97</v>
      </c>
      <c r="K117" s="168" t="s">
        <v>110</v>
      </c>
      <c r="L117" s="169"/>
      <c r="M117" s="69" t="s">
        <v>1</v>
      </c>
      <c r="N117" s="70" t="s">
        <v>41</v>
      </c>
      <c r="O117" s="70" t="s">
        <v>111</v>
      </c>
      <c r="P117" s="70" t="s">
        <v>112</v>
      </c>
      <c r="Q117" s="70" t="s">
        <v>113</v>
      </c>
      <c r="R117" s="70" t="s">
        <v>114</v>
      </c>
      <c r="S117" s="70" t="s">
        <v>115</v>
      </c>
      <c r="T117" s="71" t="s">
        <v>116</v>
      </c>
    </row>
    <row r="118" spans="2:65" s="1" customFormat="1" ht="22.9" customHeight="1" x14ac:dyDescent="0.25">
      <c r="B118" s="33"/>
      <c r="C118" s="76" t="s">
        <v>117</v>
      </c>
      <c r="D118" s="34"/>
      <c r="E118" s="34"/>
      <c r="F118" s="34"/>
      <c r="G118" s="34"/>
      <c r="H118" s="34"/>
      <c r="I118" s="109"/>
      <c r="J118" s="170">
        <f>BK118</f>
        <v>0</v>
      </c>
      <c r="K118" s="34"/>
      <c r="L118" s="37"/>
      <c r="M118" s="72"/>
      <c r="N118" s="73"/>
      <c r="O118" s="73"/>
      <c r="P118" s="171">
        <f>P119</f>
        <v>0</v>
      </c>
      <c r="Q118" s="73"/>
      <c r="R118" s="171">
        <f>R119</f>
        <v>0</v>
      </c>
      <c r="S118" s="73"/>
      <c r="T118" s="172">
        <f>T119</f>
        <v>0</v>
      </c>
      <c r="AT118" s="16" t="s">
        <v>76</v>
      </c>
      <c r="AU118" s="16" t="s">
        <v>99</v>
      </c>
      <c r="BK118" s="173">
        <f>BK119</f>
        <v>0</v>
      </c>
    </row>
    <row r="119" spans="2:65" s="11" customFormat="1" ht="25.9" customHeight="1" x14ac:dyDescent="0.2">
      <c r="B119" s="174"/>
      <c r="C119" s="175"/>
      <c r="D119" s="176" t="s">
        <v>76</v>
      </c>
      <c r="E119" s="177" t="s">
        <v>118</v>
      </c>
      <c r="F119" s="177" t="s">
        <v>119</v>
      </c>
      <c r="G119" s="175"/>
      <c r="H119" s="175"/>
      <c r="I119" s="178"/>
      <c r="J119" s="179">
        <f>BK119</f>
        <v>0</v>
      </c>
      <c r="K119" s="175"/>
      <c r="L119" s="180"/>
      <c r="M119" s="181"/>
      <c r="N119" s="182"/>
      <c r="O119" s="182"/>
      <c r="P119" s="183">
        <f>P120</f>
        <v>0</v>
      </c>
      <c r="Q119" s="182"/>
      <c r="R119" s="183">
        <f>R120</f>
        <v>0</v>
      </c>
      <c r="S119" s="182"/>
      <c r="T119" s="184">
        <f>T120</f>
        <v>0</v>
      </c>
      <c r="AR119" s="185" t="s">
        <v>82</v>
      </c>
      <c r="AT119" s="186" t="s">
        <v>76</v>
      </c>
      <c r="AU119" s="186" t="s">
        <v>77</v>
      </c>
      <c r="AY119" s="185" t="s">
        <v>120</v>
      </c>
      <c r="BK119" s="187">
        <f>BK120</f>
        <v>0</v>
      </c>
    </row>
    <row r="120" spans="2:65" s="11" customFormat="1" ht="22.9" customHeight="1" x14ac:dyDescent="0.2">
      <c r="B120" s="174"/>
      <c r="C120" s="175"/>
      <c r="D120" s="176" t="s">
        <v>76</v>
      </c>
      <c r="E120" s="188" t="s">
        <v>82</v>
      </c>
      <c r="F120" s="188" t="s">
        <v>121</v>
      </c>
      <c r="G120" s="175"/>
      <c r="H120" s="175"/>
      <c r="I120" s="178"/>
      <c r="J120" s="189">
        <f>BK120</f>
        <v>0</v>
      </c>
      <c r="K120" s="175"/>
      <c r="L120" s="180"/>
      <c r="M120" s="181"/>
      <c r="N120" s="182"/>
      <c r="O120" s="182"/>
      <c r="P120" s="183">
        <f>SUM(P121:P133)</f>
        <v>0</v>
      </c>
      <c r="Q120" s="182"/>
      <c r="R120" s="183">
        <f>SUM(R121:R133)</f>
        <v>0</v>
      </c>
      <c r="S120" s="182"/>
      <c r="T120" s="184">
        <f>SUM(T121:T133)</f>
        <v>0</v>
      </c>
      <c r="AR120" s="185" t="s">
        <v>82</v>
      </c>
      <c r="AT120" s="186" t="s">
        <v>76</v>
      </c>
      <c r="AU120" s="186" t="s">
        <v>82</v>
      </c>
      <c r="AY120" s="185" t="s">
        <v>120</v>
      </c>
      <c r="BK120" s="187">
        <f>SUM(BK121:BK133)</f>
        <v>0</v>
      </c>
    </row>
    <row r="121" spans="2:65" s="1" customFormat="1" ht="24" customHeight="1" x14ac:dyDescent="0.2">
      <c r="B121" s="33"/>
      <c r="C121" s="190" t="s">
        <v>82</v>
      </c>
      <c r="D121" s="190" t="s">
        <v>122</v>
      </c>
      <c r="E121" s="191" t="s">
        <v>299</v>
      </c>
      <c r="F121" s="192" t="s">
        <v>300</v>
      </c>
      <c r="G121" s="193" t="s">
        <v>171</v>
      </c>
      <c r="H121" s="194">
        <v>230</v>
      </c>
      <c r="I121" s="195"/>
      <c r="J121" s="196">
        <f>ROUND(I121*H121,2)</f>
        <v>0</v>
      </c>
      <c r="K121" s="192" t="s">
        <v>126</v>
      </c>
      <c r="L121" s="37"/>
      <c r="M121" s="197" t="s">
        <v>1</v>
      </c>
      <c r="N121" s="198" t="s">
        <v>42</v>
      </c>
      <c r="O121" s="65"/>
      <c r="P121" s="199">
        <f>O121*H121</f>
        <v>0</v>
      </c>
      <c r="Q121" s="199">
        <v>0</v>
      </c>
      <c r="R121" s="199">
        <f>Q121*H121</f>
        <v>0</v>
      </c>
      <c r="S121" s="199">
        <v>0</v>
      </c>
      <c r="T121" s="200">
        <f>S121*H121</f>
        <v>0</v>
      </c>
      <c r="AR121" s="201" t="s">
        <v>127</v>
      </c>
      <c r="AT121" s="201" t="s">
        <v>122</v>
      </c>
      <c r="AU121" s="201" t="s">
        <v>86</v>
      </c>
      <c r="AY121" s="16" t="s">
        <v>120</v>
      </c>
      <c r="BE121" s="202">
        <f>IF(N121="základní",J121,0)</f>
        <v>0</v>
      </c>
      <c r="BF121" s="202">
        <f>IF(N121="snížená",J121,0)</f>
        <v>0</v>
      </c>
      <c r="BG121" s="202">
        <f>IF(N121="zákl. přenesená",J121,0)</f>
        <v>0</v>
      </c>
      <c r="BH121" s="202">
        <f>IF(N121="sníž. přenesená",J121,0)</f>
        <v>0</v>
      </c>
      <c r="BI121" s="202">
        <f>IF(N121="nulová",J121,0)</f>
        <v>0</v>
      </c>
      <c r="BJ121" s="16" t="s">
        <v>82</v>
      </c>
      <c r="BK121" s="202">
        <f>ROUND(I121*H121,2)</f>
        <v>0</v>
      </c>
      <c r="BL121" s="16" t="s">
        <v>127</v>
      </c>
      <c r="BM121" s="201" t="s">
        <v>301</v>
      </c>
    </row>
    <row r="122" spans="2:65" s="1" customFormat="1" ht="29.25" x14ac:dyDescent="0.2">
      <c r="B122" s="33"/>
      <c r="C122" s="34"/>
      <c r="D122" s="203" t="s">
        <v>129</v>
      </c>
      <c r="E122" s="34"/>
      <c r="F122" s="204" t="s">
        <v>302</v>
      </c>
      <c r="G122" s="34"/>
      <c r="H122" s="34"/>
      <c r="I122" s="109"/>
      <c r="J122" s="34"/>
      <c r="K122" s="34"/>
      <c r="L122" s="37"/>
      <c r="M122" s="205"/>
      <c r="N122" s="65"/>
      <c r="O122" s="65"/>
      <c r="P122" s="65"/>
      <c r="Q122" s="65"/>
      <c r="R122" s="65"/>
      <c r="S122" s="65"/>
      <c r="T122" s="66"/>
      <c r="AT122" s="16" t="s">
        <v>129</v>
      </c>
      <c r="AU122" s="16" t="s">
        <v>86</v>
      </c>
    </row>
    <row r="123" spans="2:65" s="12" customFormat="1" ht="11.25" x14ac:dyDescent="0.2">
      <c r="B123" s="206"/>
      <c r="C123" s="207"/>
      <c r="D123" s="203" t="s">
        <v>131</v>
      </c>
      <c r="E123" s="208" t="s">
        <v>1</v>
      </c>
      <c r="F123" s="209" t="s">
        <v>303</v>
      </c>
      <c r="G123" s="207"/>
      <c r="H123" s="210">
        <v>179</v>
      </c>
      <c r="I123" s="211"/>
      <c r="J123" s="207"/>
      <c r="K123" s="207"/>
      <c r="L123" s="212"/>
      <c r="M123" s="213"/>
      <c r="N123" s="214"/>
      <c r="O123" s="214"/>
      <c r="P123" s="214"/>
      <c r="Q123" s="214"/>
      <c r="R123" s="214"/>
      <c r="S123" s="214"/>
      <c r="T123" s="215"/>
      <c r="AT123" s="216" t="s">
        <v>131</v>
      </c>
      <c r="AU123" s="216" t="s">
        <v>86</v>
      </c>
      <c r="AV123" s="12" t="s">
        <v>86</v>
      </c>
      <c r="AW123" s="12" t="s">
        <v>33</v>
      </c>
      <c r="AX123" s="12" t="s">
        <v>77</v>
      </c>
      <c r="AY123" s="216" t="s">
        <v>120</v>
      </c>
    </row>
    <row r="124" spans="2:65" s="12" customFormat="1" ht="11.25" x14ac:dyDescent="0.2">
      <c r="B124" s="206"/>
      <c r="C124" s="207"/>
      <c r="D124" s="203" t="s">
        <v>131</v>
      </c>
      <c r="E124" s="208" t="s">
        <v>1</v>
      </c>
      <c r="F124" s="209" t="s">
        <v>304</v>
      </c>
      <c r="G124" s="207"/>
      <c r="H124" s="210">
        <v>51</v>
      </c>
      <c r="I124" s="211"/>
      <c r="J124" s="207"/>
      <c r="K124" s="207"/>
      <c r="L124" s="212"/>
      <c r="M124" s="213"/>
      <c r="N124" s="214"/>
      <c r="O124" s="214"/>
      <c r="P124" s="214"/>
      <c r="Q124" s="214"/>
      <c r="R124" s="214"/>
      <c r="S124" s="214"/>
      <c r="T124" s="215"/>
      <c r="AT124" s="216" t="s">
        <v>131</v>
      </c>
      <c r="AU124" s="216" t="s">
        <v>86</v>
      </c>
      <c r="AV124" s="12" t="s">
        <v>86</v>
      </c>
      <c r="AW124" s="12" t="s">
        <v>33</v>
      </c>
      <c r="AX124" s="12" t="s">
        <v>77</v>
      </c>
      <c r="AY124" s="216" t="s">
        <v>120</v>
      </c>
    </row>
    <row r="125" spans="2:65" s="14" customFormat="1" ht="11.25" x14ac:dyDescent="0.2">
      <c r="B125" s="227"/>
      <c r="C125" s="228"/>
      <c r="D125" s="203" t="s">
        <v>131</v>
      </c>
      <c r="E125" s="229" t="s">
        <v>1</v>
      </c>
      <c r="F125" s="230" t="s">
        <v>189</v>
      </c>
      <c r="G125" s="228"/>
      <c r="H125" s="231">
        <v>230</v>
      </c>
      <c r="I125" s="232"/>
      <c r="J125" s="228"/>
      <c r="K125" s="228"/>
      <c r="L125" s="233"/>
      <c r="M125" s="234"/>
      <c r="N125" s="235"/>
      <c r="O125" s="235"/>
      <c r="P125" s="235"/>
      <c r="Q125" s="235"/>
      <c r="R125" s="235"/>
      <c r="S125" s="235"/>
      <c r="T125" s="236"/>
      <c r="AT125" s="237" t="s">
        <v>131</v>
      </c>
      <c r="AU125" s="237" t="s">
        <v>86</v>
      </c>
      <c r="AV125" s="14" t="s">
        <v>127</v>
      </c>
      <c r="AW125" s="14" t="s">
        <v>33</v>
      </c>
      <c r="AX125" s="14" t="s">
        <v>82</v>
      </c>
      <c r="AY125" s="237" t="s">
        <v>120</v>
      </c>
    </row>
    <row r="126" spans="2:65" s="1" customFormat="1" ht="24" customHeight="1" x14ac:dyDescent="0.2">
      <c r="B126" s="33"/>
      <c r="C126" s="190" t="s">
        <v>86</v>
      </c>
      <c r="D126" s="190" t="s">
        <v>122</v>
      </c>
      <c r="E126" s="191" t="s">
        <v>183</v>
      </c>
      <c r="F126" s="192" t="s">
        <v>184</v>
      </c>
      <c r="G126" s="193" t="s">
        <v>171</v>
      </c>
      <c r="H126" s="194">
        <v>230</v>
      </c>
      <c r="I126" s="195"/>
      <c r="J126" s="196">
        <f>ROUND(I126*H126,2)</f>
        <v>0</v>
      </c>
      <c r="K126" s="192" t="s">
        <v>126</v>
      </c>
      <c r="L126" s="37"/>
      <c r="M126" s="197" t="s">
        <v>1</v>
      </c>
      <c r="N126" s="198" t="s">
        <v>42</v>
      </c>
      <c r="O126" s="65"/>
      <c r="P126" s="199">
        <f>O126*H126</f>
        <v>0</v>
      </c>
      <c r="Q126" s="199">
        <v>0</v>
      </c>
      <c r="R126" s="199">
        <f>Q126*H126</f>
        <v>0</v>
      </c>
      <c r="S126" s="199">
        <v>0</v>
      </c>
      <c r="T126" s="200">
        <f>S126*H126</f>
        <v>0</v>
      </c>
      <c r="AR126" s="201" t="s">
        <v>127</v>
      </c>
      <c r="AT126" s="201" t="s">
        <v>122</v>
      </c>
      <c r="AU126" s="201" t="s">
        <v>86</v>
      </c>
      <c r="AY126" s="16" t="s">
        <v>120</v>
      </c>
      <c r="BE126" s="202">
        <f>IF(N126="základní",J126,0)</f>
        <v>0</v>
      </c>
      <c r="BF126" s="202">
        <f>IF(N126="snížená",J126,0)</f>
        <v>0</v>
      </c>
      <c r="BG126" s="202">
        <f>IF(N126="zákl. přenesená",J126,0)</f>
        <v>0</v>
      </c>
      <c r="BH126" s="202">
        <f>IF(N126="sníž. přenesená",J126,0)</f>
        <v>0</v>
      </c>
      <c r="BI126" s="202">
        <f>IF(N126="nulová",J126,0)</f>
        <v>0</v>
      </c>
      <c r="BJ126" s="16" t="s">
        <v>82</v>
      </c>
      <c r="BK126" s="202">
        <f>ROUND(I126*H126,2)</f>
        <v>0</v>
      </c>
      <c r="BL126" s="16" t="s">
        <v>127</v>
      </c>
      <c r="BM126" s="201" t="s">
        <v>305</v>
      </c>
    </row>
    <row r="127" spans="2:65" s="1" customFormat="1" ht="39" x14ac:dyDescent="0.2">
      <c r="B127" s="33"/>
      <c r="C127" s="34"/>
      <c r="D127" s="203" t="s">
        <v>129</v>
      </c>
      <c r="E127" s="34"/>
      <c r="F127" s="204" t="s">
        <v>186</v>
      </c>
      <c r="G127" s="34"/>
      <c r="H127" s="34"/>
      <c r="I127" s="109"/>
      <c r="J127" s="34"/>
      <c r="K127" s="34"/>
      <c r="L127" s="37"/>
      <c r="M127" s="205"/>
      <c r="N127" s="65"/>
      <c r="O127" s="65"/>
      <c r="P127" s="65"/>
      <c r="Q127" s="65"/>
      <c r="R127" s="65"/>
      <c r="S127" s="65"/>
      <c r="T127" s="66"/>
      <c r="AT127" s="16" t="s">
        <v>129</v>
      </c>
      <c r="AU127" s="16" t="s">
        <v>86</v>
      </c>
    </row>
    <row r="128" spans="2:65" s="12" customFormat="1" ht="22.5" x14ac:dyDescent="0.2">
      <c r="B128" s="206"/>
      <c r="C128" s="207"/>
      <c r="D128" s="203" t="s">
        <v>131</v>
      </c>
      <c r="E128" s="208" t="s">
        <v>1</v>
      </c>
      <c r="F128" s="209" t="s">
        <v>306</v>
      </c>
      <c r="G128" s="207"/>
      <c r="H128" s="210">
        <v>230</v>
      </c>
      <c r="I128" s="211"/>
      <c r="J128" s="207"/>
      <c r="K128" s="207"/>
      <c r="L128" s="212"/>
      <c r="M128" s="213"/>
      <c r="N128" s="214"/>
      <c r="O128" s="214"/>
      <c r="P128" s="214"/>
      <c r="Q128" s="214"/>
      <c r="R128" s="214"/>
      <c r="S128" s="214"/>
      <c r="T128" s="215"/>
      <c r="AT128" s="216" t="s">
        <v>131</v>
      </c>
      <c r="AU128" s="216" t="s">
        <v>86</v>
      </c>
      <c r="AV128" s="12" t="s">
        <v>86</v>
      </c>
      <c r="AW128" s="12" t="s">
        <v>33</v>
      </c>
      <c r="AX128" s="12" t="s">
        <v>82</v>
      </c>
      <c r="AY128" s="216" t="s">
        <v>120</v>
      </c>
    </row>
    <row r="129" spans="2:65" s="1" customFormat="1" ht="36" customHeight="1" x14ac:dyDescent="0.2">
      <c r="B129" s="33"/>
      <c r="C129" s="190" t="s">
        <v>89</v>
      </c>
      <c r="D129" s="190" t="s">
        <v>122</v>
      </c>
      <c r="E129" s="191" t="s">
        <v>307</v>
      </c>
      <c r="F129" s="192" t="s">
        <v>308</v>
      </c>
      <c r="G129" s="193" t="s">
        <v>171</v>
      </c>
      <c r="H129" s="194">
        <v>230</v>
      </c>
      <c r="I129" s="195"/>
      <c r="J129" s="196">
        <f>ROUND(I129*H129,2)</f>
        <v>0</v>
      </c>
      <c r="K129" s="192" t="s">
        <v>1</v>
      </c>
      <c r="L129" s="37"/>
      <c r="M129" s="197" t="s">
        <v>1</v>
      </c>
      <c r="N129" s="198" t="s">
        <v>42</v>
      </c>
      <c r="O129" s="65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01" t="s">
        <v>127</v>
      </c>
      <c r="AT129" s="201" t="s">
        <v>122</v>
      </c>
      <c r="AU129" s="201" t="s">
        <v>86</v>
      </c>
      <c r="AY129" s="16" t="s">
        <v>120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6" t="s">
        <v>82</v>
      </c>
      <c r="BK129" s="202">
        <f>ROUND(I129*H129,2)</f>
        <v>0</v>
      </c>
      <c r="BL129" s="16" t="s">
        <v>127</v>
      </c>
      <c r="BM129" s="201" t="s">
        <v>309</v>
      </c>
    </row>
    <row r="130" spans="2:65" s="12" customFormat="1" ht="22.5" x14ac:dyDescent="0.2">
      <c r="B130" s="206"/>
      <c r="C130" s="207"/>
      <c r="D130" s="203" t="s">
        <v>131</v>
      </c>
      <c r="E130" s="208" t="s">
        <v>1</v>
      </c>
      <c r="F130" s="209" t="s">
        <v>310</v>
      </c>
      <c r="G130" s="207"/>
      <c r="H130" s="210">
        <v>230</v>
      </c>
      <c r="I130" s="211"/>
      <c r="J130" s="207"/>
      <c r="K130" s="207"/>
      <c r="L130" s="212"/>
      <c r="M130" s="213"/>
      <c r="N130" s="214"/>
      <c r="O130" s="214"/>
      <c r="P130" s="214"/>
      <c r="Q130" s="214"/>
      <c r="R130" s="214"/>
      <c r="S130" s="214"/>
      <c r="T130" s="215"/>
      <c r="AT130" s="216" t="s">
        <v>131</v>
      </c>
      <c r="AU130" s="216" t="s">
        <v>86</v>
      </c>
      <c r="AV130" s="12" t="s">
        <v>86</v>
      </c>
      <c r="AW130" s="12" t="s">
        <v>33</v>
      </c>
      <c r="AX130" s="12" t="s">
        <v>82</v>
      </c>
      <c r="AY130" s="216" t="s">
        <v>120</v>
      </c>
    </row>
    <row r="131" spans="2:65" s="1" customFormat="1" ht="16.5" customHeight="1" x14ac:dyDescent="0.2">
      <c r="B131" s="33"/>
      <c r="C131" s="190" t="s">
        <v>127</v>
      </c>
      <c r="D131" s="190" t="s">
        <v>122</v>
      </c>
      <c r="E131" s="191" t="s">
        <v>202</v>
      </c>
      <c r="F131" s="192" t="s">
        <v>203</v>
      </c>
      <c r="G131" s="193" t="s">
        <v>171</v>
      </c>
      <c r="H131" s="194">
        <v>230</v>
      </c>
      <c r="I131" s="195"/>
      <c r="J131" s="196">
        <f>ROUND(I131*H131,2)</f>
        <v>0</v>
      </c>
      <c r="K131" s="192" t="s">
        <v>126</v>
      </c>
      <c r="L131" s="37"/>
      <c r="M131" s="197" t="s">
        <v>1</v>
      </c>
      <c r="N131" s="198" t="s">
        <v>42</v>
      </c>
      <c r="O131" s="65"/>
      <c r="P131" s="199">
        <f>O131*H131</f>
        <v>0</v>
      </c>
      <c r="Q131" s="199">
        <v>0</v>
      </c>
      <c r="R131" s="199">
        <f>Q131*H131</f>
        <v>0</v>
      </c>
      <c r="S131" s="199">
        <v>0</v>
      </c>
      <c r="T131" s="200">
        <f>S131*H131</f>
        <v>0</v>
      </c>
      <c r="AR131" s="201" t="s">
        <v>127</v>
      </c>
      <c r="AT131" s="201" t="s">
        <v>122</v>
      </c>
      <c r="AU131" s="201" t="s">
        <v>86</v>
      </c>
      <c r="AY131" s="16" t="s">
        <v>120</v>
      </c>
      <c r="BE131" s="202">
        <f>IF(N131="základní",J131,0)</f>
        <v>0</v>
      </c>
      <c r="BF131" s="202">
        <f>IF(N131="snížená",J131,0)</f>
        <v>0</v>
      </c>
      <c r="BG131" s="202">
        <f>IF(N131="zákl. přenesená",J131,0)</f>
        <v>0</v>
      </c>
      <c r="BH131" s="202">
        <f>IF(N131="sníž. přenesená",J131,0)</f>
        <v>0</v>
      </c>
      <c r="BI131" s="202">
        <f>IF(N131="nulová",J131,0)</f>
        <v>0</v>
      </c>
      <c r="BJ131" s="16" t="s">
        <v>82</v>
      </c>
      <c r="BK131" s="202">
        <f>ROUND(I131*H131,2)</f>
        <v>0</v>
      </c>
      <c r="BL131" s="16" t="s">
        <v>127</v>
      </c>
      <c r="BM131" s="201" t="s">
        <v>311</v>
      </c>
    </row>
    <row r="132" spans="2:65" s="1" customFormat="1" ht="19.5" x14ac:dyDescent="0.2">
      <c r="B132" s="33"/>
      <c r="C132" s="34"/>
      <c r="D132" s="203" t="s">
        <v>129</v>
      </c>
      <c r="E132" s="34"/>
      <c r="F132" s="204" t="s">
        <v>205</v>
      </c>
      <c r="G132" s="34"/>
      <c r="H132" s="34"/>
      <c r="I132" s="109"/>
      <c r="J132" s="34"/>
      <c r="K132" s="34"/>
      <c r="L132" s="37"/>
      <c r="M132" s="205"/>
      <c r="N132" s="65"/>
      <c r="O132" s="65"/>
      <c r="P132" s="65"/>
      <c r="Q132" s="65"/>
      <c r="R132" s="65"/>
      <c r="S132" s="65"/>
      <c r="T132" s="66"/>
      <c r="AT132" s="16" t="s">
        <v>129</v>
      </c>
      <c r="AU132" s="16" t="s">
        <v>86</v>
      </c>
    </row>
    <row r="133" spans="2:65" s="12" customFormat="1" ht="22.5" x14ac:dyDescent="0.2">
      <c r="B133" s="206"/>
      <c r="C133" s="207"/>
      <c r="D133" s="203" t="s">
        <v>131</v>
      </c>
      <c r="E133" s="208" t="s">
        <v>1</v>
      </c>
      <c r="F133" s="209" t="s">
        <v>312</v>
      </c>
      <c r="G133" s="207"/>
      <c r="H133" s="210">
        <v>230</v>
      </c>
      <c r="I133" s="211"/>
      <c r="J133" s="207"/>
      <c r="K133" s="207"/>
      <c r="L133" s="212"/>
      <c r="M133" s="248"/>
      <c r="N133" s="249"/>
      <c r="O133" s="249"/>
      <c r="P133" s="249"/>
      <c r="Q133" s="249"/>
      <c r="R133" s="249"/>
      <c r="S133" s="249"/>
      <c r="T133" s="250"/>
      <c r="AT133" s="216" t="s">
        <v>131</v>
      </c>
      <c r="AU133" s="216" t="s">
        <v>86</v>
      </c>
      <c r="AV133" s="12" t="s">
        <v>86</v>
      </c>
      <c r="AW133" s="12" t="s">
        <v>33</v>
      </c>
      <c r="AX133" s="12" t="s">
        <v>82</v>
      </c>
      <c r="AY133" s="216" t="s">
        <v>120</v>
      </c>
    </row>
    <row r="134" spans="2:65" s="1" customFormat="1" ht="6.95" customHeight="1" x14ac:dyDescent="0.2">
      <c r="B134" s="48"/>
      <c r="C134" s="49"/>
      <c r="D134" s="49"/>
      <c r="E134" s="49"/>
      <c r="F134" s="49"/>
      <c r="G134" s="49"/>
      <c r="H134" s="49"/>
      <c r="I134" s="141"/>
      <c r="J134" s="49"/>
      <c r="K134" s="49"/>
      <c r="L134" s="37"/>
    </row>
  </sheetData>
  <autoFilter ref="C117:K133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pageSetUpPr fitToPage="1"/>
  </sheetPr>
  <dimension ref="B2:BM207"/>
  <sheetViews>
    <sheetView showGridLines="0" workbookViewId="0">
      <selection activeCell="E28" sqref="E28"/>
    </sheetView>
  </sheetViews>
  <sheetFormatPr defaultRowHeight="15" x14ac:dyDescent="0.2"/>
  <cols>
    <col min="1" max="1" width="8.33203125" customWidth="1"/>
    <col min="2" max="2" width="1.6640625" customWidth="1"/>
    <col min="3" max="3" width="4.1640625" customWidth="1"/>
    <col min="4" max="4" width="4.33203125" customWidth="1"/>
    <col min="5" max="5" width="17.1640625" customWidth="1"/>
    <col min="6" max="6" width="50.83203125" customWidth="1"/>
    <col min="7" max="7" width="7" customWidth="1"/>
    <col min="8" max="8" width="11.5" customWidth="1"/>
    <col min="9" max="9" width="20.1640625" style="102" customWidth="1"/>
    <col min="10" max="11" width="20.1640625" customWidth="1"/>
    <col min="12" max="12" width="9.33203125" customWidth="1"/>
    <col min="13" max="13" width="10.83203125" hidden="1" customWidth="1"/>
    <col min="14" max="14" width="9.33203125" hidden="1"/>
    <col min="15" max="20" width="14.1640625" hidden="1" customWidth="1"/>
    <col min="21" max="21" width="16.33203125" hidden="1" customWidth="1"/>
    <col min="22" max="22" width="12.33203125" customWidth="1"/>
    <col min="23" max="23" width="16.33203125" customWidth="1"/>
    <col min="24" max="24" width="12.33203125" customWidth="1"/>
    <col min="25" max="25" width="15" customWidth="1"/>
    <col min="26" max="26" width="11" customWidth="1"/>
    <col min="27" max="27" width="15" customWidth="1"/>
    <col min="28" max="28" width="16.33203125" customWidth="1"/>
    <col min="29" max="29" width="11" customWidth="1"/>
    <col min="30" max="30" width="15" customWidth="1"/>
    <col min="31" max="31" width="16.33203125" customWidth="1"/>
    <col min="44" max="65" width="9.33203125" hidden="1"/>
  </cols>
  <sheetData>
    <row r="2" spans="2:46" ht="36.950000000000003" customHeight="1" x14ac:dyDescent="0.2">
      <c r="L2" s="262"/>
      <c r="M2" s="262"/>
      <c r="N2" s="262"/>
      <c r="O2" s="262"/>
      <c r="P2" s="262"/>
      <c r="Q2" s="262"/>
      <c r="R2" s="262"/>
      <c r="S2" s="262"/>
      <c r="T2" s="262"/>
      <c r="U2" s="262"/>
      <c r="V2" s="262"/>
      <c r="AT2" s="16" t="s">
        <v>91</v>
      </c>
    </row>
    <row r="3" spans="2:46" ht="6.95" customHeight="1" x14ac:dyDescent="0.2">
      <c r="B3" s="103"/>
      <c r="C3" s="104"/>
      <c r="D3" s="104"/>
      <c r="E3" s="104"/>
      <c r="F3" s="104"/>
      <c r="G3" s="104"/>
      <c r="H3" s="104"/>
      <c r="I3" s="105"/>
      <c r="J3" s="104"/>
      <c r="K3" s="104"/>
      <c r="L3" s="19"/>
      <c r="AT3" s="16" t="s">
        <v>86</v>
      </c>
    </row>
    <row r="4" spans="2:46" ht="24.95" customHeight="1" x14ac:dyDescent="0.2">
      <c r="B4" s="19"/>
      <c r="D4" s="106" t="s">
        <v>92</v>
      </c>
      <c r="L4" s="19"/>
      <c r="M4" s="107" t="s">
        <v>10</v>
      </c>
      <c r="AT4" s="16" t="s">
        <v>4</v>
      </c>
    </row>
    <row r="5" spans="2:46" ht="6.95" customHeight="1" x14ac:dyDescent="0.2">
      <c r="B5" s="19"/>
      <c r="L5" s="19"/>
    </row>
    <row r="6" spans="2:46" ht="12" customHeight="1" x14ac:dyDescent="0.2">
      <c r="B6" s="19"/>
      <c r="D6" s="108" t="s">
        <v>16</v>
      </c>
      <c r="L6" s="19"/>
    </row>
    <row r="7" spans="2:46" ht="16.5" customHeight="1" x14ac:dyDescent="0.2">
      <c r="B7" s="19"/>
      <c r="E7" s="292" t="str">
        <f>'Rekapitulace stavby'!K6</f>
        <v>Mrlina, Rašovice - Havransko, nánosy na bermách, ř.km 6,642 - 7,978</v>
      </c>
      <c r="F7" s="293"/>
      <c r="G7" s="293"/>
      <c r="H7" s="293"/>
      <c r="L7" s="19"/>
    </row>
    <row r="8" spans="2:46" s="1" customFormat="1" ht="12" customHeight="1" x14ac:dyDescent="0.2">
      <c r="B8" s="37"/>
      <c r="D8" s="108" t="s">
        <v>93</v>
      </c>
      <c r="I8" s="109"/>
      <c r="L8" s="37"/>
    </row>
    <row r="9" spans="2:46" s="1" customFormat="1" ht="36.950000000000003" customHeight="1" x14ac:dyDescent="0.2">
      <c r="B9" s="37"/>
      <c r="E9" s="294" t="s">
        <v>313</v>
      </c>
      <c r="F9" s="295"/>
      <c r="G9" s="295"/>
      <c r="H9" s="295"/>
      <c r="I9" s="109"/>
      <c r="L9" s="37"/>
    </row>
    <row r="10" spans="2:46" s="1" customFormat="1" ht="11.25" x14ac:dyDescent="0.2">
      <c r="B10" s="37"/>
      <c r="I10" s="109"/>
      <c r="L10" s="37"/>
    </row>
    <row r="11" spans="2:46" s="1" customFormat="1" ht="12" customHeight="1" x14ac:dyDescent="0.2">
      <c r="B11" s="37"/>
      <c r="D11" s="108" t="s">
        <v>18</v>
      </c>
      <c r="F11" s="110" t="s">
        <v>19</v>
      </c>
      <c r="I11" s="111" t="s">
        <v>20</v>
      </c>
      <c r="J11" s="110" t="s">
        <v>1</v>
      </c>
      <c r="L11" s="37"/>
    </row>
    <row r="12" spans="2:46" s="1" customFormat="1" ht="12" customHeight="1" x14ac:dyDescent="0.2">
      <c r="B12" s="37"/>
      <c r="D12" s="108" t="s">
        <v>22</v>
      </c>
      <c r="F12" s="110" t="s">
        <v>23</v>
      </c>
      <c r="I12" s="111" t="s">
        <v>24</v>
      </c>
      <c r="J12" s="112">
        <f>'Rekapitulace stavby'!AN8</f>
        <v>43656</v>
      </c>
      <c r="L12" s="37"/>
    </row>
    <row r="13" spans="2:46" s="1" customFormat="1" ht="10.9" customHeight="1" x14ac:dyDescent="0.2">
      <c r="B13" s="37"/>
      <c r="I13" s="109"/>
      <c r="L13" s="37"/>
    </row>
    <row r="14" spans="2:46" s="1" customFormat="1" ht="12" customHeight="1" x14ac:dyDescent="0.2">
      <c r="B14" s="37"/>
      <c r="D14" s="108" t="s">
        <v>25</v>
      </c>
      <c r="I14" s="111" t="s">
        <v>26</v>
      </c>
      <c r="J14" s="110" t="s">
        <v>1</v>
      </c>
      <c r="L14" s="37"/>
    </row>
    <row r="15" spans="2:46" s="1" customFormat="1" ht="18" customHeight="1" x14ac:dyDescent="0.2">
      <c r="B15" s="37"/>
      <c r="E15" s="110" t="s">
        <v>27</v>
      </c>
      <c r="I15" s="111" t="s">
        <v>28</v>
      </c>
      <c r="J15" s="110" t="s">
        <v>1</v>
      </c>
      <c r="L15" s="37"/>
    </row>
    <row r="16" spans="2:46" s="1" customFormat="1" ht="6.95" customHeight="1" x14ac:dyDescent="0.2">
      <c r="B16" s="37"/>
      <c r="I16" s="109"/>
      <c r="L16" s="37"/>
    </row>
    <row r="17" spans="2:12" s="1" customFormat="1" ht="12" customHeight="1" x14ac:dyDescent="0.2">
      <c r="B17" s="37"/>
      <c r="D17" s="108" t="s">
        <v>29</v>
      </c>
      <c r="I17" s="111" t="s">
        <v>26</v>
      </c>
      <c r="J17" s="29" t="str">
        <f>'Rekapitulace stavby'!AN13</f>
        <v>Vyplň údaj</v>
      </c>
      <c r="L17" s="37"/>
    </row>
    <row r="18" spans="2:12" s="1" customFormat="1" ht="18" customHeight="1" x14ac:dyDescent="0.2">
      <c r="B18" s="37"/>
      <c r="E18" s="296" t="str">
        <f>'Rekapitulace stavby'!E14</f>
        <v>Vyplň údaj</v>
      </c>
      <c r="F18" s="297"/>
      <c r="G18" s="297"/>
      <c r="H18" s="297"/>
      <c r="I18" s="111" t="s">
        <v>28</v>
      </c>
      <c r="J18" s="29" t="str">
        <f>'Rekapitulace stavby'!AN14</f>
        <v>Vyplň údaj</v>
      </c>
      <c r="L18" s="37"/>
    </row>
    <row r="19" spans="2:12" s="1" customFormat="1" ht="6.95" customHeight="1" x14ac:dyDescent="0.2">
      <c r="B19" s="37"/>
      <c r="I19" s="109"/>
      <c r="L19" s="37"/>
    </row>
    <row r="20" spans="2:12" s="1" customFormat="1" ht="12" customHeight="1" x14ac:dyDescent="0.2">
      <c r="B20" s="37"/>
      <c r="D20" s="108" t="s">
        <v>31</v>
      </c>
      <c r="I20" s="111" t="s">
        <v>26</v>
      </c>
      <c r="J20" s="110" t="s">
        <v>1</v>
      </c>
      <c r="L20" s="37"/>
    </row>
    <row r="21" spans="2:12" s="1" customFormat="1" ht="18" customHeight="1" x14ac:dyDescent="0.2">
      <c r="B21" s="37"/>
      <c r="E21" s="110" t="s">
        <v>32</v>
      </c>
      <c r="I21" s="111" t="s">
        <v>28</v>
      </c>
      <c r="J21" s="110" t="s">
        <v>1</v>
      </c>
      <c r="L21" s="37"/>
    </row>
    <row r="22" spans="2:12" s="1" customFormat="1" ht="6.95" customHeight="1" x14ac:dyDescent="0.2">
      <c r="B22" s="37"/>
      <c r="I22" s="109"/>
      <c r="L22" s="37"/>
    </row>
    <row r="23" spans="2:12" s="1" customFormat="1" ht="12" customHeight="1" x14ac:dyDescent="0.2">
      <c r="B23" s="37"/>
      <c r="D23" s="108" t="s">
        <v>34</v>
      </c>
      <c r="I23" s="111" t="s">
        <v>26</v>
      </c>
      <c r="J23" s="110" t="s">
        <v>1</v>
      </c>
      <c r="L23" s="37"/>
    </row>
    <row r="24" spans="2:12" s="1" customFormat="1" ht="18" customHeight="1" x14ac:dyDescent="0.2">
      <c r="B24" s="37"/>
      <c r="E24" s="110" t="s">
        <v>35</v>
      </c>
      <c r="I24" s="111" t="s">
        <v>28</v>
      </c>
      <c r="J24" s="110" t="s">
        <v>1</v>
      </c>
      <c r="L24" s="37"/>
    </row>
    <row r="25" spans="2:12" s="1" customFormat="1" ht="6.95" customHeight="1" x14ac:dyDescent="0.2">
      <c r="B25" s="37"/>
      <c r="I25" s="109"/>
      <c r="L25" s="37"/>
    </row>
    <row r="26" spans="2:12" s="1" customFormat="1" ht="12" customHeight="1" x14ac:dyDescent="0.2">
      <c r="B26" s="37"/>
      <c r="D26" s="108" t="s">
        <v>36</v>
      </c>
      <c r="I26" s="109"/>
      <c r="L26" s="37"/>
    </row>
    <row r="27" spans="2:12" s="7" customFormat="1" ht="63.75" customHeight="1" x14ac:dyDescent="0.2">
      <c r="B27" s="113"/>
      <c r="E27" s="298" t="s">
        <v>415</v>
      </c>
      <c r="F27" s="298"/>
      <c r="G27" s="298"/>
      <c r="H27" s="298"/>
      <c r="I27" s="114"/>
      <c r="L27" s="113"/>
    </row>
    <row r="28" spans="2:12" s="1" customFormat="1" ht="6.95" customHeight="1" x14ac:dyDescent="0.2">
      <c r="B28" s="37"/>
      <c r="I28" s="109"/>
      <c r="L28" s="37"/>
    </row>
    <row r="29" spans="2:12" s="1" customFormat="1" ht="6.95" customHeight="1" x14ac:dyDescent="0.2">
      <c r="B29" s="37"/>
      <c r="D29" s="61"/>
      <c r="E29" s="61"/>
      <c r="F29" s="61"/>
      <c r="G29" s="61"/>
      <c r="H29" s="61"/>
      <c r="I29" s="115"/>
      <c r="J29" s="61"/>
      <c r="K29" s="61"/>
      <c r="L29" s="37"/>
    </row>
    <row r="30" spans="2:12" s="1" customFormat="1" ht="25.35" customHeight="1" x14ac:dyDescent="0.2">
      <c r="B30" s="37"/>
      <c r="D30" s="116" t="s">
        <v>37</v>
      </c>
      <c r="I30" s="109"/>
      <c r="J30" s="117">
        <f>ROUND(J126, 2)</f>
        <v>0</v>
      </c>
      <c r="L30" s="37"/>
    </row>
    <row r="31" spans="2:12" s="1" customFormat="1" ht="6.95" customHeight="1" x14ac:dyDescent="0.2">
      <c r="B31" s="37"/>
      <c r="D31" s="61"/>
      <c r="E31" s="61"/>
      <c r="F31" s="61"/>
      <c r="G31" s="61"/>
      <c r="H31" s="61"/>
      <c r="I31" s="115"/>
      <c r="J31" s="61"/>
      <c r="K31" s="61"/>
      <c r="L31" s="37"/>
    </row>
    <row r="32" spans="2:12" s="1" customFormat="1" ht="14.45" customHeight="1" x14ac:dyDescent="0.2">
      <c r="B32" s="37"/>
      <c r="F32" s="118" t="s">
        <v>39</v>
      </c>
      <c r="I32" s="119" t="s">
        <v>38</v>
      </c>
      <c r="J32" s="118" t="s">
        <v>40</v>
      </c>
      <c r="L32" s="37"/>
    </row>
    <row r="33" spans="2:12" s="1" customFormat="1" ht="14.45" customHeight="1" x14ac:dyDescent="0.2">
      <c r="B33" s="37"/>
      <c r="D33" s="120" t="s">
        <v>41</v>
      </c>
      <c r="E33" s="108" t="s">
        <v>42</v>
      </c>
      <c r="F33" s="121">
        <f>ROUND((SUM(BE126:BE206)),  2)</f>
        <v>0</v>
      </c>
      <c r="I33" s="122">
        <v>0.21</v>
      </c>
      <c r="J33" s="121">
        <f>ROUND(((SUM(BE126:BE206))*I33),  2)</f>
        <v>0</v>
      </c>
      <c r="L33" s="37"/>
    </row>
    <row r="34" spans="2:12" s="1" customFormat="1" ht="14.45" customHeight="1" x14ac:dyDescent="0.2">
      <c r="B34" s="37"/>
      <c r="E34" s="108" t="s">
        <v>43</v>
      </c>
      <c r="F34" s="121">
        <f>ROUND((SUM(BF126:BF206)),  2)</f>
        <v>0</v>
      </c>
      <c r="I34" s="122">
        <v>0.15</v>
      </c>
      <c r="J34" s="121">
        <f>ROUND(((SUM(BF126:BF206))*I34),  2)</f>
        <v>0</v>
      </c>
      <c r="L34" s="37"/>
    </row>
    <row r="35" spans="2:12" s="1" customFormat="1" ht="14.45" hidden="1" customHeight="1" x14ac:dyDescent="0.2">
      <c r="B35" s="37"/>
      <c r="E35" s="108" t="s">
        <v>44</v>
      </c>
      <c r="F35" s="121">
        <f>ROUND((SUM(BG126:BG206)),  2)</f>
        <v>0</v>
      </c>
      <c r="I35" s="122">
        <v>0.21</v>
      </c>
      <c r="J35" s="121">
        <f>0</f>
        <v>0</v>
      </c>
      <c r="L35" s="37"/>
    </row>
    <row r="36" spans="2:12" s="1" customFormat="1" ht="14.45" hidden="1" customHeight="1" x14ac:dyDescent="0.2">
      <c r="B36" s="37"/>
      <c r="E36" s="108" t="s">
        <v>45</v>
      </c>
      <c r="F36" s="121">
        <f>ROUND((SUM(BH126:BH206)),  2)</f>
        <v>0</v>
      </c>
      <c r="I36" s="122">
        <v>0.15</v>
      </c>
      <c r="J36" s="121">
        <f>0</f>
        <v>0</v>
      </c>
      <c r="L36" s="37"/>
    </row>
    <row r="37" spans="2:12" s="1" customFormat="1" ht="14.45" hidden="1" customHeight="1" x14ac:dyDescent="0.2">
      <c r="B37" s="37"/>
      <c r="E37" s="108" t="s">
        <v>46</v>
      </c>
      <c r="F37" s="121">
        <f>ROUND((SUM(BI126:BI206)),  2)</f>
        <v>0</v>
      </c>
      <c r="I37" s="122">
        <v>0</v>
      </c>
      <c r="J37" s="121">
        <f>0</f>
        <v>0</v>
      </c>
      <c r="L37" s="37"/>
    </row>
    <row r="38" spans="2:12" s="1" customFormat="1" ht="6.95" customHeight="1" x14ac:dyDescent="0.2">
      <c r="B38" s="37"/>
      <c r="I38" s="109"/>
      <c r="L38" s="37"/>
    </row>
    <row r="39" spans="2:12" s="1" customFormat="1" ht="25.35" customHeight="1" x14ac:dyDescent="0.2">
      <c r="B39" s="37"/>
      <c r="C39" s="123"/>
      <c r="D39" s="124" t="s">
        <v>47</v>
      </c>
      <c r="E39" s="125"/>
      <c r="F39" s="125"/>
      <c r="G39" s="126" t="s">
        <v>48</v>
      </c>
      <c r="H39" s="127" t="s">
        <v>49</v>
      </c>
      <c r="I39" s="128"/>
      <c r="J39" s="129">
        <f>SUM(J30:J37)</f>
        <v>0</v>
      </c>
      <c r="K39" s="130"/>
      <c r="L39" s="37"/>
    </row>
    <row r="40" spans="2:12" s="1" customFormat="1" ht="14.45" customHeight="1" x14ac:dyDescent="0.2">
      <c r="B40" s="37"/>
      <c r="I40" s="109"/>
      <c r="L40" s="37"/>
    </row>
    <row r="41" spans="2:12" ht="14.45" customHeight="1" x14ac:dyDescent="0.2">
      <c r="B41" s="19"/>
      <c r="L41" s="19"/>
    </row>
    <row r="42" spans="2:12" ht="14.45" customHeight="1" x14ac:dyDescent="0.2">
      <c r="B42" s="19"/>
      <c r="L42" s="19"/>
    </row>
    <row r="43" spans="2:12" ht="14.45" customHeight="1" x14ac:dyDescent="0.2">
      <c r="B43" s="19"/>
      <c r="L43" s="19"/>
    </row>
    <row r="44" spans="2:12" ht="14.45" customHeight="1" x14ac:dyDescent="0.2">
      <c r="B44" s="19"/>
      <c r="L44" s="19"/>
    </row>
    <row r="45" spans="2:12" ht="14.45" customHeight="1" x14ac:dyDescent="0.2">
      <c r="B45" s="19"/>
      <c r="L45" s="19"/>
    </row>
    <row r="46" spans="2:12" ht="14.45" customHeight="1" x14ac:dyDescent="0.2">
      <c r="B46" s="19"/>
      <c r="L46" s="19"/>
    </row>
    <row r="47" spans="2:12" ht="14.45" customHeight="1" x14ac:dyDescent="0.2">
      <c r="B47" s="19"/>
      <c r="L47" s="19"/>
    </row>
    <row r="48" spans="2:12" ht="14.45" customHeight="1" x14ac:dyDescent="0.2">
      <c r="B48" s="19"/>
      <c r="L48" s="19"/>
    </row>
    <row r="49" spans="2:12" ht="14.45" customHeight="1" x14ac:dyDescent="0.2">
      <c r="B49" s="19"/>
      <c r="L49" s="19"/>
    </row>
    <row r="50" spans="2:12" s="1" customFormat="1" ht="14.45" customHeight="1" x14ac:dyDescent="0.2">
      <c r="B50" s="37"/>
      <c r="D50" s="131" t="s">
        <v>50</v>
      </c>
      <c r="E50" s="132"/>
      <c r="F50" s="132"/>
      <c r="G50" s="131" t="s">
        <v>51</v>
      </c>
      <c r="H50" s="132"/>
      <c r="I50" s="133"/>
      <c r="J50" s="132"/>
      <c r="K50" s="132"/>
      <c r="L50" s="37"/>
    </row>
    <row r="51" spans="2:12" ht="11.25" x14ac:dyDescent="0.2">
      <c r="B51" s="19"/>
      <c r="L51" s="19"/>
    </row>
    <row r="52" spans="2:12" ht="11.25" x14ac:dyDescent="0.2">
      <c r="B52" s="19"/>
      <c r="L52" s="19"/>
    </row>
    <row r="53" spans="2:12" ht="11.25" x14ac:dyDescent="0.2">
      <c r="B53" s="19"/>
      <c r="L53" s="19"/>
    </row>
    <row r="54" spans="2:12" ht="11.25" x14ac:dyDescent="0.2">
      <c r="B54" s="19"/>
      <c r="L54" s="19"/>
    </row>
    <row r="55" spans="2:12" ht="11.25" x14ac:dyDescent="0.2">
      <c r="B55" s="19"/>
      <c r="L55" s="19"/>
    </row>
    <row r="56" spans="2:12" ht="11.25" x14ac:dyDescent="0.2">
      <c r="B56" s="19"/>
      <c r="L56" s="19"/>
    </row>
    <row r="57" spans="2:12" ht="11.25" x14ac:dyDescent="0.2">
      <c r="B57" s="19"/>
      <c r="L57" s="19"/>
    </row>
    <row r="58" spans="2:12" ht="11.25" x14ac:dyDescent="0.2">
      <c r="B58" s="19"/>
      <c r="L58" s="19"/>
    </row>
    <row r="59" spans="2:12" ht="11.25" x14ac:dyDescent="0.2">
      <c r="B59" s="19"/>
      <c r="L59" s="19"/>
    </row>
    <row r="60" spans="2:12" ht="11.25" x14ac:dyDescent="0.2">
      <c r="B60" s="19"/>
      <c r="L60" s="19"/>
    </row>
    <row r="61" spans="2:12" s="1" customFormat="1" ht="12.75" x14ac:dyDescent="0.2">
      <c r="B61" s="37"/>
      <c r="D61" s="134" t="s">
        <v>52</v>
      </c>
      <c r="E61" s="135"/>
      <c r="F61" s="136" t="s">
        <v>53</v>
      </c>
      <c r="G61" s="134" t="s">
        <v>52</v>
      </c>
      <c r="H61" s="135"/>
      <c r="I61" s="137"/>
      <c r="J61" s="138" t="s">
        <v>53</v>
      </c>
      <c r="K61" s="135"/>
      <c r="L61" s="37"/>
    </row>
    <row r="62" spans="2:12" ht="11.25" x14ac:dyDescent="0.2">
      <c r="B62" s="19"/>
      <c r="L62" s="19"/>
    </row>
    <row r="63" spans="2:12" ht="11.25" x14ac:dyDescent="0.2">
      <c r="B63" s="19"/>
      <c r="L63" s="19"/>
    </row>
    <row r="64" spans="2:12" ht="11.25" x14ac:dyDescent="0.2">
      <c r="B64" s="19"/>
      <c r="L64" s="19"/>
    </row>
    <row r="65" spans="2:12" s="1" customFormat="1" ht="12.75" x14ac:dyDescent="0.2">
      <c r="B65" s="37"/>
      <c r="D65" s="131" t="s">
        <v>54</v>
      </c>
      <c r="E65" s="132"/>
      <c r="F65" s="132"/>
      <c r="G65" s="131" t="s">
        <v>55</v>
      </c>
      <c r="H65" s="132"/>
      <c r="I65" s="133"/>
      <c r="J65" s="132"/>
      <c r="K65" s="132"/>
      <c r="L65" s="37"/>
    </row>
    <row r="66" spans="2:12" ht="11.25" x14ac:dyDescent="0.2">
      <c r="B66" s="19"/>
      <c r="L66" s="19"/>
    </row>
    <row r="67" spans="2:12" ht="11.25" x14ac:dyDescent="0.2">
      <c r="B67" s="19"/>
      <c r="L67" s="19"/>
    </row>
    <row r="68" spans="2:12" ht="11.25" x14ac:dyDescent="0.2">
      <c r="B68" s="19"/>
      <c r="L68" s="19"/>
    </row>
    <row r="69" spans="2:12" ht="11.25" x14ac:dyDescent="0.2">
      <c r="B69" s="19"/>
      <c r="L69" s="19"/>
    </row>
    <row r="70" spans="2:12" ht="11.25" x14ac:dyDescent="0.2">
      <c r="B70" s="19"/>
      <c r="L70" s="19"/>
    </row>
    <row r="71" spans="2:12" ht="11.25" x14ac:dyDescent="0.2">
      <c r="B71" s="19"/>
      <c r="L71" s="19"/>
    </row>
    <row r="72" spans="2:12" ht="11.25" x14ac:dyDescent="0.2">
      <c r="B72" s="19"/>
      <c r="L72" s="19"/>
    </row>
    <row r="73" spans="2:12" ht="11.25" x14ac:dyDescent="0.2">
      <c r="B73" s="19"/>
      <c r="L73" s="19"/>
    </row>
    <row r="74" spans="2:12" ht="11.25" x14ac:dyDescent="0.2">
      <c r="B74" s="19"/>
      <c r="L74" s="19"/>
    </row>
    <row r="75" spans="2:12" ht="11.25" x14ac:dyDescent="0.2">
      <c r="B75" s="19"/>
      <c r="L75" s="19"/>
    </row>
    <row r="76" spans="2:12" s="1" customFormat="1" ht="12.75" x14ac:dyDescent="0.2">
      <c r="B76" s="37"/>
      <c r="D76" s="134" t="s">
        <v>52</v>
      </c>
      <c r="E76" s="135"/>
      <c r="F76" s="136" t="s">
        <v>53</v>
      </c>
      <c r="G76" s="134" t="s">
        <v>52</v>
      </c>
      <c r="H76" s="135"/>
      <c r="I76" s="137"/>
      <c r="J76" s="138" t="s">
        <v>53</v>
      </c>
      <c r="K76" s="135"/>
      <c r="L76" s="37"/>
    </row>
    <row r="77" spans="2:12" s="1" customFormat="1" ht="14.45" customHeight="1" x14ac:dyDescent="0.2">
      <c r="B77" s="139"/>
      <c r="C77" s="140"/>
      <c r="D77" s="140"/>
      <c r="E77" s="140"/>
      <c r="F77" s="140"/>
      <c r="G77" s="140"/>
      <c r="H77" s="140"/>
      <c r="I77" s="141"/>
      <c r="J77" s="140"/>
      <c r="K77" s="140"/>
      <c r="L77" s="37"/>
    </row>
    <row r="81" spans="2:47" s="1" customFormat="1" ht="6.95" customHeight="1" x14ac:dyDescent="0.2">
      <c r="B81" s="142"/>
      <c r="C81" s="143"/>
      <c r="D81" s="143"/>
      <c r="E81" s="143"/>
      <c r="F81" s="143"/>
      <c r="G81" s="143"/>
      <c r="H81" s="143"/>
      <c r="I81" s="144"/>
      <c r="J81" s="143"/>
      <c r="K81" s="143"/>
      <c r="L81" s="37"/>
    </row>
    <row r="82" spans="2:47" s="1" customFormat="1" ht="24.95" customHeight="1" x14ac:dyDescent="0.2">
      <c r="B82" s="33"/>
      <c r="C82" s="22" t="s">
        <v>95</v>
      </c>
      <c r="D82" s="34"/>
      <c r="E82" s="34"/>
      <c r="F82" s="34"/>
      <c r="G82" s="34"/>
      <c r="H82" s="34"/>
      <c r="I82" s="109"/>
      <c r="J82" s="34"/>
      <c r="K82" s="34"/>
      <c r="L82" s="37"/>
    </row>
    <row r="83" spans="2:47" s="1" customFormat="1" ht="6.95" customHeight="1" x14ac:dyDescent="0.2">
      <c r="B83" s="33"/>
      <c r="C83" s="34"/>
      <c r="D83" s="34"/>
      <c r="E83" s="34"/>
      <c r="F83" s="34"/>
      <c r="G83" s="34"/>
      <c r="H83" s="34"/>
      <c r="I83" s="109"/>
      <c r="J83" s="34"/>
      <c r="K83" s="34"/>
      <c r="L83" s="37"/>
    </row>
    <row r="84" spans="2:47" s="1" customFormat="1" ht="12" customHeight="1" x14ac:dyDescent="0.2">
      <c r="B84" s="33"/>
      <c r="C84" s="28" t="s">
        <v>16</v>
      </c>
      <c r="D84" s="34"/>
      <c r="E84" s="34"/>
      <c r="F84" s="34"/>
      <c r="G84" s="34"/>
      <c r="H84" s="34"/>
      <c r="I84" s="109"/>
      <c r="J84" s="34"/>
      <c r="K84" s="34"/>
      <c r="L84" s="37"/>
    </row>
    <row r="85" spans="2:47" s="1" customFormat="1" ht="16.5" customHeight="1" x14ac:dyDescent="0.2">
      <c r="B85" s="33"/>
      <c r="C85" s="34"/>
      <c r="D85" s="34"/>
      <c r="E85" s="299" t="str">
        <f>E7</f>
        <v>Mrlina, Rašovice - Havransko, nánosy na bermách, ř.km 6,642 - 7,978</v>
      </c>
      <c r="F85" s="300"/>
      <c r="G85" s="300"/>
      <c r="H85" s="300"/>
      <c r="I85" s="109"/>
      <c r="J85" s="34"/>
      <c r="K85" s="34"/>
      <c r="L85" s="37"/>
    </row>
    <row r="86" spans="2:47" s="1" customFormat="1" ht="12" customHeight="1" x14ac:dyDescent="0.2">
      <c r="B86" s="33"/>
      <c r="C86" s="28" t="s">
        <v>93</v>
      </c>
      <c r="D86" s="34"/>
      <c r="E86" s="34"/>
      <c r="F86" s="34"/>
      <c r="G86" s="34"/>
      <c r="H86" s="34"/>
      <c r="I86" s="109"/>
      <c r="J86" s="34"/>
      <c r="K86" s="34"/>
      <c r="L86" s="37"/>
    </row>
    <row r="87" spans="2:47" s="1" customFormat="1" ht="16.5" customHeight="1" x14ac:dyDescent="0.2">
      <c r="B87" s="33"/>
      <c r="C87" s="34"/>
      <c r="D87" s="34"/>
      <c r="E87" s="271" t="str">
        <f>E9</f>
        <v>3 - VON Vedlejší a ostatní náklady</v>
      </c>
      <c r="F87" s="301"/>
      <c r="G87" s="301"/>
      <c r="H87" s="301"/>
      <c r="I87" s="109"/>
      <c r="J87" s="34"/>
      <c r="K87" s="34"/>
      <c r="L87" s="37"/>
    </row>
    <row r="88" spans="2:47" s="1" customFormat="1" ht="6.95" customHeight="1" x14ac:dyDescent="0.2">
      <c r="B88" s="33"/>
      <c r="C88" s="34"/>
      <c r="D88" s="34"/>
      <c r="E88" s="34"/>
      <c r="F88" s="34"/>
      <c r="G88" s="34"/>
      <c r="H88" s="34"/>
      <c r="I88" s="109"/>
      <c r="J88" s="34"/>
      <c r="K88" s="34"/>
      <c r="L88" s="37"/>
    </row>
    <row r="89" spans="2:47" s="1" customFormat="1" ht="12" customHeight="1" x14ac:dyDescent="0.2">
      <c r="B89" s="33"/>
      <c r="C89" s="28" t="s">
        <v>22</v>
      </c>
      <c r="D89" s="34"/>
      <c r="E89" s="34"/>
      <c r="F89" s="26" t="str">
        <f>F12</f>
        <v>Budiměřice, Chleby, Vestec</v>
      </c>
      <c r="G89" s="34"/>
      <c r="H89" s="34"/>
      <c r="I89" s="111" t="s">
        <v>24</v>
      </c>
      <c r="J89" s="60">
        <f>IF(J12="","",J12)</f>
        <v>43656</v>
      </c>
      <c r="K89" s="34"/>
      <c r="L89" s="37"/>
    </row>
    <row r="90" spans="2:47" s="1" customFormat="1" ht="6.95" customHeight="1" x14ac:dyDescent="0.2">
      <c r="B90" s="33"/>
      <c r="C90" s="34"/>
      <c r="D90" s="34"/>
      <c r="E90" s="34"/>
      <c r="F90" s="34"/>
      <c r="G90" s="34"/>
      <c r="H90" s="34"/>
      <c r="I90" s="109"/>
      <c r="J90" s="34"/>
      <c r="K90" s="34"/>
      <c r="L90" s="37"/>
    </row>
    <row r="91" spans="2:47" s="1" customFormat="1" ht="58.15" customHeight="1" x14ac:dyDescent="0.2">
      <c r="B91" s="33"/>
      <c r="C91" s="28" t="s">
        <v>25</v>
      </c>
      <c r="D91" s="34"/>
      <c r="E91" s="34"/>
      <c r="F91" s="26" t="str">
        <f>E15</f>
        <v>Povodí Labe,státní podnik,Víta Nejedlého 951,HK3</v>
      </c>
      <c r="G91" s="34"/>
      <c r="H91" s="34"/>
      <c r="I91" s="111" t="s">
        <v>31</v>
      </c>
      <c r="J91" s="31" t="str">
        <f>E21</f>
        <v>Multiaqua s.r.o.,Veverkova 1343, Hradec Králové 2</v>
      </c>
      <c r="K91" s="34"/>
      <c r="L91" s="37"/>
    </row>
    <row r="92" spans="2:47" s="1" customFormat="1" ht="15.2" customHeight="1" x14ac:dyDescent="0.2">
      <c r="B92" s="33"/>
      <c r="C92" s="28" t="s">
        <v>29</v>
      </c>
      <c r="D92" s="34"/>
      <c r="E92" s="34"/>
      <c r="F92" s="26" t="str">
        <f>IF(E18="","",E18)</f>
        <v>Vyplň údaj</v>
      </c>
      <c r="G92" s="34"/>
      <c r="H92" s="34"/>
      <c r="I92" s="111" t="s">
        <v>34</v>
      </c>
      <c r="J92" s="31" t="str">
        <f>E24</f>
        <v>Ing. Šárka Volfová</v>
      </c>
      <c r="K92" s="34"/>
      <c r="L92" s="37"/>
    </row>
    <row r="93" spans="2:47" s="1" customFormat="1" ht="10.35" customHeight="1" x14ac:dyDescent="0.2">
      <c r="B93" s="33"/>
      <c r="C93" s="34"/>
      <c r="D93" s="34"/>
      <c r="E93" s="34"/>
      <c r="F93" s="34"/>
      <c r="G93" s="34"/>
      <c r="H93" s="34"/>
      <c r="I93" s="109"/>
      <c r="J93" s="34"/>
      <c r="K93" s="34"/>
      <c r="L93" s="37"/>
    </row>
    <row r="94" spans="2:47" s="1" customFormat="1" ht="29.25" customHeight="1" x14ac:dyDescent="0.2">
      <c r="B94" s="33"/>
      <c r="C94" s="145" t="s">
        <v>96</v>
      </c>
      <c r="D94" s="146"/>
      <c r="E94" s="146"/>
      <c r="F94" s="146"/>
      <c r="G94" s="146"/>
      <c r="H94" s="146"/>
      <c r="I94" s="147"/>
      <c r="J94" s="148" t="s">
        <v>97</v>
      </c>
      <c r="K94" s="146"/>
      <c r="L94" s="37"/>
    </row>
    <row r="95" spans="2:47" s="1" customFormat="1" ht="10.35" customHeight="1" x14ac:dyDescent="0.2">
      <c r="B95" s="33"/>
      <c r="C95" s="34"/>
      <c r="D95" s="34"/>
      <c r="E95" s="34"/>
      <c r="F95" s="34"/>
      <c r="G95" s="34"/>
      <c r="H95" s="34"/>
      <c r="I95" s="109"/>
      <c r="J95" s="34"/>
      <c r="K95" s="34"/>
      <c r="L95" s="37"/>
    </row>
    <row r="96" spans="2:47" s="1" customFormat="1" ht="22.9" customHeight="1" x14ac:dyDescent="0.2">
      <c r="B96" s="33"/>
      <c r="C96" s="149" t="s">
        <v>98</v>
      </c>
      <c r="D96" s="34"/>
      <c r="E96" s="34"/>
      <c r="F96" s="34"/>
      <c r="G96" s="34"/>
      <c r="H96" s="34"/>
      <c r="I96" s="109"/>
      <c r="J96" s="78">
        <f>J126</f>
        <v>0</v>
      </c>
      <c r="K96" s="34"/>
      <c r="L96" s="37"/>
      <c r="AU96" s="16" t="s">
        <v>99</v>
      </c>
    </row>
    <row r="97" spans="2:12" s="8" customFormat="1" ht="24.95" customHeight="1" x14ac:dyDescent="0.2">
      <c r="B97" s="150"/>
      <c r="C97" s="151"/>
      <c r="D97" s="152" t="s">
        <v>100</v>
      </c>
      <c r="E97" s="153"/>
      <c r="F97" s="153"/>
      <c r="G97" s="153"/>
      <c r="H97" s="153"/>
      <c r="I97" s="154"/>
      <c r="J97" s="155">
        <f>J127</f>
        <v>0</v>
      </c>
      <c r="K97" s="151"/>
      <c r="L97" s="156"/>
    </row>
    <row r="98" spans="2:12" s="9" customFormat="1" ht="19.899999999999999" customHeight="1" x14ac:dyDescent="0.2">
      <c r="B98" s="157"/>
      <c r="C98" s="158"/>
      <c r="D98" s="159" t="s">
        <v>101</v>
      </c>
      <c r="E98" s="160"/>
      <c r="F98" s="160"/>
      <c r="G98" s="160"/>
      <c r="H98" s="160"/>
      <c r="I98" s="161"/>
      <c r="J98" s="162">
        <f>J128</f>
        <v>0</v>
      </c>
      <c r="K98" s="158"/>
      <c r="L98" s="163"/>
    </row>
    <row r="99" spans="2:12" s="9" customFormat="1" ht="19.899999999999999" customHeight="1" x14ac:dyDescent="0.2">
      <c r="B99" s="157"/>
      <c r="C99" s="158"/>
      <c r="D99" s="159" t="s">
        <v>314</v>
      </c>
      <c r="E99" s="160"/>
      <c r="F99" s="160"/>
      <c r="G99" s="160"/>
      <c r="H99" s="160"/>
      <c r="I99" s="161"/>
      <c r="J99" s="162">
        <f>J133</f>
        <v>0</v>
      </c>
      <c r="K99" s="158"/>
      <c r="L99" s="163"/>
    </row>
    <row r="100" spans="2:12" s="9" customFormat="1" ht="19.899999999999999" customHeight="1" x14ac:dyDescent="0.2">
      <c r="B100" s="157"/>
      <c r="C100" s="158"/>
      <c r="D100" s="159" t="s">
        <v>315</v>
      </c>
      <c r="E100" s="160"/>
      <c r="F100" s="160"/>
      <c r="G100" s="160"/>
      <c r="H100" s="160"/>
      <c r="I100" s="161"/>
      <c r="J100" s="162">
        <f>J139</f>
        <v>0</v>
      </c>
      <c r="K100" s="158"/>
      <c r="L100" s="163"/>
    </row>
    <row r="101" spans="2:12" s="9" customFormat="1" ht="19.899999999999999" customHeight="1" x14ac:dyDescent="0.2">
      <c r="B101" s="157"/>
      <c r="C101" s="158"/>
      <c r="D101" s="159" t="s">
        <v>102</v>
      </c>
      <c r="E101" s="160"/>
      <c r="F101" s="160"/>
      <c r="G101" s="160"/>
      <c r="H101" s="160"/>
      <c r="I101" s="161"/>
      <c r="J101" s="162">
        <f>J146</f>
        <v>0</v>
      </c>
      <c r="K101" s="158"/>
      <c r="L101" s="163"/>
    </row>
    <row r="102" spans="2:12" s="8" customFormat="1" ht="24.95" customHeight="1" x14ac:dyDescent="0.2">
      <c r="B102" s="150"/>
      <c r="C102" s="151"/>
      <c r="D102" s="152" t="s">
        <v>316</v>
      </c>
      <c r="E102" s="153"/>
      <c r="F102" s="153"/>
      <c r="G102" s="153"/>
      <c r="H102" s="153"/>
      <c r="I102" s="154"/>
      <c r="J102" s="155">
        <f>J150</f>
        <v>0</v>
      </c>
      <c r="K102" s="151"/>
      <c r="L102" s="156"/>
    </row>
    <row r="103" spans="2:12" s="9" customFormat="1" ht="19.899999999999999" customHeight="1" x14ac:dyDescent="0.2">
      <c r="B103" s="157"/>
      <c r="C103" s="158"/>
      <c r="D103" s="159" t="s">
        <v>317</v>
      </c>
      <c r="E103" s="160"/>
      <c r="F103" s="160"/>
      <c r="G103" s="160"/>
      <c r="H103" s="160"/>
      <c r="I103" s="161"/>
      <c r="J103" s="162">
        <f>J151</f>
        <v>0</v>
      </c>
      <c r="K103" s="158"/>
      <c r="L103" s="163"/>
    </row>
    <row r="104" spans="2:12" s="9" customFormat="1" ht="19.899999999999999" customHeight="1" x14ac:dyDescent="0.2">
      <c r="B104" s="157"/>
      <c r="C104" s="158"/>
      <c r="D104" s="159" t="s">
        <v>318</v>
      </c>
      <c r="E104" s="160"/>
      <c r="F104" s="160"/>
      <c r="G104" s="160"/>
      <c r="H104" s="160"/>
      <c r="I104" s="161"/>
      <c r="J104" s="162">
        <f>J164</f>
        <v>0</v>
      </c>
      <c r="K104" s="158"/>
      <c r="L104" s="163"/>
    </row>
    <row r="105" spans="2:12" s="9" customFormat="1" ht="19.899999999999999" customHeight="1" x14ac:dyDescent="0.2">
      <c r="B105" s="157"/>
      <c r="C105" s="158"/>
      <c r="D105" s="159" t="s">
        <v>319</v>
      </c>
      <c r="E105" s="160"/>
      <c r="F105" s="160"/>
      <c r="G105" s="160"/>
      <c r="H105" s="160"/>
      <c r="I105" s="161"/>
      <c r="J105" s="162">
        <f>J179</f>
        <v>0</v>
      </c>
      <c r="K105" s="158"/>
      <c r="L105" s="163"/>
    </row>
    <row r="106" spans="2:12" s="9" customFormat="1" ht="19.899999999999999" customHeight="1" x14ac:dyDescent="0.2">
      <c r="B106" s="157"/>
      <c r="C106" s="158"/>
      <c r="D106" s="159" t="s">
        <v>320</v>
      </c>
      <c r="E106" s="160"/>
      <c r="F106" s="160"/>
      <c r="G106" s="160"/>
      <c r="H106" s="160"/>
      <c r="I106" s="161"/>
      <c r="J106" s="162">
        <f>J188</f>
        <v>0</v>
      </c>
      <c r="K106" s="158"/>
      <c r="L106" s="163"/>
    </row>
    <row r="107" spans="2:12" s="1" customFormat="1" ht="21.75" customHeight="1" x14ac:dyDescent="0.2">
      <c r="B107" s="33"/>
      <c r="C107" s="34"/>
      <c r="D107" s="34"/>
      <c r="E107" s="34"/>
      <c r="F107" s="34"/>
      <c r="G107" s="34"/>
      <c r="H107" s="34"/>
      <c r="I107" s="109"/>
      <c r="J107" s="34"/>
      <c r="K107" s="34"/>
      <c r="L107" s="37"/>
    </row>
    <row r="108" spans="2:12" s="1" customFormat="1" ht="6.95" customHeight="1" x14ac:dyDescent="0.2">
      <c r="B108" s="48"/>
      <c r="C108" s="49"/>
      <c r="D108" s="49"/>
      <c r="E108" s="49"/>
      <c r="F108" s="49"/>
      <c r="G108" s="49"/>
      <c r="H108" s="49"/>
      <c r="I108" s="141"/>
      <c r="J108" s="49"/>
      <c r="K108" s="49"/>
      <c r="L108" s="37"/>
    </row>
    <row r="112" spans="2:12" s="1" customFormat="1" ht="6.95" customHeight="1" x14ac:dyDescent="0.2">
      <c r="B112" s="50"/>
      <c r="C112" s="51"/>
      <c r="D112" s="51"/>
      <c r="E112" s="51"/>
      <c r="F112" s="51"/>
      <c r="G112" s="51"/>
      <c r="H112" s="51"/>
      <c r="I112" s="144"/>
      <c r="J112" s="51"/>
      <c r="K112" s="51"/>
      <c r="L112" s="37"/>
    </row>
    <row r="113" spans="2:63" s="1" customFormat="1" ht="24.95" customHeight="1" x14ac:dyDescent="0.2">
      <c r="B113" s="33"/>
      <c r="C113" s="22" t="s">
        <v>105</v>
      </c>
      <c r="D113" s="34"/>
      <c r="E113" s="34"/>
      <c r="F113" s="34"/>
      <c r="G113" s="34"/>
      <c r="H113" s="34"/>
      <c r="I113" s="109"/>
      <c r="J113" s="34"/>
      <c r="K113" s="34"/>
      <c r="L113" s="37"/>
    </row>
    <row r="114" spans="2:63" s="1" customFormat="1" ht="6.95" customHeight="1" x14ac:dyDescent="0.2">
      <c r="B114" s="33"/>
      <c r="C114" s="34"/>
      <c r="D114" s="34"/>
      <c r="E114" s="34"/>
      <c r="F114" s="34"/>
      <c r="G114" s="34"/>
      <c r="H114" s="34"/>
      <c r="I114" s="109"/>
      <c r="J114" s="34"/>
      <c r="K114" s="34"/>
      <c r="L114" s="37"/>
    </row>
    <row r="115" spans="2:63" s="1" customFormat="1" ht="12" customHeight="1" x14ac:dyDescent="0.2">
      <c r="B115" s="33"/>
      <c r="C115" s="28" t="s">
        <v>16</v>
      </c>
      <c r="D115" s="34"/>
      <c r="E115" s="34"/>
      <c r="F115" s="34"/>
      <c r="G115" s="34"/>
      <c r="H115" s="34"/>
      <c r="I115" s="109"/>
      <c r="J115" s="34"/>
      <c r="K115" s="34"/>
      <c r="L115" s="37"/>
    </row>
    <row r="116" spans="2:63" s="1" customFormat="1" ht="16.5" customHeight="1" x14ac:dyDescent="0.2">
      <c r="B116" s="33"/>
      <c r="C116" s="34"/>
      <c r="D116" s="34"/>
      <c r="E116" s="299" t="str">
        <f>E7</f>
        <v>Mrlina, Rašovice - Havransko, nánosy na bermách, ř.km 6,642 - 7,978</v>
      </c>
      <c r="F116" s="300"/>
      <c r="G116" s="300"/>
      <c r="H116" s="300"/>
      <c r="I116" s="109"/>
      <c r="J116" s="34"/>
      <c r="K116" s="34"/>
      <c r="L116" s="37"/>
    </row>
    <row r="117" spans="2:63" s="1" customFormat="1" ht="12" customHeight="1" x14ac:dyDescent="0.2">
      <c r="B117" s="33"/>
      <c r="C117" s="28" t="s">
        <v>93</v>
      </c>
      <c r="D117" s="34"/>
      <c r="E117" s="34"/>
      <c r="F117" s="34"/>
      <c r="G117" s="34"/>
      <c r="H117" s="34"/>
      <c r="I117" s="109"/>
      <c r="J117" s="34"/>
      <c r="K117" s="34"/>
      <c r="L117" s="37"/>
    </row>
    <row r="118" spans="2:63" s="1" customFormat="1" ht="16.5" customHeight="1" x14ac:dyDescent="0.2">
      <c r="B118" s="33"/>
      <c r="C118" s="34"/>
      <c r="D118" s="34"/>
      <c r="E118" s="271" t="str">
        <f>E9</f>
        <v>3 - VON Vedlejší a ostatní náklady</v>
      </c>
      <c r="F118" s="301"/>
      <c r="G118" s="301"/>
      <c r="H118" s="301"/>
      <c r="I118" s="109"/>
      <c r="J118" s="34"/>
      <c r="K118" s="34"/>
      <c r="L118" s="37"/>
    </row>
    <row r="119" spans="2:63" s="1" customFormat="1" ht="6.95" customHeight="1" x14ac:dyDescent="0.2">
      <c r="B119" s="33"/>
      <c r="C119" s="34"/>
      <c r="D119" s="34"/>
      <c r="E119" s="34"/>
      <c r="F119" s="34"/>
      <c r="G119" s="34"/>
      <c r="H119" s="34"/>
      <c r="I119" s="109"/>
      <c r="J119" s="34"/>
      <c r="K119" s="34"/>
      <c r="L119" s="37"/>
    </row>
    <row r="120" spans="2:63" s="1" customFormat="1" ht="12" customHeight="1" x14ac:dyDescent="0.2">
      <c r="B120" s="33"/>
      <c r="C120" s="28" t="s">
        <v>22</v>
      </c>
      <c r="D120" s="34"/>
      <c r="E120" s="34"/>
      <c r="F120" s="26" t="str">
        <f>F12</f>
        <v>Budiměřice, Chleby, Vestec</v>
      </c>
      <c r="G120" s="34"/>
      <c r="H120" s="34"/>
      <c r="I120" s="111" t="s">
        <v>24</v>
      </c>
      <c r="J120" s="60">
        <f>IF(J12="","",J12)</f>
        <v>43656</v>
      </c>
      <c r="K120" s="34"/>
      <c r="L120" s="37"/>
    </row>
    <row r="121" spans="2:63" s="1" customFormat="1" ht="6.95" customHeight="1" x14ac:dyDescent="0.2">
      <c r="B121" s="33"/>
      <c r="C121" s="34"/>
      <c r="D121" s="34"/>
      <c r="E121" s="34"/>
      <c r="F121" s="34"/>
      <c r="G121" s="34"/>
      <c r="H121" s="34"/>
      <c r="I121" s="109"/>
      <c r="J121" s="34"/>
      <c r="K121" s="34"/>
      <c r="L121" s="37"/>
    </row>
    <row r="122" spans="2:63" s="1" customFormat="1" ht="58.15" customHeight="1" x14ac:dyDescent="0.2">
      <c r="B122" s="33"/>
      <c r="C122" s="28" t="s">
        <v>25</v>
      </c>
      <c r="D122" s="34"/>
      <c r="E122" s="34"/>
      <c r="F122" s="26" t="str">
        <f>E15</f>
        <v>Povodí Labe,státní podnik,Víta Nejedlého 951,HK3</v>
      </c>
      <c r="G122" s="34"/>
      <c r="H122" s="34"/>
      <c r="I122" s="111" t="s">
        <v>31</v>
      </c>
      <c r="J122" s="31" t="str">
        <f>E21</f>
        <v>Multiaqua s.r.o.,Veverkova 1343, Hradec Králové 2</v>
      </c>
      <c r="K122" s="34"/>
      <c r="L122" s="37"/>
    </row>
    <row r="123" spans="2:63" s="1" customFormat="1" ht="15.2" customHeight="1" x14ac:dyDescent="0.2">
      <c r="B123" s="33"/>
      <c r="C123" s="28" t="s">
        <v>29</v>
      </c>
      <c r="D123" s="34"/>
      <c r="E123" s="34"/>
      <c r="F123" s="26" t="str">
        <f>IF(E18="","",E18)</f>
        <v>Vyplň údaj</v>
      </c>
      <c r="G123" s="34"/>
      <c r="H123" s="34"/>
      <c r="I123" s="111" t="s">
        <v>34</v>
      </c>
      <c r="J123" s="31" t="str">
        <f>E24</f>
        <v>Ing. Šárka Volfová</v>
      </c>
      <c r="K123" s="34"/>
      <c r="L123" s="37"/>
    </row>
    <row r="124" spans="2:63" s="1" customFormat="1" ht="10.35" customHeight="1" x14ac:dyDescent="0.2">
      <c r="B124" s="33"/>
      <c r="C124" s="34"/>
      <c r="D124" s="34"/>
      <c r="E124" s="34"/>
      <c r="F124" s="34"/>
      <c r="G124" s="34"/>
      <c r="H124" s="34"/>
      <c r="I124" s="109"/>
      <c r="J124" s="34"/>
      <c r="K124" s="34"/>
      <c r="L124" s="37"/>
    </row>
    <row r="125" spans="2:63" s="10" customFormat="1" ht="29.25" customHeight="1" x14ac:dyDescent="0.2">
      <c r="B125" s="164"/>
      <c r="C125" s="165" t="s">
        <v>106</v>
      </c>
      <c r="D125" s="166" t="s">
        <v>62</v>
      </c>
      <c r="E125" s="166" t="s">
        <v>58</v>
      </c>
      <c r="F125" s="166" t="s">
        <v>59</v>
      </c>
      <c r="G125" s="166" t="s">
        <v>107</v>
      </c>
      <c r="H125" s="166" t="s">
        <v>108</v>
      </c>
      <c r="I125" s="167" t="s">
        <v>109</v>
      </c>
      <c r="J125" s="166" t="s">
        <v>97</v>
      </c>
      <c r="K125" s="168" t="s">
        <v>110</v>
      </c>
      <c r="L125" s="169"/>
      <c r="M125" s="69" t="s">
        <v>1</v>
      </c>
      <c r="N125" s="70" t="s">
        <v>41</v>
      </c>
      <c r="O125" s="70" t="s">
        <v>111</v>
      </c>
      <c r="P125" s="70" t="s">
        <v>112</v>
      </c>
      <c r="Q125" s="70" t="s">
        <v>113</v>
      </c>
      <c r="R125" s="70" t="s">
        <v>114</v>
      </c>
      <c r="S125" s="70" t="s">
        <v>115</v>
      </c>
      <c r="T125" s="71" t="s">
        <v>116</v>
      </c>
    </row>
    <row r="126" spans="2:63" s="1" customFormat="1" ht="22.9" customHeight="1" x14ac:dyDescent="0.25">
      <c r="B126" s="33"/>
      <c r="C126" s="76" t="s">
        <v>117</v>
      </c>
      <c r="D126" s="34"/>
      <c r="E126" s="34"/>
      <c r="F126" s="34"/>
      <c r="G126" s="34"/>
      <c r="H126" s="34"/>
      <c r="I126" s="109"/>
      <c r="J126" s="170">
        <f>BK126</f>
        <v>0</v>
      </c>
      <c r="K126" s="34"/>
      <c r="L126" s="37"/>
      <c r="M126" s="72"/>
      <c r="N126" s="73"/>
      <c r="O126" s="73"/>
      <c r="P126" s="171">
        <f>P127+P150</f>
        <v>0</v>
      </c>
      <c r="Q126" s="73"/>
      <c r="R126" s="171">
        <f>R127+R150</f>
        <v>1.5166292000000001</v>
      </c>
      <c r="S126" s="73"/>
      <c r="T126" s="172">
        <f>T127+T150</f>
        <v>0</v>
      </c>
      <c r="AT126" s="16" t="s">
        <v>76</v>
      </c>
      <c r="AU126" s="16" t="s">
        <v>99</v>
      </c>
      <c r="BK126" s="173">
        <f>BK127+BK150</f>
        <v>0</v>
      </c>
    </row>
    <row r="127" spans="2:63" s="11" customFormat="1" ht="25.9" customHeight="1" x14ac:dyDescent="0.2">
      <c r="B127" s="174"/>
      <c r="C127" s="175"/>
      <c r="D127" s="176" t="s">
        <v>76</v>
      </c>
      <c r="E127" s="177" t="s">
        <v>118</v>
      </c>
      <c r="F127" s="177" t="s">
        <v>119</v>
      </c>
      <c r="G127" s="175"/>
      <c r="H127" s="175"/>
      <c r="I127" s="178"/>
      <c r="J127" s="179">
        <f>BK127</f>
        <v>0</v>
      </c>
      <c r="K127" s="175"/>
      <c r="L127" s="180"/>
      <c r="M127" s="181"/>
      <c r="N127" s="182"/>
      <c r="O127" s="182"/>
      <c r="P127" s="183">
        <f>P128+P133+P139+P146</f>
        <v>0</v>
      </c>
      <c r="Q127" s="182"/>
      <c r="R127" s="183">
        <f>R128+R133+R139+R146</f>
        <v>1.5166292000000001</v>
      </c>
      <c r="S127" s="182"/>
      <c r="T127" s="184">
        <f>T128+T133+T139+T146</f>
        <v>0</v>
      </c>
      <c r="AR127" s="185" t="s">
        <v>82</v>
      </c>
      <c r="AT127" s="186" t="s">
        <v>76</v>
      </c>
      <c r="AU127" s="186" t="s">
        <v>77</v>
      </c>
      <c r="AY127" s="185" t="s">
        <v>120</v>
      </c>
      <c r="BK127" s="187">
        <f>BK128+BK133+BK139+BK146</f>
        <v>0</v>
      </c>
    </row>
    <row r="128" spans="2:63" s="11" customFormat="1" ht="22.9" customHeight="1" x14ac:dyDescent="0.2">
      <c r="B128" s="174"/>
      <c r="C128" s="175"/>
      <c r="D128" s="176" t="s">
        <v>76</v>
      </c>
      <c r="E128" s="188" t="s">
        <v>82</v>
      </c>
      <c r="F128" s="188" t="s">
        <v>121</v>
      </c>
      <c r="G128" s="175"/>
      <c r="H128" s="175"/>
      <c r="I128" s="178"/>
      <c r="J128" s="189">
        <f>BK128</f>
        <v>0</v>
      </c>
      <c r="K128" s="175"/>
      <c r="L128" s="180"/>
      <c r="M128" s="181"/>
      <c r="N128" s="182"/>
      <c r="O128" s="182"/>
      <c r="P128" s="183">
        <f>SUM(P129:P132)</f>
        <v>0</v>
      </c>
      <c r="Q128" s="182"/>
      <c r="R128" s="183">
        <f>SUM(R129:R132)</f>
        <v>0</v>
      </c>
      <c r="S128" s="182"/>
      <c r="T128" s="184">
        <f>SUM(T129:T132)</f>
        <v>0</v>
      </c>
      <c r="AR128" s="185" t="s">
        <v>82</v>
      </c>
      <c r="AT128" s="186" t="s">
        <v>76</v>
      </c>
      <c r="AU128" s="186" t="s">
        <v>82</v>
      </c>
      <c r="AY128" s="185" t="s">
        <v>120</v>
      </c>
      <c r="BK128" s="187">
        <f>SUM(BK129:BK132)</f>
        <v>0</v>
      </c>
    </row>
    <row r="129" spans="2:65" s="1" customFormat="1" ht="36" customHeight="1" x14ac:dyDescent="0.2">
      <c r="B129" s="33"/>
      <c r="C129" s="190" t="s">
        <v>82</v>
      </c>
      <c r="D129" s="190" t="s">
        <v>122</v>
      </c>
      <c r="E129" s="191" t="s">
        <v>321</v>
      </c>
      <c r="F129" s="192" t="s">
        <v>322</v>
      </c>
      <c r="G129" s="193" t="s">
        <v>146</v>
      </c>
      <c r="H129" s="194">
        <v>1</v>
      </c>
      <c r="I129" s="195"/>
      <c r="J129" s="196">
        <f>ROUND(I129*H129,2)</f>
        <v>0</v>
      </c>
      <c r="K129" s="192" t="s">
        <v>1</v>
      </c>
      <c r="L129" s="37"/>
      <c r="M129" s="197" t="s">
        <v>1</v>
      </c>
      <c r="N129" s="198" t="s">
        <v>42</v>
      </c>
      <c r="O129" s="65"/>
      <c r="P129" s="199">
        <f>O129*H129</f>
        <v>0</v>
      </c>
      <c r="Q129" s="199">
        <v>0</v>
      </c>
      <c r="R129" s="199">
        <f>Q129*H129</f>
        <v>0</v>
      </c>
      <c r="S129" s="199">
        <v>0</v>
      </c>
      <c r="T129" s="200">
        <f>S129*H129</f>
        <v>0</v>
      </c>
      <c r="AR129" s="201" t="s">
        <v>127</v>
      </c>
      <c r="AT129" s="201" t="s">
        <v>122</v>
      </c>
      <c r="AU129" s="201" t="s">
        <v>86</v>
      </c>
      <c r="AY129" s="16" t="s">
        <v>120</v>
      </c>
      <c r="BE129" s="202">
        <f>IF(N129="základní",J129,0)</f>
        <v>0</v>
      </c>
      <c r="BF129" s="202">
        <f>IF(N129="snížená",J129,0)</f>
        <v>0</v>
      </c>
      <c r="BG129" s="202">
        <f>IF(N129="zákl. přenesená",J129,0)</f>
        <v>0</v>
      </c>
      <c r="BH129" s="202">
        <f>IF(N129="sníž. přenesená",J129,0)</f>
        <v>0</v>
      </c>
      <c r="BI129" s="202">
        <f>IF(N129="nulová",J129,0)</f>
        <v>0</v>
      </c>
      <c r="BJ129" s="16" t="s">
        <v>82</v>
      </c>
      <c r="BK129" s="202">
        <f>ROUND(I129*H129,2)</f>
        <v>0</v>
      </c>
      <c r="BL129" s="16" t="s">
        <v>127</v>
      </c>
      <c r="BM129" s="201" t="s">
        <v>323</v>
      </c>
    </row>
    <row r="130" spans="2:65" s="1" customFormat="1" ht="29.25" x14ac:dyDescent="0.2">
      <c r="B130" s="33"/>
      <c r="C130" s="34"/>
      <c r="D130" s="203" t="s">
        <v>129</v>
      </c>
      <c r="E130" s="34"/>
      <c r="F130" s="204" t="s">
        <v>324</v>
      </c>
      <c r="G130" s="34"/>
      <c r="H130" s="34"/>
      <c r="I130" s="109"/>
      <c r="J130" s="34"/>
      <c r="K130" s="34"/>
      <c r="L130" s="37"/>
      <c r="M130" s="205"/>
      <c r="N130" s="65"/>
      <c r="O130" s="65"/>
      <c r="P130" s="65"/>
      <c r="Q130" s="65"/>
      <c r="R130" s="65"/>
      <c r="S130" s="65"/>
      <c r="T130" s="66"/>
      <c r="AT130" s="16" t="s">
        <v>129</v>
      </c>
      <c r="AU130" s="16" t="s">
        <v>86</v>
      </c>
    </row>
    <row r="131" spans="2:65" s="13" customFormat="1" ht="22.5" x14ac:dyDescent="0.2">
      <c r="B131" s="217"/>
      <c r="C131" s="218"/>
      <c r="D131" s="203" t="s">
        <v>131</v>
      </c>
      <c r="E131" s="219" t="s">
        <v>1</v>
      </c>
      <c r="F131" s="220" t="s">
        <v>325</v>
      </c>
      <c r="G131" s="218"/>
      <c r="H131" s="219" t="s">
        <v>1</v>
      </c>
      <c r="I131" s="221"/>
      <c r="J131" s="218"/>
      <c r="K131" s="218"/>
      <c r="L131" s="222"/>
      <c r="M131" s="223"/>
      <c r="N131" s="224"/>
      <c r="O131" s="224"/>
      <c r="P131" s="224"/>
      <c r="Q131" s="224"/>
      <c r="R131" s="224"/>
      <c r="S131" s="224"/>
      <c r="T131" s="225"/>
      <c r="AT131" s="226" t="s">
        <v>131</v>
      </c>
      <c r="AU131" s="226" t="s">
        <v>86</v>
      </c>
      <c r="AV131" s="13" t="s">
        <v>82</v>
      </c>
      <c r="AW131" s="13" t="s">
        <v>33</v>
      </c>
      <c r="AX131" s="13" t="s">
        <v>77</v>
      </c>
      <c r="AY131" s="226" t="s">
        <v>120</v>
      </c>
    </row>
    <row r="132" spans="2:65" s="12" customFormat="1" ht="11.25" x14ac:dyDescent="0.2">
      <c r="B132" s="206"/>
      <c r="C132" s="207"/>
      <c r="D132" s="203" t="s">
        <v>131</v>
      </c>
      <c r="E132" s="208" t="s">
        <v>1</v>
      </c>
      <c r="F132" s="209" t="s">
        <v>82</v>
      </c>
      <c r="G132" s="207"/>
      <c r="H132" s="210">
        <v>1</v>
      </c>
      <c r="I132" s="211"/>
      <c r="J132" s="207"/>
      <c r="K132" s="207"/>
      <c r="L132" s="212"/>
      <c r="M132" s="213"/>
      <c r="N132" s="214"/>
      <c r="O132" s="214"/>
      <c r="P132" s="214"/>
      <c r="Q132" s="214"/>
      <c r="R132" s="214"/>
      <c r="S132" s="214"/>
      <c r="T132" s="215"/>
      <c r="AT132" s="216" t="s">
        <v>131</v>
      </c>
      <c r="AU132" s="216" t="s">
        <v>86</v>
      </c>
      <c r="AV132" s="12" t="s">
        <v>86</v>
      </c>
      <c r="AW132" s="12" t="s">
        <v>33</v>
      </c>
      <c r="AX132" s="12" t="s">
        <v>82</v>
      </c>
      <c r="AY132" s="216" t="s">
        <v>120</v>
      </c>
    </row>
    <row r="133" spans="2:65" s="11" customFormat="1" ht="22.9" customHeight="1" x14ac:dyDescent="0.2">
      <c r="B133" s="174"/>
      <c r="C133" s="175"/>
      <c r="D133" s="176" t="s">
        <v>76</v>
      </c>
      <c r="E133" s="188" t="s">
        <v>89</v>
      </c>
      <c r="F133" s="188" t="s">
        <v>326</v>
      </c>
      <c r="G133" s="175"/>
      <c r="H133" s="175"/>
      <c r="I133" s="178"/>
      <c r="J133" s="189">
        <f>BK133</f>
        <v>0</v>
      </c>
      <c r="K133" s="175"/>
      <c r="L133" s="180"/>
      <c r="M133" s="181"/>
      <c r="N133" s="182"/>
      <c r="O133" s="182"/>
      <c r="P133" s="183">
        <f>SUM(P134:P138)</f>
        <v>0</v>
      </c>
      <c r="Q133" s="182"/>
      <c r="R133" s="183">
        <f>SUM(R134:R138)</f>
        <v>3.0192000000000001E-3</v>
      </c>
      <c r="S133" s="182"/>
      <c r="T133" s="184">
        <f>SUM(T134:T138)</f>
        <v>0</v>
      </c>
      <c r="AR133" s="185" t="s">
        <v>82</v>
      </c>
      <c r="AT133" s="186" t="s">
        <v>76</v>
      </c>
      <c r="AU133" s="186" t="s">
        <v>82</v>
      </c>
      <c r="AY133" s="185" t="s">
        <v>120</v>
      </c>
      <c r="BK133" s="187">
        <f>SUM(BK134:BK138)</f>
        <v>0</v>
      </c>
    </row>
    <row r="134" spans="2:65" s="1" customFormat="1" ht="16.5" customHeight="1" x14ac:dyDescent="0.2">
      <c r="B134" s="33"/>
      <c r="C134" s="190" t="s">
        <v>86</v>
      </c>
      <c r="D134" s="190" t="s">
        <v>122</v>
      </c>
      <c r="E134" s="191" t="s">
        <v>327</v>
      </c>
      <c r="F134" s="192" t="s">
        <v>328</v>
      </c>
      <c r="G134" s="193" t="s">
        <v>329</v>
      </c>
      <c r="H134" s="194">
        <v>37</v>
      </c>
      <c r="I134" s="195"/>
      <c r="J134" s="196">
        <f>ROUND(I134*H134,2)</f>
        <v>0</v>
      </c>
      <c r="K134" s="192" t="s">
        <v>126</v>
      </c>
      <c r="L134" s="37"/>
      <c r="M134" s="197" t="s">
        <v>1</v>
      </c>
      <c r="N134" s="198" t="s">
        <v>42</v>
      </c>
      <c r="O134" s="65"/>
      <c r="P134" s="199">
        <f>O134*H134</f>
        <v>0</v>
      </c>
      <c r="Q134" s="199">
        <v>8.1600000000000005E-5</v>
      </c>
      <c r="R134" s="199">
        <f>Q134*H134</f>
        <v>3.0192000000000001E-3</v>
      </c>
      <c r="S134" s="199">
        <v>0</v>
      </c>
      <c r="T134" s="200">
        <f>S134*H134</f>
        <v>0</v>
      </c>
      <c r="AR134" s="201" t="s">
        <v>127</v>
      </c>
      <c r="AT134" s="201" t="s">
        <v>122</v>
      </c>
      <c r="AU134" s="201" t="s">
        <v>86</v>
      </c>
      <c r="AY134" s="16" t="s">
        <v>120</v>
      </c>
      <c r="BE134" s="202">
        <f>IF(N134="základní",J134,0)</f>
        <v>0</v>
      </c>
      <c r="BF134" s="202">
        <f>IF(N134="snížená",J134,0)</f>
        <v>0</v>
      </c>
      <c r="BG134" s="202">
        <f>IF(N134="zákl. přenesená",J134,0)</f>
        <v>0</v>
      </c>
      <c r="BH134" s="202">
        <f>IF(N134="sníž. přenesená",J134,0)</f>
        <v>0</v>
      </c>
      <c r="BI134" s="202">
        <f>IF(N134="nulová",J134,0)</f>
        <v>0</v>
      </c>
      <c r="BJ134" s="16" t="s">
        <v>82</v>
      </c>
      <c r="BK134" s="202">
        <f>ROUND(I134*H134,2)</f>
        <v>0</v>
      </c>
      <c r="BL134" s="16" t="s">
        <v>127</v>
      </c>
      <c r="BM134" s="201" t="s">
        <v>330</v>
      </c>
    </row>
    <row r="135" spans="2:65" s="1" customFormat="1" ht="11.25" x14ac:dyDescent="0.2">
      <c r="B135" s="33"/>
      <c r="C135" s="34"/>
      <c r="D135" s="203" t="s">
        <v>129</v>
      </c>
      <c r="E135" s="34"/>
      <c r="F135" s="204" t="s">
        <v>331</v>
      </c>
      <c r="G135" s="34"/>
      <c r="H135" s="34"/>
      <c r="I135" s="109"/>
      <c r="J135" s="34"/>
      <c r="K135" s="34"/>
      <c r="L135" s="37"/>
      <c r="M135" s="205"/>
      <c r="N135" s="65"/>
      <c r="O135" s="65"/>
      <c r="P135" s="65"/>
      <c r="Q135" s="65"/>
      <c r="R135" s="65"/>
      <c r="S135" s="65"/>
      <c r="T135" s="66"/>
      <c r="AT135" s="16" t="s">
        <v>129</v>
      </c>
      <c r="AU135" s="16" t="s">
        <v>86</v>
      </c>
    </row>
    <row r="136" spans="2:65" s="12" customFormat="1" ht="11.25" x14ac:dyDescent="0.2">
      <c r="B136" s="206"/>
      <c r="C136" s="207"/>
      <c r="D136" s="203" t="s">
        <v>131</v>
      </c>
      <c r="E136" s="208" t="s">
        <v>1</v>
      </c>
      <c r="F136" s="209" t="s">
        <v>332</v>
      </c>
      <c r="G136" s="207"/>
      <c r="H136" s="210">
        <v>17</v>
      </c>
      <c r="I136" s="211"/>
      <c r="J136" s="207"/>
      <c r="K136" s="207"/>
      <c r="L136" s="212"/>
      <c r="M136" s="213"/>
      <c r="N136" s="214"/>
      <c r="O136" s="214"/>
      <c r="P136" s="214"/>
      <c r="Q136" s="214"/>
      <c r="R136" s="214"/>
      <c r="S136" s="214"/>
      <c r="T136" s="215"/>
      <c r="AT136" s="216" t="s">
        <v>131</v>
      </c>
      <c r="AU136" s="216" t="s">
        <v>86</v>
      </c>
      <c r="AV136" s="12" t="s">
        <v>86</v>
      </c>
      <c r="AW136" s="12" t="s">
        <v>33</v>
      </c>
      <c r="AX136" s="12" t="s">
        <v>77</v>
      </c>
      <c r="AY136" s="216" t="s">
        <v>120</v>
      </c>
    </row>
    <row r="137" spans="2:65" s="12" customFormat="1" ht="11.25" x14ac:dyDescent="0.2">
      <c r="B137" s="206"/>
      <c r="C137" s="207"/>
      <c r="D137" s="203" t="s">
        <v>131</v>
      </c>
      <c r="E137" s="208" t="s">
        <v>1</v>
      </c>
      <c r="F137" s="209" t="s">
        <v>333</v>
      </c>
      <c r="G137" s="207"/>
      <c r="H137" s="210">
        <v>20</v>
      </c>
      <c r="I137" s="211"/>
      <c r="J137" s="207"/>
      <c r="K137" s="207"/>
      <c r="L137" s="212"/>
      <c r="M137" s="213"/>
      <c r="N137" s="214"/>
      <c r="O137" s="214"/>
      <c r="P137" s="214"/>
      <c r="Q137" s="214"/>
      <c r="R137" s="214"/>
      <c r="S137" s="214"/>
      <c r="T137" s="215"/>
      <c r="AT137" s="216" t="s">
        <v>131</v>
      </c>
      <c r="AU137" s="216" t="s">
        <v>86</v>
      </c>
      <c r="AV137" s="12" t="s">
        <v>86</v>
      </c>
      <c r="AW137" s="12" t="s">
        <v>33</v>
      </c>
      <c r="AX137" s="12" t="s">
        <v>77</v>
      </c>
      <c r="AY137" s="216" t="s">
        <v>120</v>
      </c>
    </row>
    <row r="138" spans="2:65" s="14" customFormat="1" ht="11.25" x14ac:dyDescent="0.2">
      <c r="B138" s="227"/>
      <c r="C138" s="228"/>
      <c r="D138" s="203" t="s">
        <v>131</v>
      </c>
      <c r="E138" s="229" t="s">
        <v>1</v>
      </c>
      <c r="F138" s="230" t="s">
        <v>189</v>
      </c>
      <c r="G138" s="228"/>
      <c r="H138" s="231">
        <v>37</v>
      </c>
      <c r="I138" s="232"/>
      <c r="J138" s="228"/>
      <c r="K138" s="228"/>
      <c r="L138" s="233"/>
      <c r="M138" s="234"/>
      <c r="N138" s="235"/>
      <c r="O138" s="235"/>
      <c r="P138" s="235"/>
      <c r="Q138" s="235"/>
      <c r="R138" s="235"/>
      <c r="S138" s="235"/>
      <c r="T138" s="236"/>
      <c r="AT138" s="237" t="s">
        <v>131</v>
      </c>
      <c r="AU138" s="237" t="s">
        <v>86</v>
      </c>
      <c r="AV138" s="14" t="s">
        <v>127</v>
      </c>
      <c r="AW138" s="14" t="s">
        <v>33</v>
      </c>
      <c r="AX138" s="14" t="s">
        <v>82</v>
      </c>
      <c r="AY138" s="237" t="s">
        <v>120</v>
      </c>
    </row>
    <row r="139" spans="2:65" s="11" customFormat="1" ht="22.9" customHeight="1" x14ac:dyDescent="0.2">
      <c r="B139" s="174"/>
      <c r="C139" s="175"/>
      <c r="D139" s="176" t="s">
        <v>76</v>
      </c>
      <c r="E139" s="188" t="s">
        <v>149</v>
      </c>
      <c r="F139" s="188" t="s">
        <v>334</v>
      </c>
      <c r="G139" s="175"/>
      <c r="H139" s="175"/>
      <c r="I139" s="178"/>
      <c r="J139" s="189">
        <f>BK139</f>
        <v>0</v>
      </c>
      <c r="K139" s="175"/>
      <c r="L139" s="180"/>
      <c r="M139" s="181"/>
      <c r="N139" s="182"/>
      <c r="O139" s="182"/>
      <c r="P139" s="183">
        <f>SUM(P140:P145)</f>
        <v>0</v>
      </c>
      <c r="Q139" s="182"/>
      <c r="R139" s="183">
        <f>SUM(R140:R145)</f>
        <v>0.56008999999999998</v>
      </c>
      <c r="S139" s="182"/>
      <c r="T139" s="184">
        <f>SUM(T140:T145)</f>
        <v>0</v>
      </c>
      <c r="AR139" s="185" t="s">
        <v>82</v>
      </c>
      <c r="AT139" s="186" t="s">
        <v>76</v>
      </c>
      <c r="AU139" s="186" t="s">
        <v>82</v>
      </c>
      <c r="AY139" s="185" t="s">
        <v>120</v>
      </c>
      <c r="BK139" s="187">
        <f>SUM(BK140:BK145)</f>
        <v>0</v>
      </c>
    </row>
    <row r="140" spans="2:65" s="1" customFormat="1" ht="16.5" customHeight="1" x14ac:dyDescent="0.2">
      <c r="B140" s="33"/>
      <c r="C140" s="190" t="s">
        <v>89</v>
      </c>
      <c r="D140" s="190" t="s">
        <v>122</v>
      </c>
      <c r="E140" s="191" t="s">
        <v>335</v>
      </c>
      <c r="F140" s="192" t="s">
        <v>336</v>
      </c>
      <c r="G140" s="193" t="s">
        <v>146</v>
      </c>
      <c r="H140" s="194">
        <v>1</v>
      </c>
      <c r="I140" s="195"/>
      <c r="J140" s="196">
        <f>ROUND(I140*H140,2)</f>
        <v>0</v>
      </c>
      <c r="K140" s="192" t="s">
        <v>1</v>
      </c>
      <c r="L140" s="37"/>
      <c r="M140" s="197" t="s">
        <v>1</v>
      </c>
      <c r="N140" s="198" t="s">
        <v>42</v>
      </c>
      <c r="O140" s="65"/>
      <c r="P140" s="199">
        <f>O140*H140</f>
        <v>0</v>
      </c>
      <c r="Q140" s="199">
        <v>5.9089999999999997E-2</v>
      </c>
      <c r="R140" s="199">
        <f>Q140*H140</f>
        <v>5.9089999999999997E-2</v>
      </c>
      <c r="S140" s="199">
        <v>0</v>
      </c>
      <c r="T140" s="200">
        <f>S140*H140</f>
        <v>0</v>
      </c>
      <c r="AR140" s="201" t="s">
        <v>127</v>
      </c>
      <c r="AT140" s="201" t="s">
        <v>122</v>
      </c>
      <c r="AU140" s="201" t="s">
        <v>86</v>
      </c>
      <c r="AY140" s="16" t="s">
        <v>120</v>
      </c>
      <c r="BE140" s="202">
        <f>IF(N140="základní",J140,0)</f>
        <v>0</v>
      </c>
      <c r="BF140" s="202">
        <f>IF(N140="snížená",J140,0)</f>
        <v>0</v>
      </c>
      <c r="BG140" s="202">
        <f>IF(N140="zákl. přenesená",J140,0)</f>
        <v>0</v>
      </c>
      <c r="BH140" s="202">
        <f>IF(N140="sníž. přenesená",J140,0)</f>
        <v>0</v>
      </c>
      <c r="BI140" s="202">
        <f>IF(N140="nulová",J140,0)</f>
        <v>0</v>
      </c>
      <c r="BJ140" s="16" t="s">
        <v>82</v>
      </c>
      <c r="BK140" s="202">
        <f>ROUND(I140*H140,2)</f>
        <v>0</v>
      </c>
      <c r="BL140" s="16" t="s">
        <v>127</v>
      </c>
      <c r="BM140" s="201" t="s">
        <v>337</v>
      </c>
    </row>
    <row r="141" spans="2:65" s="1" customFormat="1" ht="39" x14ac:dyDescent="0.2">
      <c r="B141" s="33"/>
      <c r="C141" s="34"/>
      <c r="D141" s="203" t="s">
        <v>129</v>
      </c>
      <c r="E141" s="34"/>
      <c r="F141" s="204" t="s">
        <v>338</v>
      </c>
      <c r="G141" s="34"/>
      <c r="H141" s="34"/>
      <c r="I141" s="109"/>
      <c r="J141" s="34"/>
      <c r="K141" s="34"/>
      <c r="L141" s="37"/>
      <c r="M141" s="205"/>
      <c r="N141" s="65"/>
      <c r="O141" s="65"/>
      <c r="P141" s="65"/>
      <c r="Q141" s="65"/>
      <c r="R141" s="65"/>
      <c r="S141" s="65"/>
      <c r="T141" s="66"/>
      <c r="AT141" s="16" t="s">
        <v>129</v>
      </c>
      <c r="AU141" s="16" t="s">
        <v>86</v>
      </c>
    </row>
    <row r="142" spans="2:65" s="12" customFormat="1" ht="11.25" x14ac:dyDescent="0.2">
      <c r="B142" s="206"/>
      <c r="C142" s="207"/>
      <c r="D142" s="203" t="s">
        <v>131</v>
      </c>
      <c r="E142" s="208" t="s">
        <v>1</v>
      </c>
      <c r="F142" s="209" t="s">
        <v>82</v>
      </c>
      <c r="G142" s="207"/>
      <c r="H142" s="210">
        <v>1</v>
      </c>
      <c r="I142" s="211"/>
      <c r="J142" s="207"/>
      <c r="K142" s="207"/>
      <c r="L142" s="212"/>
      <c r="M142" s="213"/>
      <c r="N142" s="214"/>
      <c r="O142" s="214"/>
      <c r="P142" s="214"/>
      <c r="Q142" s="214"/>
      <c r="R142" s="214"/>
      <c r="S142" s="214"/>
      <c r="T142" s="215"/>
      <c r="AT142" s="216" t="s">
        <v>131</v>
      </c>
      <c r="AU142" s="216" t="s">
        <v>86</v>
      </c>
      <c r="AV142" s="12" t="s">
        <v>86</v>
      </c>
      <c r="AW142" s="12" t="s">
        <v>33</v>
      </c>
      <c r="AX142" s="12" t="s">
        <v>82</v>
      </c>
      <c r="AY142" s="216" t="s">
        <v>120</v>
      </c>
    </row>
    <row r="143" spans="2:65" s="1" customFormat="1" ht="16.5" customHeight="1" x14ac:dyDescent="0.2">
      <c r="B143" s="33"/>
      <c r="C143" s="190" t="s">
        <v>127</v>
      </c>
      <c r="D143" s="190" t="s">
        <v>122</v>
      </c>
      <c r="E143" s="191" t="s">
        <v>339</v>
      </c>
      <c r="F143" s="192" t="s">
        <v>340</v>
      </c>
      <c r="G143" s="193" t="s">
        <v>341</v>
      </c>
      <c r="H143" s="194">
        <v>6</v>
      </c>
      <c r="I143" s="195"/>
      <c r="J143" s="196">
        <f>ROUND(I143*H143,2)</f>
        <v>0</v>
      </c>
      <c r="K143" s="192" t="s">
        <v>1</v>
      </c>
      <c r="L143" s="37"/>
      <c r="M143" s="197" t="s">
        <v>1</v>
      </c>
      <c r="N143" s="198" t="s">
        <v>42</v>
      </c>
      <c r="O143" s="65"/>
      <c r="P143" s="199">
        <f>O143*H143</f>
        <v>0</v>
      </c>
      <c r="Q143" s="199">
        <v>8.3500000000000005E-2</v>
      </c>
      <c r="R143" s="199">
        <f>Q143*H143</f>
        <v>0.501</v>
      </c>
      <c r="S143" s="199">
        <v>0</v>
      </c>
      <c r="T143" s="200">
        <f>S143*H143</f>
        <v>0</v>
      </c>
      <c r="AR143" s="201" t="s">
        <v>127</v>
      </c>
      <c r="AT143" s="201" t="s">
        <v>122</v>
      </c>
      <c r="AU143" s="201" t="s">
        <v>86</v>
      </c>
      <c r="AY143" s="16" t="s">
        <v>120</v>
      </c>
      <c r="BE143" s="202">
        <f>IF(N143="základní",J143,0)</f>
        <v>0</v>
      </c>
      <c r="BF143" s="202">
        <f>IF(N143="snížená",J143,0)</f>
        <v>0</v>
      </c>
      <c r="BG143" s="202">
        <f>IF(N143="zákl. přenesená",J143,0)</f>
        <v>0</v>
      </c>
      <c r="BH143" s="202">
        <f>IF(N143="sníž. přenesená",J143,0)</f>
        <v>0</v>
      </c>
      <c r="BI143" s="202">
        <f>IF(N143="nulová",J143,0)</f>
        <v>0</v>
      </c>
      <c r="BJ143" s="16" t="s">
        <v>82</v>
      </c>
      <c r="BK143" s="202">
        <f>ROUND(I143*H143,2)</f>
        <v>0</v>
      </c>
      <c r="BL143" s="16" t="s">
        <v>127</v>
      </c>
      <c r="BM143" s="201" t="s">
        <v>342</v>
      </c>
    </row>
    <row r="144" spans="2:65" s="1" customFormat="1" ht="19.5" x14ac:dyDescent="0.2">
      <c r="B144" s="33"/>
      <c r="C144" s="34"/>
      <c r="D144" s="203" t="s">
        <v>129</v>
      </c>
      <c r="E144" s="34"/>
      <c r="F144" s="204" t="s">
        <v>343</v>
      </c>
      <c r="G144" s="34"/>
      <c r="H144" s="34"/>
      <c r="I144" s="109"/>
      <c r="J144" s="34"/>
      <c r="K144" s="34"/>
      <c r="L144" s="37"/>
      <c r="M144" s="205"/>
      <c r="N144" s="65"/>
      <c r="O144" s="65"/>
      <c r="P144" s="65"/>
      <c r="Q144" s="65"/>
      <c r="R144" s="65"/>
      <c r="S144" s="65"/>
      <c r="T144" s="66"/>
      <c r="AT144" s="16" t="s">
        <v>129</v>
      </c>
      <c r="AU144" s="16" t="s">
        <v>86</v>
      </c>
    </row>
    <row r="145" spans="2:65" s="12" customFormat="1" ht="11.25" x14ac:dyDescent="0.2">
      <c r="B145" s="206"/>
      <c r="C145" s="207"/>
      <c r="D145" s="203" t="s">
        <v>131</v>
      </c>
      <c r="E145" s="208" t="s">
        <v>1</v>
      </c>
      <c r="F145" s="209" t="s">
        <v>344</v>
      </c>
      <c r="G145" s="207"/>
      <c r="H145" s="210">
        <v>6</v>
      </c>
      <c r="I145" s="211"/>
      <c r="J145" s="207"/>
      <c r="K145" s="207"/>
      <c r="L145" s="212"/>
      <c r="M145" s="213"/>
      <c r="N145" s="214"/>
      <c r="O145" s="214"/>
      <c r="P145" s="214"/>
      <c r="Q145" s="214"/>
      <c r="R145" s="214"/>
      <c r="S145" s="214"/>
      <c r="T145" s="215"/>
      <c r="AT145" s="216" t="s">
        <v>131</v>
      </c>
      <c r="AU145" s="216" t="s">
        <v>86</v>
      </c>
      <c r="AV145" s="12" t="s">
        <v>86</v>
      </c>
      <c r="AW145" s="12" t="s">
        <v>33</v>
      </c>
      <c r="AX145" s="12" t="s">
        <v>82</v>
      </c>
      <c r="AY145" s="216" t="s">
        <v>120</v>
      </c>
    </row>
    <row r="146" spans="2:65" s="11" customFormat="1" ht="22.9" customHeight="1" x14ac:dyDescent="0.2">
      <c r="B146" s="174"/>
      <c r="C146" s="175"/>
      <c r="D146" s="176" t="s">
        <v>76</v>
      </c>
      <c r="E146" s="188" t="s">
        <v>176</v>
      </c>
      <c r="F146" s="188" t="s">
        <v>273</v>
      </c>
      <c r="G146" s="175"/>
      <c r="H146" s="175"/>
      <c r="I146" s="178"/>
      <c r="J146" s="189">
        <f>BK146</f>
        <v>0</v>
      </c>
      <c r="K146" s="175"/>
      <c r="L146" s="180"/>
      <c r="M146" s="181"/>
      <c r="N146" s="182"/>
      <c r="O146" s="182"/>
      <c r="P146" s="183">
        <f>SUM(P147:P149)</f>
        <v>0</v>
      </c>
      <c r="Q146" s="182"/>
      <c r="R146" s="183">
        <f>SUM(R147:R149)</f>
        <v>0.95352000000000003</v>
      </c>
      <c r="S146" s="182"/>
      <c r="T146" s="184">
        <f>SUM(T147:T149)</f>
        <v>0</v>
      </c>
      <c r="AR146" s="185" t="s">
        <v>82</v>
      </c>
      <c r="AT146" s="186" t="s">
        <v>76</v>
      </c>
      <c r="AU146" s="186" t="s">
        <v>82</v>
      </c>
      <c r="AY146" s="185" t="s">
        <v>120</v>
      </c>
      <c r="BK146" s="187">
        <f>SUM(BK147:BK149)</f>
        <v>0</v>
      </c>
    </row>
    <row r="147" spans="2:65" s="1" customFormat="1" ht="24" customHeight="1" x14ac:dyDescent="0.2">
      <c r="B147" s="33"/>
      <c r="C147" s="190" t="s">
        <v>149</v>
      </c>
      <c r="D147" s="190" t="s">
        <v>122</v>
      </c>
      <c r="E147" s="191" t="s">
        <v>345</v>
      </c>
      <c r="F147" s="192" t="s">
        <v>346</v>
      </c>
      <c r="G147" s="193" t="s">
        <v>146</v>
      </c>
      <c r="H147" s="194">
        <v>1</v>
      </c>
      <c r="I147" s="195"/>
      <c r="J147" s="196">
        <f>ROUND(I147*H147,2)</f>
        <v>0</v>
      </c>
      <c r="K147" s="192" t="s">
        <v>1</v>
      </c>
      <c r="L147" s="37"/>
      <c r="M147" s="197" t="s">
        <v>1</v>
      </c>
      <c r="N147" s="198" t="s">
        <v>42</v>
      </c>
      <c r="O147" s="65"/>
      <c r="P147" s="199">
        <f>O147*H147</f>
        <v>0</v>
      </c>
      <c r="Q147" s="199">
        <v>0.95352000000000003</v>
      </c>
      <c r="R147" s="199">
        <f>Q147*H147</f>
        <v>0.95352000000000003</v>
      </c>
      <c r="S147" s="199">
        <v>0</v>
      </c>
      <c r="T147" s="200">
        <f>S147*H147</f>
        <v>0</v>
      </c>
      <c r="AR147" s="201" t="s">
        <v>127</v>
      </c>
      <c r="AT147" s="201" t="s">
        <v>122</v>
      </c>
      <c r="AU147" s="201" t="s">
        <v>86</v>
      </c>
      <c r="AY147" s="16" t="s">
        <v>120</v>
      </c>
      <c r="BE147" s="202">
        <f>IF(N147="základní",J147,0)</f>
        <v>0</v>
      </c>
      <c r="BF147" s="202">
        <f>IF(N147="snížená",J147,0)</f>
        <v>0</v>
      </c>
      <c r="BG147" s="202">
        <f>IF(N147="zákl. přenesená",J147,0)</f>
        <v>0</v>
      </c>
      <c r="BH147" s="202">
        <f>IF(N147="sníž. přenesená",J147,0)</f>
        <v>0</v>
      </c>
      <c r="BI147" s="202">
        <f>IF(N147="nulová",J147,0)</f>
        <v>0</v>
      </c>
      <c r="BJ147" s="16" t="s">
        <v>82</v>
      </c>
      <c r="BK147" s="202">
        <f>ROUND(I147*H147,2)</f>
        <v>0</v>
      </c>
      <c r="BL147" s="16" t="s">
        <v>127</v>
      </c>
      <c r="BM147" s="201" t="s">
        <v>347</v>
      </c>
    </row>
    <row r="148" spans="2:65" s="1" customFormat="1" ht="19.5" x14ac:dyDescent="0.2">
      <c r="B148" s="33"/>
      <c r="C148" s="34"/>
      <c r="D148" s="203" t="s">
        <v>129</v>
      </c>
      <c r="E148" s="34"/>
      <c r="F148" s="204" t="s">
        <v>346</v>
      </c>
      <c r="G148" s="34"/>
      <c r="H148" s="34"/>
      <c r="I148" s="109"/>
      <c r="J148" s="34"/>
      <c r="K148" s="34"/>
      <c r="L148" s="37"/>
      <c r="M148" s="205"/>
      <c r="N148" s="65"/>
      <c r="O148" s="65"/>
      <c r="P148" s="65"/>
      <c r="Q148" s="65"/>
      <c r="R148" s="65"/>
      <c r="S148" s="65"/>
      <c r="T148" s="66"/>
      <c r="AT148" s="16" t="s">
        <v>129</v>
      </c>
      <c r="AU148" s="16" t="s">
        <v>86</v>
      </c>
    </row>
    <row r="149" spans="2:65" s="12" customFormat="1" ht="11.25" x14ac:dyDescent="0.2">
      <c r="B149" s="206"/>
      <c r="C149" s="207"/>
      <c r="D149" s="203" t="s">
        <v>131</v>
      </c>
      <c r="E149" s="208" t="s">
        <v>1</v>
      </c>
      <c r="F149" s="209" t="s">
        <v>348</v>
      </c>
      <c r="G149" s="207"/>
      <c r="H149" s="210">
        <v>1</v>
      </c>
      <c r="I149" s="211"/>
      <c r="J149" s="207"/>
      <c r="K149" s="207"/>
      <c r="L149" s="212"/>
      <c r="M149" s="213"/>
      <c r="N149" s="214"/>
      <c r="O149" s="214"/>
      <c r="P149" s="214"/>
      <c r="Q149" s="214"/>
      <c r="R149" s="214"/>
      <c r="S149" s="214"/>
      <c r="T149" s="215"/>
      <c r="AT149" s="216" t="s">
        <v>131</v>
      </c>
      <c r="AU149" s="216" t="s">
        <v>86</v>
      </c>
      <c r="AV149" s="12" t="s">
        <v>86</v>
      </c>
      <c r="AW149" s="12" t="s">
        <v>33</v>
      </c>
      <c r="AX149" s="12" t="s">
        <v>82</v>
      </c>
      <c r="AY149" s="216" t="s">
        <v>120</v>
      </c>
    </row>
    <row r="150" spans="2:65" s="11" customFormat="1" ht="25.9" customHeight="1" x14ac:dyDescent="0.2">
      <c r="B150" s="174"/>
      <c r="C150" s="175"/>
      <c r="D150" s="176" t="s">
        <v>76</v>
      </c>
      <c r="E150" s="177" t="s">
        <v>349</v>
      </c>
      <c r="F150" s="177" t="s">
        <v>350</v>
      </c>
      <c r="G150" s="175"/>
      <c r="H150" s="175"/>
      <c r="I150" s="178"/>
      <c r="J150" s="179">
        <f>BK150</f>
        <v>0</v>
      </c>
      <c r="K150" s="175"/>
      <c r="L150" s="180"/>
      <c r="M150" s="181"/>
      <c r="N150" s="182"/>
      <c r="O150" s="182"/>
      <c r="P150" s="183">
        <f>P151+P164+P179+P188</f>
        <v>0</v>
      </c>
      <c r="Q150" s="182"/>
      <c r="R150" s="183">
        <f>R151+R164+R179+R188</f>
        <v>0</v>
      </c>
      <c r="S150" s="182"/>
      <c r="T150" s="184">
        <f>T151+T164+T179+T188</f>
        <v>0</v>
      </c>
      <c r="AR150" s="185" t="s">
        <v>149</v>
      </c>
      <c r="AT150" s="186" t="s">
        <v>76</v>
      </c>
      <c r="AU150" s="186" t="s">
        <v>77</v>
      </c>
      <c r="AY150" s="185" t="s">
        <v>120</v>
      </c>
      <c r="BK150" s="187">
        <f>BK151+BK164+BK179+BK188</f>
        <v>0</v>
      </c>
    </row>
    <row r="151" spans="2:65" s="11" customFormat="1" ht="22.9" customHeight="1" x14ac:dyDescent="0.2">
      <c r="B151" s="174"/>
      <c r="C151" s="175"/>
      <c r="D151" s="176" t="s">
        <v>76</v>
      </c>
      <c r="E151" s="188" t="s">
        <v>351</v>
      </c>
      <c r="F151" s="188" t="s">
        <v>352</v>
      </c>
      <c r="G151" s="175"/>
      <c r="H151" s="175"/>
      <c r="I151" s="178"/>
      <c r="J151" s="189">
        <f>BK151</f>
        <v>0</v>
      </c>
      <c r="K151" s="175"/>
      <c r="L151" s="180"/>
      <c r="M151" s="181"/>
      <c r="N151" s="182"/>
      <c r="O151" s="182"/>
      <c r="P151" s="183">
        <f>SUM(P152:P163)</f>
        <v>0</v>
      </c>
      <c r="Q151" s="182"/>
      <c r="R151" s="183">
        <f>SUM(R152:R163)</f>
        <v>0</v>
      </c>
      <c r="S151" s="182"/>
      <c r="T151" s="184">
        <f>SUM(T152:T163)</f>
        <v>0</v>
      </c>
      <c r="AR151" s="185" t="s">
        <v>149</v>
      </c>
      <c r="AT151" s="186" t="s">
        <v>76</v>
      </c>
      <c r="AU151" s="186" t="s">
        <v>82</v>
      </c>
      <c r="AY151" s="185" t="s">
        <v>120</v>
      </c>
      <c r="BK151" s="187">
        <f>SUM(BK152:BK163)</f>
        <v>0</v>
      </c>
    </row>
    <row r="152" spans="2:65" s="1" customFormat="1" ht="24" customHeight="1" x14ac:dyDescent="0.2">
      <c r="B152" s="33"/>
      <c r="C152" s="190" t="s">
        <v>156</v>
      </c>
      <c r="D152" s="190" t="s">
        <v>122</v>
      </c>
      <c r="E152" s="191" t="s">
        <v>353</v>
      </c>
      <c r="F152" s="192" t="s">
        <v>354</v>
      </c>
      <c r="G152" s="193" t="s">
        <v>355</v>
      </c>
      <c r="H152" s="194">
        <v>1</v>
      </c>
      <c r="I152" s="195"/>
      <c r="J152" s="196">
        <f>ROUND(I152*H152,2)</f>
        <v>0</v>
      </c>
      <c r="K152" s="192" t="s">
        <v>1</v>
      </c>
      <c r="L152" s="37"/>
      <c r="M152" s="197" t="s">
        <v>1</v>
      </c>
      <c r="N152" s="198" t="s">
        <v>42</v>
      </c>
      <c r="O152" s="65"/>
      <c r="P152" s="199">
        <f>O152*H152</f>
        <v>0</v>
      </c>
      <c r="Q152" s="199">
        <v>0</v>
      </c>
      <c r="R152" s="199">
        <f>Q152*H152</f>
        <v>0</v>
      </c>
      <c r="S152" s="199">
        <v>0</v>
      </c>
      <c r="T152" s="200">
        <f>S152*H152</f>
        <v>0</v>
      </c>
      <c r="AR152" s="201" t="s">
        <v>356</v>
      </c>
      <c r="AT152" s="201" t="s">
        <v>122</v>
      </c>
      <c r="AU152" s="201" t="s">
        <v>86</v>
      </c>
      <c r="AY152" s="16" t="s">
        <v>120</v>
      </c>
      <c r="BE152" s="202">
        <f>IF(N152="základní",J152,0)</f>
        <v>0</v>
      </c>
      <c r="BF152" s="202">
        <f>IF(N152="snížená",J152,0)</f>
        <v>0</v>
      </c>
      <c r="BG152" s="202">
        <f>IF(N152="zákl. přenesená",J152,0)</f>
        <v>0</v>
      </c>
      <c r="BH152" s="202">
        <f>IF(N152="sníž. přenesená",J152,0)</f>
        <v>0</v>
      </c>
      <c r="BI152" s="202">
        <f>IF(N152="nulová",J152,0)</f>
        <v>0</v>
      </c>
      <c r="BJ152" s="16" t="s">
        <v>82</v>
      </c>
      <c r="BK152" s="202">
        <f>ROUND(I152*H152,2)</f>
        <v>0</v>
      </c>
      <c r="BL152" s="16" t="s">
        <v>356</v>
      </c>
      <c r="BM152" s="201" t="s">
        <v>357</v>
      </c>
    </row>
    <row r="153" spans="2:65" s="1" customFormat="1" ht="11.25" x14ac:dyDescent="0.2">
      <c r="B153" s="33"/>
      <c r="C153" s="34"/>
      <c r="D153" s="203" t="s">
        <v>129</v>
      </c>
      <c r="E153" s="34"/>
      <c r="F153" s="204" t="s">
        <v>358</v>
      </c>
      <c r="G153" s="34"/>
      <c r="H153" s="34"/>
      <c r="I153" s="109"/>
      <c r="J153" s="34"/>
      <c r="K153" s="34"/>
      <c r="L153" s="37"/>
      <c r="M153" s="205"/>
      <c r="N153" s="65"/>
      <c r="O153" s="65"/>
      <c r="P153" s="65"/>
      <c r="Q153" s="65"/>
      <c r="R153" s="65"/>
      <c r="S153" s="65"/>
      <c r="T153" s="66"/>
      <c r="AT153" s="16" t="s">
        <v>129</v>
      </c>
      <c r="AU153" s="16" t="s">
        <v>86</v>
      </c>
    </row>
    <row r="154" spans="2:65" s="13" customFormat="1" ht="22.5" x14ac:dyDescent="0.2">
      <c r="B154" s="217"/>
      <c r="C154" s="218"/>
      <c r="D154" s="203" t="s">
        <v>131</v>
      </c>
      <c r="E154" s="219" t="s">
        <v>1</v>
      </c>
      <c r="F154" s="220" t="s">
        <v>359</v>
      </c>
      <c r="G154" s="218"/>
      <c r="H154" s="219" t="s">
        <v>1</v>
      </c>
      <c r="I154" s="221"/>
      <c r="J154" s="218"/>
      <c r="K154" s="218"/>
      <c r="L154" s="222"/>
      <c r="M154" s="223"/>
      <c r="N154" s="224"/>
      <c r="O154" s="224"/>
      <c r="P154" s="224"/>
      <c r="Q154" s="224"/>
      <c r="R154" s="224"/>
      <c r="S154" s="224"/>
      <c r="T154" s="225"/>
      <c r="AT154" s="226" t="s">
        <v>131</v>
      </c>
      <c r="AU154" s="226" t="s">
        <v>86</v>
      </c>
      <c r="AV154" s="13" t="s">
        <v>82</v>
      </c>
      <c r="AW154" s="13" t="s">
        <v>33</v>
      </c>
      <c r="AX154" s="13" t="s">
        <v>77</v>
      </c>
      <c r="AY154" s="226" t="s">
        <v>120</v>
      </c>
    </row>
    <row r="155" spans="2:65" s="13" customFormat="1" ht="11.25" x14ac:dyDescent="0.2">
      <c r="B155" s="217"/>
      <c r="C155" s="218"/>
      <c r="D155" s="203" t="s">
        <v>131</v>
      </c>
      <c r="E155" s="219" t="s">
        <v>1</v>
      </c>
      <c r="F155" s="220" t="s">
        <v>360</v>
      </c>
      <c r="G155" s="218"/>
      <c r="H155" s="219" t="s">
        <v>1</v>
      </c>
      <c r="I155" s="221"/>
      <c r="J155" s="218"/>
      <c r="K155" s="218"/>
      <c r="L155" s="222"/>
      <c r="M155" s="223"/>
      <c r="N155" s="224"/>
      <c r="O155" s="224"/>
      <c r="P155" s="224"/>
      <c r="Q155" s="224"/>
      <c r="R155" s="224"/>
      <c r="S155" s="224"/>
      <c r="T155" s="225"/>
      <c r="AT155" s="226" t="s">
        <v>131</v>
      </c>
      <c r="AU155" s="226" t="s">
        <v>86</v>
      </c>
      <c r="AV155" s="13" t="s">
        <v>82</v>
      </c>
      <c r="AW155" s="13" t="s">
        <v>33</v>
      </c>
      <c r="AX155" s="13" t="s">
        <v>77</v>
      </c>
      <c r="AY155" s="226" t="s">
        <v>120</v>
      </c>
    </row>
    <row r="156" spans="2:65" s="13" customFormat="1" ht="22.5" x14ac:dyDescent="0.2">
      <c r="B156" s="217"/>
      <c r="C156" s="218"/>
      <c r="D156" s="203" t="s">
        <v>131</v>
      </c>
      <c r="E156" s="219" t="s">
        <v>1</v>
      </c>
      <c r="F156" s="220" t="s">
        <v>361</v>
      </c>
      <c r="G156" s="218"/>
      <c r="H156" s="219" t="s">
        <v>1</v>
      </c>
      <c r="I156" s="221"/>
      <c r="J156" s="218"/>
      <c r="K156" s="218"/>
      <c r="L156" s="222"/>
      <c r="M156" s="223"/>
      <c r="N156" s="224"/>
      <c r="O156" s="224"/>
      <c r="P156" s="224"/>
      <c r="Q156" s="224"/>
      <c r="R156" s="224"/>
      <c r="S156" s="224"/>
      <c r="T156" s="225"/>
      <c r="AT156" s="226" t="s">
        <v>131</v>
      </c>
      <c r="AU156" s="226" t="s">
        <v>86</v>
      </c>
      <c r="AV156" s="13" t="s">
        <v>82</v>
      </c>
      <c r="AW156" s="13" t="s">
        <v>33</v>
      </c>
      <c r="AX156" s="13" t="s">
        <v>77</v>
      </c>
      <c r="AY156" s="226" t="s">
        <v>120</v>
      </c>
    </row>
    <row r="157" spans="2:65" s="13" customFormat="1" ht="11.25" x14ac:dyDescent="0.2">
      <c r="B157" s="217"/>
      <c r="C157" s="218"/>
      <c r="D157" s="203" t="s">
        <v>131</v>
      </c>
      <c r="E157" s="219" t="s">
        <v>1</v>
      </c>
      <c r="F157" s="220" t="s">
        <v>362</v>
      </c>
      <c r="G157" s="218"/>
      <c r="H157" s="219" t="s">
        <v>1</v>
      </c>
      <c r="I157" s="221"/>
      <c r="J157" s="218"/>
      <c r="K157" s="218"/>
      <c r="L157" s="222"/>
      <c r="M157" s="223"/>
      <c r="N157" s="224"/>
      <c r="O157" s="224"/>
      <c r="P157" s="224"/>
      <c r="Q157" s="224"/>
      <c r="R157" s="224"/>
      <c r="S157" s="224"/>
      <c r="T157" s="225"/>
      <c r="AT157" s="226" t="s">
        <v>131</v>
      </c>
      <c r="AU157" s="226" t="s">
        <v>86</v>
      </c>
      <c r="AV157" s="13" t="s">
        <v>82</v>
      </c>
      <c r="AW157" s="13" t="s">
        <v>33</v>
      </c>
      <c r="AX157" s="13" t="s">
        <v>77</v>
      </c>
      <c r="AY157" s="226" t="s">
        <v>120</v>
      </c>
    </row>
    <row r="158" spans="2:65" s="13" customFormat="1" ht="22.5" x14ac:dyDescent="0.2">
      <c r="B158" s="217"/>
      <c r="C158" s="218"/>
      <c r="D158" s="203" t="s">
        <v>131</v>
      </c>
      <c r="E158" s="219" t="s">
        <v>1</v>
      </c>
      <c r="F158" s="220" t="s">
        <v>363</v>
      </c>
      <c r="G158" s="218"/>
      <c r="H158" s="219" t="s">
        <v>1</v>
      </c>
      <c r="I158" s="221"/>
      <c r="J158" s="218"/>
      <c r="K158" s="218"/>
      <c r="L158" s="222"/>
      <c r="M158" s="223"/>
      <c r="N158" s="224"/>
      <c r="O158" s="224"/>
      <c r="P158" s="224"/>
      <c r="Q158" s="224"/>
      <c r="R158" s="224"/>
      <c r="S158" s="224"/>
      <c r="T158" s="225"/>
      <c r="AT158" s="226" t="s">
        <v>131</v>
      </c>
      <c r="AU158" s="226" t="s">
        <v>86</v>
      </c>
      <c r="AV158" s="13" t="s">
        <v>82</v>
      </c>
      <c r="AW158" s="13" t="s">
        <v>33</v>
      </c>
      <c r="AX158" s="13" t="s">
        <v>77</v>
      </c>
      <c r="AY158" s="226" t="s">
        <v>120</v>
      </c>
    </row>
    <row r="159" spans="2:65" s="13" customFormat="1" ht="33.75" x14ac:dyDescent="0.2">
      <c r="B159" s="217"/>
      <c r="C159" s="218"/>
      <c r="D159" s="203" t="s">
        <v>131</v>
      </c>
      <c r="E159" s="219" t="s">
        <v>1</v>
      </c>
      <c r="F159" s="220" t="s">
        <v>364</v>
      </c>
      <c r="G159" s="218"/>
      <c r="H159" s="219" t="s">
        <v>1</v>
      </c>
      <c r="I159" s="221"/>
      <c r="J159" s="218"/>
      <c r="K159" s="218"/>
      <c r="L159" s="222"/>
      <c r="M159" s="223"/>
      <c r="N159" s="224"/>
      <c r="O159" s="224"/>
      <c r="P159" s="224"/>
      <c r="Q159" s="224"/>
      <c r="R159" s="224"/>
      <c r="S159" s="224"/>
      <c r="T159" s="225"/>
      <c r="AT159" s="226" t="s">
        <v>131</v>
      </c>
      <c r="AU159" s="226" t="s">
        <v>86</v>
      </c>
      <c r="AV159" s="13" t="s">
        <v>82</v>
      </c>
      <c r="AW159" s="13" t="s">
        <v>33</v>
      </c>
      <c r="AX159" s="13" t="s">
        <v>77</v>
      </c>
      <c r="AY159" s="226" t="s">
        <v>120</v>
      </c>
    </row>
    <row r="160" spans="2:65" s="13" customFormat="1" ht="11.25" x14ac:dyDescent="0.2">
      <c r="B160" s="217"/>
      <c r="C160" s="218"/>
      <c r="D160" s="203" t="s">
        <v>131</v>
      </c>
      <c r="E160" s="219" t="s">
        <v>1</v>
      </c>
      <c r="F160" s="220" t="s">
        <v>365</v>
      </c>
      <c r="G160" s="218"/>
      <c r="H160" s="219" t="s">
        <v>1</v>
      </c>
      <c r="I160" s="221"/>
      <c r="J160" s="218"/>
      <c r="K160" s="218"/>
      <c r="L160" s="222"/>
      <c r="M160" s="223"/>
      <c r="N160" s="224"/>
      <c r="O160" s="224"/>
      <c r="P160" s="224"/>
      <c r="Q160" s="224"/>
      <c r="R160" s="224"/>
      <c r="S160" s="224"/>
      <c r="T160" s="225"/>
      <c r="AT160" s="226" t="s">
        <v>131</v>
      </c>
      <c r="AU160" s="226" t="s">
        <v>86</v>
      </c>
      <c r="AV160" s="13" t="s">
        <v>82</v>
      </c>
      <c r="AW160" s="13" t="s">
        <v>33</v>
      </c>
      <c r="AX160" s="13" t="s">
        <v>77</v>
      </c>
      <c r="AY160" s="226" t="s">
        <v>120</v>
      </c>
    </row>
    <row r="161" spans="2:65" s="13" customFormat="1" ht="33.75" x14ac:dyDescent="0.2">
      <c r="B161" s="217"/>
      <c r="C161" s="218"/>
      <c r="D161" s="203" t="s">
        <v>131</v>
      </c>
      <c r="E161" s="219" t="s">
        <v>1</v>
      </c>
      <c r="F161" s="220" t="s">
        <v>366</v>
      </c>
      <c r="G161" s="218"/>
      <c r="H161" s="219" t="s">
        <v>1</v>
      </c>
      <c r="I161" s="221"/>
      <c r="J161" s="218"/>
      <c r="K161" s="218"/>
      <c r="L161" s="222"/>
      <c r="M161" s="223"/>
      <c r="N161" s="224"/>
      <c r="O161" s="224"/>
      <c r="P161" s="224"/>
      <c r="Q161" s="224"/>
      <c r="R161" s="224"/>
      <c r="S161" s="224"/>
      <c r="T161" s="225"/>
      <c r="AT161" s="226" t="s">
        <v>131</v>
      </c>
      <c r="AU161" s="226" t="s">
        <v>86</v>
      </c>
      <c r="AV161" s="13" t="s">
        <v>82</v>
      </c>
      <c r="AW161" s="13" t="s">
        <v>33</v>
      </c>
      <c r="AX161" s="13" t="s">
        <v>77</v>
      </c>
      <c r="AY161" s="226" t="s">
        <v>120</v>
      </c>
    </row>
    <row r="162" spans="2:65" s="13" customFormat="1" ht="22.5" x14ac:dyDescent="0.2">
      <c r="B162" s="217"/>
      <c r="C162" s="218"/>
      <c r="D162" s="203" t="s">
        <v>131</v>
      </c>
      <c r="E162" s="219" t="s">
        <v>1</v>
      </c>
      <c r="F162" s="220" t="s">
        <v>367</v>
      </c>
      <c r="G162" s="218"/>
      <c r="H162" s="219" t="s">
        <v>1</v>
      </c>
      <c r="I162" s="221"/>
      <c r="J162" s="218"/>
      <c r="K162" s="218"/>
      <c r="L162" s="222"/>
      <c r="M162" s="223"/>
      <c r="N162" s="224"/>
      <c r="O162" s="224"/>
      <c r="P162" s="224"/>
      <c r="Q162" s="224"/>
      <c r="R162" s="224"/>
      <c r="S162" s="224"/>
      <c r="T162" s="225"/>
      <c r="AT162" s="226" t="s">
        <v>131</v>
      </c>
      <c r="AU162" s="226" t="s">
        <v>86</v>
      </c>
      <c r="AV162" s="13" t="s">
        <v>82</v>
      </c>
      <c r="AW162" s="13" t="s">
        <v>33</v>
      </c>
      <c r="AX162" s="13" t="s">
        <v>77</v>
      </c>
      <c r="AY162" s="226" t="s">
        <v>120</v>
      </c>
    </row>
    <row r="163" spans="2:65" s="12" customFormat="1" ht="11.25" x14ac:dyDescent="0.2">
      <c r="B163" s="206"/>
      <c r="C163" s="207"/>
      <c r="D163" s="203" t="s">
        <v>131</v>
      </c>
      <c r="E163" s="208" t="s">
        <v>1</v>
      </c>
      <c r="F163" s="209" t="s">
        <v>82</v>
      </c>
      <c r="G163" s="207"/>
      <c r="H163" s="210">
        <v>1</v>
      </c>
      <c r="I163" s="211"/>
      <c r="J163" s="207"/>
      <c r="K163" s="207"/>
      <c r="L163" s="212"/>
      <c r="M163" s="213"/>
      <c r="N163" s="214"/>
      <c r="O163" s="214"/>
      <c r="P163" s="214"/>
      <c r="Q163" s="214"/>
      <c r="R163" s="214"/>
      <c r="S163" s="214"/>
      <c r="T163" s="215"/>
      <c r="AT163" s="216" t="s">
        <v>131</v>
      </c>
      <c r="AU163" s="216" t="s">
        <v>86</v>
      </c>
      <c r="AV163" s="12" t="s">
        <v>86</v>
      </c>
      <c r="AW163" s="12" t="s">
        <v>33</v>
      </c>
      <c r="AX163" s="12" t="s">
        <v>82</v>
      </c>
      <c r="AY163" s="216" t="s">
        <v>120</v>
      </c>
    </row>
    <row r="164" spans="2:65" s="11" customFormat="1" ht="22.9" customHeight="1" x14ac:dyDescent="0.2">
      <c r="B164" s="174"/>
      <c r="C164" s="175"/>
      <c r="D164" s="176" t="s">
        <v>76</v>
      </c>
      <c r="E164" s="188" t="s">
        <v>368</v>
      </c>
      <c r="F164" s="188" t="s">
        <v>369</v>
      </c>
      <c r="G164" s="175"/>
      <c r="H164" s="175"/>
      <c r="I164" s="178"/>
      <c r="J164" s="189">
        <f>BK164</f>
        <v>0</v>
      </c>
      <c r="K164" s="175"/>
      <c r="L164" s="180"/>
      <c r="M164" s="181"/>
      <c r="N164" s="182"/>
      <c r="O164" s="182"/>
      <c r="P164" s="183">
        <f>SUM(P165:P178)</f>
        <v>0</v>
      </c>
      <c r="Q164" s="182"/>
      <c r="R164" s="183">
        <f>SUM(R165:R178)</f>
        <v>0</v>
      </c>
      <c r="S164" s="182"/>
      <c r="T164" s="184">
        <f>SUM(T165:T178)</f>
        <v>0</v>
      </c>
      <c r="AR164" s="185" t="s">
        <v>149</v>
      </c>
      <c r="AT164" s="186" t="s">
        <v>76</v>
      </c>
      <c r="AU164" s="186" t="s">
        <v>82</v>
      </c>
      <c r="AY164" s="185" t="s">
        <v>120</v>
      </c>
      <c r="BK164" s="187">
        <f>SUM(BK165:BK178)</f>
        <v>0</v>
      </c>
    </row>
    <row r="165" spans="2:65" s="1" customFormat="1" ht="16.5" customHeight="1" x14ac:dyDescent="0.2">
      <c r="B165" s="33"/>
      <c r="C165" s="190" t="s">
        <v>162</v>
      </c>
      <c r="D165" s="190" t="s">
        <v>122</v>
      </c>
      <c r="E165" s="191" t="s">
        <v>370</v>
      </c>
      <c r="F165" s="192" t="s">
        <v>371</v>
      </c>
      <c r="G165" s="193" t="s">
        <v>152</v>
      </c>
      <c r="H165" s="194">
        <v>1</v>
      </c>
      <c r="I165" s="195"/>
      <c r="J165" s="196">
        <f>ROUND(I165*H165,2)</f>
        <v>0</v>
      </c>
      <c r="K165" s="192" t="s">
        <v>1</v>
      </c>
      <c r="L165" s="37"/>
      <c r="M165" s="197" t="s">
        <v>1</v>
      </c>
      <c r="N165" s="198" t="s">
        <v>42</v>
      </c>
      <c r="O165" s="65"/>
      <c r="P165" s="199">
        <f>O165*H165</f>
        <v>0</v>
      </c>
      <c r="Q165" s="199">
        <v>0</v>
      </c>
      <c r="R165" s="199">
        <f>Q165*H165</f>
        <v>0</v>
      </c>
      <c r="S165" s="199">
        <v>0</v>
      </c>
      <c r="T165" s="200">
        <f>S165*H165</f>
        <v>0</v>
      </c>
      <c r="AR165" s="201" t="s">
        <v>356</v>
      </c>
      <c r="AT165" s="201" t="s">
        <v>122</v>
      </c>
      <c r="AU165" s="201" t="s">
        <v>86</v>
      </c>
      <c r="AY165" s="16" t="s">
        <v>120</v>
      </c>
      <c r="BE165" s="202">
        <f>IF(N165="základní",J165,0)</f>
        <v>0</v>
      </c>
      <c r="BF165" s="202">
        <f>IF(N165="snížená",J165,0)</f>
        <v>0</v>
      </c>
      <c r="BG165" s="202">
        <f>IF(N165="zákl. přenesená",J165,0)</f>
        <v>0</v>
      </c>
      <c r="BH165" s="202">
        <f>IF(N165="sníž. přenesená",J165,0)</f>
        <v>0</v>
      </c>
      <c r="BI165" s="202">
        <f>IF(N165="nulová",J165,0)</f>
        <v>0</v>
      </c>
      <c r="BJ165" s="16" t="s">
        <v>82</v>
      </c>
      <c r="BK165" s="202">
        <f>ROUND(I165*H165,2)</f>
        <v>0</v>
      </c>
      <c r="BL165" s="16" t="s">
        <v>356</v>
      </c>
      <c r="BM165" s="201" t="s">
        <v>372</v>
      </c>
    </row>
    <row r="166" spans="2:65" s="1" customFormat="1" ht="11.25" x14ac:dyDescent="0.2">
      <c r="B166" s="33"/>
      <c r="C166" s="34"/>
      <c r="D166" s="203" t="s">
        <v>129</v>
      </c>
      <c r="E166" s="34"/>
      <c r="F166" s="204" t="s">
        <v>371</v>
      </c>
      <c r="G166" s="34"/>
      <c r="H166" s="34"/>
      <c r="I166" s="109"/>
      <c r="J166" s="34"/>
      <c r="K166" s="34"/>
      <c r="L166" s="37"/>
      <c r="M166" s="205"/>
      <c r="N166" s="65"/>
      <c r="O166" s="65"/>
      <c r="P166" s="65"/>
      <c r="Q166" s="65"/>
      <c r="R166" s="65"/>
      <c r="S166" s="65"/>
      <c r="T166" s="66"/>
      <c r="AT166" s="16" t="s">
        <v>129</v>
      </c>
      <c r="AU166" s="16" t="s">
        <v>86</v>
      </c>
    </row>
    <row r="167" spans="2:65" s="13" customFormat="1" ht="22.5" x14ac:dyDescent="0.2">
      <c r="B167" s="217"/>
      <c r="C167" s="218"/>
      <c r="D167" s="203" t="s">
        <v>131</v>
      </c>
      <c r="E167" s="219" t="s">
        <v>1</v>
      </c>
      <c r="F167" s="220" t="s">
        <v>373</v>
      </c>
      <c r="G167" s="218"/>
      <c r="H167" s="219" t="s">
        <v>1</v>
      </c>
      <c r="I167" s="221"/>
      <c r="J167" s="218"/>
      <c r="K167" s="218"/>
      <c r="L167" s="222"/>
      <c r="M167" s="223"/>
      <c r="N167" s="224"/>
      <c r="O167" s="224"/>
      <c r="P167" s="224"/>
      <c r="Q167" s="224"/>
      <c r="R167" s="224"/>
      <c r="S167" s="224"/>
      <c r="T167" s="225"/>
      <c r="AT167" s="226" t="s">
        <v>131</v>
      </c>
      <c r="AU167" s="226" t="s">
        <v>86</v>
      </c>
      <c r="AV167" s="13" t="s">
        <v>82</v>
      </c>
      <c r="AW167" s="13" t="s">
        <v>33</v>
      </c>
      <c r="AX167" s="13" t="s">
        <v>77</v>
      </c>
      <c r="AY167" s="226" t="s">
        <v>120</v>
      </c>
    </row>
    <row r="168" spans="2:65" s="13" customFormat="1" ht="22.5" x14ac:dyDescent="0.2">
      <c r="B168" s="217"/>
      <c r="C168" s="218"/>
      <c r="D168" s="203" t="s">
        <v>131</v>
      </c>
      <c r="E168" s="219" t="s">
        <v>1</v>
      </c>
      <c r="F168" s="220" t="s">
        <v>374</v>
      </c>
      <c r="G168" s="218"/>
      <c r="H168" s="219" t="s">
        <v>1</v>
      </c>
      <c r="I168" s="221"/>
      <c r="J168" s="218"/>
      <c r="K168" s="218"/>
      <c r="L168" s="222"/>
      <c r="M168" s="223"/>
      <c r="N168" s="224"/>
      <c r="O168" s="224"/>
      <c r="P168" s="224"/>
      <c r="Q168" s="224"/>
      <c r="R168" s="224"/>
      <c r="S168" s="224"/>
      <c r="T168" s="225"/>
      <c r="AT168" s="226" t="s">
        <v>131</v>
      </c>
      <c r="AU168" s="226" t="s">
        <v>86</v>
      </c>
      <c r="AV168" s="13" t="s">
        <v>82</v>
      </c>
      <c r="AW168" s="13" t="s">
        <v>33</v>
      </c>
      <c r="AX168" s="13" t="s">
        <v>77</v>
      </c>
      <c r="AY168" s="226" t="s">
        <v>120</v>
      </c>
    </row>
    <row r="169" spans="2:65" s="12" customFormat="1" ht="11.25" x14ac:dyDescent="0.2">
      <c r="B169" s="206"/>
      <c r="C169" s="207"/>
      <c r="D169" s="203" t="s">
        <v>131</v>
      </c>
      <c r="E169" s="208" t="s">
        <v>1</v>
      </c>
      <c r="F169" s="209" t="s">
        <v>82</v>
      </c>
      <c r="G169" s="207"/>
      <c r="H169" s="210">
        <v>1</v>
      </c>
      <c r="I169" s="211"/>
      <c r="J169" s="207"/>
      <c r="K169" s="207"/>
      <c r="L169" s="212"/>
      <c r="M169" s="213"/>
      <c r="N169" s="214"/>
      <c r="O169" s="214"/>
      <c r="P169" s="214"/>
      <c r="Q169" s="214"/>
      <c r="R169" s="214"/>
      <c r="S169" s="214"/>
      <c r="T169" s="215"/>
      <c r="AT169" s="216" t="s">
        <v>131</v>
      </c>
      <c r="AU169" s="216" t="s">
        <v>86</v>
      </c>
      <c r="AV169" s="12" t="s">
        <v>86</v>
      </c>
      <c r="AW169" s="12" t="s">
        <v>33</v>
      </c>
      <c r="AX169" s="12" t="s">
        <v>82</v>
      </c>
      <c r="AY169" s="216" t="s">
        <v>120</v>
      </c>
    </row>
    <row r="170" spans="2:65" s="1" customFormat="1" ht="16.5" customHeight="1" x14ac:dyDescent="0.2">
      <c r="B170" s="33"/>
      <c r="C170" s="190" t="s">
        <v>168</v>
      </c>
      <c r="D170" s="190" t="s">
        <v>122</v>
      </c>
      <c r="E170" s="191" t="s">
        <v>375</v>
      </c>
      <c r="F170" s="192" t="s">
        <v>376</v>
      </c>
      <c r="G170" s="193" t="s">
        <v>152</v>
      </c>
      <c r="H170" s="194">
        <v>1</v>
      </c>
      <c r="I170" s="195"/>
      <c r="J170" s="196">
        <f>ROUND(I170*H170,2)</f>
        <v>0</v>
      </c>
      <c r="K170" s="192" t="s">
        <v>1</v>
      </c>
      <c r="L170" s="37"/>
      <c r="M170" s="197" t="s">
        <v>1</v>
      </c>
      <c r="N170" s="198" t="s">
        <v>42</v>
      </c>
      <c r="O170" s="65"/>
      <c r="P170" s="199">
        <f>O170*H170</f>
        <v>0</v>
      </c>
      <c r="Q170" s="199">
        <v>0</v>
      </c>
      <c r="R170" s="199">
        <f>Q170*H170</f>
        <v>0</v>
      </c>
      <c r="S170" s="199">
        <v>0</v>
      </c>
      <c r="T170" s="200">
        <f>S170*H170</f>
        <v>0</v>
      </c>
      <c r="AR170" s="201" t="s">
        <v>356</v>
      </c>
      <c r="AT170" s="201" t="s">
        <v>122</v>
      </c>
      <c r="AU170" s="201" t="s">
        <v>86</v>
      </c>
      <c r="AY170" s="16" t="s">
        <v>120</v>
      </c>
      <c r="BE170" s="202">
        <f>IF(N170="základní",J170,0)</f>
        <v>0</v>
      </c>
      <c r="BF170" s="202">
        <f>IF(N170="snížená",J170,0)</f>
        <v>0</v>
      </c>
      <c r="BG170" s="202">
        <f>IF(N170="zákl. přenesená",J170,0)</f>
        <v>0</v>
      </c>
      <c r="BH170" s="202">
        <f>IF(N170="sníž. přenesená",J170,0)</f>
        <v>0</v>
      </c>
      <c r="BI170" s="202">
        <f>IF(N170="nulová",J170,0)</f>
        <v>0</v>
      </c>
      <c r="BJ170" s="16" t="s">
        <v>82</v>
      </c>
      <c r="BK170" s="202">
        <f>ROUND(I170*H170,2)</f>
        <v>0</v>
      </c>
      <c r="BL170" s="16" t="s">
        <v>356</v>
      </c>
      <c r="BM170" s="201" t="s">
        <v>377</v>
      </c>
    </row>
    <row r="171" spans="2:65" s="1" customFormat="1" ht="11.25" x14ac:dyDescent="0.2">
      <c r="B171" s="33"/>
      <c r="C171" s="34"/>
      <c r="D171" s="203" t="s">
        <v>129</v>
      </c>
      <c r="E171" s="34"/>
      <c r="F171" s="204" t="s">
        <v>376</v>
      </c>
      <c r="G171" s="34"/>
      <c r="H171" s="34"/>
      <c r="I171" s="109"/>
      <c r="J171" s="34"/>
      <c r="K171" s="34"/>
      <c r="L171" s="37"/>
      <c r="M171" s="205"/>
      <c r="N171" s="65"/>
      <c r="O171" s="65"/>
      <c r="P171" s="65"/>
      <c r="Q171" s="65"/>
      <c r="R171" s="65"/>
      <c r="S171" s="65"/>
      <c r="T171" s="66"/>
      <c r="AT171" s="16" t="s">
        <v>129</v>
      </c>
      <c r="AU171" s="16" t="s">
        <v>86</v>
      </c>
    </row>
    <row r="172" spans="2:65" s="13" customFormat="1" ht="22.5" x14ac:dyDescent="0.2">
      <c r="B172" s="217"/>
      <c r="C172" s="218"/>
      <c r="D172" s="203" t="s">
        <v>131</v>
      </c>
      <c r="E172" s="219" t="s">
        <v>1</v>
      </c>
      <c r="F172" s="220" t="s">
        <v>378</v>
      </c>
      <c r="G172" s="218"/>
      <c r="H172" s="219" t="s">
        <v>1</v>
      </c>
      <c r="I172" s="221"/>
      <c r="J172" s="218"/>
      <c r="K172" s="218"/>
      <c r="L172" s="222"/>
      <c r="M172" s="223"/>
      <c r="N172" s="224"/>
      <c r="O172" s="224"/>
      <c r="P172" s="224"/>
      <c r="Q172" s="224"/>
      <c r="R172" s="224"/>
      <c r="S172" s="224"/>
      <c r="T172" s="225"/>
      <c r="AT172" s="226" t="s">
        <v>131</v>
      </c>
      <c r="AU172" s="226" t="s">
        <v>86</v>
      </c>
      <c r="AV172" s="13" t="s">
        <v>82</v>
      </c>
      <c r="AW172" s="13" t="s">
        <v>33</v>
      </c>
      <c r="AX172" s="13" t="s">
        <v>77</v>
      </c>
      <c r="AY172" s="226" t="s">
        <v>120</v>
      </c>
    </row>
    <row r="173" spans="2:65" s="13" customFormat="1" ht="22.5" x14ac:dyDescent="0.2">
      <c r="B173" s="217"/>
      <c r="C173" s="218"/>
      <c r="D173" s="203" t="s">
        <v>131</v>
      </c>
      <c r="E173" s="219" t="s">
        <v>1</v>
      </c>
      <c r="F173" s="220" t="s">
        <v>379</v>
      </c>
      <c r="G173" s="218"/>
      <c r="H173" s="219" t="s">
        <v>1</v>
      </c>
      <c r="I173" s="221"/>
      <c r="J173" s="218"/>
      <c r="K173" s="218"/>
      <c r="L173" s="222"/>
      <c r="M173" s="223"/>
      <c r="N173" s="224"/>
      <c r="O173" s="224"/>
      <c r="P173" s="224"/>
      <c r="Q173" s="224"/>
      <c r="R173" s="224"/>
      <c r="S173" s="224"/>
      <c r="T173" s="225"/>
      <c r="AT173" s="226" t="s">
        <v>131</v>
      </c>
      <c r="AU173" s="226" t="s">
        <v>86</v>
      </c>
      <c r="AV173" s="13" t="s">
        <v>82</v>
      </c>
      <c r="AW173" s="13" t="s">
        <v>33</v>
      </c>
      <c r="AX173" s="13" t="s">
        <v>77</v>
      </c>
      <c r="AY173" s="226" t="s">
        <v>120</v>
      </c>
    </row>
    <row r="174" spans="2:65" s="12" customFormat="1" ht="11.25" x14ac:dyDescent="0.2">
      <c r="B174" s="206"/>
      <c r="C174" s="207"/>
      <c r="D174" s="203" t="s">
        <v>131</v>
      </c>
      <c r="E174" s="208" t="s">
        <v>1</v>
      </c>
      <c r="F174" s="209" t="s">
        <v>82</v>
      </c>
      <c r="G174" s="207"/>
      <c r="H174" s="210">
        <v>1</v>
      </c>
      <c r="I174" s="211"/>
      <c r="J174" s="207"/>
      <c r="K174" s="207"/>
      <c r="L174" s="212"/>
      <c r="M174" s="213"/>
      <c r="N174" s="214"/>
      <c r="O174" s="214"/>
      <c r="P174" s="214"/>
      <c r="Q174" s="214"/>
      <c r="R174" s="214"/>
      <c r="S174" s="214"/>
      <c r="T174" s="215"/>
      <c r="AT174" s="216" t="s">
        <v>131</v>
      </c>
      <c r="AU174" s="216" t="s">
        <v>86</v>
      </c>
      <c r="AV174" s="12" t="s">
        <v>86</v>
      </c>
      <c r="AW174" s="12" t="s">
        <v>33</v>
      </c>
      <c r="AX174" s="12" t="s">
        <v>82</v>
      </c>
      <c r="AY174" s="216" t="s">
        <v>120</v>
      </c>
    </row>
    <row r="175" spans="2:65" s="1" customFormat="1" ht="16.5" customHeight="1" x14ac:dyDescent="0.2">
      <c r="B175" s="33"/>
      <c r="C175" s="190" t="s">
        <v>176</v>
      </c>
      <c r="D175" s="190" t="s">
        <v>122</v>
      </c>
      <c r="E175" s="191" t="s">
        <v>380</v>
      </c>
      <c r="F175" s="192" t="s">
        <v>381</v>
      </c>
      <c r="G175" s="193" t="s">
        <v>355</v>
      </c>
      <c r="H175" s="194">
        <v>1</v>
      </c>
      <c r="I175" s="195"/>
      <c r="J175" s="196">
        <f>ROUND(I175*H175,2)</f>
        <v>0</v>
      </c>
      <c r="K175" s="192" t="s">
        <v>1</v>
      </c>
      <c r="L175" s="37"/>
      <c r="M175" s="197" t="s">
        <v>1</v>
      </c>
      <c r="N175" s="198" t="s">
        <v>42</v>
      </c>
      <c r="O175" s="65"/>
      <c r="P175" s="199">
        <f>O175*H175</f>
        <v>0</v>
      </c>
      <c r="Q175" s="199">
        <v>0</v>
      </c>
      <c r="R175" s="199">
        <f>Q175*H175</f>
        <v>0</v>
      </c>
      <c r="S175" s="199">
        <v>0</v>
      </c>
      <c r="T175" s="200">
        <f>S175*H175</f>
        <v>0</v>
      </c>
      <c r="AR175" s="201" t="s">
        <v>356</v>
      </c>
      <c r="AT175" s="201" t="s">
        <v>122</v>
      </c>
      <c r="AU175" s="201" t="s">
        <v>86</v>
      </c>
      <c r="AY175" s="16" t="s">
        <v>120</v>
      </c>
      <c r="BE175" s="202">
        <f>IF(N175="základní",J175,0)</f>
        <v>0</v>
      </c>
      <c r="BF175" s="202">
        <f>IF(N175="snížená",J175,0)</f>
        <v>0</v>
      </c>
      <c r="BG175" s="202">
        <f>IF(N175="zákl. přenesená",J175,0)</f>
        <v>0</v>
      </c>
      <c r="BH175" s="202">
        <f>IF(N175="sníž. přenesená",J175,0)</f>
        <v>0</v>
      </c>
      <c r="BI175" s="202">
        <f>IF(N175="nulová",J175,0)</f>
        <v>0</v>
      </c>
      <c r="BJ175" s="16" t="s">
        <v>82</v>
      </c>
      <c r="BK175" s="202">
        <f>ROUND(I175*H175,2)</f>
        <v>0</v>
      </c>
      <c r="BL175" s="16" t="s">
        <v>356</v>
      </c>
      <c r="BM175" s="201" t="s">
        <v>382</v>
      </c>
    </row>
    <row r="176" spans="2:65" s="1" customFormat="1" ht="11.25" x14ac:dyDescent="0.2">
      <c r="B176" s="33"/>
      <c r="C176" s="34"/>
      <c r="D176" s="203" t="s">
        <v>129</v>
      </c>
      <c r="E176" s="34"/>
      <c r="F176" s="204" t="s">
        <v>381</v>
      </c>
      <c r="G176" s="34"/>
      <c r="H176" s="34"/>
      <c r="I176" s="109"/>
      <c r="J176" s="34"/>
      <c r="K176" s="34"/>
      <c r="L176" s="37"/>
      <c r="M176" s="205"/>
      <c r="N176" s="65"/>
      <c r="O176" s="65"/>
      <c r="P176" s="65"/>
      <c r="Q176" s="65"/>
      <c r="R176" s="65"/>
      <c r="S176" s="65"/>
      <c r="T176" s="66"/>
      <c r="AT176" s="16" t="s">
        <v>129</v>
      </c>
      <c r="AU176" s="16" t="s">
        <v>86</v>
      </c>
    </row>
    <row r="177" spans="2:65" s="13" customFormat="1" ht="11.25" x14ac:dyDescent="0.2">
      <c r="B177" s="217"/>
      <c r="C177" s="218"/>
      <c r="D177" s="203" t="s">
        <v>131</v>
      </c>
      <c r="E177" s="219" t="s">
        <v>1</v>
      </c>
      <c r="F177" s="220" t="s">
        <v>381</v>
      </c>
      <c r="G177" s="218"/>
      <c r="H177" s="219" t="s">
        <v>1</v>
      </c>
      <c r="I177" s="221"/>
      <c r="J177" s="218"/>
      <c r="K177" s="218"/>
      <c r="L177" s="222"/>
      <c r="M177" s="223"/>
      <c r="N177" s="224"/>
      <c r="O177" s="224"/>
      <c r="P177" s="224"/>
      <c r="Q177" s="224"/>
      <c r="R177" s="224"/>
      <c r="S177" s="224"/>
      <c r="T177" s="225"/>
      <c r="AT177" s="226" t="s">
        <v>131</v>
      </c>
      <c r="AU177" s="226" t="s">
        <v>86</v>
      </c>
      <c r="AV177" s="13" t="s">
        <v>82</v>
      </c>
      <c r="AW177" s="13" t="s">
        <v>33</v>
      </c>
      <c r="AX177" s="13" t="s">
        <v>77</v>
      </c>
      <c r="AY177" s="226" t="s">
        <v>120</v>
      </c>
    </row>
    <row r="178" spans="2:65" s="12" customFormat="1" ht="11.25" x14ac:dyDescent="0.2">
      <c r="B178" s="206"/>
      <c r="C178" s="207"/>
      <c r="D178" s="203" t="s">
        <v>131</v>
      </c>
      <c r="E178" s="208" t="s">
        <v>1</v>
      </c>
      <c r="F178" s="209" t="s">
        <v>82</v>
      </c>
      <c r="G178" s="207"/>
      <c r="H178" s="210">
        <v>1</v>
      </c>
      <c r="I178" s="211"/>
      <c r="J178" s="207"/>
      <c r="K178" s="207"/>
      <c r="L178" s="212"/>
      <c r="M178" s="213"/>
      <c r="N178" s="214"/>
      <c r="O178" s="214"/>
      <c r="P178" s="214"/>
      <c r="Q178" s="214"/>
      <c r="R178" s="214"/>
      <c r="S178" s="214"/>
      <c r="T178" s="215"/>
      <c r="AT178" s="216" t="s">
        <v>131</v>
      </c>
      <c r="AU178" s="216" t="s">
        <v>86</v>
      </c>
      <c r="AV178" s="12" t="s">
        <v>86</v>
      </c>
      <c r="AW178" s="12" t="s">
        <v>33</v>
      </c>
      <c r="AX178" s="12" t="s">
        <v>82</v>
      </c>
      <c r="AY178" s="216" t="s">
        <v>120</v>
      </c>
    </row>
    <row r="179" spans="2:65" s="11" customFormat="1" ht="22.9" customHeight="1" x14ac:dyDescent="0.2">
      <c r="B179" s="174"/>
      <c r="C179" s="175"/>
      <c r="D179" s="176" t="s">
        <v>76</v>
      </c>
      <c r="E179" s="188" t="s">
        <v>383</v>
      </c>
      <c r="F179" s="188" t="s">
        <v>384</v>
      </c>
      <c r="G179" s="175"/>
      <c r="H179" s="175"/>
      <c r="I179" s="178"/>
      <c r="J179" s="189">
        <f>BK179</f>
        <v>0</v>
      </c>
      <c r="K179" s="175"/>
      <c r="L179" s="180"/>
      <c r="M179" s="181"/>
      <c r="N179" s="182"/>
      <c r="O179" s="182"/>
      <c r="P179" s="183">
        <f>SUM(P180:P187)</f>
        <v>0</v>
      </c>
      <c r="Q179" s="182"/>
      <c r="R179" s="183">
        <f>SUM(R180:R187)</f>
        <v>0</v>
      </c>
      <c r="S179" s="182"/>
      <c r="T179" s="184">
        <f>SUM(T180:T187)</f>
        <v>0</v>
      </c>
      <c r="AR179" s="185" t="s">
        <v>149</v>
      </c>
      <c r="AT179" s="186" t="s">
        <v>76</v>
      </c>
      <c r="AU179" s="186" t="s">
        <v>82</v>
      </c>
      <c r="AY179" s="185" t="s">
        <v>120</v>
      </c>
      <c r="BK179" s="187">
        <f>SUM(BK180:BK187)</f>
        <v>0</v>
      </c>
    </row>
    <row r="180" spans="2:65" s="1" customFormat="1" ht="16.5" customHeight="1" x14ac:dyDescent="0.2">
      <c r="B180" s="33"/>
      <c r="C180" s="190" t="s">
        <v>182</v>
      </c>
      <c r="D180" s="190" t="s">
        <v>122</v>
      </c>
      <c r="E180" s="191" t="s">
        <v>385</v>
      </c>
      <c r="F180" s="192" t="s">
        <v>386</v>
      </c>
      <c r="G180" s="193" t="s">
        <v>152</v>
      </c>
      <c r="H180" s="194">
        <v>1</v>
      </c>
      <c r="I180" s="195"/>
      <c r="J180" s="196">
        <f>ROUND(I180*H180,2)</f>
        <v>0</v>
      </c>
      <c r="K180" s="192" t="s">
        <v>1</v>
      </c>
      <c r="L180" s="37"/>
      <c r="M180" s="197" t="s">
        <v>1</v>
      </c>
      <c r="N180" s="198" t="s">
        <v>42</v>
      </c>
      <c r="O180" s="65"/>
      <c r="P180" s="199">
        <f>O180*H180</f>
        <v>0</v>
      </c>
      <c r="Q180" s="199">
        <v>0</v>
      </c>
      <c r="R180" s="199">
        <f>Q180*H180</f>
        <v>0</v>
      </c>
      <c r="S180" s="199">
        <v>0</v>
      </c>
      <c r="T180" s="200">
        <f>S180*H180</f>
        <v>0</v>
      </c>
      <c r="AR180" s="201" t="s">
        <v>356</v>
      </c>
      <c r="AT180" s="201" t="s">
        <v>122</v>
      </c>
      <c r="AU180" s="201" t="s">
        <v>86</v>
      </c>
      <c r="AY180" s="16" t="s">
        <v>120</v>
      </c>
      <c r="BE180" s="202">
        <f>IF(N180="základní",J180,0)</f>
        <v>0</v>
      </c>
      <c r="BF180" s="202">
        <f>IF(N180="snížená",J180,0)</f>
        <v>0</v>
      </c>
      <c r="BG180" s="202">
        <f>IF(N180="zákl. přenesená",J180,0)</f>
        <v>0</v>
      </c>
      <c r="BH180" s="202">
        <f>IF(N180="sníž. přenesená",J180,0)</f>
        <v>0</v>
      </c>
      <c r="BI180" s="202">
        <f>IF(N180="nulová",J180,0)</f>
        <v>0</v>
      </c>
      <c r="BJ180" s="16" t="s">
        <v>82</v>
      </c>
      <c r="BK180" s="202">
        <f>ROUND(I180*H180,2)</f>
        <v>0</v>
      </c>
      <c r="BL180" s="16" t="s">
        <v>356</v>
      </c>
      <c r="BM180" s="201" t="s">
        <v>387</v>
      </c>
    </row>
    <row r="181" spans="2:65" s="1" customFormat="1" ht="11.25" x14ac:dyDescent="0.2">
      <c r="B181" s="33"/>
      <c r="C181" s="34"/>
      <c r="D181" s="203" t="s">
        <v>129</v>
      </c>
      <c r="E181" s="34"/>
      <c r="F181" s="204" t="s">
        <v>386</v>
      </c>
      <c r="G181" s="34"/>
      <c r="H181" s="34"/>
      <c r="I181" s="109"/>
      <c r="J181" s="34"/>
      <c r="K181" s="34"/>
      <c r="L181" s="37"/>
      <c r="M181" s="205"/>
      <c r="N181" s="65"/>
      <c r="O181" s="65"/>
      <c r="P181" s="65"/>
      <c r="Q181" s="65"/>
      <c r="R181" s="65"/>
      <c r="S181" s="65"/>
      <c r="T181" s="66"/>
      <c r="AT181" s="16" t="s">
        <v>129</v>
      </c>
      <c r="AU181" s="16" t="s">
        <v>86</v>
      </c>
    </row>
    <row r="182" spans="2:65" s="13" customFormat="1" ht="11.25" x14ac:dyDescent="0.2">
      <c r="B182" s="217"/>
      <c r="C182" s="218"/>
      <c r="D182" s="203" t="s">
        <v>131</v>
      </c>
      <c r="E182" s="219" t="s">
        <v>1</v>
      </c>
      <c r="F182" s="220" t="s">
        <v>381</v>
      </c>
      <c r="G182" s="218"/>
      <c r="H182" s="219" t="s">
        <v>1</v>
      </c>
      <c r="I182" s="221"/>
      <c r="J182" s="218"/>
      <c r="K182" s="218"/>
      <c r="L182" s="222"/>
      <c r="M182" s="223"/>
      <c r="N182" s="224"/>
      <c r="O182" s="224"/>
      <c r="P182" s="224"/>
      <c r="Q182" s="224"/>
      <c r="R182" s="224"/>
      <c r="S182" s="224"/>
      <c r="T182" s="225"/>
      <c r="AT182" s="226" t="s">
        <v>131</v>
      </c>
      <c r="AU182" s="226" t="s">
        <v>86</v>
      </c>
      <c r="AV182" s="13" t="s">
        <v>82</v>
      </c>
      <c r="AW182" s="13" t="s">
        <v>33</v>
      </c>
      <c r="AX182" s="13" t="s">
        <v>77</v>
      </c>
      <c r="AY182" s="226" t="s">
        <v>120</v>
      </c>
    </row>
    <row r="183" spans="2:65" s="12" customFormat="1" ht="11.25" x14ac:dyDescent="0.2">
      <c r="B183" s="206"/>
      <c r="C183" s="207"/>
      <c r="D183" s="203" t="s">
        <v>131</v>
      </c>
      <c r="E183" s="208" t="s">
        <v>1</v>
      </c>
      <c r="F183" s="209" t="s">
        <v>82</v>
      </c>
      <c r="G183" s="207"/>
      <c r="H183" s="210">
        <v>1</v>
      </c>
      <c r="I183" s="211"/>
      <c r="J183" s="207"/>
      <c r="K183" s="207"/>
      <c r="L183" s="212"/>
      <c r="M183" s="213"/>
      <c r="N183" s="214"/>
      <c r="O183" s="214"/>
      <c r="P183" s="214"/>
      <c r="Q183" s="214"/>
      <c r="R183" s="214"/>
      <c r="S183" s="214"/>
      <c r="T183" s="215"/>
      <c r="AT183" s="216" t="s">
        <v>131</v>
      </c>
      <c r="AU183" s="216" t="s">
        <v>86</v>
      </c>
      <c r="AV183" s="12" t="s">
        <v>86</v>
      </c>
      <c r="AW183" s="12" t="s">
        <v>33</v>
      </c>
      <c r="AX183" s="12" t="s">
        <v>82</v>
      </c>
      <c r="AY183" s="216" t="s">
        <v>120</v>
      </c>
    </row>
    <row r="184" spans="2:65" s="1" customFormat="1" ht="24" customHeight="1" x14ac:dyDescent="0.2">
      <c r="B184" s="33"/>
      <c r="C184" s="190" t="s">
        <v>190</v>
      </c>
      <c r="D184" s="190" t="s">
        <v>122</v>
      </c>
      <c r="E184" s="191" t="s">
        <v>388</v>
      </c>
      <c r="F184" s="192" t="s">
        <v>389</v>
      </c>
      <c r="G184" s="193" t="s">
        <v>355</v>
      </c>
      <c r="H184" s="194">
        <v>1</v>
      </c>
      <c r="I184" s="195"/>
      <c r="J184" s="196">
        <f>ROUND(I184*H184,2)</f>
        <v>0</v>
      </c>
      <c r="K184" s="192" t="s">
        <v>1</v>
      </c>
      <c r="L184" s="37"/>
      <c r="M184" s="197" t="s">
        <v>1</v>
      </c>
      <c r="N184" s="198" t="s">
        <v>42</v>
      </c>
      <c r="O184" s="65"/>
      <c r="P184" s="199">
        <f>O184*H184</f>
        <v>0</v>
      </c>
      <c r="Q184" s="199">
        <v>0</v>
      </c>
      <c r="R184" s="199">
        <f>Q184*H184</f>
        <v>0</v>
      </c>
      <c r="S184" s="199">
        <v>0</v>
      </c>
      <c r="T184" s="200">
        <f>S184*H184</f>
        <v>0</v>
      </c>
      <c r="AR184" s="201" t="s">
        <v>356</v>
      </c>
      <c r="AT184" s="201" t="s">
        <v>122</v>
      </c>
      <c r="AU184" s="201" t="s">
        <v>86</v>
      </c>
      <c r="AY184" s="16" t="s">
        <v>120</v>
      </c>
      <c r="BE184" s="202">
        <f>IF(N184="základní",J184,0)</f>
        <v>0</v>
      </c>
      <c r="BF184" s="202">
        <f>IF(N184="snížená",J184,0)</f>
        <v>0</v>
      </c>
      <c r="BG184" s="202">
        <f>IF(N184="zákl. přenesená",J184,0)</f>
        <v>0</v>
      </c>
      <c r="BH184" s="202">
        <f>IF(N184="sníž. přenesená",J184,0)</f>
        <v>0</v>
      </c>
      <c r="BI184" s="202">
        <f>IF(N184="nulová",J184,0)</f>
        <v>0</v>
      </c>
      <c r="BJ184" s="16" t="s">
        <v>82</v>
      </c>
      <c r="BK184" s="202">
        <f>ROUND(I184*H184,2)</f>
        <v>0</v>
      </c>
      <c r="BL184" s="16" t="s">
        <v>356</v>
      </c>
      <c r="BM184" s="201" t="s">
        <v>390</v>
      </c>
    </row>
    <row r="185" spans="2:65" s="1" customFormat="1" ht="19.5" x14ac:dyDescent="0.2">
      <c r="B185" s="33"/>
      <c r="C185" s="34"/>
      <c r="D185" s="203" t="s">
        <v>129</v>
      </c>
      <c r="E185" s="34"/>
      <c r="F185" s="204" t="s">
        <v>389</v>
      </c>
      <c r="G185" s="34"/>
      <c r="H185" s="34"/>
      <c r="I185" s="109"/>
      <c r="J185" s="34"/>
      <c r="K185" s="34"/>
      <c r="L185" s="37"/>
      <c r="M185" s="205"/>
      <c r="N185" s="65"/>
      <c r="O185" s="65"/>
      <c r="P185" s="65"/>
      <c r="Q185" s="65"/>
      <c r="R185" s="65"/>
      <c r="S185" s="65"/>
      <c r="T185" s="66"/>
      <c r="AT185" s="16" t="s">
        <v>129</v>
      </c>
      <c r="AU185" s="16" t="s">
        <v>86</v>
      </c>
    </row>
    <row r="186" spans="2:65" s="13" customFormat="1" ht="22.5" x14ac:dyDescent="0.2">
      <c r="B186" s="217"/>
      <c r="C186" s="218"/>
      <c r="D186" s="203" t="s">
        <v>131</v>
      </c>
      <c r="E186" s="219" t="s">
        <v>1</v>
      </c>
      <c r="F186" s="220" t="s">
        <v>391</v>
      </c>
      <c r="G186" s="218"/>
      <c r="H186" s="219" t="s">
        <v>1</v>
      </c>
      <c r="I186" s="221"/>
      <c r="J186" s="218"/>
      <c r="K186" s="218"/>
      <c r="L186" s="222"/>
      <c r="M186" s="223"/>
      <c r="N186" s="224"/>
      <c r="O186" s="224"/>
      <c r="P186" s="224"/>
      <c r="Q186" s="224"/>
      <c r="R186" s="224"/>
      <c r="S186" s="224"/>
      <c r="T186" s="225"/>
      <c r="AT186" s="226" t="s">
        <v>131</v>
      </c>
      <c r="AU186" s="226" t="s">
        <v>86</v>
      </c>
      <c r="AV186" s="13" t="s">
        <v>82</v>
      </c>
      <c r="AW186" s="13" t="s">
        <v>33</v>
      </c>
      <c r="AX186" s="13" t="s">
        <v>77</v>
      </c>
      <c r="AY186" s="226" t="s">
        <v>120</v>
      </c>
    </row>
    <row r="187" spans="2:65" s="12" customFormat="1" ht="11.25" x14ac:dyDescent="0.2">
      <c r="B187" s="206"/>
      <c r="C187" s="207"/>
      <c r="D187" s="203" t="s">
        <v>131</v>
      </c>
      <c r="E187" s="208" t="s">
        <v>1</v>
      </c>
      <c r="F187" s="209" t="s">
        <v>82</v>
      </c>
      <c r="G187" s="207"/>
      <c r="H187" s="210">
        <v>1</v>
      </c>
      <c r="I187" s="211"/>
      <c r="J187" s="207"/>
      <c r="K187" s="207"/>
      <c r="L187" s="212"/>
      <c r="M187" s="213"/>
      <c r="N187" s="214"/>
      <c r="O187" s="214"/>
      <c r="P187" s="214"/>
      <c r="Q187" s="214"/>
      <c r="R187" s="214"/>
      <c r="S187" s="214"/>
      <c r="T187" s="215"/>
      <c r="AT187" s="216" t="s">
        <v>131</v>
      </c>
      <c r="AU187" s="216" t="s">
        <v>86</v>
      </c>
      <c r="AV187" s="12" t="s">
        <v>86</v>
      </c>
      <c r="AW187" s="12" t="s">
        <v>33</v>
      </c>
      <c r="AX187" s="12" t="s">
        <v>82</v>
      </c>
      <c r="AY187" s="216" t="s">
        <v>120</v>
      </c>
    </row>
    <row r="188" spans="2:65" s="11" customFormat="1" ht="22.9" customHeight="1" x14ac:dyDescent="0.2">
      <c r="B188" s="174"/>
      <c r="C188" s="175"/>
      <c r="D188" s="176" t="s">
        <v>76</v>
      </c>
      <c r="E188" s="188" t="s">
        <v>392</v>
      </c>
      <c r="F188" s="188" t="s">
        <v>393</v>
      </c>
      <c r="G188" s="175"/>
      <c r="H188" s="175"/>
      <c r="I188" s="178"/>
      <c r="J188" s="189">
        <f>BK188</f>
        <v>0</v>
      </c>
      <c r="K188" s="175"/>
      <c r="L188" s="180"/>
      <c r="M188" s="181"/>
      <c r="N188" s="182"/>
      <c r="O188" s="182"/>
      <c r="P188" s="183">
        <f>SUM(P189:P206)</f>
        <v>0</v>
      </c>
      <c r="Q188" s="182"/>
      <c r="R188" s="183">
        <f>SUM(R189:R206)</f>
        <v>0</v>
      </c>
      <c r="S188" s="182"/>
      <c r="T188" s="184">
        <f>SUM(T189:T206)</f>
        <v>0</v>
      </c>
      <c r="AR188" s="185" t="s">
        <v>149</v>
      </c>
      <c r="AT188" s="186" t="s">
        <v>76</v>
      </c>
      <c r="AU188" s="186" t="s">
        <v>82</v>
      </c>
      <c r="AY188" s="185" t="s">
        <v>120</v>
      </c>
      <c r="BK188" s="187">
        <f>SUM(BK189:BK206)</f>
        <v>0</v>
      </c>
    </row>
    <row r="189" spans="2:65" s="1" customFormat="1" ht="16.5" customHeight="1" x14ac:dyDescent="0.2">
      <c r="B189" s="33"/>
      <c r="C189" s="190" t="s">
        <v>196</v>
      </c>
      <c r="D189" s="190" t="s">
        <v>122</v>
      </c>
      <c r="E189" s="191" t="s">
        <v>394</v>
      </c>
      <c r="F189" s="192" t="s">
        <v>395</v>
      </c>
      <c r="G189" s="193" t="s">
        <v>355</v>
      </c>
      <c r="H189" s="194">
        <v>1</v>
      </c>
      <c r="I189" s="195"/>
      <c r="J189" s="196">
        <f>ROUND(I189*H189,2)</f>
        <v>0</v>
      </c>
      <c r="K189" s="192" t="s">
        <v>1</v>
      </c>
      <c r="L189" s="37"/>
      <c r="M189" s="197" t="s">
        <v>1</v>
      </c>
      <c r="N189" s="198" t="s">
        <v>42</v>
      </c>
      <c r="O189" s="65"/>
      <c r="P189" s="199">
        <f>O189*H189</f>
        <v>0</v>
      </c>
      <c r="Q189" s="199">
        <v>0</v>
      </c>
      <c r="R189" s="199">
        <f>Q189*H189</f>
        <v>0</v>
      </c>
      <c r="S189" s="199">
        <v>0</v>
      </c>
      <c r="T189" s="200">
        <f>S189*H189</f>
        <v>0</v>
      </c>
      <c r="AR189" s="201" t="s">
        <v>356</v>
      </c>
      <c r="AT189" s="201" t="s">
        <v>122</v>
      </c>
      <c r="AU189" s="201" t="s">
        <v>86</v>
      </c>
      <c r="AY189" s="16" t="s">
        <v>120</v>
      </c>
      <c r="BE189" s="202">
        <f>IF(N189="základní",J189,0)</f>
        <v>0</v>
      </c>
      <c r="BF189" s="202">
        <f>IF(N189="snížená",J189,0)</f>
        <v>0</v>
      </c>
      <c r="BG189" s="202">
        <f>IF(N189="zákl. přenesená",J189,0)</f>
        <v>0</v>
      </c>
      <c r="BH189" s="202">
        <f>IF(N189="sníž. přenesená",J189,0)</f>
        <v>0</v>
      </c>
      <c r="BI189" s="202">
        <f>IF(N189="nulová",J189,0)</f>
        <v>0</v>
      </c>
      <c r="BJ189" s="16" t="s">
        <v>82</v>
      </c>
      <c r="BK189" s="202">
        <f>ROUND(I189*H189,2)</f>
        <v>0</v>
      </c>
      <c r="BL189" s="16" t="s">
        <v>356</v>
      </c>
      <c r="BM189" s="201" t="s">
        <v>396</v>
      </c>
    </row>
    <row r="190" spans="2:65" s="1" customFormat="1" ht="11.25" x14ac:dyDescent="0.2">
      <c r="B190" s="33"/>
      <c r="C190" s="34"/>
      <c r="D190" s="203" t="s">
        <v>129</v>
      </c>
      <c r="E190" s="34"/>
      <c r="F190" s="204" t="s">
        <v>395</v>
      </c>
      <c r="G190" s="34"/>
      <c r="H190" s="34"/>
      <c r="I190" s="109"/>
      <c r="J190" s="34"/>
      <c r="K190" s="34"/>
      <c r="L190" s="37"/>
      <c r="M190" s="205"/>
      <c r="N190" s="65"/>
      <c r="O190" s="65"/>
      <c r="P190" s="65"/>
      <c r="Q190" s="65"/>
      <c r="R190" s="65"/>
      <c r="S190" s="65"/>
      <c r="T190" s="66"/>
      <c r="AT190" s="16" t="s">
        <v>129</v>
      </c>
      <c r="AU190" s="16" t="s">
        <v>86</v>
      </c>
    </row>
    <row r="191" spans="2:65" s="13" customFormat="1" ht="22.5" x14ac:dyDescent="0.2">
      <c r="B191" s="217"/>
      <c r="C191" s="218"/>
      <c r="D191" s="203" t="s">
        <v>131</v>
      </c>
      <c r="E191" s="219" t="s">
        <v>1</v>
      </c>
      <c r="F191" s="220" t="s">
        <v>397</v>
      </c>
      <c r="G191" s="218"/>
      <c r="H191" s="219" t="s">
        <v>1</v>
      </c>
      <c r="I191" s="221"/>
      <c r="J191" s="218"/>
      <c r="K191" s="218"/>
      <c r="L191" s="222"/>
      <c r="M191" s="223"/>
      <c r="N191" s="224"/>
      <c r="O191" s="224"/>
      <c r="P191" s="224"/>
      <c r="Q191" s="224"/>
      <c r="R191" s="224"/>
      <c r="S191" s="224"/>
      <c r="T191" s="225"/>
      <c r="AT191" s="226" t="s">
        <v>131</v>
      </c>
      <c r="AU191" s="226" t="s">
        <v>86</v>
      </c>
      <c r="AV191" s="13" t="s">
        <v>82</v>
      </c>
      <c r="AW191" s="13" t="s">
        <v>33</v>
      </c>
      <c r="AX191" s="13" t="s">
        <v>77</v>
      </c>
      <c r="AY191" s="226" t="s">
        <v>120</v>
      </c>
    </row>
    <row r="192" spans="2:65" s="13" customFormat="1" ht="11.25" x14ac:dyDescent="0.2">
      <c r="B192" s="217"/>
      <c r="C192" s="218"/>
      <c r="D192" s="203" t="s">
        <v>131</v>
      </c>
      <c r="E192" s="219" t="s">
        <v>1</v>
      </c>
      <c r="F192" s="220" t="s">
        <v>398</v>
      </c>
      <c r="G192" s="218"/>
      <c r="H192" s="219" t="s">
        <v>1</v>
      </c>
      <c r="I192" s="221"/>
      <c r="J192" s="218"/>
      <c r="K192" s="218"/>
      <c r="L192" s="222"/>
      <c r="M192" s="223"/>
      <c r="N192" s="224"/>
      <c r="O192" s="224"/>
      <c r="P192" s="224"/>
      <c r="Q192" s="224"/>
      <c r="R192" s="224"/>
      <c r="S192" s="224"/>
      <c r="T192" s="225"/>
      <c r="AT192" s="226" t="s">
        <v>131</v>
      </c>
      <c r="AU192" s="226" t="s">
        <v>86</v>
      </c>
      <c r="AV192" s="13" t="s">
        <v>82</v>
      </c>
      <c r="AW192" s="13" t="s">
        <v>33</v>
      </c>
      <c r="AX192" s="13" t="s">
        <v>77</v>
      </c>
      <c r="AY192" s="226" t="s">
        <v>120</v>
      </c>
    </row>
    <row r="193" spans="2:65" s="13" customFormat="1" ht="11.25" x14ac:dyDescent="0.2">
      <c r="B193" s="217"/>
      <c r="C193" s="218"/>
      <c r="D193" s="203" t="s">
        <v>131</v>
      </c>
      <c r="E193" s="219" t="s">
        <v>1</v>
      </c>
      <c r="F193" s="220" t="s">
        <v>399</v>
      </c>
      <c r="G193" s="218"/>
      <c r="H193" s="219" t="s">
        <v>1</v>
      </c>
      <c r="I193" s="221"/>
      <c r="J193" s="218"/>
      <c r="K193" s="218"/>
      <c r="L193" s="222"/>
      <c r="M193" s="223"/>
      <c r="N193" s="224"/>
      <c r="O193" s="224"/>
      <c r="P193" s="224"/>
      <c r="Q193" s="224"/>
      <c r="R193" s="224"/>
      <c r="S193" s="224"/>
      <c r="T193" s="225"/>
      <c r="AT193" s="226" t="s">
        <v>131</v>
      </c>
      <c r="AU193" s="226" t="s">
        <v>86</v>
      </c>
      <c r="AV193" s="13" t="s">
        <v>82</v>
      </c>
      <c r="AW193" s="13" t="s">
        <v>33</v>
      </c>
      <c r="AX193" s="13" t="s">
        <v>77</v>
      </c>
      <c r="AY193" s="226" t="s">
        <v>120</v>
      </c>
    </row>
    <row r="194" spans="2:65" s="12" customFormat="1" ht="11.25" x14ac:dyDescent="0.2">
      <c r="B194" s="206"/>
      <c r="C194" s="207"/>
      <c r="D194" s="203" t="s">
        <v>131</v>
      </c>
      <c r="E194" s="208" t="s">
        <v>1</v>
      </c>
      <c r="F194" s="209" t="s">
        <v>82</v>
      </c>
      <c r="G194" s="207"/>
      <c r="H194" s="210">
        <v>1</v>
      </c>
      <c r="I194" s="211"/>
      <c r="J194" s="207"/>
      <c r="K194" s="207"/>
      <c r="L194" s="212"/>
      <c r="M194" s="213"/>
      <c r="N194" s="214"/>
      <c r="O194" s="214"/>
      <c r="P194" s="214"/>
      <c r="Q194" s="214"/>
      <c r="R194" s="214"/>
      <c r="S194" s="214"/>
      <c r="T194" s="215"/>
      <c r="AT194" s="216" t="s">
        <v>131</v>
      </c>
      <c r="AU194" s="216" t="s">
        <v>86</v>
      </c>
      <c r="AV194" s="12" t="s">
        <v>86</v>
      </c>
      <c r="AW194" s="12" t="s">
        <v>33</v>
      </c>
      <c r="AX194" s="12" t="s">
        <v>82</v>
      </c>
      <c r="AY194" s="216" t="s">
        <v>120</v>
      </c>
    </row>
    <row r="195" spans="2:65" s="1" customFormat="1" ht="16.5" customHeight="1" x14ac:dyDescent="0.2">
      <c r="B195" s="33"/>
      <c r="C195" s="190" t="s">
        <v>201</v>
      </c>
      <c r="D195" s="190" t="s">
        <v>122</v>
      </c>
      <c r="E195" s="191" t="s">
        <v>400</v>
      </c>
      <c r="F195" s="192" t="s">
        <v>401</v>
      </c>
      <c r="G195" s="193" t="s">
        <v>355</v>
      </c>
      <c r="H195" s="194">
        <v>1</v>
      </c>
      <c r="I195" s="195"/>
      <c r="J195" s="196">
        <f>ROUND(I195*H195,2)</f>
        <v>0</v>
      </c>
      <c r="K195" s="192" t="s">
        <v>1</v>
      </c>
      <c r="L195" s="37"/>
      <c r="M195" s="197" t="s">
        <v>1</v>
      </c>
      <c r="N195" s="198" t="s">
        <v>42</v>
      </c>
      <c r="O195" s="65"/>
      <c r="P195" s="199">
        <f>O195*H195</f>
        <v>0</v>
      </c>
      <c r="Q195" s="199">
        <v>0</v>
      </c>
      <c r="R195" s="199">
        <f>Q195*H195</f>
        <v>0</v>
      </c>
      <c r="S195" s="199">
        <v>0</v>
      </c>
      <c r="T195" s="200">
        <f>S195*H195</f>
        <v>0</v>
      </c>
      <c r="AR195" s="201" t="s">
        <v>356</v>
      </c>
      <c r="AT195" s="201" t="s">
        <v>122</v>
      </c>
      <c r="AU195" s="201" t="s">
        <v>86</v>
      </c>
      <c r="AY195" s="16" t="s">
        <v>120</v>
      </c>
      <c r="BE195" s="202">
        <f>IF(N195="základní",J195,0)</f>
        <v>0</v>
      </c>
      <c r="BF195" s="202">
        <f>IF(N195="snížená",J195,0)</f>
        <v>0</v>
      </c>
      <c r="BG195" s="202">
        <f>IF(N195="zákl. přenesená",J195,0)</f>
        <v>0</v>
      </c>
      <c r="BH195" s="202">
        <f>IF(N195="sníž. přenesená",J195,0)</f>
        <v>0</v>
      </c>
      <c r="BI195" s="202">
        <f>IF(N195="nulová",J195,0)</f>
        <v>0</v>
      </c>
      <c r="BJ195" s="16" t="s">
        <v>82</v>
      </c>
      <c r="BK195" s="202">
        <f>ROUND(I195*H195,2)</f>
        <v>0</v>
      </c>
      <c r="BL195" s="16" t="s">
        <v>356</v>
      </c>
      <c r="BM195" s="201" t="s">
        <v>402</v>
      </c>
    </row>
    <row r="196" spans="2:65" s="1" customFormat="1" ht="11.25" x14ac:dyDescent="0.2">
      <c r="B196" s="33"/>
      <c r="C196" s="34"/>
      <c r="D196" s="203" t="s">
        <v>129</v>
      </c>
      <c r="E196" s="34"/>
      <c r="F196" s="204" t="s">
        <v>401</v>
      </c>
      <c r="G196" s="34"/>
      <c r="H196" s="34"/>
      <c r="I196" s="109"/>
      <c r="J196" s="34"/>
      <c r="K196" s="34"/>
      <c r="L196" s="37"/>
      <c r="M196" s="205"/>
      <c r="N196" s="65"/>
      <c r="O196" s="65"/>
      <c r="P196" s="65"/>
      <c r="Q196" s="65"/>
      <c r="R196" s="65"/>
      <c r="S196" s="65"/>
      <c r="T196" s="66"/>
      <c r="AT196" s="16" t="s">
        <v>129</v>
      </c>
      <c r="AU196" s="16" t="s">
        <v>86</v>
      </c>
    </row>
    <row r="197" spans="2:65" s="13" customFormat="1" ht="11.25" x14ac:dyDescent="0.2">
      <c r="B197" s="217"/>
      <c r="C197" s="218"/>
      <c r="D197" s="203" t="s">
        <v>131</v>
      </c>
      <c r="E197" s="219" t="s">
        <v>1</v>
      </c>
      <c r="F197" s="220" t="s">
        <v>403</v>
      </c>
      <c r="G197" s="218"/>
      <c r="H197" s="219" t="s">
        <v>1</v>
      </c>
      <c r="I197" s="221"/>
      <c r="J197" s="218"/>
      <c r="K197" s="218"/>
      <c r="L197" s="222"/>
      <c r="M197" s="223"/>
      <c r="N197" s="224"/>
      <c r="O197" s="224"/>
      <c r="P197" s="224"/>
      <c r="Q197" s="224"/>
      <c r="R197" s="224"/>
      <c r="S197" s="224"/>
      <c r="T197" s="225"/>
      <c r="AT197" s="226" t="s">
        <v>131</v>
      </c>
      <c r="AU197" s="226" t="s">
        <v>86</v>
      </c>
      <c r="AV197" s="13" t="s">
        <v>82</v>
      </c>
      <c r="AW197" s="13" t="s">
        <v>33</v>
      </c>
      <c r="AX197" s="13" t="s">
        <v>77</v>
      </c>
      <c r="AY197" s="226" t="s">
        <v>120</v>
      </c>
    </row>
    <row r="198" spans="2:65" s="13" customFormat="1" ht="22.5" x14ac:dyDescent="0.2">
      <c r="B198" s="217"/>
      <c r="C198" s="218"/>
      <c r="D198" s="203" t="s">
        <v>131</v>
      </c>
      <c r="E198" s="219" t="s">
        <v>1</v>
      </c>
      <c r="F198" s="220" t="s">
        <v>404</v>
      </c>
      <c r="G198" s="218"/>
      <c r="H198" s="219" t="s">
        <v>1</v>
      </c>
      <c r="I198" s="221"/>
      <c r="J198" s="218"/>
      <c r="K198" s="218"/>
      <c r="L198" s="222"/>
      <c r="M198" s="223"/>
      <c r="N198" s="224"/>
      <c r="O198" s="224"/>
      <c r="P198" s="224"/>
      <c r="Q198" s="224"/>
      <c r="R198" s="224"/>
      <c r="S198" s="224"/>
      <c r="T198" s="225"/>
      <c r="AT198" s="226" t="s">
        <v>131</v>
      </c>
      <c r="AU198" s="226" t="s">
        <v>86</v>
      </c>
      <c r="AV198" s="13" t="s">
        <v>82</v>
      </c>
      <c r="AW198" s="13" t="s">
        <v>33</v>
      </c>
      <c r="AX198" s="13" t="s">
        <v>77</v>
      </c>
      <c r="AY198" s="226" t="s">
        <v>120</v>
      </c>
    </row>
    <row r="199" spans="2:65" s="12" customFormat="1" ht="11.25" x14ac:dyDescent="0.2">
      <c r="B199" s="206"/>
      <c r="C199" s="207"/>
      <c r="D199" s="203" t="s">
        <v>131</v>
      </c>
      <c r="E199" s="208" t="s">
        <v>1</v>
      </c>
      <c r="F199" s="209" t="s">
        <v>82</v>
      </c>
      <c r="G199" s="207"/>
      <c r="H199" s="210">
        <v>1</v>
      </c>
      <c r="I199" s="211"/>
      <c r="J199" s="207"/>
      <c r="K199" s="207"/>
      <c r="L199" s="212"/>
      <c r="M199" s="213"/>
      <c r="N199" s="214"/>
      <c r="O199" s="214"/>
      <c r="P199" s="214"/>
      <c r="Q199" s="214"/>
      <c r="R199" s="214"/>
      <c r="S199" s="214"/>
      <c r="T199" s="215"/>
      <c r="AT199" s="216" t="s">
        <v>131</v>
      </c>
      <c r="AU199" s="216" t="s">
        <v>86</v>
      </c>
      <c r="AV199" s="12" t="s">
        <v>86</v>
      </c>
      <c r="AW199" s="12" t="s">
        <v>33</v>
      </c>
      <c r="AX199" s="12" t="s">
        <v>82</v>
      </c>
      <c r="AY199" s="216" t="s">
        <v>120</v>
      </c>
    </row>
    <row r="200" spans="2:65" s="1" customFormat="1" ht="16.5" customHeight="1" x14ac:dyDescent="0.2">
      <c r="B200" s="33"/>
      <c r="C200" s="190" t="s">
        <v>208</v>
      </c>
      <c r="D200" s="190" t="s">
        <v>122</v>
      </c>
      <c r="E200" s="191" t="s">
        <v>405</v>
      </c>
      <c r="F200" s="192" t="s">
        <v>406</v>
      </c>
      <c r="G200" s="193" t="s">
        <v>355</v>
      </c>
      <c r="H200" s="194">
        <v>1</v>
      </c>
      <c r="I200" s="195"/>
      <c r="J200" s="196">
        <f>ROUND(I200*H200,2)</f>
        <v>0</v>
      </c>
      <c r="K200" s="192" t="s">
        <v>1</v>
      </c>
      <c r="L200" s="37"/>
      <c r="M200" s="197" t="s">
        <v>1</v>
      </c>
      <c r="N200" s="198" t="s">
        <v>42</v>
      </c>
      <c r="O200" s="65"/>
      <c r="P200" s="199">
        <f>O200*H200</f>
        <v>0</v>
      </c>
      <c r="Q200" s="199">
        <v>0</v>
      </c>
      <c r="R200" s="199">
        <f>Q200*H200</f>
        <v>0</v>
      </c>
      <c r="S200" s="199">
        <v>0</v>
      </c>
      <c r="T200" s="200">
        <f>S200*H200</f>
        <v>0</v>
      </c>
      <c r="AR200" s="201" t="s">
        <v>356</v>
      </c>
      <c r="AT200" s="201" t="s">
        <v>122</v>
      </c>
      <c r="AU200" s="201" t="s">
        <v>86</v>
      </c>
      <c r="AY200" s="16" t="s">
        <v>120</v>
      </c>
      <c r="BE200" s="202">
        <f>IF(N200="základní",J200,0)</f>
        <v>0</v>
      </c>
      <c r="BF200" s="202">
        <f>IF(N200="snížená",J200,0)</f>
        <v>0</v>
      </c>
      <c r="BG200" s="202">
        <f>IF(N200="zákl. přenesená",J200,0)</f>
        <v>0</v>
      </c>
      <c r="BH200" s="202">
        <f>IF(N200="sníž. přenesená",J200,0)</f>
        <v>0</v>
      </c>
      <c r="BI200" s="202">
        <f>IF(N200="nulová",J200,0)</f>
        <v>0</v>
      </c>
      <c r="BJ200" s="16" t="s">
        <v>82</v>
      </c>
      <c r="BK200" s="202">
        <f>ROUND(I200*H200,2)</f>
        <v>0</v>
      </c>
      <c r="BL200" s="16" t="s">
        <v>356</v>
      </c>
      <c r="BM200" s="201" t="s">
        <v>407</v>
      </c>
    </row>
    <row r="201" spans="2:65" s="13" customFormat="1" ht="22.5" x14ac:dyDescent="0.2">
      <c r="B201" s="217"/>
      <c r="C201" s="218"/>
      <c r="D201" s="203" t="s">
        <v>131</v>
      </c>
      <c r="E201" s="219" t="s">
        <v>1</v>
      </c>
      <c r="F201" s="220" t="s">
        <v>408</v>
      </c>
      <c r="G201" s="218"/>
      <c r="H201" s="219" t="s">
        <v>1</v>
      </c>
      <c r="I201" s="221"/>
      <c r="J201" s="218"/>
      <c r="K201" s="218"/>
      <c r="L201" s="222"/>
      <c r="M201" s="223"/>
      <c r="N201" s="224"/>
      <c r="O201" s="224"/>
      <c r="P201" s="224"/>
      <c r="Q201" s="224"/>
      <c r="R201" s="224"/>
      <c r="S201" s="224"/>
      <c r="T201" s="225"/>
      <c r="AT201" s="226" t="s">
        <v>131</v>
      </c>
      <c r="AU201" s="226" t="s">
        <v>86</v>
      </c>
      <c r="AV201" s="13" t="s">
        <v>82</v>
      </c>
      <c r="AW201" s="13" t="s">
        <v>33</v>
      </c>
      <c r="AX201" s="13" t="s">
        <v>77</v>
      </c>
      <c r="AY201" s="226" t="s">
        <v>120</v>
      </c>
    </row>
    <row r="202" spans="2:65" s="12" customFormat="1" ht="11.25" x14ac:dyDescent="0.2">
      <c r="B202" s="206"/>
      <c r="C202" s="207"/>
      <c r="D202" s="203" t="s">
        <v>131</v>
      </c>
      <c r="E202" s="208" t="s">
        <v>1</v>
      </c>
      <c r="F202" s="209" t="s">
        <v>82</v>
      </c>
      <c r="G202" s="207"/>
      <c r="H202" s="210">
        <v>1</v>
      </c>
      <c r="I202" s="211"/>
      <c r="J202" s="207"/>
      <c r="K202" s="207"/>
      <c r="L202" s="212"/>
      <c r="M202" s="213"/>
      <c r="N202" s="214"/>
      <c r="O202" s="214"/>
      <c r="P202" s="214"/>
      <c r="Q202" s="214"/>
      <c r="R202" s="214"/>
      <c r="S202" s="214"/>
      <c r="T202" s="215"/>
      <c r="AT202" s="216" t="s">
        <v>131</v>
      </c>
      <c r="AU202" s="216" t="s">
        <v>86</v>
      </c>
      <c r="AV202" s="12" t="s">
        <v>86</v>
      </c>
      <c r="AW202" s="12" t="s">
        <v>33</v>
      </c>
      <c r="AX202" s="12" t="s">
        <v>82</v>
      </c>
      <c r="AY202" s="216" t="s">
        <v>120</v>
      </c>
    </row>
    <row r="203" spans="2:65" s="1" customFormat="1" ht="24" customHeight="1" x14ac:dyDescent="0.2">
      <c r="B203" s="33"/>
      <c r="C203" s="190" t="s">
        <v>8</v>
      </c>
      <c r="D203" s="190" t="s">
        <v>122</v>
      </c>
      <c r="E203" s="191" t="s">
        <v>409</v>
      </c>
      <c r="F203" s="192" t="s">
        <v>410</v>
      </c>
      <c r="G203" s="193" t="s">
        <v>355</v>
      </c>
      <c r="H203" s="194">
        <v>1</v>
      </c>
      <c r="I203" s="195"/>
      <c r="J203" s="196">
        <f>ROUND(I203*H203,2)</f>
        <v>0</v>
      </c>
      <c r="K203" s="192" t="s">
        <v>1</v>
      </c>
      <c r="L203" s="37"/>
      <c r="M203" s="197" t="s">
        <v>1</v>
      </c>
      <c r="N203" s="198" t="s">
        <v>42</v>
      </c>
      <c r="O203" s="65"/>
      <c r="P203" s="199">
        <f>O203*H203</f>
        <v>0</v>
      </c>
      <c r="Q203" s="199">
        <v>0</v>
      </c>
      <c r="R203" s="199">
        <f>Q203*H203</f>
        <v>0</v>
      </c>
      <c r="S203" s="199">
        <v>0</v>
      </c>
      <c r="T203" s="200">
        <f>S203*H203</f>
        <v>0</v>
      </c>
      <c r="AR203" s="201" t="s">
        <v>356</v>
      </c>
      <c r="AT203" s="201" t="s">
        <v>122</v>
      </c>
      <c r="AU203" s="201" t="s">
        <v>86</v>
      </c>
      <c r="AY203" s="16" t="s">
        <v>120</v>
      </c>
      <c r="BE203" s="202">
        <f>IF(N203="základní",J203,0)</f>
        <v>0</v>
      </c>
      <c r="BF203" s="202">
        <f>IF(N203="snížená",J203,0)</f>
        <v>0</v>
      </c>
      <c r="BG203" s="202">
        <f>IF(N203="zákl. přenesená",J203,0)</f>
        <v>0</v>
      </c>
      <c r="BH203" s="202">
        <f>IF(N203="sníž. přenesená",J203,0)</f>
        <v>0</v>
      </c>
      <c r="BI203" s="202">
        <f>IF(N203="nulová",J203,0)</f>
        <v>0</v>
      </c>
      <c r="BJ203" s="16" t="s">
        <v>82</v>
      </c>
      <c r="BK203" s="202">
        <f>ROUND(I203*H203,2)</f>
        <v>0</v>
      </c>
      <c r="BL203" s="16" t="s">
        <v>356</v>
      </c>
      <c r="BM203" s="201" t="s">
        <v>411</v>
      </c>
    </row>
    <row r="204" spans="2:65" s="13" customFormat="1" ht="22.5" x14ac:dyDescent="0.2">
      <c r="B204" s="217"/>
      <c r="C204" s="218"/>
      <c r="D204" s="203" t="s">
        <v>131</v>
      </c>
      <c r="E204" s="219" t="s">
        <v>1</v>
      </c>
      <c r="F204" s="220" t="s">
        <v>412</v>
      </c>
      <c r="G204" s="218"/>
      <c r="H204" s="219" t="s">
        <v>1</v>
      </c>
      <c r="I204" s="221"/>
      <c r="J204" s="218"/>
      <c r="K204" s="218"/>
      <c r="L204" s="222"/>
      <c r="M204" s="223"/>
      <c r="N204" s="224"/>
      <c r="O204" s="224"/>
      <c r="P204" s="224"/>
      <c r="Q204" s="224"/>
      <c r="R204" s="224"/>
      <c r="S204" s="224"/>
      <c r="T204" s="225"/>
      <c r="AT204" s="226" t="s">
        <v>131</v>
      </c>
      <c r="AU204" s="226" t="s">
        <v>86</v>
      </c>
      <c r="AV204" s="13" t="s">
        <v>82</v>
      </c>
      <c r="AW204" s="13" t="s">
        <v>33</v>
      </c>
      <c r="AX204" s="13" t="s">
        <v>77</v>
      </c>
      <c r="AY204" s="226" t="s">
        <v>120</v>
      </c>
    </row>
    <row r="205" spans="2:65" s="13" customFormat="1" ht="22.5" x14ac:dyDescent="0.2">
      <c r="B205" s="217"/>
      <c r="C205" s="218"/>
      <c r="D205" s="203" t="s">
        <v>131</v>
      </c>
      <c r="E205" s="219" t="s">
        <v>1</v>
      </c>
      <c r="F205" s="220" t="s">
        <v>413</v>
      </c>
      <c r="G205" s="218"/>
      <c r="H205" s="219" t="s">
        <v>1</v>
      </c>
      <c r="I205" s="221"/>
      <c r="J205" s="218"/>
      <c r="K205" s="218"/>
      <c r="L205" s="222"/>
      <c r="M205" s="223"/>
      <c r="N205" s="224"/>
      <c r="O205" s="224"/>
      <c r="P205" s="224"/>
      <c r="Q205" s="224"/>
      <c r="R205" s="224"/>
      <c r="S205" s="224"/>
      <c r="T205" s="225"/>
      <c r="AT205" s="226" t="s">
        <v>131</v>
      </c>
      <c r="AU205" s="226" t="s">
        <v>86</v>
      </c>
      <c r="AV205" s="13" t="s">
        <v>82</v>
      </c>
      <c r="AW205" s="13" t="s">
        <v>33</v>
      </c>
      <c r="AX205" s="13" t="s">
        <v>77</v>
      </c>
      <c r="AY205" s="226" t="s">
        <v>120</v>
      </c>
    </row>
    <row r="206" spans="2:65" s="12" customFormat="1" ht="11.25" x14ac:dyDescent="0.2">
      <c r="B206" s="206"/>
      <c r="C206" s="207"/>
      <c r="D206" s="203" t="s">
        <v>131</v>
      </c>
      <c r="E206" s="208" t="s">
        <v>1</v>
      </c>
      <c r="F206" s="209" t="s">
        <v>82</v>
      </c>
      <c r="G206" s="207"/>
      <c r="H206" s="210">
        <v>1</v>
      </c>
      <c r="I206" s="211"/>
      <c r="J206" s="207"/>
      <c r="K206" s="207"/>
      <c r="L206" s="212"/>
      <c r="M206" s="248"/>
      <c r="N206" s="249"/>
      <c r="O206" s="249"/>
      <c r="P206" s="249"/>
      <c r="Q206" s="249"/>
      <c r="R206" s="249"/>
      <c r="S206" s="249"/>
      <c r="T206" s="250"/>
      <c r="AT206" s="216" t="s">
        <v>131</v>
      </c>
      <c r="AU206" s="216" t="s">
        <v>86</v>
      </c>
      <c r="AV206" s="12" t="s">
        <v>86</v>
      </c>
      <c r="AW206" s="12" t="s">
        <v>33</v>
      </c>
      <c r="AX206" s="12" t="s">
        <v>82</v>
      </c>
      <c r="AY206" s="216" t="s">
        <v>120</v>
      </c>
    </row>
    <row r="207" spans="2:65" s="1" customFormat="1" ht="6.95" customHeight="1" x14ac:dyDescent="0.2">
      <c r="B207" s="48"/>
      <c r="C207" s="49"/>
      <c r="D207" s="49"/>
      <c r="E207" s="49"/>
      <c r="F207" s="49"/>
      <c r="G207" s="49"/>
      <c r="H207" s="49"/>
      <c r="I207" s="141"/>
      <c r="J207" s="49"/>
      <c r="K207" s="49"/>
      <c r="L207" s="37"/>
    </row>
  </sheetData>
  <autoFilter ref="C125:K206"/>
  <mergeCells count="9">
    <mergeCell ref="E87:H87"/>
    <mergeCell ref="E116:H116"/>
    <mergeCell ref="E118:H118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8</vt:i4>
      </vt:variant>
    </vt:vector>
  </HeadingPairs>
  <TitlesOfParts>
    <vt:vector size="12" baseType="lpstr">
      <vt:lpstr>Rekapitulace stavby</vt:lpstr>
      <vt:lpstr>1 - SO 01 Odstranění náno...</vt:lpstr>
      <vt:lpstr>2 - SO 02 Odstranění náno...</vt:lpstr>
      <vt:lpstr>3 - VON Vedlejší a ostatn...</vt:lpstr>
      <vt:lpstr>'1 - SO 01 Odstranění náno...'!Názvy_tisku</vt:lpstr>
      <vt:lpstr>'2 - SO 02 Odstranění náno...'!Názvy_tisku</vt:lpstr>
      <vt:lpstr>'3 - VON Vedlejší a ostatn...'!Názvy_tisku</vt:lpstr>
      <vt:lpstr>'Rekapitulace stavby'!Názvy_tisku</vt:lpstr>
      <vt:lpstr>'1 - SO 01 Odstranění náno...'!Oblast_tisku</vt:lpstr>
      <vt:lpstr>'2 - SO 02 Odstranění náno...'!Oblast_tisku</vt:lpstr>
      <vt:lpstr>'3 - VON Vedlejší a ostatn...'!Oblast_tisku</vt:lpstr>
      <vt:lpstr>'Rekapitulace stavby'!Oblast_tisku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Volfová Šárka</dc:creator>
  <cp:lastModifiedBy>Ing. Martin Oliva</cp:lastModifiedBy>
  <dcterms:created xsi:type="dcterms:W3CDTF">2019-06-27T11:34:11Z</dcterms:created>
  <dcterms:modified xsi:type="dcterms:W3CDTF">2019-07-12T09:03:55Z</dcterms:modified>
</cp:coreProperties>
</file>