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VV_Adaptace kotelny -Dobřichovice\SO - 05 - KLEMPÍŘSKÉ KONSTRUKCE\"/>
    </mc:Choice>
  </mc:AlternateContent>
  <xr:revisionPtr revIDLastSave="0" documentId="10_ncr:0_{1DB4034F-43AB-4BEE-8F4C-9DBE803F9F15}" xr6:coauthVersionLast="40" xr6:coauthVersionMax="40" xr10:uidLastSave="{00000000-0000-0000-0000-000000000000}"/>
  <bookViews>
    <workbookView xWindow="0" yWindow="0" windowWidth="25200" windowHeight="12360" xr2:uid="{93391793-15BD-44F9-8F60-4D776EF9ED52}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Rekapitulace!$G$9</definedName>
    <definedName name="Dodavka0">Položky!#REF!</definedName>
    <definedName name="HSV">Rekapitulace!$E$9</definedName>
    <definedName name="HSV0">Položky!#REF!</definedName>
    <definedName name="HZS">Rekapitulace!$I$9</definedName>
    <definedName name="HZS0">Položky!#REF!</definedName>
    <definedName name="JKSO">'Krycí list'!$G$2</definedName>
    <definedName name="MJ">'Krycí list'!$G$5</definedName>
    <definedName name="Mont">Rekapitulace!$H$9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Položky!$A$1:$K$115</definedName>
    <definedName name="_xlnm.Print_Area" localSheetId="1">Rekapitulace!$A$1:$I$23</definedName>
    <definedName name="PocetMJ">'Krycí list'!$G$6</definedName>
    <definedName name="Poznamka">'Krycí list'!$B$37</definedName>
    <definedName name="Projektant">'Krycí list'!$C$8</definedName>
    <definedName name="PSV">Rekapitulace!$F$9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CH">Položky!$I$6</definedName>
    <definedName name="SloupecJC">Položky!$F$6</definedName>
    <definedName name="SloupecJH">Položky!$H$6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Rekapitulace!$H$22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BG112" i="3"/>
  <c r="BG115" i="3" s="1"/>
  <c r="I8" i="2" s="1"/>
  <c r="BF112" i="3"/>
  <c r="BE112" i="3"/>
  <c r="BE115" i="3" s="1"/>
  <c r="G8" i="2" s="1"/>
  <c r="BD112" i="3"/>
  <c r="BC112" i="3"/>
  <c r="BC115" i="3" s="1"/>
  <c r="E8" i="2" s="1"/>
  <c r="K112" i="3"/>
  <c r="I112" i="3"/>
  <c r="I115" i="3" s="1"/>
  <c r="G112" i="3"/>
  <c r="B8" i="2"/>
  <c r="A8" i="2"/>
  <c r="BF115" i="3"/>
  <c r="H8" i="2" s="1"/>
  <c r="BD115" i="3"/>
  <c r="F8" i="2" s="1"/>
  <c r="K115" i="3"/>
  <c r="G115" i="3"/>
  <c r="C115" i="3"/>
  <c r="BG109" i="3"/>
  <c r="BF109" i="3"/>
  <c r="BE109" i="3"/>
  <c r="BC109" i="3"/>
  <c r="K109" i="3"/>
  <c r="I109" i="3"/>
  <c r="G109" i="3"/>
  <c r="BD109" i="3" s="1"/>
  <c r="BG104" i="3"/>
  <c r="BF104" i="3"/>
  <c r="BE104" i="3"/>
  <c r="BC104" i="3"/>
  <c r="K104" i="3"/>
  <c r="I104" i="3"/>
  <c r="G104" i="3"/>
  <c r="BD104" i="3" s="1"/>
  <c r="BG94" i="3"/>
  <c r="BF94" i="3"/>
  <c r="BE94" i="3"/>
  <c r="BC94" i="3"/>
  <c r="K94" i="3"/>
  <c r="I94" i="3"/>
  <c r="G94" i="3"/>
  <c r="BD94" i="3" s="1"/>
  <c r="BG89" i="3"/>
  <c r="BF89" i="3"/>
  <c r="BE89" i="3"/>
  <c r="BC89" i="3"/>
  <c r="K89" i="3"/>
  <c r="I89" i="3"/>
  <c r="G89" i="3"/>
  <c r="BD89" i="3" s="1"/>
  <c r="BG84" i="3"/>
  <c r="BF84" i="3"/>
  <c r="BE84" i="3"/>
  <c r="BC84" i="3"/>
  <c r="K84" i="3"/>
  <c r="I84" i="3"/>
  <c r="G84" i="3"/>
  <c r="BD84" i="3" s="1"/>
  <c r="BG79" i="3"/>
  <c r="BF79" i="3"/>
  <c r="BE79" i="3"/>
  <c r="BC79" i="3"/>
  <c r="K79" i="3"/>
  <c r="I79" i="3"/>
  <c r="G79" i="3"/>
  <c r="BD79" i="3" s="1"/>
  <c r="BG73" i="3"/>
  <c r="BF73" i="3"/>
  <c r="BE73" i="3"/>
  <c r="BC73" i="3"/>
  <c r="K73" i="3"/>
  <c r="I73" i="3"/>
  <c r="G73" i="3"/>
  <c r="BD73" i="3" s="1"/>
  <c r="BG65" i="3"/>
  <c r="BF65" i="3"/>
  <c r="BE65" i="3"/>
  <c r="BC65" i="3"/>
  <c r="K65" i="3"/>
  <c r="I65" i="3"/>
  <c r="G65" i="3"/>
  <c r="BD65" i="3" s="1"/>
  <c r="BG60" i="3"/>
  <c r="BF60" i="3"/>
  <c r="BE60" i="3"/>
  <c r="BC60" i="3"/>
  <c r="K60" i="3"/>
  <c r="I60" i="3"/>
  <c r="G60" i="3"/>
  <c r="BD60" i="3" s="1"/>
  <c r="BG51" i="3"/>
  <c r="BF51" i="3"/>
  <c r="BE51" i="3"/>
  <c r="BC51" i="3"/>
  <c r="K51" i="3"/>
  <c r="I51" i="3"/>
  <c r="G51" i="3"/>
  <c r="BD51" i="3" s="1"/>
  <c r="BG43" i="3"/>
  <c r="BF43" i="3"/>
  <c r="BE43" i="3"/>
  <c r="BC43" i="3"/>
  <c r="K43" i="3"/>
  <c r="I43" i="3"/>
  <c r="G43" i="3"/>
  <c r="BD43" i="3" s="1"/>
  <c r="BG35" i="3"/>
  <c r="BF35" i="3"/>
  <c r="BE35" i="3"/>
  <c r="BC35" i="3"/>
  <c r="K35" i="3"/>
  <c r="I35" i="3"/>
  <c r="G35" i="3"/>
  <c r="BD35" i="3" s="1"/>
  <c r="BG28" i="3"/>
  <c r="BF28" i="3"/>
  <c r="BE28" i="3"/>
  <c r="BC28" i="3"/>
  <c r="K28" i="3"/>
  <c r="I28" i="3"/>
  <c r="G28" i="3"/>
  <c r="BD28" i="3" s="1"/>
  <c r="BG21" i="3"/>
  <c r="BF21" i="3"/>
  <c r="BE21" i="3"/>
  <c r="BC21" i="3"/>
  <c r="K21" i="3"/>
  <c r="I21" i="3"/>
  <c r="G21" i="3"/>
  <c r="BD21" i="3" s="1"/>
  <c r="BG13" i="3"/>
  <c r="BF13" i="3"/>
  <c r="BE13" i="3"/>
  <c r="BC13" i="3"/>
  <c r="K13" i="3"/>
  <c r="I13" i="3"/>
  <c r="G13" i="3"/>
  <c r="BD13" i="3" s="1"/>
  <c r="BG8" i="3"/>
  <c r="BF8" i="3"/>
  <c r="BE8" i="3"/>
  <c r="BC8" i="3"/>
  <c r="K8" i="3"/>
  <c r="I8" i="3"/>
  <c r="G8" i="3"/>
  <c r="BD8" i="3" s="1"/>
  <c r="BD110" i="3" s="1"/>
  <c r="F7" i="2" s="1"/>
  <c r="F9" i="2" s="1"/>
  <c r="C16" i="1" s="1"/>
  <c r="B7" i="2"/>
  <c r="A7" i="2"/>
  <c r="BG110" i="3"/>
  <c r="I7" i="2" s="1"/>
  <c r="BF110" i="3"/>
  <c r="H7" i="2" s="1"/>
  <c r="H9" i="2" s="1"/>
  <c r="C17" i="1" s="1"/>
  <c r="BE110" i="3"/>
  <c r="G7" i="2" s="1"/>
  <c r="BC110" i="3"/>
  <c r="E7" i="2" s="1"/>
  <c r="E9" i="2" s="1"/>
  <c r="K110" i="3"/>
  <c r="I110" i="3"/>
  <c r="G110" i="3"/>
  <c r="C110" i="3"/>
  <c r="E4" i="3"/>
  <c r="C4" i="3"/>
  <c r="F3" i="3"/>
  <c r="C3" i="3"/>
  <c r="C2" i="2"/>
  <c r="C1" i="2"/>
  <c r="F33" i="1"/>
  <c r="C33" i="1"/>
  <c r="C31" i="1"/>
  <c r="C9" i="1"/>
  <c r="G7" i="1"/>
  <c r="D2" i="1"/>
  <c r="C2" i="1"/>
  <c r="G19" i="2" l="1"/>
  <c r="I19" i="2" s="1"/>
  <c r="G20" i="1" s="1"/>
  <c r="G18" i="2"/>
  <c r="I18" i="2" s="1"/>
  <c r="G19" i="1" s="1"/>
  <c r="G17" i="2"/>
  <c r="I17" i="2" s="1"/>
  <c r="G18" i="1" s="1"/>
  <c r="G16" i="2"/>
  <c r="I16" i="2" s="1"/>
  <c r="G17" i="1" s="1"/>
  <c r="G15" i="2"/>
  <c r="I15" i="2" s="1"/>
  <c r="G16" i="1" s="1"/>
  <c r="G14" i="2"/>
  <c r="I14" i="2" s="1"/>
  <c r="C15" i="1"/>
  <c r="G9" i="2"/>
  <c r="C18" i="1" s="1"/>
  <c r="I9" i="2"/>
  <c r="C21" i="1" s="1"/>
  <c r="G15" i="1" l="1"/>
  <c r="G20" i="2"/>
  <c r="I20" i="2" s="1"/>
  <c r="G21" i="1" s="1"/>
  <c r="C19" i="1"/>
  <c r="C22" i="1" s="1"/>
  <c r="G21" i="2"/>
  <c r="I21" i="2" s="1"/>
  <c r="H22" i="2" l="1"/>
  <c r="G23" i="1" s="1"/>
  <c r="G22" i="1" s="1"/>
  <c r="C23" i="1" l="1"/>
  <c r="F30" i="1" s="1"/>
  <c r="F31" i="1" l="1"/>
  <c r="F34" i="1" s="1"/>
</calcChain>
</file>

<file path=xl/sharedStrings.xml><?xml version="1.0" encoding="utf-8"?>
<sst xmlns="http://schemas.openxmlformats.org/spreadsheetml/2006/main" count="335" uniqueCount="153">
  <si>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</si>
  <si>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</si>
  <si>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</si>
  <si>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</si>
  <si>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</si>
  <si>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</si>
  <si>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</si>
  <si>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</si>
  <si>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</si>
  <si>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</si>
  <si>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</si>
  <si>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</si>
  <si>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</si>
  <si>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</si>
  <si>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</si>
  <si>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</si>
  <si>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</si>
  <si>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</si>
  <si>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</si>
  <si>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</si>
  <si>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</si>
  <si>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</si>
  <si>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</si>
  <si>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</si>
  <si>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</si>
  <si>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</si>
  <si>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</si>
  <si>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</si>
  <si>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</si>
  <si>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</si>
  <si>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</si>
  <si>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</si>
  <si>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</si>
  <si>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</si>
  <si>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</si>
  <si>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</si>
  <si>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</si>
  <si>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</si>
  <si>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</si>
  <si>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</si>
  <si>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</si>
  <si>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</si>
  <si>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</si>
  <si>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</si>
  <si>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</si>
  <si>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</si>
  <si>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</si>
  <si>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</si>
  <si>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</si>
  <si>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</si>
  <si>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</si>
  <si>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</si>
  <si>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</si>
  <si>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</si>
  <si>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</si>
  <si>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</si>
  <si>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</si>
  <si>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</si>
  <si>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</si>
  <si>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</si>
  <si>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</si>
  <si>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</si>
  <si>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</si>
  <si>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</si>
  <si>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</si>
  <si>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</si>
  <si>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</si>
  <si>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</si>
  <si>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</si>
  <si>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</si>
  <si>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</si>
  <si>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</si>
  <si>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</si>
  <si>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</si>
  <si>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</si>
  <si>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</si>
  <si>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</si>
  <si>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Celkem za</t>
  </si>
  <si>
    <t>SLEPÝ ROZPOČET</t>
  </si>
  <si>
    <t>Slepý rozpočet</t>
  </si>
  <si>
    <t>2018/12/07</t>
  </si>
  <si>
    <t>Adaptace kotelny na sklad zemědělských strojů</t>
  </si>
  <si>
    <t>SO - 05 -</t>
  </si>
  <si>
    <t>KLEMPÍŘSKÉ KONSTRUKCE</t>
  </si>
  <si>
    <t>05 - 01 -</t>
  </si>
  <si>
    <t>Klempířské konstrukce</t>
  </si>
  <si>
    <t>764</t>
  </si>
  <si>
    <t>Konstrukce klempířské</t>
  </si>
  <si>
    <t>764259411</t>
  </si>
  <si>
    <t>Kotlík kónický z pl. Pz pro trouby, D 100 mm</t>
  </si>
  <si>
    <t>kus</t>
  </si>
  <si>
    <t>Reaktivní nátěr:</t>
  </si>
  <si>
    <t>1x základní</t>
  </si>
  <si>
    <t>2x vrchní</t>
  </si>
  <si>
    <t>Barva dle investora.</t>
  </si>
  <si>
    <t>764430210</t>
  </si>
  <si>
    <t>Oplechování zdí z Pz plechu, rš 105 mm, tl. 0,63mm pozice K2</t>
  </si>
  <si>
    <t>m</t>
  </si>
  <si>
    <t>Popis:</t>
  </si>
  <si>
    <t>Dilatační lišta</t>
  </si>
  <si>
    <t>Okapnice a příponka z ploché oceli, rš 250/275 mm tl. 0,63 mm, z Pz plechu, pozice K2a</t>
  </si>
  <si>
    <t>Popis: oplechování u žlabu</t>
  </si>
  <si>
    <t>Okapnice Pz, rš 400 mm tl. 0,63 mm, pozice K7</t>
  </si>
  <si>
    <t>Popis: okapnice</t>
  </si>
  <si>
    <t>764430220</t>
  </si>
  <si>
    <t>Oplechování zdí z Pz plechu, rš 285 mm, tl. 0,63mm pozice K2</t>
  </si>
  <si>
    <t>Napojení přístřešků ke stěnám stávajícího objektu plechová krytina.</t>
  </si>
  <si>
    <t>764430230</t>
  </si>
  <si>
    <t>Oplechování zdí z Pz plechu, rš 380 mm, tl. 0,63mm pozice K1</t>
  </si>
  <si>
    <t>764430240</t>
  </si>
  <si>
    <t>Oplechování zdí z Pz plechu, rš 470 mm, tl. 0,63mm pozice K1a</t>
  </si>
  <si>
    <t>Oplechování u zdiva.</t>
  </si>
  <si>
    <t>Vrchní část izolační modifikovaný pár</t>
  </si>
  <si>
    <t>764454293</t>
  </si>
  <si>
    <t>Montáž kolena Pz kruhového pozice K6 a K7</t>
  </si>
  <si>
    <t>764351010</t>
  </si>
  <si>
    <t>Žlab z Pz plechu podokapní čtyřhranný, tl. 0,8 mm rš 885 mm</t>
  </si>
  <si>
    <t>Střešní žlab čtyřhranného tvaru-atyp a oplechováním na živičnou krytinu + čela.</t>
  </si>
  <si>
    <t>Komplet / doplňky = háky, čela, hrdel, atd.</t>
  </si>
  <si>
    <t>764352010</t>
  </si>
  <si>
    <t>Žlab z Pz plechu podokapní půlkruhový rš 330 mm, komplet</t>
  </si>
  <si>
    <t>764454010</t>
  </si>
  <si>
    <t>Odpadní trouby z Pz plechu kruhové průměru 100 mm</t>
  </si>
  <si>
    <t>764-0000-001</t>
  </si>
  <si>
    <t>Napojení střešního pláště ke stávajícím atikám živičná krytina, pozice K4a</t>
  </si>
  <si>
    <t>764-0000-002</t>
  </si>
  <si>
    <t>Napojení přístřešků ke stěnám stávajícího objektu pl. krytina, závětrná lišta, rš 290 mm, pozice K3</t>
  </si>
  <si>
    <t>764-0000-003</t>
  </si>
  <si>
    <t>Napojení střešního pláště ke stávajícím atikám živičná krytina, rš 340/365/105 mm, pozice K4</t>
  </si>
  <si>
    <t xml:space="preserve">Skladba: </t>
  </si>
  <si>
    <t>1. - oplechování atiky</t>
  </si>
  <si>
    <t>2. - oplechování</t>
  </si>
  <si>
    <t>3. - dilatační lišta</t>
  </si>
  <si>
    <t>55347424</t>
  </si>
  <si>
    <t>Koleno žlabu pozink. 100/45 st. pozice K6 a K7</t>
  </si>
  <si>
    <t>998764202</t>
  </si>
  <si>
    <t xml:space="preserve">Přesun hmot pro klempířské konstr., výšky do 12 m </t>
  </si>
  <si>
    <t>M99</t>
  </si>
  <si>
    <t>Ostatní práce "M"</t>
  </si>
  <si>
    <t>909      R00</t>
  </si>
  <si>
    <t xml:space="preserve">Hzs-nezmeritelne stavebni prace </t>
  </si>
  <si>
    <t>hod</t>
  </si>
  <si>
    <t>1) jiné neměřitelné práce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</si>
  <si>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</si>
  <si>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</si>
  <si>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</si>
  <si>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</si>
  <si>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</si>
  <si>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</si>
  <si>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</si>
  <si>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</si>
  <si>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Česká republika - Ústřední kontrolní a zkušební ús</t>
  </si>
  <si>
    <t>P-spektrum spol. s 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</si>
</sst>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0.0"/>
    <numFmt numFmtId="166" formatCode="#,##0\ &quot;Kč&quot;"/>
    <numFmt numFmtId="167" formatCode="#,##0.00000"/>
  </numFmts>
  <fonts count="20" x14ac:knownFonts="1"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28">
    <xf numFmtId="0" fontId="0" fillId="0" borderId="0" xfId="0"/>
    <xf numFmtId="0" fontId="1" fillId="0" borderId="1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/>
    </xf>
    <xf numFmtId="0" fontId="2" fillId="0" borderId="0" xfId="0" applyFont="1"/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2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2" fillId="2" borderId="8" xfId="0" applyNumberFormat="1" applyFont="1" applyFill="1" applyBorder="1"/>
    <xf numFmtId="0" fontId="3" fillId="2" borderId="9" xfId="0" applyFont="1" applyFill="1" applyBorder="1"/>
    <xf numFmtId="0" fontId="2" fillId="2" borderId="9" xfId="0" applyFont="1" applyFill="1" applyBorder="1"/>
    <xf numFmtId="0" fontId="2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2" fillId="0" borderId="0" xfId="0" applyFont="1" applyFill="1"/>
    <xf numFmtId="49" fontId="3" fillId="2" borderId="12" xfId="0" applyNumberFormat="1" applyFont="1" applyFill="1" applyBorder="1"/>
    <xf numFmtId="49" fontId="2" fillId="2" borderId="13" xfId="0" applyNumberFormat="1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2" fillId="0" borderId="0" xfId="0" applyNumberFormat="1" applyFont="1" applyBorder="1"/>
    <xf numFmtId="0" fontId="2" fillId="0" borderId="0" xfId="0" applyNumberFormat="1" applyFont="1"/>
    <xf numFmtId="0" fontId="4" fillId="0" borderId="16" xfId="0" applyFont="1" applyBorder="1" applyAlignment="1">
      <alignment horizontal="left"/>
    </xf>
    <xf numFmtId="0" fontId="2" fillId="0" borderId="0" xfId="0" applyFont="1" applyBorder="1"/>
    <xf numFmtId="0" fontId="4" fillId="0" borderId="10" xfId="0" applyFont="1" applyFill="1" applyBorder="1" applyAlignment="1"/>
    <xf numFmtId="0" fontId="4" fillId="0" borderId="16" xfId="0" applyFont="1" applyFill="1" applyBorder="1" applyAlignment="1"/>
    <xf numFmtId="0" fontId="2" fillId="0" borderId="0" xfId="0" applyFont="1" applyFill="1" applyBorder="1" applyAlignment="1"/>
    <xf numFmtId="0" fontId="4" fillId="0" borderId="10" xfId="0" applyFont="1" applyBorder="1" applyAlignment="1"/>
    <xf numFmtId="0" fontId="4" fillId="0" borderId="16" xfId="0" applyFont="1" applyBorder="1" applyAlignment="1"/>
    <xf numFmtId="3" fontId="2" fillId="0" borderId="0" xfId="0" applyNumberFormat="1" applyFon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2" fillId="2" borderId="22" xfId="0" applyFont="1" applyFill="1" applyBorder="1" applyAlignment="1">
      <alignment horizontal="centerContinuous"/>
    </xf>
    <xf numFmtId="0" fontId="2" fillId="0" borderId="24" xfId="0" applyFont="1" applyBorder="1"/>
    <xf numFmtId="0" fontId="2" fillId="0" borderId="25" xfId="0" applyFont="1" applyBorder="1"/>
    <xf numFmtId="3" fontId="2" fillId="0" borderId="6" xfId="0" applyNumberFormat="1" applyFont="1" applyBorder="1"/>
    <xf numFmtId="0" fontId="2" fillId="0" borderId="2" xfId="0" applyFont="1" applyBorder="1"/>
    <xf numFmtId="3" fontId="2" fillId="0" borderId="4" xfId="0" applyNumberFormat="1" applyFont="1" applyBorder="1"/>
    <xf numFmtId="0" fontId="2" fillId="0" borderId="3" xfId="0" applyFont="1" applyBorder="1"/>
    <xf numFmtId="3" fontId="2" fillId="0" borderId="9" xfId="0" applyNumberFormat="1" applyFont="1" applyBorder="1"/>
    <xf numFmtId="0" fontId="2" fillId="0" borderId="8" xfId="0" applyFont="1" applyBorder="1"/>
    <xf numFmtId="0" fontId="2" fillId="0" borderId="26" xfId="0" applyFont="1" applyBorder="1"/>
    <xf numFmtId="0" fontId="2" fillId="0" borderId="25" xfId="0" applyFont="1" applyBorder="1" applyAlignment="1">
      <alignment shrinkToFit="1"/>
    </xf>
    <xf numFmtId="0" fontId="2" fillId="0" borderId="27" xfId="0" applyFont="1" applyBorder="1"/>
    <xf numFmtId="0" fontId="2" fillId="0" borderId="12" xfId="0" applyFont="1" applyBorder="1"/>
    <xf numFmtId="0" fontId="2" fillId="0" borderId="28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3" fontId="2" fillId="0" borderId="30" xfId="0" applyNumberFormat="1" applyFont="1" applyBorder="1"/>
    <xf numFmtId="0" fontId="2" fillId="0" borderId="28" xfId="0" applyFont="1" applyBorder="1"/>
    <xf numFmtId="3" fontId="2" fillId="0" borderId="31" xfId="0" applyNumberFormat="1" applyFont="1" applyBorder="1"/>
    <xf numFmtId="0" fontId="2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2" fillId="0" borderId="1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/>
    <xf numFmtId="0" fontId="2" fillId="0" borderId="0" xfId="0" applyFont="1" applyFill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165" fontId="2" fillId="0" borderId="40" xfId="0" applyNumberFormat="1" applyFont="1" applyBorder="1" applyAlignment="1">
      <alignment horizontal="right"/>
    </xf>
    <xf numFmtId="0" fontId="2" fillId="0" borderId="40" xfId="0" applyFont="1" applyBorder="1"/>
    <xf numFmtId="166" fontId="2" fillId="0" borderId="15" xfId="0" applyNumberFormat="1" applyFont="1" applyBorder="1" applyAlignment="1">
      <alignment horizontal="right" indent="2"/>
    </xf>
    <xf numFmtId="166" fontId="2" fillId="0" borderId="16" xfId="0" applyNumberFormat="1" applyFont="1" applyBorder="1" applyAlignment="1">
      <alignment horizontal="right" indent="2"/>
    </xf>
    <xf numFmtId="0" fontId="2" fillId="0" borderId="9" xfId="0" applyFont="1" applyBorder="1"/>
    <xf numFmtId="165" fontId="2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6" fillId="0" borderId="0" xfId="0" applyFont="1"/>
    <xf numFmtId="0" fontId="2" fillId="0" borderId="0" xfId="0" applyFont="1" applyAlignment="1"/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 horizontal="left" wrapText="1"/>
    </xf>
    <xf numFmtId="0" fontId="2" fillId="0" borderId="43" xfId="1" applyFont="1" applyBorder="1" applyAlignment="1">
      <alignment horizontal="center"/>
    </xf>
    <xf numFmtId="0" fontId="2" fillId="0" borderId="44" xfId="1" applyFont="1" applyBorder="1" applyAlignment="1">
      <alignment horizontal="center"/>
    </xf>
    <xf numFmtId="0" fontId="3" fillId="0" borderId="45" xfId="1" applyFont="1" applyBorder="1"/>
    <xf numFmtId="0" fontId="2" fillId="0" borderId="45" xfId="1" applyFont="1" applyBorder="1"/>
    <xf numFmtId="0" fontId="2" fillId="0" borderId="45" xfId="1" applyFont="1" applyBorder="1" applyAlignment="1">
      <alignment horizontal="right"/>
    </xf>
    <xf numFmtId="0" fontId="2" fillId="0" borderId="46" xfId="1" applyFont="1" applyBorder="1"/>
    <xf numFmtId="0" fontId="2" fillId="0" borderId="45" xfId="0" applyNumberFormat="1" applyFont="1" applyBorder="1" applyAlignment="1">
      <alignment horizontal="left"/>
    </xf>
    <xf numFmtId="0" fontId="2" fillId="0" borderId="47" xfId="0" applyNumberFormat="1" applyFont="1" applyBorder="1"/>
    <xf numFmtId="0" fontId="2" fillId="0" borderId="48" xfId="1" applyFont="1" applyBorder="1" applyAlignment="1">
      <alignment horizontal="center"/>
    </xf>
    <xf numFmtId="0" fontId="2" fillId="0" borderId="49" xfId="1" applyFont="1" applyBorder="1" applyAlignment="1">
      <alignment horizontal="center"/>
    </xf>
    <xf numFmtId="0" fontId="3" fillId="0" borderId="50" xfId="1" applyFont="1" applyBorder="1"/>
    <xf numFmtId="0" fontId="2" fillId="0" borderId="50" xfId="1" applyFont="1" applyBorder="1"/>
    <xf numFmtId="0" fontId="2" fillId="0" borderId="50" xfId="1" applyFont="1" applyBorder="1" applyAlignment="1">
      <alignment horizontal="right"/>
    </xf>
    <xf numFmtId="0" fontId="2" fillId="0" borderId="51" xfId="1" applyFont="1" applyBorder="1" applyAlignment="1">
      <alignment horizontal="left"/>
    </xf>
    <xf numFmtId="0" fontId="2" fillId="0" borderId="50" xfId="1" applyFont="1" applyBorder="1" applyAlignment="1">
      <alignment horizontal="left"/>
    </xf>
    <xf numFmtId="0" fontId="2" fillId="0" borderId="52" xfId="1" applyFont="1" applyBorder="1" applyAlignment="1">
      <alignment horizontal="lef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2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3" fillId="0" borderId="0" xfId="0" applyFont="1"/>
    <xf numFmtId="3" fontId="1" fillId="0" borderId="0" xfId="0" applyNumberFormat="1" applyFont="1" applyAlignment="1">
      <alignment horizontal="centerContinuous"/>
    </xf>
    <xf numFmtId="0" fontId="2" fillId="2" borderId="33" xfId="0" applyFont="1" applyFill="1" applyBorder="1"/>
    <xf numFmtId="0" fontId="3" fillId="2" borderId="58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2" fillId="0" borderId="17" xfId="0" applyFont="1" applyBorder="1"/>
    <xf numFmtId="3" fontId="2" fillId="0" borderId="26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2" borderId="28" xfId="0" applyFont="1" applyFill="1" applyBorder="1"/>
    <xf numFmtId="0" fontId="3" fillId="2" borderId="31" xfId="0" applyFont="1" applyFill="1" applyBorder="1"/>
    <xf numFmtId="0" fontId="2" fillId="2" borderId="31" xfId="0" applyFont="1" applyFill="1" applyBorder="1"/>
    <xf numFmtId="4" fontId="2" fillId="2" borderId="42" xfId="0" applyNumberFormat="1" applyFont="1" applyFill="1" applyBorder="1"/>
    <xf numFmtId="4" fontId="2" fillId="2" borderId="28" xfId="0" applyNumberFormat="1" applyFont="1" applyFill="1" applyBorder="1"/>
    <xf numFmtId="4" fontId="2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4" fillId="0" borderId="0" xfId="0" applyNumberFormat="1" applyFont="1"/>
    <xf numFmtId="4" fontId="4" fillId="0" borderId="0" xfId="0" applyNumberFormat="1" applyFont="1"/>
    <xf numFmtId="4" fontId="2" fillId="0" borderId="0" xfId="0" applyNumberFormat="1" applyFont="1"/>
    <xf numFmtId="0" fontId="9" fillId="0" borderId="0" xfId="1" applyFont="1" applyAlignment="1">
      <alignment horizontal="center"/>
    </xf>
    <xf numFmtId="0" fontId="2" fillId="0" borderId="0" xfId="1" applyFont="1"/>
    <xf numFmtId="0" fontId="10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1" fillId="0" borderId="0" xfId="1" applyFont="1" applyAlignment="1">
      <alignment horizontal="right"/>
    </xf>
    <xf numFmtId="0" fontId="4" fillId="0" borderId="46" xfId="1" applyFont="1" applyBorder="1" applyAlignment="1">
      <alignment horizontal="right"/>
    </xf>
    <xf numFmtId="0" fontId="2" fillId="0" borderId="45" xfId="1" applyFont="1" applyBorder="1" applyAlignment="1">
      <alignment horizontal="left"/>
    </xf>
    <xf numFmtId="0" fontId="2" fillId="0" borderId="47" xfId="1" applyFont="1" applyBorder="1"/>
    <xf numFmtId="49" fontId="2" fillId="0" borderId="48" xfId="1" applyNumberFormat="1" applyFont="1" applyBorder="1" applyAlignment="1">
      <alignment horizontal="center"/>
    </xf>
    <xf numFmtId="0" fontId="2" fillId="0" borderId="51" xfId="1" applyFont="1" applyBorder="1" applyAlignment="1">
      <alignment horizontal="center" shrinkToFit="1"/>
    </xf>
    <xf numFmtId="0" fontId="2" fillId="0" borderId="50" xfId="1" applyFont="1" applyBorder="1" applyAlignment="1">
      <alignment horizontal="center" shrinkToFit="1"/>
    </xf>
    <xf numFmtId="0" fontId="2" fillId="0" borderId="52" xfId="1" applyFont="1" applyBorder="1" applyAlignment="1">
      <alignment horizontal="center" shrinkToFit="1"/>
    </xf>
    <xf numFmtId="0" fontId="4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/>
    <xf numFmtId="49" fontId="4" fillId="2" borderId="10" xfId="1" applyNumberFormat="1" applyFont="1" applyFill="1" applyBorder="1"/>
    <xf numFmtId="0" fontId="4" fillId="2" borderId="8" xfId="1" applyFont="1" applyFill="1" applyBorder="1" applyAlignment="1">
      <alignment horizontal="center"/>
    </xf>
    <xf numFmtId="0" fontId="4" fillId="2" borderId="8" xfId="1" applyNumberFormat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wrapText="1"/>
    </xf>
    <xf numFmtId="0" fontId="3" fillId="0" borderId="56" xfId="1" applyFont="1" applyBorder="1" applyAlignment="1">
      <alignment horizontal="center"/>
    </xf>
    <xf numFmtId="49" fontId="3" fillId="0" borderId="56" xfId="1" applyNumberFormat="1" applyFont="1" applyBorder="1" applyAlignment="1">
      <alignment horizontal="left"/>
    </xf>
    <xf numFmtId="0" fontId="3" fillId="0" borderId="15" xfId="1" applyFont="1" applyBorder="1"/>
    <xf numFmtId="0" fontId="2" fillId="0" borderId="9" xfId="1" applyFont="1" applyBorder="1" applyAlignment="1">
      <alignment horizontal="center"/>
    </xf>
    <xf numFmtId="0" fontId="2" fillId="0" borderId="9" xfId="1" applyNumberFormat="1" applyFont="1" applyBorder="1" applyAlignment="1">
      <alignment horizontal="right"/>
    </xf>
    <xf numFmtId="0" fontId="2" fillId="0" borderId="9" xfId="1" applyNumberFormat="1" applyFont="1" applyBorder="1"/>
    <xf numFmtId="0" fontId="7" fillId="0" borderId="9" xfId="1" applyNumberFormat="1" applyFont="1" applyBorder="1"/>
    <xf numFmtId="0" fontId="7" fillId="0" borderId="8" xfId="1" applyNumberFormat="1" applyFont="1" applyBorder="1"/>
    <xf numFmtId="0" fontId="12" fillId="0" borderId="0" xfId="1" applyFont="1"/>
    <xf numFmtId="0" fontId="7" fillId="0" borderId="59" xfId="1" applyFont="1" applyBorder="1" applyAlignment="1">
      <alignment horizontal="center" vertical="top"/>
    </xf>
    <xf numFmtId="49" fontId="7" fillId="0" borderId="59" xfId="1" applyNumberFormat="1" applyFont="1" applyBorder="1" applyAlignment="1">
      <alignment horizontal="left" vertical="top"/>
    </xf>
    <xf numFmtId="0" fontId="7" fillId="0" borderId="59" xfId="1" applyFont="1" applyBorder="1" applyAlignment="1">
      <alignment vertical="top" wrapText="1"/>
    </xf>
    <xf numFmtId="49" fontId="7" fillId="0" borderId="59" xfId="1" applyNumberFormat="1" applyFont="1" applyBorder="1" applyAlignment="1">
      <alignment horizontal="center" shrinkToFit="1"/>
    </xf>
    <xf numFmtId="4" fontId="7" fillId="0" borderId="59" xfId="1" applyNumberFormat="1" applyFont="1" applyBorder="1" applyAlignment="1">
      <alignment horizontal="right"/>
    </xf>
    <xf numFmtId="4" fontId="7" fillId="0" borderId="59" xfId="1" applyNumberFormat="1" applyFont="1" applyBorder="1"/>
    <xf numFmtId="167" fontId="7" fillId="0" borderId="59" xfId="1" applyNumberFormat="1" applyFont="1" applyBorder="1"/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13" fillId="3" borderId="34" xfId="1" applyNumberFormat="1" applyFont="1" applyFill="1" applyBorder="1" applyAlignment="1">
      <alignment horizontal="left" wrapText="1" indent="1"/>
    </xf>
    <xf numFmtId="0" fontId="14" fillId="0" borderId="0" xfId="0" applyNumberFormat="1" applyFont="1"/>
    <xf numFmtId="0" fontId="14" fillId="0" borderId="13" xfId="0" applyNumberFormat="1" applyFont="1" applyBorder="1"/>
    <xf numFmtId="0" fontId="7" fillId="0" borderId="56" xfId="1" applyFont="1" applyBorder="1"/>
    <xf numFmtId="0" fontId="15" fillId="0" borderId="0" xfId="1" applyFont="1" applyAlignment="1">
      <alignment wrapText="1"/>
    </xf>
    <xf numFmtId="0" fontId="2" fillId="0" borderId="0" xfId="1" applyFont="1" applyBorder="1"/>
    <xf numFmtId="0" fontId="2" fillId="2" borderId="10" xfId="1" applyFont="1" applyFill="1" applyBorder="1" applyAlignment="1">
      <alignment horizontal="center"/>
    </xf>
    <xf numFmtId="49" fontId="16" fillId="2" borderId="10" xfId="1" applyNumberFormat="1" applyFont="1" applyFill="1" applyBorder="1" applyAlignment="1">
      <alignment horizontal="left"/>
    </xf>
    <xf numFmtId="0" fontId="16" fillId="2" borderId="15" xfId="1" applyFont="1" applyFill="1" applyBorder="1"/>
    <xf numFmtId="0" fontId="2" fillId="2" borderId="9" xfId="1" applyFont="1" applyFill="1" applyBorder="1" applyAlignment="1">
      <alignment horizontal="center"/>
    </xf>
    <xf numFmtId="4" fontId="2" fillId="2" borderId="9" xfId="1" applyNumberFormat="1" applyFont="1" applyFill="1" applyBorder="1" applyAlignment="1">
      <alignment horizontal="right"/>
    </xf>
    <xf numFmtId="4" fontId="2" fillId="2" borderId="8" xfId="1" applyNumberFormat="1" applyFont="1" applyFill="1" applyBorder="1" applyAlignment="1">
      <alignment horizontal="right"/>
    </xf>
    <xf numFmtId="4" fontId="3" fillId="2" borderId="10" xfId="1" applyNumberFormat="1" applyFont="1" applyFill="1" applyBorder="1"/>
    <xf numFmtId="0" fontId="17" fillId="2" borderId="10" xfId="1" applyFont="1" applyFill="1" applyBorder="1"/>
    <xf numFmtId="167" fontId="17" fillId="2" borderId="10" xfId="1" applyNumberFormat="1" applyFont="1" applyFill="1" applyBorder="1"/>
    <xf numFmtId="3" fontId="2" fillId="0" borderId="0" xfId="1" applyNumberFormat="1" applyFont="1"/>
    <xf numFmtId="0" fontId="18" fillId="0" borderId="0" xfId="1" applyFont="1" applyAlignment="1"/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2" fillId="0" borderId="0" xfId="1" applyFont="1" applyBorder="1" applyAlignment="1">
      <alignment horizontal="right"/>
    </xf>
    <xf numFmtId="49" fontId="4" fillId="0" borderId="12" xfId="0" applyNumberFormat="1" applyFont="1" applyBorder="1"/>
    <xf numFmtId="3" fontId="2" fillId="0" borderId="13" xfId="0" applyNumberFormat="1" applyFont="1" applyBorder="1"/>
    <xf numFmtId="3" fontId="2" fillId="0" borderId="56" xfId="0" applyNumberFormat="1" applyFont="1" applyBorder="1"/>
    <xf numFmtId="3" fontId="2" fillId="0" borderId="57" xfId="0" applyNumberFormat="1" applyFont="1" applyBorder="1"/>
  </cellXfs>
  <cellStyles count="2">
    <cellStyle name="Normální" xfId="0" builtinId="0"/>
    <cellStyle name="normální_POL.XLS" xfId="1" xr:uid="{F6BEBB85-02DA-470E-A90A-3A68420715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1DA0D-0AE3-458B-8180-7A993CFAB843}">
  <sheetPr codeName="List21"/>
  <dimension ref="A1:BE55"/>
  <sheetViews>
    <sheetView tabSelected="1" topLeftCell="A2" workbookViewId="0"/>
  </sheetViews>
  <sheetFormatPr defaultRowHeight="12.75" x14ac:dyDescent="0.2"/>
  <cols>
    <col min="1" max="1" width="2" style="3" customWidth="1"/>
    <col min="2" max="2" width="15" style="3" customWidth="1"/>
    <col min="3" max="3" width="15.85546875" style="3" customWidth="1"/>
    <col min="4" max="4" width="14.5703125" style="3" customWidth="1"/>
    <col min="5" max="5" width="13.5703125" style="3" customWidth="1"/>
    <col min="6" max="6" width="16.5703125" style="3" customWidth="1"/>
    <col min="7" max="7" width="15.28515625" style="3" customWidth="1"/>
    <col min="8" max="256" width="9.140625" style="3"/>
    <col min="257" max="257" width="2" style="3" customWidth="1"/>
    <col min="258" max="258" width="15" style="3" customWidth="1"/>
    <col min="259" max="259" width="15.85546875" style="3" customWidth="1"/>
    <col min="260" max="260" width="14.5703125" style="3" customWidth="1"/>
    <col min="261" max="261" width="13.5703125" style="3" customWidth="1"/>
    <col min="262" max="262" width="16.5703125" style="3" customWidth="1"/>
    <col min="263" max="263" width="15.28515625" style="3" customWidth="1"/>
    <col min="264" max="512" width="9.140625" style="3"/>
    <col min="513" max="513" width="2" style="3" customWidth="1"/>
    <col min="514" max="514" width="15" style="3" customWidth="1"/>
    <col min="515" max="515" width="15.85546875" style="3" customWidth="1"/>
    <col min="516" max="516" width="14.5703125" style="3" customWidth="1"/>
    <col min="517" max="517" width="13.5703125" style="3" customWidth="1"/>
    <col min="518" max="518" width="16.5703125" style="3" customWidth="1"/>
    <col min="519" max="519" width="15.28515625" style="3" customWidth="1"/>
    <col min="520" max="768" width="9.140625" style="3"/>
    <col min="769" max="769" width="2" style="3" customWidth="1"/>
    <col min="770" max="770" width="15" style="3" customWidth="1"/>
    <col min="771" max="771" width="15.85546875" style="3" customWidth="1"/>
    <col min="772" max="772" width="14.5703125" style="3" customWidth="1"/>
    <col min="773" max="773" width="13.5703125" style="3" customWidth="1"/>
    <col min="774" max="774" width="16.5703125" style="3" customWidth="1"/>
    <col min="775" max="775" width="15.28515625" style="3" customWidth="1"/>
    <col min="776" max="1024" width="9.140625" style="3"/>
    <col min="1025" max="1025" width="2" style="3" customWidth="1"/>
    <col min="1026" max="1026" width="15" style="3" customWidth="1"/>
    <col min="1027" max="1027" width="15.85546875" style="3" customWidth="1"/>
    <col min="1028" max="1028" width="14.5703125" style="3" customWidth="1"/>
    <col min="1029" max="1029" width="13.5703125" style="3" customWidth="1"/>
    <col min="1030" max="1030" width="16.5703125" style="3" customWidth="1"/>
    <col min="1031" max="1031" width="15.28515625" style="3" customWidth="1"/>
    <col min="1032" max="1280" width="9.140625" style="3"/>
    <col min="1281" max="1281" width="2" style="3" customWidth="1"/>
    <col min="1282" max="1282" width="15" style="3" customWidth="1"/>
    <col min="1283" max="1283" width="15.85546875" style="3" customWidth="1"/>
    <col min="1284" max="1284" width="14.5703125" style="3" customWidth="1"/>
    <col min="1285" max="1285" width="13.5703125" style="3" customWidth="1"/>
    <col min="1286" max="1286" width="16.5703125" style="3" customWidth="1"/>
    <col min="1287" max="1287" width="15.28515625" style="3" customWidth="1"/>
    <col min="1288" max="1536" width="9.140625" style="3"/>
    <col min="1537" max="1537" width="2" style="3" customWidth="1"/>
    <col min="1538" max="1538" width="15" style="3" customWidth="1"/>
    <col min="1539" max="1539" width="15.85546875" style="3" customWidth="1"/>
    <col min="1540" max="1540" width="14.5703125" style="3" customWidth="1"/>
    <col min="1541" max="1541" width="13.5703125" style="3" customWidth="1"/>
    <col min="1542" max="1542" width="16.5703125" style="3" customWidth="1"/>
    <col min="1543" max="1543" width="15.28515625" style="3" customWidth="1"/>
    <col min="1544" max="1792" width="9.140625" style="3"/>
    <col min="1793" max="1793" width="2" style="3" customWidth="1"/>
    <col min="1794" max="1794" width="15" style="3" customWidth="1"/>
    <col min="1795" max="1795" width="15.85546875" style="3" customWidth="1"/>
    <col min="1796" max="1796" width="14.5703125" style="3" customWidth="1"/>
    <col min="1797" max="1797" width="13.5703125" style="3" customWidth="1"/>
    <col min="1798" max="1798" width="16.5703125" style="3" customWidth="1"/>
    <col min="1799" max="1799" width="15.28515625" style="3" customWidth="1"/>
    <col min="1800" max="2048" width="9.140625" style="3"/>
    <col min="2049" max="2049" width="2" style="3" customWidth="1"/>
    <col min="2050" max="2050" width="15" style="3" customWidth="1"/>
    <col min="2051" max="2051" width="15.85546875" style="3" customWidth="1"/>
    <col min="2052" max="2052" width="14.5703125" style="3" customWidth="1"/>
    <col min="2053" max="2053" width="13.5703125" style="3" customWidth="1"/>
    <col min="2054" max="2054" width="16.5703125" style="3" customWidth="1"/>
    <col min="2055" max="2055" width="15.28515625" style="3" customWidth="1"/>
    <col min="2056" max="2304" width="9.140625" style="3"/>
    <col min="2305" max="2305" width="2" style="3" customWidth="1"/>
    <col min="2306" max="2306" width="15" style="3" customWidth="1"/>
    <col min="2307" max="2307" width="15.85546875" style="3" customWidth="1"/>
    <col min="2308" max="2308" width="14.5703125" style="3" customWidth="1"/>
    <col min="2309" max="2309" width="13.5703125" style="3" customWidth="1"/>
    <col min="2310" max="2310" width="16.5703125" style="3" customWidth="1"/>
    <col min="2311" max="2311" width="15.28515625" style="3" customWidth="1"/>
    <col min="2312" max="2560" width="9.140625" style="3"/>
    <col min="2561" max="2561" width="2" style="3" customWidth="1"/>
    <col min="2562" max="2562" width="15" style="3" customWidth="1"/>
    <col min="2563" max="2563" width="15.85546875" style="3" customWidth="1"/>
    <col min="2564" max="2564" width="14.5703125" style="3" customWidth="1"/>
    <col min="2565" max="2565" width="13.5703125" style="3" customWidth="1"/>
    <col min="2566" max="2566" width="16.5703125" style="3" customWidth="1"/>
    <col min="2567" max="2567" width="15.28515625" style="3" customWidth="1"/>
    <col min="2568" max="2816" width="9.140625" style="3"/>
    <col min="2817" max="2817" width="2" style="3" customWidth="1"/>
    <col min="2818" max="2818" width="15" style="3" customWidth="1"/>
    <col min="2819" max="2819" width="15.85546875" style="3" customWidth="1"/>
    <col min="2820" max="2820" width="14.5703125" style="3" customWidth="1"/>
    <col min="2821" max="2821" width="13.5703125" style="3" customWidth="1"/>
    <col min="2822" max="2822" width="16.5703125" style="3" customWidth="1"/>
    <col min="2823" max="2823" width="15.28515625" style="3" customWidth="1"/>
    <col min="2824" max="3072" width="9.140625" style="3"/>
    <col min="3073" max="3073" width="2" style="3" customWidth="1"/>
    <col min="3074" max="3074" width="15" style="3" customWidth="1"/>
    <col min="3075" max="3075" width="15.85546875" style="3" customWidth="1"/>
    <col min="3076" max="3076" width="14.5703125" style="3" customWidth="1"/>
    <col min="3077" max="3077" width="13.5703125" style="3" customWidth="1"/>
    <col min="3078" max="3078" width="16.5703125" style="3" customWidth="1"/>
    <col min="3079" max="3079" width="15.28515625" style="3" customWidth="1"/>
    <col min="3080" max="3328" width="9.140625" style="3"/>
    <col min="3329" max="3329" width="2" style="3" customWidth="1"/>
    <col min="3330" max="3330" width="15" style="3" customWidth="1"/>
    <col min="3331" max="3331" width="15.85546875" style="3" customWidth="1"/>
    <col min="3332" max="3332" width="14.5703125" style="3" customWidth="1"/>
    <col min="3333" max="3333" width="13.5703125" style="3" customWidth="1"/>
    <col min="3334" max="3334" width="16.5703125" style="3" customWidth="1"/>
    <col min="3335" max="3335" width="15.28515625" style="3" customWidth="1"/>
    <col min="3336" max="3584" width="9.140625" style="3"/>
    <col min="3585" max="3585" width="2" style="3" customWidth="1"/>
    <col min="3586" max="3586" width="15" style="3" customWidth="1"/>
    <col min="3587" max="3587" width="15.85546875" style="3" customWidth="1"/>
    <col min="3588" max="3588" width="14.5703125" style="3" customWidth="1"/>
    <col min="3589" max="3589" width="13.5703125" style="3" customWidth="1"/>
    <col min="3590" max="3590" width="16.5703125" style="3" customWidth="1"/>
    <col min="3591" max="3591" width="15.28515625" style="3" customWidth="1"/>
    <col min="3592" max="3840" width="9.140625" style="3"/>
    <col min="3841" max="3841" width="2" style="3" customWidth="1"/>
    <col min="3842" max="3842" width="15" style="3" customWidth="1"/>
    <col min="3843" max="3843" width="15.85546875" style="3" customWidth="1"/>
    <col min="3844" max="3844" width="14.5703125" style="3" customWidth="1"/>
    <col min="3845" max="3845" width="13.5703125" style="3" customWidth="1"/>
    <col min="3846" max="3846" width="16.5703125" style="3" customWidth="1"/>
    <col min="3847" max="3847" width="15.28515625" style="3" customWidth="1"/>
    <col min="3848" max="4096" width="9.140625" style="3"/>
    <col min="4097" max="4097" width="2" style="3" customWidth="1"/>
    <col min="4098" max="4098" width="15" style="3" customWidth="1"/>
    <col min="4099" max="4099" width="15.85546875" style="3" customWidth="1"/>
    <col min="4100" max="4100" width="14.5703125" style="3" customWidth="1"/>
    <col min="4101" max="4101" width="13.5703125" style="3" customWidth="1"/>
    <col min="4102" max="4102" width="16.5703125" style="3" customWidth="1"/>
    <col min="4103" max="4103" width="15.28515625" style="3" customWidth="1"/>
    <col min="4104" max="4352" width="9.140625" style="3"/>
    <col min="4353" max="4353" width="2" style="3" customWidth="1"/>
    <col min="4354" max="4354" width="15" style="3" customWidth="1"/>
    <col min="4355" max="4355" width="15.85546875" style="3" customWidth="1"/>
    <col min="4356" max="4356" width="14.5703125" style="3" customWidth="1"/>
    <col min="4357" max="4357" width="13.5703125" style="3" customWidth="1"/>
    <col min="4358" max="4358" width="16.5703125" style="3" customWidth="1"/>
    <col min="4359" max="4359" width="15.28515625" style="3" customWidth="1"/>
    <col min="4360" max="4608" width="9.140625" style="3"/>
    <col min="4609" max="4609" width="2" style="3" customWidth="1"/>
    <col min="4610" max="4610" width="15" style="3" customWidth="1"/>
    <col min="4611" max="4611" width="15.85546875" style="3" customWidth="1"/>
    <col min="4612" max="4612" width="14.5703125" style="3" customWidth="1"/>
    <col min="4613" max="4613" width="13.5703125" style="3" customWidth="1"/>
    <col min="4614" max="4614" width="16.5703125" style="3" customWidth="1"/>
    <col min="4615" max="4615" width="15.28515625" style="3" customWidth="1"/>
    <col min="4616" max="4864" width="9.140625" style="3"/>
    <col min="4865" max="4865" width="2" style="3" customWidth="1"/>
    <col min="4866" max="4866" width="15" style="3" customWidth="1"/>
    <col min="4867" max="4867" width="15.85546875" style="3" customWidth="1"/>
    <col min="4868" max="4868" width="14.5703125" style="3" customWidth="1"/>
    <col min="4869" max="4869" width="13.5703125" style="3" customWidth="1"/>
    <col min="4870" max="4870" width="16.5703125" style="3" customWidth="1"/>
    <col min="4871" max="4871" width="15.28515625" style="3" customWidth="1"/>
    <col min="4872" max="5120" width="9.140625" style="3"/>
    <col min="5121" max="5121" width="2" style="3" customWidth="1"/>
    <col min="5122" max="5122" width="15" style="3" customWidth="1"/>
    <col min="5123" max="5123" width="15.85546875" style="3" customWidth="1"/>
    <col min="5124" max="5124" width="14.5703125" style="3" customWidth="1"/>
    <col min="5125" max="5125" width="13.5703125" style="3" customWidth="1"/>
    <col min="5126" max="5126" width="16.5703125" style="3" customWidth="1"/>
    <col min="5127" max="5127" width="15.28515625" style="3" customWidth="1"/>
    <col min="5128" max="5376" width="9.140625" style="3"/>
    <col min="5377" max="5377" width="2" style="3" customWidth="1"/>
    <col min="5378" max="5378" width="15" style="3" customWidth="1"/>
    <col min="5379" max="5379" width="15.85546875" style="3" customWidth="1"/>
    <col min="5380" max="5380" width="14.5703125" style="3" customWidth="1"/>
    <col min="5381" max="5381" width="13.5703125" style="3" customWidth="1"/>
    <col min="5382" max="5382" width="16.5703125" style="3" customWidth="1"/>
    <col min="5383" max="5383" width="15.28515625" style="3" customWidth="1"/>
    <col min="5384" max="5632" width="9.140625" style="3"/>
    <col min="5633" max="5633" width="2" style="3" customWidth="1"/>
    <col min="5634" max="5634" width="15" style="3" customWidth="1"/>
    <col min="5635" max="5635" width="15.85546875" style="3" customWidth="1"/>
    <col min="5636" max="5636" width="14.5703125" style="3" customWidth="1"/>
    <col min="5637" max="5637" width="13.5703125" style="3" customWidth="1"/>
    <col min="5638" max="5638" width="16.5703125" style="3" customWidth="1"/>
    <col min="5639" max="5639" width="15.28515625" style="3" customWidth="1"/>
    <col min="5640" max="5888" width="9.140625" style="3"/>
    <col min="5889" max="5889" width="2" style="3" customWidth="1"/>
    <col min="5890" max="5890" width="15" style="3" customWidth="1"/>
    <col min="5891" max="5891" width="15.85546875" style="3" customWidth="1"/>
    <col min="5892" max="5892" width="14.5703125" style="3" customWidth="1"/>
    <col min="5893" max="5893" width="13.5703125" style="3" customWidth="1"/>
    <col min="5894" max="5894" width="16.5703125" style="3" customWidth="1"/>
    <col min="5895" max="5895" width="15.28515625" style="3" customWidth="1"/>
    <col min="5896" max="6144" width="9.140625" style="3"/>
    <col min="6145" max="6145" width="2" style="3" customWidth="1"/>
    <col min="6146" max="6146" width="15" style="3" customWidth="1"/>
    <col min="6147" max="6147" width="15.85546875" style="3" customWidth="1"/>
    <col min="6148" max="6148" width="14.5703125" style="3" customWidth="1"/>
    <col min="6149" max="6149" width="13.5703125" style="3" customWidth="1"/>
    <col min="6150" max="6150" width="16.5703125" style="3" customWidth="1"/>
    <col min="6151" max="6151" width="15.28515625" style="3" customWidth="1"/>
    <col min="6152" max="6400" width="9.140625" style="3"/>
    <col min="6401" max="6401" width="2" style="3" customWidth="1"/>
    <col min="6402" max="6402" width="15" style="3" customWidth="1"/>
    <col min="6403" max="6403" width="15.85546875" style="3" customWidth="1"/>
    <col min="6404" max="6404" width="14.5703125" style="3" customWidth="1"/>
    <col min="6405" max="6405" width="13.5703125" style="3" customWidth="1"/>
    <col min="6406" max="6406" width="16.5703125" style="3" customWidth="1"/>
    <col min="6407" max="6407" width="15.28515625" style="3" customWidth="1"/>
    <col min="6408" max="6656" width="9.140625" style="3"/>
    <col min="6657" max="6657" width="2" style="3" customWidth="1"/>
    <col min="6658" max="6658" width="15" style="3" customWidth="1"/>
    <col min="6659" max="6659" width="15.85546875" style="3" customWidth="1"/>
    <col min="6660" max="6660" width="14.5703125" style="3" customWidth="1"/>
    <col min="6661" max="6661" width="13.5703125" style="3" customWidth="1"/>
    <col min="6662" max="6662" width="16.5703125" style="3" customWidth="1"/>
    <col min="6663" max="6663" width="15.28515625" style="3" customWidth="1"/>
    <col min="6664" max="6912" width="9.140625" style="3"/>
    <col min="6913" max="6913" width="2" style="3" customWidth="1"/>
    <col min="6914" max="6914" width="15" style="3" customWidth="1"/>
    <col min="6915" max="6915" width="15.85546875" style="3" customWidth="1"/>
    <col min="6916" max="6916" width="14.5703125" style="3" customWidth="1"/>
    <col min="6917" max="6917" width="13.5703125" style="3" customWidth="1"/>
    <col min="6918" max="6918" width="16.5703125" style="3" customWidth="1"/>
    <col min="6919" max="6919" width="15.28515625" style="3" customWidth="1"/>
    <col min="6920" max="7168" width="9.140625" style="3"/>
    <col min="7169" max="7169" width="2" style="3" customWidth="1"/>
    <col min="7170" max="7170" width="15" style="3" customWidth="1"/>
    <col min="7171" max="7171" width="15.85546875" style="3" customWidth="1"/>
    <col min="7172" max="7172" width="14.5703125" style="3" customWidth="1"/>
    <col min="7173" max="7173" width="13.5703125" style="3" customWidth="1"/>
    <col min="7174" max="7174" width="16.5703125" style="3" customWidth="1"/>
    <col min="7175" max="7175" width="15.28515625" style="3" customWidth="1"/>
    <col min="7176" max="7424" width="9.140625" style="3"/>
    <col min="7425" max="7425" width="2" style="3" customWidth="1"/>
    <col min="7426" max="7426" width="15" style="3" customWidth="1"/>
    <col min="7427" max="7427" width="15.85546875" style="3" customWidth="1"/>
    <col min="7428" max="7428" width="14.5703125" style="3" customWidth="1"/>
    <col min="7429" max="7429" width="13.5703125" style="3" customWidth="1"/>
    <col min="7430" max="7430" width="16.5703125" style="3" customWidth="1"/>
    <col min="7431" max="7431" width="15.28515625" style="3" customWidth="1"/>
    <col min="7432" max="7680" width="9.140625" style="3"/>
    <col min="7681" max="7681" width="2" style="3" customWidth="1"/>
    <col min="7682" max="7682" width="15" style="3" customWidth="1"/>
    <col min="7683" max="7683" width="15.85546875" style="3" customWidth="1"/>
    <col min="7684" max="7684" width="14.5703125" style="3" customWidth="1"/>
    <col min="7685" max="7685" width="13.5703125" style="3" customWidth="1"/>
    <col min="7686" max="7686" width="16.5703125" style="3" customWidth="1"/>
    <col min="7687" max="7687" width="15.28515625" style="3" customWidth="1"/>
    <col min="7688" max="7936" width="9.140625" style="3"/>
    <col min="7937" max="7937" width="2" style="3" customWidth="1"/>
    <col min="7938" max="7938" width="15" style="3" customWidth="1"/>
    <col min="7939" max="7939" width="15.85546875" style="3" customWidth="1"/>
    <col min="7940" max="7940" width="14.5703125" style="3" customWidth="1"/>
    <col min="7941" max="7941" width="13.5703125" style="3" customWidth="1"/>
    <col min="7942" max="7942" width="16.5703125" style="3" customWidth="1"/>
    <col min="7943" max="7943" width="15.28515625" style="3" customWidth="1"/>
    <col min="7944" max="8192" width="9.140625" style="3"/>
    <col min="8193" max="8193" width="2" style="3" customWidth="1"/>
    <col min="8194" max="8194" width="15" style="3" customWidth="1"/>
    <col min="8195" max="8195" width="15.85546875" style="3" customWidth="1"/>
    <col min="8196" max="8196" width="14.5703125" style="3" customWidth="1"/>
    <col min="8197" max="8197" width="13.5703125" style="3" customWidth="1"/>
    <col min="8198" max="8198" width="16.5703125" style="3" customWidth="1"/>
    <col min="8199" max="8199" width="15.28515625" style="3" customWidth="1"/>
    <col min="8200" max="8448" width="9.140625" style="3"/>
    <col min="8449" max="8449" width="2" style="3" customWidth="1"/>
    <col min="8450" max="8450" width="15" style="3" customWidth="1"/>
    <col min="8451" max="8451" width="15.85546875" style="3" customWidth="1"/>
    <col min="8452" max="8452" width="14.5703125" style="3" customWidth="1"/>
    <col min="8453" max="8453" width="13.5703125" style="3" customWidth="1"/>
    <col min="8454" max="8454" width="16.5703125" style="3" customWidth="1"/>
    <col min="8455" max="8455" width="15.28515625" style="3" customWidth="1"/>
    <col min="8456" max="8704" width="9.140625" style="3"/>
    <col min="8705" max="8705" width="2" style="3" customWidth="1"/>
    <col min="8706" max="8706" width="15" style="3" customWidth="1"/>
    <col min="8707" max="8707" width="15.85546875" style="3" customWidth="1"/>
    <col min="8708" max="8708" width="14.5703125" style="3" customWidth="1"/>
    <col min="8709" max="8709" width="13.5703125" style="3" customWidth="1"/>
    <col min="8710" max="8710" width="16.5703125" style="3" customWidth="1"/>
    <col min="8711" max="8711" width="15.28515625" style="3" customWidth="1"/>
    <col min="8712" max="8960" width="9.140625" style="3"/>
    <col min="8961" max="8961" width="2" style="3" customWidth="1"/>
    <col min="8962" max="8962" width="15" style="3" customWidth="1"/>
    <col min="8963" max="8963" width="15.85546875" style="3" customWidth="1"/>
    <col min="8964" max="8964" width="14.5703125" style="3" customWidth="1"/>
    <col min="8965" max="8965" width="13.5703125" style="3" customWidth="1"/>
    <col min="8966" max="8966" width="16.5703125" style="3" customWidth="1"/>
    <col min="8967" max="8967" width="15.28515625" style="3" customWidth="1"/>
    <col min="8968" max="9216" width="9.140625" style="3"/>
    <col min="9217" max="9217" width="2" style="3" customWidth="1"/>
    <col min="9218" max="9218" width="15" style="3" customWidth="1"/>
    <col min="9219" max="9219" width="15.85546875" style="3" customWidth="1"/>
    <col min="9220" max="9220" width="14.5703125" style="3" customWidth="1"/>
    <col min="9221" max="9221" width="13.5703125" style="3" customWidth="1"/>
    <col min="9222" max="9222" width="16.5703125" style="3" customWidth="1"/>
    <col min="9223" max="9223" width="15.28515625" style="3" customWidth="1"/>
    <col min="9224" max="9472" width="9.140625" style="3"/>
    <col min="9473" max="9473" width="2" style="3" customWidth="1"/>
    <col min="9474" max="9474" width="15" style="3" customWidth="1"/>
    <col min="9475" max="9475" width="15.85546875" style="3" customWidth="1"/>
    <col min="9476" max="9476" width="14.5703125" style="3" customWidth="1"/>
    <col min="9477" max="9477" width="13.5703125" style="3" customWidth="1"/>
    <col min="9478" max="9478" width="16.5703125" style="3" customWidth="1"/>
    <col min="9479" max="9479" width="15.28515625" style="3" customWidth="1"/>
    <col min="9480" max="9728" width="9.140625" style="3"/>
    <col min="9729" max="9729" width="2" style="3" customWidth="1"/>
    <col min="9730" max="9730" width="15" style="3" customWidth="1"/>
    <col min="9731" max="9731" width="15.85546875" style="3" customWidth="1"/>
    <col min="9732" max="9732" width="14.5703125" style="3" customWidth="1"/>
    <col min="9733" max="9733" width="13.5703125" style="3" customWidth="1"/>
    <col min="9734" max="9734" width="16.5703125" style="3" customWidth="1"/>
    <col min="9735" max="9735" width="15.28515625" style="3" customWidth="1"/>
    <col min="9736" max="9984" width="9.140625" style="3"/>
    <col min="9985" max="9985" width="2" style="3" customWidth="1"/>
    <col min="9986" max="9986" width="15" style="3" customWidth="1"/>
    <col min="9987" max="9987" width="15.85546875" style="3" customWidth="1"/>
    <col min="9988" max="9988" width="14.5703125" style="3" customWidth="1"/>
    <col min="9989" max="9989" width="13.5703125" style="3" customWidth="1"/>
    <col min="9990" max="9990" width="16.5703125" style="3" customWidth="1"/>
    <col min="9991" max="9991" width="15.28515625" style="3" customWidth="1"/>
    <col min="9992" max="10240" width="9.140625" style="3"/>
    <col min="10241" max="10241" width="2" style="3" customWidth="1"/>
    <col min="10242" max="10242" width="15" style="3" customWidth="1"/>
    <col min="10243" max="10243" width="15.85546875" style="3" customWidth="1"/>
    <col min="10244" max="10244" width="14.5703125" style="3" customWidth="1"/>
    <col min="10245" max="10245" width="13.5703125" style="3" customWidth="1"/>
    <col min="10246" max="10246" width="16.5703125" style="3" customWidth="1"/>
    <col min="10247" max="10247" width="15.28515625" style="3" customWidth="1"/>
    <col min="10248" max="10496" width="9.140625" style="3"/>
    <col min="10497" max="10497" width="2" style="3" customWidth="1"/>
    <col min="10498" max="10498" width="15" style="3" customWidth="1"/>
    <col min="10499" max="10499" width="15.85546875" style="3" customWidth="1"/>
    <col min="10500" max="10500" width="14.5703125" style="3" customWidth="1"/>
    <col min="10501" max="10501" width="13.5703125" style="3" customWidth="1"/>
    <col min="10502" max="10502" width="16.5703125" style="3" customWidth="1"/>
    <col min="10503" max="10503" width="15.28515625" style="3" customWidth="1"/>
    <col min="10504" max="10752" width="9.140625" style="3"/>
    <col min="10753" max="10753" width="2" style="3" customWidth="1"/>
    <col min="10754" max="10754" width="15" style="3" customWidth="1"/>
    <col min="10755" max="10755" width="15.85546875" style="3" customWidth="1"/>
    <col min="10756" max="10756" width="14.5703125" style="3" customWidth="1"/>
    <col min="10757" max="10757" width="13.5703125" style="3" customWidth="1"/>
    <col min="10758" max="10758" width="16.5703125" style="3" customWidth="1"/>
    <col min="10759" max="10759" width="15.28515625" style="3" customWidth="1"/>
    <col min="10760" max="11008" width="9.140625" style="3"/>
    <col min="11009" max="11009" width="2" style="3" customWidth="1"/>
    <col min="11010" max="11010" width="15" style="3" customWidth="1"/>
    <col min="11011" max="11011" width="15.85546875" style="3" customWidth="1"/>
    <col min="11012" max="11012" width="14.5703125" style="3" customWidth="1"/>
    <col min="11013" max="11013" width="13.5703125" style="3" customWidth="1"/>
    <col min="11014" max="11014" width="16.5703125" style="3" customWidth="1"/>
    <col min="11015" max="11015" width="15.28515625" style="3" customWidth="1"/>
    <col min="11016" max="11264" width="9.140625" style="3"/>
    <col min="11265" max="11265" width="2" style="3" customWidth="1"/>
    <col min="11266" max="11266" width="15" style="3" customWidth="1"/>
    <col min="11267" max="11267" width="15.85546875" style="3" customWidth="1"/>
    <col min="11268" max="11268" width="14.5703125" style="3" customWidth="1"/>
    <col min="11269" max="11269" width="13.5703125" style="3" customWidth="1"/>
    <col min="11270" max="11270" width="16.5703125" style="3" customWidth="1"/>
    <col min="11271" max="11271" width="15.28515625" style="3" customWidth="1"/>
    <col min="11272" max="11520" width="9.140625" style="3"/>
    <col min="11521" max="11521" width="2" style="3" customWidth="1"/>
    <col min="11522" max="11522" width="15" style="3" customWidth="1"/>
    <col min="11523" max="11523" width="15.85546875" style="3" customWidth="1"/>
    <col min="11524" max="11524" width="14.5703125" style="3" customWidth="1"/>
    <col min="11525" max="11525" width="13.5703125" style="3" customWidth="1"/>
    <col min="11526" max="11526" width="16.5703125" style="3" customWidth="1"/>
    <col min="11527" max="11527" width="15.28515625" style="3" customWidth="1"/>
    <col min="11528" max="11776" width="9.140625" style="3"/>
    <col min="11777" max="11777" width="2" style="3" customWidth="1"/>
    <col min="11778" max="11778" width="15" style="3" customWidth="1"/>
    <col min="11779" max="11779" width="15.85546875" style="3" customWidth="1"/>
    <col min="11780" max="11780" width="14.5703125" style="3" customWidth="1"/>
    <col min="11781" max="11781" width="13.5703125" style="3" customWidth="1"/>
    <col min="11782" max="11782" width="16.5703125" style="3" customWidth="1"/>
    <col min="11783" max="11783" width="15.28515625" style="3" customWidth="1"/>
    <col min="11784" max="12032" width="9.140625" style="3"/>
    <col min="12033" max="12033" width="2" style="3" customWidth="1"/>
    <col min="12034" max="12034" width="15" style="3" customWidth="1"/>
    <col min="12035" max="12035" width="15.85546875" style="3" customWidth="1"/>
    <col min="12036" max="12036" width="14.5703125" style="3" customWidth="1"/>
    <col min="12037" max="12037" width="13.5703125" style="3" customWidth="1"/>
    <col min="12038" max="12038" width="16.5703125" style="3" customWidth="1"/>
    <col min="12039" max="12039" width="15.28515625" style="3" customWidth="1"/>
    <col min="12040" max="12288" width="9.140625" style="3"/>
    <col min="12289" max="12289" width="2" style="3" customWidth="1"/>
    <col min="12290" max="12290" width="15" style="3" customWidth="1"/>
    <col min="12291" max="12291" width="15.85546875" style="3" customWidth="1"/>
    <col min="12292" max="12292" width="14.5703125" style="3" customWidth="1"/>
    <col min="12293" max="12293" width="13.5703125" style="3" customWidth="1"/>
    <col min="12294" max="12294" width="16.5703125" style="3" customWidth="1"/>
    <col min="12295" max="12295" width="15.28515625" style="3" customWidth="1"/>
    <col min="12296" max="12544" width="9.140625" style="3"/>
    <col min="12545" max="12545" width="2" style="3" customWidth="1"/>
    <col min="12546" max="12546" width="15" style="3" customWidth="1"/>
    <col min="12547" max="12547" width="15.85546875" style="3" customWidth="1"/>
    <col min="12548" max="12548" width="14.5703125" style="3" customWidth="1"/>
    <col min="12549" max="12549" width="13.5703125" style="3" customWidth="1"/>
    <col min="12550" max="12550" width="16.5703125" style="3" customWidth="1"/>
    <col min="12551" max="12551" width="15.28515625" style="3" customWidth="1"/>
    <col min="12552" max="12800" width="9.140625" style="3"/>
    <col min="12801" max="12801" width="2" style="3" customWidth="1"/>
    <col min="12802" max="12802" width="15" style="3" customWidth="1"/>
    <col min="12803" max="12803" width="15.85546875" style="3" customWidth="1"/>
    <col min="12804" max="12804" width="14.5703125" style="3" customWidth="1"/>
    <col min="12805" max="12805" width="13.5703125" style="3" customWidth="1"/>
    <col min="12806" max="12806" width="16.5703125" style="3" customWidth="1"/>
    <col min="12807" max="12807" width="15.28515625" style="3" customWidth="1"/>
    <col min="12808" max="13056" width="9.140625" style="3"/>
    <col min="13057" max="13057" width="2" style="3" customWidth="1"/>
    <col min="13058" max="13058" width="15" style="3" customWidth="1"/>
    <col min="13059" max="13059" width="15.85546875" style="3" customWidth="1"/>
    <col min="13060" max="13060" width="14.5703125" style="3" customWidth="1"/>
    <col min="13061" max="13061" width="13.5703125" style="3" customWidth="1"/>
    <col min="13062" max="13062" width="16.5703125" style="3" customWidth="1"/>
    <col min="13063" max="13063" width="15.28515625" style="3" customWidth="1"/>
    <col min="13064" max="13312" width="9.140625" style="3"/>
    <col min="13313" max="13313" width="2" style="3" customWidth="1"/>
    <col min="13314" max="13314" width="15" style="3" customWidth="1"/>
    <col min="13315" max="13315" width="15.85546875" style="3" customWidth="1"/>
    <col min="13316" max="13316" width="14.5703125" style="3" customWidth="1"/>
    <col min="13317" max="13317" width="13.5703125" style="3" customWidth="1"/>
    <col min="13318" max="13318" width="16.5703125" style="3" customWidth="1"/>
    <col min="13319" max="13319" width="15.28515625" style="3" customWidth="1"/>
    <col min="13320" max="13568" width="9.140625" style="3"/>
    <col min="13569" max="13569" width="2" style="3" customWidth="1"/>
    <col min="13570" max="13570" width="15" style="3" customWidth="1"/>
    <col min="13571" max="13571" width="15.85546875" style="3" customWidth="1"/>
    <col min="13572" max="13572" width="14.5703125" style="3" customWidth="1"/>
    <col min="13573" max="13573" width="13.5703125" style="3" customWidth="1"/>
    <col min="13574" max="13574" width="16.5703125" style="3" customWidth="1"/>
    <col min="13575" max="13575" width="15.28515625" style="3" customWidth="1"/>
    <col min="13576" max="13824" width="9.140625" style="3"/>
    <col min="13825" max="13825" width="2" style="3" customWidth="1"/>
    <col min="13826" max="13826" width="15" style="3" customWidth="1"/>
    <col min="13827" max="13827" width="15.85546875" style="3" customWidth="1"/>
    <col min="13828" max="13828" width="14.5703125" style="3" customWidth="1"/>
    <col min="13829" max="13829" width="13.5703125" style="3" customWidth="1"/>
    <col min="13830" max="13830" width="16.5703125" style="3" customWidth="1"/>
    <col min="13831" max="13831" width="15.28515625" style="3" customWidth="1"/>
    <col min="13832" max="14080" width="9.140625" style="3"/>
    <col min="14081" max="14081" width="2" style="3" customWidth="1"/>
    <col min="14082" max="14082" width="15" style="3" customWidth="1"/>
    <col min="14083" max="14083" width="15.85546875" style="3" customWidth="1"/>
    <col min="14084" max="14084" width="14.5703125" style="3" customWidth="1"/>
    <col min="14085" max="14085" width="13.5703125" style="3" customWidth="1"/>
    <col min="14086" max="14086" width="16.5703125" style="3" customWidth="1"/>
    <col min="14087" max="14087" width="15.28515625" style="3" customWidth="1"/>
    <col min="14088" max="14336" width="9.140625" style="3"/>
    <col min="14337" max="14337" width="2" style="3" customWidth="1"/>
    <col min="14338" max="14338" width="15" style="3" customWidth="1"/>
    <col min="14339" max="14339" width="15.85546875" style="3" customWidth="1"/>
    <col min="14340" max="14340" width="14.5703125" style="3" customWidth="1"/>
    <col min="14341" max="14341" width="13.5703125" style="3" customWidth="1"/>
    <col min="14342" max="14342" width="16.5703125" style="3" customWidth="1"/>
    <col min="14343" max="14343" width="15.28515625" style="3" customWidth="1"/>
    <col min="14344" max="14592" width="9.140625" style="3"/>
    <col min="14593" max="14593" width="2" style="3" customWidth="1"/>
    <col min="14594" max="14594" width="15" style="3" customWidth="1"/>
    <col min="14595" max="14595" width="15.85546875" style="3" customWidth="1"/>
    <col min="14596" max="14596" width="14.5703125" style="3" customWidth="1"/>
    <col min="14597" max="14597" width="13.5703125" style="3" customWidth="1"/>
    <col min="14598" max="14598" width="16.5703125" style="3" customWidth="1"/>
    <col min="14599" max="14599" width="15.28515625" style="3" customWidth="1"/>
    <col min="14600" max="14848" width="9.140625" style="3"/>
    <col min="14849" max="14849" width="2" style="3" customWidth="1"/>
    <col min="14850" max="14850" width="15" style="3" customWidth="1"/>
    <col min="14851" max="14851" width="15.85546875" style="3" customWidth="1"/>
    <col min="14852" max="14852" width="14.5703125" style="3" customWidth="1"/>
    <col min="14853" max="14853" width="13.5703125" style="3" customWidth="1"/>
    <col min="14854" max="14854" width="16.5703125" style="3" customWidth="1"/>
    <col min="14855" max="14855" width="15.28515625" style="3" customWidth="1"/>
    <col min="14856" max="15104" width="9.140625" style="3"/>
    <col min="15105" max="15105" width="2" style="3" customWidth="1"/>
    <col min="15106" max="15106" width="15" style="3" customWidth="1"/>
    <col min="15107" max="15107" width="15.85546875" style="3" customWidth="1"/>
    <col min="15108" max="15108" width="14.5703125" style="3" customWidth="1"/>
    <col min="15109" max="15109" width="13.5703125" style="3" customWidth="1"/>
    <col min="15110" max="15110" width="16.5703125" style="3" customWidth="1"/>
    <col min="15111" max="15111" width="15.28515625" style="3" customWidth="1"/>
    <col min="15112" max="15360" width="9.140625" style="3"/>
    <col min="15361" max="15361" width="2" style="3" customWidth="1"/>
    <col min="15362" max="15362" width="15" style="3" customWidth="1"/>
    <col min="15363" max="15363" width="15.85546875" style="3" customWidth="1"/>
    <col min="15364" max="15364" width="14.5703125" style="3" customWidth="1"/>
    <col min="15365" max="15365" width="13.5703125" style="3" customWidth="1"/>
    <col min="15366" max="15366" width="16.5703125" style="3" customWidth="1"/>
    <col min="15367" max="15367" width="15.28515625" style="3" customWidth="1"/>
    <col min="15368" max="15616" width="9.140625" style="3"/>
    <col min="15617" max="15617" width="2" style="3" customWidth="1"/>
    <col min="15618" max="15618" width="15" style="3" customWidth="1"/>
    <col min="15619" max="15619" width="15.85546875" style="3" customWidth="1"/>
    <col min="15620" max="15620" width="14.5703125" style="3" customWidth="1"/>
    <col min="15621" max="15621" width="13.5703125" style="3" customWidth="1"/>
    <col min="15622" max="15622" width="16.5703125" style="3" customWidth="1"/>
    <col min="15623" max="15623" width="15.28515625" style="3" customWidth="1"/>
    <col min="15624" max="15872" width="9.140625" style="3"/>
    <col min="15873" max="15873" width="2" style="3" customWidth="1"/>
    <col min="15874" max="15874" width="15" style="3" customWidth="1"/>
    <col min="15875" max="15875" width="15.85546875" style="3" customWidth="1"/>
    <col min="15876" max="15876" width="14.5703125" style="3" customWidth="1"/>
    <col min="15877" max="15877" width="13.5703125" style="3" customWidth="1"/>
    <col min="15878" max="15878" width="16.5703125" style="3" customWidth="1"/>
    <col min="15879" max="15879" width="15.28515625" style="3" customWidth="1"/>
    <col min="15880" max="16128" width="9.140625" style="3"/>
    <col min="16129" max="16129" width="2" style="3" customWidth="1"/>
    <col min="16130" max="16130" width="15" style="3" customWidth="1"/>
    <col min="16131" max="16131" width="15.85546875" style="3" customWidth="1"/>
    <col min="16132" max="16132" width="14.5703125" style="3" customWidth="1"/>
    <col min="16133" max="16133" width="13.5703125" style="3" customWidth="1"/>
    <col min="16134" max="16134" width="16.5703125" style="3" customWidth="1"/>
    <col min="16135" max="16135" width="15.28515625" style="3" customWidth="1"/>
    <col min="16136" max="16384" width="9.140625" style="3"/>
  </cols>
  <sheetData>
    <row r="1" spans="1:57" ht="24.75" customHeight="1" thickBot="1" x14ac:dyDescent="0.25">
      <c r="A1" s="1" t="s">
        <v>78</v>
      </c>
      <c r="B1" s="2"/>
      <c r="C1" s="2"/>
      <c r="D1" s="2"/>
      <c r="E1" s="2"/>
      <c r="F1" s="2"/>
      <c r="G1" s="2"/>
    </row>
    <row r="2" spans="1:57" ht="12.75" customHeight="1" x14ac:dyDescent="0.2">
      <c r="A2" s="4" t="s">
        <v>0</v>
      </c>
      <c r="B2" s="5"/>
      <c r="C2" s="6" t="str">
        <f>Rekapitulace!H1</f>
        <v>05 - 01 -</v>
      </c>
      <c r="D2" s="6" t="str">
        <f>Rekapitulace!G2</f>
        <v>Klempířské konstrukce</v>
      </c>
      <c r="E2" s="5"/>
      <c r="F2" s="7" t="s">
        <v>1</v>
      </c>
      <c r="G2" s="8"/>
    </row>
    <row r="3" spans="1:57" ht="3" hidden="1" customHeight="1" x14ac:dyDescent="0.2">
      <c r="A3" s="9"/>
      <c r="B3" s="10"/>
      <c r="C3" s="11"/>
      <c r="D3" s="11"/>
      <c r="E3" s="10"/>
      <c r="F3" s="12"/>
      <c r="G3" s="13"/>
    </row>
    <row r="4" spans="1:57" ht="12" customHeight="1" x14ac:dyDescent="0.2">
      <c r="A4" s="14" t="s">
        <v>2</v>
      </c>
      <c r="B4" s="10"/>
      <c r="C4" s="11" t="s">
        <v>3</v>
      </c>
      <c r="D4" s="11"/>
      <c r="E4" s="10"/>
      <c r="F4" s="12" t="s">
        <v>4</v>
      </c>
      <c r="G4" s="15"/>
    </row>
    <row r="5" spans="1:57" ht="12.95" customHeight="1" x14ac:dyDescent="0.2">
      <c r="A5" s="16" t="s">
        <v>82</v>
      </c>
      <c r="B5" s="17"/>
      <c r="C5" s="18" t="s">
        <v>83</v>
      </c>
      <c r="D5" s="19"/>
      <c r="E5" s="20"/>
      <c r="F5" s="12" t="s">
        <v>6</v>
      </c>
      <c r="G5" s="13"/>
    </row>
    <row r="6" spans="1:57" ht="12.95" customHeight="1" x14ac:dyDescent="0.2">
      <c r="A6" s="14" t="s">
        <v>7</v>
      </c>
      <c r="B6" s="10"/>
      <c r="C6" s="11" t="s">
        <v>8</v>
      </c>
      <c r="D6" s="11"/>
      <c r="E6" s="10"/>
      <c r="F6" s="21" t="s">
        <v>9</v>
      </c>
      <c r="G6" s="22"/>
      <c r="O6" s="23"/>
    </row>
    <row r="7" spans="1:57" ht="12.95" customHeight="1" x14ac:dyDescent="0.2">
      <c r="A7" s="24" t="s">
        <v>80</v>
      </c>
      <c r="B7" s="25"/>
      <c r="C7" s="26" t="s">
        <v>81</v>
      </c>
      <c r="D7" s="27"/>
      <c r="E7" s="27"/>
      <c r="F7" s="28" t="s">
        <v>10</v>
      </c>
      <c r="G7" s="22">
        <f>IF(PocetMJ=0,,ROUND((F30+F32)/PocetMJ,1))</f>
        <v>0</v>
      </c>
    </row>
    <row r="8" spans="1:57" x14ac:dyDescent="0.2">
      <c r="A8" s="29" t="s">
        <v>11</v>
      </c>
      <c r="B8" s="12"/>
      <c r="C8" s="30" t="s">
        <v>152</v>
      </c>
      <c r="D8" s="30"/>
      <c r="E8" s="31"/>
      <c r="F8" s="32" t="s">
        <v>12</v>
      </c>
      <c r="G8" s="33"/>
      <c r="H8" s="34"/>
      <c r="I8" s="35"/>
    </row>
    <row r="9" spans="1:57" x14ac:dyDescent="0.2">
      <c r="A9" s="29" t="s">
        <v>13</v>
      </c>
      <c r="B9" s="12"/>
      <c r="C9" s="30" t="str">
        <f>Projektant</f>
        <v>P-spektrum spol. s r.o.</v>
      </c>
      <c r="D9" s="30"/>
      <c r="E9" s="31"/>
      <c r="F9" s="12"/>
      <c r="G9" s="36"/>
      <c r="H9" s="37"/>
    </row>
    <row r="10" spans="1:57" x14ac:dyDescent="0.2">
      <c r="A10" s="29" t="s">
        <v>14</v>
      </c>
      <c r="B10" s="12"/>
      <c r="C10" s="30" t="s">
        <v>151</v>
      </c>
      <c r="D10" s="30"/>
      <c r="E10" s="30"/>
      <c r="F10" s="38"/>
      <c r="G10" s="39"/>
      <c r="H10" s="40"/>
    </row>
    <row r="11" spans="1:57" ht="13.5" customHeight="1" x14ac:dyDescent="0.2">
      <c r="A11" s="29" t="s">
        <v>15</v>
      </c>
      <c r="B11" s="12"/>
      <c r="C11" s="30"/>
      <c r="D11" s="30"/>
      <c r="E11" s="30"/>
      <c r="F11" s="41" t="s">
        <v>16</v>
      </c>
      <c r="G11" s="42"/>
      <c r="H11" s="37"/>
      <c r="BA11" s="43"/>
      <c r="BB11" s="43"/>
      <c r="BC11" s="43"/>
      <c r="BD11" s="43"/>
      <c r="BE11" s="43"/>
    </row>
    <row r="12" spans="1:57" ht="12.75" customHeight="1" x14ac:dyDescent="0.2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57" ht="28.5" customHeight="1" thickBot="1" x14ac:dyDescent="0.25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57" ht="17.25" customHeight="1" thickBot="1" x14ac:dyDescent="0.25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57" ht="15.95" customHeight="1" x14ac:dyDescent="0.2">
      <c r="A15" s="57"/>
      <c r="B15" s="58" t="s">
        <v>22</v>
      </c>
      <c r="C15" s="59">
        <f>HSV</f>
        <v>0</v>
      </c>
      <c r="D15" s="60" t="str">
        <f>Rekapitulace!A14</f>
        <v>Ztížené výrobní podmínky</v>
      </c>
      <c r="E15" s="61"/>
      <c r="F15" s="62"/>
      <c r="G15" s="59">
        <f>Rekapitulace!I14</f>
        <v>0</v>
      </c>
    </row>
    <row r="16" spans="1:57" ht="15.95" customHeight="1" x14ac:dyDescent="0.2">
      <c r="A16" s="57" t="s">
        <v>23</v>
      </c>
      <c r="B16" s="58" t="s">
        <v>24</v>
      </c>
      <c r="C16" s="59">
        <f>PSV</f>
        <v>0</v>
      </c>
      <c r="D16" s="9" t="str">
        <f>Rekapitulace!A15</f>
        <v>Oborová přirážka</v>
      </c>
      <c r="E16" s="63"/>
      <c r="F16" s="64"/>
      <c r="G16" s="59">
        <f>Rekapitulace!I15</f>
        <v>0</v>
      </c>
    </row>
    <row r="17" spans="1:7" ht="15.95" customHeight="1" x14ac:dyDescent="0.2">
      <c r="A17" s="57" t="s">
        <v>25</v>
      </c>
      <c r="B17" s="58" t="s">
        <v>26</v>
      </c>
      <c r="C17" s="59">
        <f>Mont</f>
        <v>0</v>
      </c>
      <c r="D17" s="9" t="str">
        <f>Rekapitulace!A16</f>
        <v>Přesun stavebních kapacit</v>
      </c>
      <c r="E17" s="63"/>
      <c r="F17" s="64"/>
      <c r="G17" s="59">
        <f>Rekapitulace!I16</f>
        <v>0</v>
      </c>
    </row>
    <row r="18" spans="1:7" ht="15.95" customHeight="1" x14ac:dyDescent="0.2">
      <c r="A18" s="65" t="s">
        <v>27</v>
      </c>
      <c r="B18" s="66" t="s">
        <v>28</v>
      </c>
      <c r="C18" s="59">
        <f>Dodavka</f>
        <v>0</v>
      </c>
      <c r="D18" s="9" t="str">
        <f>Rekapitulace!A17</f>
        <v>Mimostaveništní doprava</v>
      </c>
      <c r="E18" s="63"/>
      <c r="F18" s="64"/>
      <c r="G18" s="59">
        <f>Rekapitulace!I17</f>
        <v>0</v>
      </c>
    </row>
    <row r="19" spans="1:7" ht="15.95" customHeight="1" x14ac:dyDescent="0.2">
      <c r="A19" s="67" t="s">
        <v>29</v>
      </c>
      <c r="B19" s="58"/>
      <c r="C19" s="59">
        <f>SUM(C15:C18)</f>
        <v>0</v>
      </c>
      <c r="D19" s="9" t="str">
        <f>Rekapitulace!A18</f>
        <v>Zařízení staveniště</v>
      </c>
      <c r="E19" s="63"/>
      <c r="F19" s="64"/>
      <c r="G19" s="59">
        <f>Rekapitulace!I18</f>
        <v>0</v>
      </c>
    </row>
    <row r="20" spans="1:7" ht="15.95" customHeight="1" x14ac:dyDescent="0.2">
      <c r="A20" s="67"/>
      <c r="B20" s="58"/>
      <c r="C20" s="59"/>
      <c r="D20" s="9" t="str">
        <f>Rekapitulace!A19</f>
        <v>Provoz investora</v>
      </c>
      <c r="E20" s="63"/>
      <c r="F20" s="64"/>
      <c r="G20" s="59">
        <f>Rekapitulace!I19</f>
        <v>0</v>
      </c>
    </row>
    <row r="21" spans="1:7" ht="15.95" customHeight="1" x14ac:dyDescent="0.2">
      <c r="A21" s="67" t="s">
        <v>30</v>
      </c>
      <c r="B21" s="58"/>
      <c r="C21" s="59">
        <f>HZS</f>
        <v>0</v>
      </c>
      <c r="D21" s="9" t="str">
        <f>Rekapitulace!A20</f>
        <v>Kompletační činnost (IČD)</v>
      </c>
      <c r="E21" s="63"/>
      <c r="F21" s="64"/>
      <c r="G21" s="59">
        <f>Rekapitulace!I20</f>
        <v>0</v>
      </c>
    </row>
    <row r="22" spans="1:7" ht="15.95" customHeight="1" x14ac:dyDescent="0.2">
      <c r="A22" s="68" t="s">
        <v>31</v>
      </c>
      <c r="B22" s="37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 x14ac:dyDescent="0.25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9">
        <f>VRN</f>
        <v>0</v>
      </c>
    </row>
    <row r="24" spans="1:7" x14ac:dyDescent="0.2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x14ac:dyDescent="0.2">
      <c r="A25" s="68" t="s">
        <v>38</v>
      </c>
      <c r="B25" s="37"/>
      <c r="C25" s="80"/>
      <c r="D25" s="37" t="s">
        <v>38</v>
      </c>
      <c r="F25" s="81" t="s">
        <v>38</v>
      </c>
      <c r="G25" s="82"/>
    </row>
    <row r="26" spans="1:7" ht="37.5" customHeight="1" x14ac:dyDescent="0.2">
      <c r="A26" s="68" t="s">
        <v>39</v>
      </c>
      <c r="B26" s="83"/>
      <c r="C26" s="80"/>
      <c r="D26" s="37" t="s">
        <v>39</v>
      </c>
      <c r="F26" s="81" t="s">
        <v>39</v>
      </c>
      <c r="G26" s="82"/>
    </row>
    <row r="27" spans="1:7" x14ac:dyDescent="0.2">
      <c r="A27" s="68"/>
      <c r="B27" s="84"/>
      <c r="C27" s="80"/>
      <c r="D27" s="37"/>
      <c r="F27" s="81"/>
      <c r="G27" s="82"/>
    </row>
    <row r="28" spans="1:7" x14ac:dyDescent="0.2">
      <c r="A28" s="68" t="s">
        <v>40</v>
      </c>
      <c r="B28" s="37"/>
      <c r="C28" s="80"/>
      <c r="D28" s="81" t="s">
        <v>41</v>
      </c>
      <c r="E28" s="80"/>
      <c r="F28" s="85" t="s">
        <v>41</v>
      </c>
      <c r="G28" s="82"/>
    </row>
    <row r="29" spans="1:7" ht="69" customHeight="1" x14ac:dyDescent="0.2">
      <c r="A29" s="68"/>
      <c r="B29" s="37"/>
      <c r="C29" s="86"/>
      <c r="D29" s="87"/>
      <c r="E29" s="86"/>
      <c r="F29" s="37"/>
      <c r="G29" s="82"/>
    </row>
    <row r="30" spans="1:7" x14ac:dyDescent="0.2">
      <c r="A30" s="88" t="s">
        <v>42</v>
      </c>
      <c r="B30" s="89"/>
      <c r="C30" s="90">
        <v>21</v>
      </c>
      <c r="D30" s="89" t="s">
        <v>43</v>
      </c>
      <c r="E30" s="91"/>
      <c r="F30" s="92">
        <f>C23-F32</f>
        <v>0</v>
      </c>
      <c r="G30" s="93"/>
    </row>
    <row r="31" spans="1:7" x14ac:dyDescent="0.2">
      <c r="A31" s="88" t="s">
        <v>44</v>
      </c>
      <c r="B31" s="89"/>
      <c r="C31" s="90">
        <f>SazbaDPH1</f>
        <v>21</v>
      </c>
      <c r="D31" s="89" t="s">
        <v>45</v>
      </c>
      <c r="E31" s="91"/>
      <c r="F31" s="92">
        <f>ROUND(PRODUCT(F30,C31/100),0)</f>
        <v>0</v>
      </c>
      <c r="G31" s="93"/>
    </row>
    <row r="32" spans="1:7" x14ac:dyDescent="0.2">
      <c r="A32" s="88" t="s">
        <v>42</v>
      </c>
      <c r="B32" s="89"/>
      <c r="C32" s="90">
        <v>0</v>
      </c>
      <c r="D32" s="89" t="s">
        <v>45</v>
      </c>
      <c r="E32" s="91"/>
      <c r="F32" s="92">
        <v>0</v>
      </c>
      <c r="G32" s="93"/>
    </row>
    <row r="33" spans="1:8" x14ac:dyDescent="0.2">
      <c r="A33" s="88" t="s">
        <v>44</v>
      </c>
      <c r="B33" s="94"/>
      <c r="C33" s="95">
        <f>SazbaDPH2</f>
        <v>0</v>
      </c>
      <c r="D33" s="89" t="s">
        <v>45</v>
      </c>
      <c r="E33" s="64"/>
      <c r="F33" s="92">
        <f>ROUND(PRODUCT(F32,C33/100),0)</f>
        <v>0</v>
      </c>
      <c r="G33" s="93"/>
    </row>
    <row r="34" spans="1:8" s="101" customFormat="1" ht="19.5" customHeight="1" thickBot="1" x14ac:dyDescent="0.3">
      <c r="A34" s="96" t="s">
        <v>46</v>
      </c>
      <c r="B34" s="97"/>
      <c r="C34" s="97"/>
      <c r="D34" s="97"/>
      <c r="E34" s="98"/>
      <c r="F34" s="99">
        <f>ROUND(SUM(F30:F33),0)</f>
        <v>0</v>
      </c>
      <c r="G34" s="100"/>
    </row>
    <row r="36" spans="1:8" x14ac:dyDescent="0.2">
      <c r="A36" s="102" t="s">
        <v>47</v>
      </c>
      <c r="B36" s="102"/>
      <c r="C36" s="102"/>
      <c r="D36" s="102"/>
      <c r="E36" s="102"/>
      <c r="F36" s="102"/>
      <c r="G36" s="102"/>
      <c r="H36" s="3" t="s">
        <v>5</v>
      </c>
    </row>
    <row r="37" spans="1:8" ht="14.25" customHeight="1" x14ac:dyDescent="0.2">
      <c r="A37" s="102"/>
      <c r="B37" s="103"/>
      <c r="C37" s="103"/>
      <c r="D37" s="103"/>
      <c r="E37" s="103"/>
      <c r="F37" s="103"/>
      <c r="G37" s="103"/>
      <c r="H37" s="3" t="s">
        <v>5</v>
      </c>
    </row>
    <row r="38" spans="1:8" ht="12.75" customHeight="1" x14ac:dyDescent="0.2">
      <c r="A38" s="104"/>
      <c r="B38" s="103"/>
      <c r="C38" s="103"/>
      <c r="D38" s="103"/>
      <c r="E38" s="103"/>
      <c r="F38" s="103"/>
      <c r="G38" s="103"/>
      <c r="H38" s="3" t="s">
        <v>5</v>
      </c>
    </row>
    <row r="39" spans="1:8" x14ac:dyDescent="0.2">
      <c r="A39" s="104"/>
      <c r="B39" s="103"/>
      <c r="C39" s="103"/>
      <c r="D39" s="103"/>
      <c r="E39" s="103"/>
      <c r="F39" s="103"/>
      <c r="G39" s="103"/>
      <c r="H39" s="3" t="s">
        <v>5</v>
      </c>
    </row>
    <row r="40" spans="1:8" x14ac:dyDescent="0.2">
      <c r="A40" s="104"/>
      <c r="B40" s="103"/>
      <c r="C40" s="103"/>
      <c r="D40" s="103"/>
      <c r="E40" s="103"/>
      <c r="F40" s="103"/>
      <c r="G40" s="103"/>
      <c r="H40" s="3" t="s">
        <v>5</v>
      </c>
    </row>
    <row r="41" spans="1:8" x14ac:dyDescent="0.2">
      <c r="A41" s="104"/>
      <c r="B41" s="103"/>
      <c r="C41" s="103"/>
      <c r="D41" s="103"/>
      <c r="E41" s="103"/>
      <c r="F41" s="103"/>
      <c r="G41" s="103"/>
      <c r="H41" s="3" t="s">
        <v>5</v>
      </c>
    </row>
    <row r="42" spans="1:8" x14ac:dyDescent="0.2">
      <c r="A42" s="104"/>
      <c r="B42" s="103"/>
      <c r="C42" s="103"/>
      <c r="D42" s="103"/>
      <c r="E42" s="103"/>
      <c r="F42" s="103"/>
      <c r="G42" s="103"/>
      <c r="H42" s="3" t="s">
        <v>5</v>
      </c>
    </row>
    <row r="43" spans="1:8" x14ac:dyDescent="0.2">
      <c r="A43" s="104"/>
      <c r="B43" s="103"/>
      <c r="C43" s="103"/>
      <c r="D43" s="103"/>
      <c r="E43" s="103"/>
      <c r="F43" s="103"/>
      <c r="G43" s="103"/>
      <c r="H43" s="3" t="s">
        <v>5</v>
      </c>
    </row>
    <row r="44" spans="1:8" x14ac:dyDescent="0.2">
      <c r="A44" s="104"/>
      <c r="B44" s="103"/>
      <c r="C44" s="103"/>
      <c r="D44" s="103"/>
      <c r="E44" s="103"/>
      <c r="F44" s="103"/>
      <c r="G44" s="103"/>
      <c r="H44" s="3" t="s">
        <v>5</v>
      </c>
    </row>
    <row r="45" spans="1:8" ht="0.75" customHeight="1" x14ac:dyDescent="0.2">
      <c r="A45" s="104"/>
      <c r="B45" s="103"/>
      <c r="C45" s="103"/>
      <c r="D45" s="103"/>
      <c r="E45" s="103"/>
      <c r="F45" s="103"/>
      <c r="G45" s="103"/>
      <c r="H45" s="3" t="s">
        <v>5</v>
      </c>
    </row>
    <row r="46" spans="1:8" x14ac:dyDescent="0.2">
      <c r="B46" s="105"/>
      <c r="C46" s="105"/>
      <c r="D46" s="105"/>
      <c r="E46" s="105"/>
      <c r="F46" s="105"/>
      <c r="G46" s="105"/>
    </row>
    <row r="47" spans="1:8" x14ac:dyDescent="0.2">
      <c r="B47" s="105"/>
      <c r="C47" s="105"/>
      <c r="D47" s="105"/>
      <c r="E47" s="105"/>
      <c r="F47" s="105"/>
      <c r="G47" s="105"/>
    </row>
    <row r="48" spans="1:8" x14ac:dyDescent="0.2">
      <c r="B48" s="105"/>
      <c r="C48" s="105"/>
      <c r="D48" s="105"/>
      <c r="E48" s="105"/>
      <c r="F48" s="105"/>
      <c r="G48" s="105"/>
    </row>
    <row r="49" spans="2:7" x14ac:dyDescent="0.2">
      <c r="B49" s="105"/>
      <c r="C49" s="105"/>
      <c r="D49" s="105"/>
      <c r="E49" s="105"/>
      <c r="F49" s="105"/>
      <c r="G49" s="105"/>
    </row>
    <row r="50" spans="2:7" x14ac:dyDescent="0.2">
      <c r="B50" s="105"/>
      <c r="C50" s="105"/>
      <c r="D50" s="105"/>
      <c r="E50" s="105"/>
      <c r="F50" s="105"/>
      <c r="G50" s="105"/>
    </row>
    <row r="51" spans="2:7" x14ac:dyDescent="0.2">
      <c r="B51" s="105"/>
      <c r="C51" s="105"/>
      <c r="D51" s="105"/>
      <c r="E51" s="105"/>
      <c r="F51" s="105"/>
      <c r="G51" s="105"/>
    </row>
    <row r="52" spans="2:7" x14ac:dyDescent="0.2">
      <c r="B52" s="105"/>
      <c r="C52" s="105"/>
      <c r="D52" s="105"/>
      <c r="E52" s="105"/>
      <c r="F52" s="105"/>
      <c r="G52" s="105"/>
    </row>
    <row r="53" spans="2:7" x14ac:dyDescent="0.2">
      <c r="B53" s="105"/>
      <c r="C53" s="105"/>
      <c r="D53" s="105"/>
      <c r="E53" s="105"/>
      <c r="F53" s="105"/>
      <c r="G53" s="105"/>
    </row>
    <row r="54" spans="2:7" x14ac:dyDescent="0.2">
      <c r="B54" s="105"/>
      <c r="C54" s="105"/>
      <c r="D54" s="105"/>
      <c r="E54" s="105"/>
      <c r="F54" s="105"/>
      <c r="G54" s="105"/>
    </row>
    <row r="55" spans="2:7" x14ac:dyDescent="0.2">
      <c r="B55" s="105"/>
      <c r="C55" s="105"/>
      <c r="D55" s="105"/>
      <c r="E55" s="105"/>
      <c r="F55" s="105"/>
      <c r="G55" s="105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9AEAF-98E6-4E65-84CD-27182053C749}">
  <sheetPr codeName="List31"/>
  <dimension ref="A1:IV73"/>
  <sheetViews>
    <sheetView workbookViewId="0">
      <selection activeCell="G2" sqref="G2:I2"/>
    </sheetView>
  </sheetViews>
  <sheetFormatPr defaultRowHeight="12.75" x14ac:dyDescent="0.2"/>
  <cols>
    <col min="1" max="1" width="5.85546875" style="3" customWidth="1"/>
    <col min="2" max="2" width="6.140625" style="3" customWidth="1"/>
    <col min="3" max="3" width="11.42578125" style="3" customWidth="1"/>
    <col min="4" max="4" width="15.85546875" style="3" customWidth="1"/>
    <col min="5" max="5" width="11.28515625" style="3" customWidth="1"/>
    <col min="6" max="6" width="10.85546875" style="3" customWidth="1"/>
    <col min="7" max="7" width="11" style="3" customWidth="1"/>
    <col min="8" max="8" width="11.140625" style="3" customWidth="1"/>
    <col min="9" max="9" width="10.7109375" style="3" customWidth="1"/>
    <col min="10" max="256" width="9.140625" style="3"/>
    <col min="257" max="257" width="5.85546875" style="3" customWidth="1"/>
    <col min="258" max="258" width="6.140625" style="3" customWidth="1"/>
    <col min="259" max="259" width="11.42578125" style="3" customWidth="1"/>
    <col min="260" max="260" width="15.85546875" style="3" customWidth="1"/>
    <col min="261" max="261" width="11.28515625" style="3" customWidth="1"/>
    <col min="262" max="262" width="10.85546875" style="3" customWidth="1"/>
    <col min="263" max="263" width="11" style="3" customWidth="1"/>
    <col min="264" max="264" width="11.140625" style="3" customWidth="1"/>
    <col min="265" max="265" width="10.7109375" style="3" customWidth="1"/>
    <col min="266" max="512" width="9.140625" style="3"/>
    <col min="513" max="513" width="5.85546875" style="3" customWidth="1"/>
    <col min="514" max="514" width="6.140625" style="3" customWidth="1"/>
    <col min="515" max="515" width="11.42578125" style="3" customWidth="1"/>
    <col min="516" max="516" width="15.85546875" style="3" customWidth="1"/>
    <col min="517" max="517" width="11.28515625" style="3" customWidth="1"/>
    <col min="518" max="518" width="10.85546875" style="3" customWidth="1"/>
    <col min="519" max="519" width="11" style="3" customWidth="1"/>
    <col min="520" max="520" width="11.140625" style="3" customWidth="1"/>
    <col min="521" max="521" width="10.7109375" style="3" customWidth="1"/>
    <col min="522" max="768" width="9.140625" style="3"/>
    <col min="769" max="769" width="5.85546875" style="3" customWidth="1"/>
    <col min="770" max="770" width="6.140625" style="3" customWidth="1"/>
    <col min="771" max="771" width="11.42578125" style="3" customWidth="1"/>
    <col min="772" max="772" width="15.85546875" style="3" customWidth="1"/>
    <col min="773" max="773" width="11.28515625" style="3" customWidth="1"/>
    <col min="774" max="774" width="10.85546875" style="3" customWidth="1"/>
    <col min="775" max="775" width="11" style="3" customWidth="1"/>
    <col min="776" max="776" width="11.140625" style="3" customWidth="1"/>
    <col min="777" max="777" width="10.7109375" style="3" customWidth="1"/>
    <col min="778" max="1024" width="9.140625" style="3"/>
    <col min="1025" max="1025" width="5.85546875" style="3" customWidth="1"/>
    <col min="1026" max="1026" width="6.140625" style="3" customWidth="1"/>
    <col min="1027" max="1027" width="11.42578125" style="3" customWidth="1"/>
    <col min="1028" max="1028" width="15.85546875" style="3" customWidth="1"/>
    <col min="1029" max="1029" width="11.28515625" style="3" customWidth="1"/>
    <col min="1030" max="1030" width="10.85546875" style="3" customWidth="1"/>
    <col min="1031" max="1031" width="11" style="3" customWidth="1"/>
    <col min="1032" max="1032" width="11.140625" style="3" customWidth="1"/>
    <col min="1033" max="1033" width="10.7109375" style="3" customWidth="1"/>
    <col min="1034" max="1280" width="9.140625" style="3"/>
    <col min="1281" max="1281" width="5.85546875" style="3" customWidth="1"/>
    <col min="1282" max="1282" width="6.140625" style="3" customWidth="1"/>
    <col min="1283" max="1283" width="11.42578125" style="3" customWidth="1"/>
    <col min="1284" max="1284" width="15.85546875" style="3" customWidth="1"/>
    <col min="1285" max="1285" width="11.28515625" style="3" customWidth="1"/>
    <col min="1286" max="1286" width="10.85546875" style="3" customWidth="1"/>
    <col min="1287" max="1287" width="11" style="3" customWidth="1"/>
    <col min="1288" max="1288" width="11.140625" style="3" customWidth="1"/>
    <col min="1289" max="1289" width="10.7109375" style="3" customWidth="1"/>
    <col min="1290" max="1536" width="9.140625" style="3"/>
    <col min="1537" max="1537" width="5.85546875" style="3" customWidth="1"/>
    <col min="1538" max="1538" width="6.140625" style="3" customWidth="1"/>
    <col min="1539" max="1539" width="11.42578125" style="3" customWidth="1"/>
    <col min="1540" max="1540" width="15.85546875" style="3" customWidth="1"/>
    <col min="1541" max="1541" width="11.28515625" style="3" customWidth="1"/>
    <col min="1542" max="1542" width="10.85546875" style="3" customWidth="1"/>
    <col min="1543" max="1543" width="11" style="3" customWidth="1"/>
    <col min="1544" max="1544" width="11.140625" style="3" customWidth="1"/>
    <col min="1545" max="1545" width="10.7109375" style="3" customWidth="1"/>
    <col min="1546" max="1792" width="9.140625" style="3"/>
    <col min="1793" max="1793" width="5.85546875" style="3" customWidth="1"/>
    <col min="1794" max="1794" width="6.140625" style="3" customWidth="1"/>
    <col min="1795" max="1795" width="11.42578125" style="3" customWidth="1"/>
    <col min="1796" max="1796" width="15.85546875" style="3" customWidth="1"/>
    <col min="1797" max="1797" width="11.28515625" style="3" customWidth="1"/>
    <col min="1798" max="1798" width="10.85546875" style="3" customWidth="1"/>
    <col min="1799" max="1799" width="11" style="3" customWidth="1"/>
    <col min="1800" max="1800" width="11.140625" style="3" customWidth="1"/>
    <col min="1801" max="1801" width="10.7109375" style="3" customWidth="1"/>
    <col min="1802" max="2048" width="9.140625" style="3"/>
    <col min="2049" max="2049" width="5.85546875" style="3" customWidth="1"/>
    <col min="2050" max="2050" width="6.140625" style="3" customWidth="1"/>
    <col min="2051" max="2051" width="11.42578125" style="3" customWidth="1"/>
    <col min="2052" max="2052" width="15.85546875" style="3" customWidth="1"/>
    <col min="2053" max="2053" width="11.28515625" style="3" customWidth="1"/>
    <col min="2054" max="2054" width="10.85546875" style="3" customWidth="1"/>
    <col min="2055" max="2055" width="11" style="3" customWidth="1"/>
    <col min="2056" max="2056" width="11.140625" style="3" customWidth="1"/>
    <col min="2057" max="2057" width="10.7109375" style="3" customWidth="1"/>
    <col min="2058" max="2304" width="9.140625" style="3"/>
    <col min="2305" max="2305" width="5.85546875" style="3" customWidth="1"/>
    <col min="2306" max="2306" width="6.140625" style="3" customWidth="1"/>
    <col min="2307" max="2307" width="11.42578125" style="3" customWidth="1"/>
    <col min="2308" max="2308" width="15.85546875" style="3" customWidth="1"/>
    <col min="2309" max="2309" width="11.28515625" style="3" customWidth="1"/>
    <col min="2310" max="2310" width="10.85546875" style="3" customWidth="1"/>
    <col min="2311" max="2311" width="11" style="3" customWidth="1"/>
    <col min="2312" max="2312" width="11.140625" style="3" customWidth="1"/>
    <col min="2313" max="2313" width="10.7109375" style="3" customWidth="1"/>
    <col min="2314" max="2560" width="9.140625" style="3"/>
    <col min="2561" max="2561" width="5.85546875" style="3" customWidth="1"/>
    <col min="2562" max="2562" width="6.140625" style="3" customWidth="1"/>
    <col min="2563" max="2563" width="11.42578125" style="3" customWidth="1"/>
    <col min="2564" max="2564" width="15.85546875" style="3" customWidth="1"/>
    <col min="2565" max="2565" width="11.28515625" style="3" customWidth="1"/>
    <col min="2566" max="2566" width="10.85546875" style="3" customWidth="1"/>
    <col min="2567" max="2567" width="11" style="3" customWidth="1"/>
    <col min="2568" max="2568" width="11.140625" style="3" customWidth="1"/>
    <col min="2569" max="2569" width="10.7109375" style="3" customWidth="1"/>
    <col min="2570" max="2816" width="9.140625" style="3"/>
    <col min="2817" max="2817" width="5.85546875" style="3" customWidth="1"/>
    <col min="2818" max="2818" width="6.140625" style="3" customWidth="1"/>
    <col min="2819" max="2819" width="11.42578125" style="3" customWidth="1"/>
    <col min="2820" max="2820" width="15.85546875" style="3" customWidth="1"/>
    <col min="2821" max="2821" width="11.28515625" style="3" customWidth="1"/>
    <col min="2822" max="2822" width="10.85546875" style="3" customWidth="1"/>
    <col min="2823" max="2823" width="11" style="3" customWidth="1"/>
    <col min="2824" max="2824" width="11.140625" style="3" customWidth="1"/>
    <col min="2825" max="2825" width="10.7109375" style="3" customWidth="1"/>
    <col min="2826" max="3072" width="9.140625" style="3"/>
    <col min="3073" max="3073" width="5.85546875" style="3" customWidth="1"/>
    <col min="3074" max="3074" width="6.140625" style="3" customWidth="1"/>
    <col min="3075" max="3075" width="11.42578125" style="3" customWidth="1"/>
    <col min="3076" max="3076" width="15.85546875" style="3" customWidth="1"/>
    <col min="3077" max="3077" width="11.28515625" style="3" customWidth="1"/>
    <col min="3078" max="3078" width="10.85546875" style="3" customWidth="1"/>
    <col min="3079" max="3079" width="11" style="3" customWidth="1"/>
    <col min="3080" max="3080" width="11.140625" style="3" customWidth="1"/>
    <col min="3081" max="3081" width="10.7109375" style="3" customWidth="1"/>
    <col min="3082" max="3328" width="9.140625" style="3"/>
    <col min="3329" max="3329" width="5.85546875" style="3" customWidth="1"/>
    <col min="3330" max="3330" width="6.140625" style="3" customWidth="1"/>
    <col min="3331" max="3331" width="11.42578125" style="3" customWidth="1"/>
    <col min="3332" max="3332" width="15.85546875" style="3" customWidth="1"/>
    <col min="3333" max="3333" width="11.28515625" style="3" customWidth="1"/>
    <col min="3334" max="3334" width="10.85546875" style="3" customWidth="1"/>
    <col min="3335" max="3335" width="11" style="3" customWidth="1"/>
    <col min="3336" max="3336" width="11.140625" style="3" customWidth="1"/>
    <col min="3337" max="3337" width="10.7109375" style="3" customWidth="1"/>
    <col min="3338" max="3584" width="9.140625" style="3"/>
    <col min="3585" max="3585" width="5.85546875" style="3" customWidth="1"/>
    <col min="3586" max="3586" width="6.140625" style="3" customWidth="1"/>
    <col min="3587" max="3587" width="11.42578125" style="3" customWidth="1"/>
    <col min="3588" max="3588" width="15.85546875" style="3" customWidth="1"/>
    <col min="3589" max="3589" width="11.28515625" style="3" customWidth="1"/>
    <col min="3590" max="3590" width="10.85546875" style="3" customWidth="1"/>
    <col min="3591" max="3591" width="11" style="3" customWidth="1"/>
    <col min="3592" max="3592" width="11.140625" style="3" customWidth="1"/>
    <col min="3593" max="3593" width="10.7109375" style="3" customWidth="1"/>
    <col min="3594" max="3840" width="9.140625" style="3"/>
    <col min="3841" max="3841" width="5.85546875" style="3" customWidth="1"/>
    <col min="3842" max="3842" width="6.140625" style="3" customWidth="1"/>
    <col min="3843" max="3843" width="11.42578125" style="3" customWidth="1"/>
    <col min="3844" max="3844" width="15.85546875" style="3" customWidth="1"/>
    <col min="3845" max="3845" width="11.28515625" style="3" customWidth="1"/>
    <col min="3846" max="3846" width="10.85546875" style="3" customWidth="1"/>
    <col min="3847" max="3847" width="11" style="3" customWidth="1"/>
    <col min="3848" max="3848" width="11.140625" style="3" customWidth="1"/>
    <col min="3849" max="3849" width="10.7109375" style="3" customWidth="1"/>
    <col min="3850" max="4096" width="9.140625" style="3"/>
    <col min="4097" max="4097" width="5.85546875" style="3" customWidth="1"/>
    <col min="4098" max="4098" width="6.140625" style="3" customWidth="1"/>
    <col min="4099" max="4099" width="11.42578125" style="3" customWidth="1"/>
    <col min="4100" max="4100" width="15.85546875" style="3" customWidth="1"/>
    <col min="4101" max="4101" width="11.28515625" style="3" customWidth="1"/>
    <col min="4102" max="4102" width="10.85546875" style="3" customWidth="1"/>
    <col min="4103" max="4103" width="11" style="3" customWidth="1"/>
    <col min="4104" max="4104" width="11.140625" style="3" customWidth="1"/>
    <col min="4105" max="4105" width="10.7109375" style="3" customWidth="1"/>
    <col min="4106" max="4352" width="9.140625" style="3"/>
    <col min="4353" max="4353" width="5.85546875" style="3" customWidth="1"/>
    <col min="4354" max="4354" width="6.140625" style="3" customWidth="1"/>
    <col min="4355" max="4355" width="11.42578125" style="3" customWidth="1"/>
    <col min="4356" max="4356" width="15.85546875" style="3" customWidth="1"/>
    <col min="4357" max="4357" width="11.28515625" style="3" customWidth="1"/>
    <col min="4358" max="4358" width="10.85546875" style="3" customWidth="1"/>
    <col min="4359" max="4359" width="11" style="3" customWidth="1"/>
    <col min="4360" max="4360" width="11.140625" style="3" customWidth="1"/>
    <col min="4361" max="4361" width="10.7109375" style="3" customWidth="1"/>
    <col min="4362" max="4608" width="9.140625" style="3"/>
    <col min="4609" max="4609" width="5.85546875" style="3" customWidth="1"/>
    <col min="4610" max="4610" width="6.140625" style="3" customWidth="1"/>
    <col min="4611" max="4611" width="11.42578125" style="3" customWidth="1"/>
    <col min="4612" max="4612" width="15.85546875" style="3" customWidth="1"/>
    <col min="4613" max="4613" width="11.28515625" style="3" customWidth="1"/>
    <col min="4614" max="4614" width="10.85546875" style="3" customWidth="1"/>
    <col min="4615" max="4615" width="11" style="3" customWidth="1"/>
    <col min="4616" max="4616" width="11.140625" style="3" customWidth="1"/>
    <col min="4617" max="4617" width="10.7109375" style="3" customWidth="1"/>
    <col min="4618" max="4864" width="9.140625" style="3"/>
    <col min="4865" max="4865" width="5.85546875" style="3" customWidth="1"/>
    <col min="4866" max="4866" width="6.140625" style="3" customWidth="1"/>
    <col min="4867" max="4867" width="11.42578125" style="3" customWidth="1"/>
    <col min="4868" max="4868" width="15.85546875" style="3" customWidth="1"/>
    <col min="4869" max="4869" width="11.28515625" style="3" customWidth="1"/>
    <col min="4870" max="4870" width="10.85546875" style="3" customWidth="1"/>
    <col min="4871" max="4871" width="11" style="3" customWidth="1"/>
    <col min="4872" max="4872" width="11.140625" style="3" customWidth="1"/>
    <col min="4873" max="4873" width="10.7109375" style="3" customWidth="1"/>
    <col min="4874" max="5120" width="9.140625" style="3"/>
    <col min="5121" max="5121" width="5.85546875" style="3" customWidth="1"/>
    <col min="5122" max="5122" width="6.140625" style="3" customWidth="1"/>
    <col min="5123" max="5123" width="11.42578125" style="3" customWidth="1"/>
    <col min="5124" max="5124" width="15.85546875" style="3" customWidth="1"/>
    <col min="5125" max="5125" width="11.28515625" style="3" customWidth="1"/>
    <col min="5126" max="5126" width="10.85546875" style="3" customWidth="1"/>
    <col min="5127" max="5127" width="11" style="3" customWidth="1"/>
    <col min="5128" max="5128" width="11.140625" style="3" customWidth="1"/>
    <col min="5129" max="5129" width="10.7109375" style="3" customWidth="1"/>
    <col min="5130" max="5376" width="9.140625" style="3"/>
    <col min="5377" max="5377" width="5.85546875" style="3" customWidth="1"/>
    <col min="5378" max="5378" width="6.140625" style="3" customWidth="1"/>
    <col min="5379" max="5379" width="11.42578125" style="3" customWidth="1"/>
    <col min="5380" max="5380" width="15.85546875" style="3" customWidth="1"/>
    <col min="5381" max="5381" width="11.28515625" style="3" customWidth="1"/>
    <col min="5382" max="5382" width="10.85546875" style="3" customWidth="1"/>
    <col min="5383" max="5383" width="11" style="3" customWidth="1"/>
    <col min="5384" max="5384" width="11.140625" style="3" customWidth="1"/>
    <col min="5385" max="5385" width="10.7109375" style="3" customWidth="1"/>
    <col min="5386" max="5632" width="9.140625" style="3"/>
    <col min="5633" max="5633" width="5.85546875" style="3" customWidth="1"/>
    <col min="5634" max="5634" width="6.140625" style="3" customWidth="1"/>
    <col min="5635" max="5635" width="11.42578125" style="3" customWidth="1"/>
    <col min="5636" max="5636" width="15.85546875" style="3" customWidth="1"/>
    <col min="5637" max="5637" width="11.28515625" style="3" customWidth="1"/>
    <col min="5638" max="5638" width="10.85546875" style="3" customWidth="1"/>
    <col min="5639" max="5639" width="11" style="3" customWidth="1"/>
    <col min="5640" max="5640" width="11.140625" style="3" customWidth="1"/>
    <col min="5641" max="5641" width="10.7109375" style="3" customWidth="1"/>
    <col min="5642" max="5888" width="9.140625" style="3"/>
    <col min="5889" max="5889" width="5.85546875" style="3" customWidth="1"/>
    <col min="5890" max="5890" width="6.140625" style="3" customWidth="1"/>
    <col min="5891" max="5891" width="11.42578125" style="3" customWidth="1"/>
    <col min="5892" max="5892" width="15.85546875" style="3" customWidth="1"/>
    <col min="5893" max="5893" width="11.28515625" style="3" customWidth="1"/>
    <col min="5894" max="5894" width="10.85546875" style="3" customWidth="1"/>
    <col min="5895" max="5895" width="11" style="3" customWidth="1"/>
    <col min="5896" max="5896" width="11.140625" style="3" customWidth="1"/>
    <col min="5897" max="5897" width="10.7109375" style="3" customWidth="1"/>
    <col min="5898" max="6144" width="9.140625" style="3"/>
    <col min="6145" max="6145" width="5.85546875" style="3" customWidth="1"/>
    <col min="6146" max="6146" width="6.140625" style="3" customWidth="1"/>
    <col min="6147" max="6147" width="11.42578125" style="3" customWidth="1"/>
    <col min="6148" max="6148" width="15.85546875" style="3" customWidth="1"/>
    <col min="6149" max="6149" width="11.28515625" style="3" customWidth="1"/>
    <col min="6150" max="6150" width="10.85546875" style="3" customWidth="1"/>
    <col min="6151" max="6151" width="11" style="3" customWidth="1"/>
    <col min="6152" max="6152" width="11.140625" style="3" customWidth="1"/>
    <col min="6153" max="6153" width="10.7109375" style="3" customWidth="1"/>
    <col min="6154" max="6400" width="9.140625" style="3"/>
    <col min="6401" max="6401" width="5.85546875" style="3" customWidth="1"/>
    <col min="6402" max="6402" width="6.140625" style="3" customWidth="1"/>
    <col min="6403" max="6403" width="11.42578125" style="3" customWidth="1"/>
    <col min="6404" max="6404" width="15.85546875" style="3" customWidth="1"/>
    <col min="6405" max="6405" width="11.28515625" style="3" customWidth="1"/>
    <col min="6406" max="6406" width="10.85546875" style="3" customWidth="1"/>
    <col min="6407" max="6407" width="11" style="3" customWidth="1"/>
    <col min="6408" max="6408" width="11.140625" style="3" customWidth="1"/>
    <col min="6409" max="6409" width="10.7109375" style="3" customWidth="1"/>
    <col min="6410" max="6656" width="9.140625" style="3"/>
    <col min="6657" max="6657" width="5.85546875" style="3" customWidth="1"/>
    <col min="6658" max="6658" width="6.140625" style="3" customWidth="1"/>
    <col min="6659" max="6659" width="11.42578125" style="3" customWidth="1"/>
    <col min="6660" max="6660" width="15.85546875" style="3" customWidth="1"/>
    <col min="6661" max="6661" width="11.28515625" style="3" customWidth="1"/>
    <col min="6662" max="6662" width="10.85546875" style="3" customWidth="1"/>
    <col min="6663" max="6663" width="11" style="3" customWidth="1"/>
    <col min="6664" max="6664" width="11.140625" style="3" customWidth="1"/>
    <col min="6665" max="6665" width="10.7109375" style="3" customWidth="1"/>
    <col min="6666" max="6912" width="9.140625" style="3"/>
    <col min="6913" max="6913" width="5.85546875" style="3" customWidth="1"/>
    <col min="6914" max="6914" width="6.140625" style="3" customWidth="1"/>
    <col min="6915" max="6915" width="11.42578125" style="3" customWidth="1"/>
    <col min="6916" max="6916" width="15.85546875" style="3" customWidth="1"/>
    <col min="6917" max="6917" width="11.28515625" style="3" customWidth="1"/>
    <col min="6918" max="6918" width="10.85546875" style="3" customWidth="1"/>
    <col min="6919" max="6919" width="11" style="3" customWidth="1"/>
    <col min="6920" max="6920" width="11.140625" style="3" customWidth="1"/>
    <col min="6921" max="6921" width="10.7109375" style="3" customWidth="1"/>
    <col min="6922" max="7168" width="9.140625" style="3"/>
    <col min="7169" max="7169" width="5.85546875" style="3" customWidth="1"/>
    <col min="7170" max="7170" width="6.140625" style="3" customWidth="1"/>
    <col min="7171" max="7171" width="11.42578125" style="3" customWidth="1"/>
    <col min="7172" max="7172" width="15.85546875" style="3" customWidth="1"/>
    <col min="7173" max="7173" width="11.28515625" style="3" customWidth="1"/>
    <col min="7174" max="7174" width="10.85546875" style="3" customWidth="1"/>
    <col min="7175" max="7175" width="11" style="3" customWidth="1"/>
    <col min="7176" max="7176" width="11.140625" style="3" customWidth="1"/>
    <col min="7177" max="7177" width="10.7109375" style="3" customWidth="1"/>
    <col min="7178" max="7424" width="9.140625" style="3"/>
    <col min="7425" max="7425" width="5.85546875" style="3" customWidth="1"/>
    <col min="7426" max="7426" width="6.140625" style="3" customWidth="1"/>
    <col min="7427" max="7427" width="11.42578125" style="3" customWidth="1"/>
    <col min="7428" max="7428" width="15.85546875" style="3" customWidth="1"/>
    <col min="7429" max="7429" width="11.28515625" style="3" customWidth="1"/>
    <col min="7430" max="7430" width="10.85546875" style="3" customWidth="1"/>
    <col min="7431" max="7431" width="11" style="3" customWidth="1"/>
    <col min="7432" max="7432" width="11.140625" style="3" customWidth="1"/>
    <col min="7433" max="7433" width="10.7109375" style="3" customWidth="1"/>
    <col min="7434" max="7680" width="9.140625" style="3"/>
    <col min="7681" max="7681" width="5.85546875" style="3" customWidth="1"/>
    <col min="7682" max="7682" width="6.140625" style="3" customWidth="1"/>
    <col min="7683" max="7683" width="11.42578125" style="3" customWidth="1"/>
    <col min="7684" max="7684" width="15.85546875" style="3" customWidth="1"/>
    <col min="7685" max="7685" width="11.28515625" style="3" customWidth="1"/>
    <col min="7686" max="7686" width="10.85546875" style="3" customWidth="1"/>
    <col min="7687" max="7687" width="11" style="3" customWidth="1"/>
    <col min="7688" max="7688" width="11.140625" style="3" customWidth="1"/>
    <col min="7689" max="7689" width="10.7109375" style="3" customWidth="1"/>
    <col min="7690" max="7936" width="9.140625" style="3"/>
    <col min="7937" max="7937" width="5.85546875" style="3" customWidth="1"/>
    <col min="7938" max="7938" width="6.140625" style="3" customWidth="1"/>
    <col min="7939" max="7939" width="11.42578125" style="3" customWidth="1"/>
    <col min="7940" max="7940" width="15.85546875" style="3" customWidth="1"/>
    <col min="7941" max="7941" width="11.28515625" style="3" customWidth="1"/>
    <col min="7942" max="7942" width="10.85546875" style="3" customWidth="1"/>
    <col min="7943" max="7943" width="11" style="3" customWidth="1"/>
    <col min="7944" max="7944" width="11.140625" style="3" customWidth="1"/>
    <col min="7945" max="7945" width="10.7109375" style="3" customWidth="1"/>
    <col min="7946" max="8192" width="9.140625" style="3"/>
    <col min="8193" max="8193" width="5.85546875" style="3" customWidth="1"/>
    <col min="8194" max="8194" width="6.140625" style="3" customWidth="1"/>
    <col min="8195" max="8195" width="11.42578125" style="3" customWidth="1"/>
    <col min="8196" max="8196" width="15.85546875" style="3" customWidth="1"/>
    <col min="8197" max="8197" width="11.28515625" style="3" customWidth="1"/>
    <col min="8198" max="8198" width="10.85546875" style="3" customWidth="1"/>
    <col min="8199" max="8199" width="11" style="3" customWidth="1"/>
    <col min="8200" max="8200" width="11.140625" style="3" customWidth="1"/>
    <col min="8201" max="8201" width="10.7109375" style="3" customWidth="1"/>
    <col min="8202" max="8448" width="9.140625" style="3"/>
    <col min="8449" max="8449" width="5.85546875" style="3" customWidth="1"/>
    <col min="8450" max="8450" width="6.140625" style="3" customWidth="1"/>
    <col min="8451" max="8451" width="11.42578125" style="3" customWidth="1"/>
    <col min="8452" max="8452" width="15.85546875" style="3" customWidth="1"/>
    <col min="8453" max="8453" width="11.28515625" style="3" customWidth="1"/>
    <col min="8454" max="8454" width="10.85546875" style="3" customWidth="1"/>
    <col min="8455" max="8455" width="11" style="3" customWidth="1"/>
    <col min="8456" max="8456" width="11.140625" style="3" customWidth="1"/>
    <col min="8457" max="8457" width="10.7109375" style="3" customWidth="1"/>
    <col min="8458" max="8704" width="9.140625" style="3"/>
    <col min="8705" max="8705" width="5.85546875" style="3" customWidth="1"/>
    <col min="8706" max="8706" width="6.140625" style="3" customWidth="1"/>
    <col min="8707" max="8707" width="11.42578125" style="3" customWidth="1"/>
    <col min="8708" max="8708" width="15.85546875" style="3" customWidth="1"/>
    <col min="8709" max="8709" width="11.28515625" style="3" customWidth="1"/>
    <col min="8710" max="8710" width="10.85546875" style="3" customWidth="1"/>
    <col min="8711" max="8711" width="11" style="3" customWidth="1"/>
    <col min="8712" max="8712" width="11.140625" style="3" customWidth="1"/>
    <col min="8713" max="8713" width="10.7109375" style="3" customWidth="1"/>
    <col min="8714" max="8960" width="9.140625" style="3"/>
    <col min="8961" max="8961" width="5.85546875" style="3" customWidth="1"/>
    <col min="8962" max="8962" width="6.140625" style="3" customWidth="1"/>
    <col min="8963" max="8963" width="11.42578125" style="3" customWidth="1"/>
    <col min="8964" max="8964" width="15.85546875" style="3" customWidth="1"/>
    <col min="8965" max="8965" width="11.28515625" style="3" customWidth="1"/>
    <col min="8966" max="8966" width="10.85546875" style="3" customWidth="1"/>
    <col min="8967" max="8967" width="11" style="3" customWidth="1"/>
    <col min="8968" max="8968" width="11.140625" style="3" customWidth="1"/>
    <col min="8969" max="8969" width="10.7109375" style="3" customWidth="1"/>
    <col min="8970" max="9216" width="9.140625" style="3"/>
    <col min="9217" max="9217" width="5.85546875" style="3" customWidth="1"/>
    <col min="9218" max="9218" width="6.140625" style="3" customWidth="1"/>
    <col min="9219" max="9219" width="11.42578125" style="3" customWidth="1"/>
    <col min="9220" max="9220" width="15.85546875" style="3" customWidth="1"/>
    <col min="9221" max="9221" width="11.28515625" style="3" customWidth="1"/>
    <col min="9222" max="9222" width="10.85546875" style="3" customWidth="1"/>
    <col min="9223" max="9223" width="11" style="3" customWidth="1"/>
    <col min="9224" max="9224" width="11.140625" style="3" customWidth="1"/>
    <col min="9225" max="9225" width="10.7109375" style="3" customWidth="1"/>
    <col min="9226" max="9472" width="9.140625" style="3"/>
    <col min="9473" max="9473" width="5.85546875" style="3" customWidth="1"/>
    <col min="9474" max="9474" width="6.140625" style="3" customWidth="1"/>
    <col min="9475" max="9475" width="11.42578125" style="3" customWidth="1"/>
    <col min="9476" max="9476" width="15.85546875" style="3" customWidth="1"/>
    <col min="9477" max="9477" width="11.28515625" style="3" customWidth="1"/>
    <col min="9478" max="9478" width="10.85546875" style="3" customWidth="1"/>
    <col min="9479" max="9479" width="11" style="3" customWidth="1"/>
    <col min="9480" max="9480" width="11.140625" style="3" customWidth="1"/>
    <col min="9481" max="9481" width="10.7109375" style="3" customWidth="1"/>
    <col min="9482" max="9728" width="9.140625" style="3"/>
    <col min="9729" max="9729" width="5.85546875" style="3" customWidth="1"/>
    <col min="9730" max="9730" width="6.140625" style="3" customWidth="1"/>
    <col min="9731" max="9731" width="11.42578125" style="3" customWidth="1"/>
    <col min="9732" max="9732" width="15.85546875" style="3" customWidth="1"/>
    <col min="9733" max="9733" width="11.28515625" style="3" customWidth="1"/>
    <col min="9734" max="9734" width="10.85546875" style="3" customWidth="1"/>
    <col min="9735" max="9735" width="11" style="3" customWidth="1"/>
    <col min="9736" max="9736" width="11.140625" style="3" customWidth="1"/>
    <col min="9737" max="9737" width="10.7109375" style="3" customWidth="1"/>
    <col min="9738" max="9984" width="9.140625" style="3"/>
    <col min="9985" max="9985" width="5.85546875" style="3" customWidth="1"/>
    <col min="9986" max="9986" width="6.140625" style="3" customWidth="1"/>
    <col min="9987" max="9987" width="11.42578125" style="3" customWidth="1"/>
    <col min="9988" max="9988" width="15.85546875" style="3" customWidth="1"/>
    <col min="9989" max="9989" width="11.28515625" style="3" customWidth="1"/>
    <col min="9990" max="9990" width="10.85546875" style="3" customWidth="1"/>
    <col min="9991" max="9991" width="11" style="3" customWidth="1"/>
    <col min="9992" max="9992" width="11.140625" style="3" customWidth="1"/>
    <col min="9993" max="9993" width="10.7109375" style="3" customWidth="1"/>
    <col min="9994" max="10240" width="9.140625" style="3"/>
    <col min="10241" max="10241" width="5.85546875" style="3" customWidth="1"/>
    <col min="10242" max="10242" width="6.140625" style="3" customWidth="1"/>
    <col min="10243" max="10243" width="11.42578125" style="3" customWidth="1"/>
    <col min="10244" max="10244" width="15.85546875" style="3" customWidth="1"/>
    <col min="10245" max="10245" width="11.28515625" style="3" customWidth="1"/>
    <col min="10246" max="10246" width="10.85546875" style="3" customWidth="1"/>
    <col min="10247" max="10247" width="11" style="3" customWidth="1"/>
    <col min="10248" max="10248" width="11.140625" style="3" customWidth="1"/>
    <col min="10249" max="10249" width="10.7109375" style="3" customWidth="1"/>
    <col min="10250" max="10496" width="9.140625" style="3"/>
    <col min="10497" max="10497" width="5.85546875" style="3" customWidth="1"/>
    <col min="10498" max="10498" width="6.140625" style="3" customWidth="1"/>
    <col min="10499" max="10499" width="11.42578125" style="3" customWidth="1"/>
    <col min="10500" max="10500" width="15.85546875" style="3" customWidth="1"/>
    <col min="10501" max="10501" width="11.28515625" style="3" customWidth="1"/>
    <col min="10502" max="10502" width="10.85546875" style="3" customWidth="1"/>
    <col min="10503" max="10503" width="11" style="3" customWidth="1"/>
    <col min="10504" max="10504" width="11.140625" style="3" customWidth="1"/>
    <col min="10505" max="10505" width="10.7109375" style="3" customWidth="1"/>
    <col min="10506" max="10752" width="9.140625" style="3"/>
    <col min="10753" max="10753" width="5.85546875" style="3" customWidth="1"/>
    <col min="10754" max="10754" width="6.140625" style="3" customWidth="1"/>
    <col min="10755" max="10755" width="11.42578125" style="3" customWidth="1"/>
    <col min="10756" max="10756" width="15.85546875" style="3" customWidth="1"/>
    <col min="10757" max="10757" width="11.28515625" style="3" customWidth="1"/>
    <col min="10758" max="10758" width="10.85546875" style="3" customWidth="1"/>
    <col min="10759" max="10759" width="11" style="3" customWidth="1"/>
    <col min="10760" max="10760" width="11.140625" style="3" customWidth="1"/>
    <col min="10761" max="10761" width="10.7109375" style="3" customWidth="1"/>
    <col min="10762" max="11008" width="9.140625" style="3"/>
    <col min="11009" max="11009" width="5.85546875" style="3" customWidth="1"/>
    <col min="11010" max="11010" width="6.140625" style="3" customWidth="1"/>
    <col min="11011" max="11011" width="11.42578125" style="3" customWidth="1"/>
    <col min="11012" max="11012" width="15.85546875" style="3" customWidth="1"/>
    <col min="11013" max="11013" width="11.28515625" style="3" customWidth="1"/>
    <col min="11014" max="11014" width="10.85546875" style="3" customWidth="1"/>
    <col min="11015" max="11015" width="11" style="3" customWidth="1"/>
    <col min="11016" max="11016" width="11.140625" style="3" customWidth="1"/>
    <col min="11017" max="11017" width="10.7109375" style="3" customWidth="1"/>
    <col min="11018" max="11264" width="9.140625" style="3"/>
    <col min="11265" max="11265" width="5.85546875" style="3" customWidth="1"/>
    <col min="11266" max="11266" width="6.140625" style="3" customWidth="1"/>
    <col min="11267" max="11267" width="11.42578125" style="3" customWidth="1"/>
    <col min="11268" max="11268" width="15.85546875" style="3" customWidth="1"/>
    <col min="11269" max="11269" width="11.28515625" style="3" customWidth="1"/>
    <col min="11270" max="11270" width="10.85546875" style="3" customWidth="1"/>
    <col min="11271" max="11271" width="11" style="3" customWidth="1"/>
    <col min="11272" max="11272" width="11.140625" style="3" customWidth="1"/>
    <col min="11273" max="11273" width="10.7109375" style="3" customWidth="1"/>
    <col min="11274" max="11520" width="9.140625" style="3"/>
    <col min="11521" max="11521" width="5.85546875" style="3" customWidth="1"/>
    <col min="11522" max="11522" width="6.140625" style="3" customWidth="1"/>
    <col min="11523" max="11523" width="11.42578125" style="3" customWidth="1"/>
    <col min="11524" max="11524" width="15.85546875" style="3" customWidth="1"/>
    <col min="11525" max="11525" width="11.28515625" style="3" customWidth="1"/>
    <col min="11526" max="11526" width="10.85546875" style="3" customWidth="1"/>
    <col min="11527" max="11527" width="11" style="3" customWidth="1"/>
    <col min="11528" max="11528" width="11.140625" style="3" customWidth="1"/>
    <col min="11529" max="11529" width="10.7109375" style="3" customWidth="1"/>
    <col min="11530" max="11776" width="9.140625" style="3"/>
    <col min="11777" max="11777" width="5.85546875" style="3" customWidth="1"/>
    <col min="11778" max="11778" width="6.140625" style="3" customWidth="1"/>
    <col min="11779" max="11779" width="11.42578125" style="3" customWidth="1"/>
    <col min="11780" max="11780" width="15.85546875" style="3" customWidth="1"/>
    <col min="11781" max="11781" width="11.28515625" style="3" customWidth="1"/>
    <col min="11782" max="11782" width="10.85546875" style="3" customWidth="1"/>
    <col min="11783" max="11783" width="11" style="3" customWidth="1"/>
    <col min="11784" max="11784" width="11.140625" style="3" customWidth="1"/>
    <col min="11785" max="11785" width="10.7109375" style="3" customWidth="1"/>
    <col min="11786" max="12032" width="9.140625" style="3"/>
    <col min="12033" max="12033" width="5.85546875" style="3" customWidth="1"/>
    <col min="12034" max="12034" width="6.140625" style="3" customWidth="1"/>
    <col min="12035" max="12035" width="11.42578125" style="3" customWidth="1"/>
    <col min="12036" max="12036" width="15.85546875" style="3" customWidth="1"/>
    <col min="12037" max="12037" width="11.28515625" style="3" customWidth="1"/>
    <col min="12038" max="12038" width="10.85546875" style="3" customWidth="1"/>
    <col min="12039" max="12039" width="11" style="3" customWidth="1"/>
    <col min="12040" max="12040" width="11.140625" style="3" customWidth="1"/>
    <col min="12041" max="12041" width="10.7109375" style="3" customWidth="1"/>
    <col min="12042" max="12288" width="9.140625" style="3"/>
    <col min="12289" max="12289" width="5.85546875" style="3" customWidth="1"/>
    <col min="12290" max="12290" width="6.140625" style="3" customWidth="1"/>
    <col min="12291" max="12291" width="11.42578125" style="3" customWidth="1"/>
    <col min="12292" max="12292" width="15.85546875" style="3" customWidth="1"/>
    <col min="12293" max="12293" width="11.28515625" style="3" customWidth="1"/>
    <col min="12294" max="12294" width="10.85546875" style="3" customWidth="1"/>
    <col min="12295" max="12295" width="11" style="3" customWidth="1"/>
    <col min="12296" max="12296" width="11.140625" style="3" customWidth="1"/>
    <col min="12297" max="12297" width="10.7109375" style="3" customWidth="1"/>
    <col min="12298" max="12544" width="9.140625" style="3"/>
    <col min="12545" max="12545" width="5.85546875" style="3" customWidth="1"/>
    <col min="12546" max="12546" width="6.140625" style="3" customWidth="1"/>
    <col min="12547" max="12547" width="11.42578125" style="3" customWidth="1"/>
    <col min="12548" max="12548" width="15.85546875" style="3" customWidth="1"/>
    <col min="12549" max="12549" width="11.28515625" style="3" customWidth="1"/>
    <col min="12550" max="12550" width="10.85546875" style="3" customWidth="1"/>
    <col min="12551" max="12551" width="11" style="3" customWidth="1"/>
    <col min="12552" max="12552" width="11.140625" style="3" customWidth="1"/>
    <col min="12553" max="12553" width="10.7109375" style="3" customWidth="1"/>
    <col min="12554" max="12800" width="9.140625" style="3"/>
    <col min="12801" max="12801" width="5.85546875" style="3" customWidth="1"/>
    <col min="12802" max="12802" width="6.140625" style="3" customWidth="1"/>
    <col min="12803" max="12803" width="11.42578125" style="3" customWidth="1"/>
    <col min="12804" max="12804" width="15.85546875" style="3" customWidth="1"/>
    <col min="12805" max="12805" width="11.28515625" style="3" customWidth="1"/>
    <col min="12806" max="12806" width="10.85546875" style="3" customWidth="1"/>
    <col min="12807" max="12807" width="11" style="3" customWidth="1"/>
    <col min="12808" max="12808" width="11.140625" style="3" customWidth="1"/>
    <col min="12809" max="12809" width="10.7109375" style="3" customWidth="1"/>
    <col min="12810" max="13056" width="9.140625" style="3"/>
    <col min="13057" max="13057" width="5.85546875" style="3" customWidth="1"/>
    <col min="13058" max="13058" width="6.140625" style="3" customWidth="1"/>
    <col min="13059" max="13059" width="11.42578125" style="3" customWidth="1"/>
    <col min="13060" max="13060" width="15.85546875" style="3" customWidth="1"/>
    <col min="13061" max="13061" width="11.28515625" style="3" customWidth="1"/>
    <col min="13062" max="13062" width="10.85546875" style="3" customWidth="1"/>
    <col min="13063" max="13063" width="11" style="3" customWidth="1"/>
    <col min="13064" max="13064" width="11.140625" style="3" customWidth="1"/>
    <col min="13065" max="13065" width="10.7109375" style="3" customWidth="1"/>
    <col min="13066" max="13312" width="9.140625" style="3"/>
    <col min="13313" max="13313" width="5.85546875" style="3" customWidth="1"/>
    <col min="13314" max="13314" width="6.140625" style="3" customWidth="1"/>
    <col min="13315" max="13315" width="11.42578125" style="3" customWidth="1"/>
    <col min="13316" max="13316" width="15.85546875" style="3" customWidth="1"/>
    <col min="13317" max="13317" width="11.28515625" style="3" customWidth="1"/>
    <col min="13318" max="13318" width="10.85546875" style="3" customWidth="1"/>
    <col min="13319" max="13319" width="11" style="3" customWidth="1"/>
    <col min="13320" max="13320" width="11.140625" style="3" customWidth="1"/>
    <col min="13321" max="13321" width="10.7109375" style="3" customWidth="1"/>
    <col min="13322" max="13568" width="9.140625" style="3"/>
    <col min="13569" max="13569" width="5.85546875" style="3" customWidth="1"/>
    <col min="13570" max="13570" width="6.140625" style="3" customWidth="1"/>
    <col min="13571" max="13571" width="11.42578125" style="3" customWidth="1"/>
    <col min="13572" max="13572" width="15.85546875" style="3" customWidth="1"/>
    <col min="13573" max="13573" width="11.28515625" style="3" customWidth="1"/>
    <col min="13574" max="13574" width="10.85546875" style="3" customWidth="1"/>
    <col min="13575" max="13575" width="11" style="3" customWidth="1"/>
    <col min="13576" max="13576" width="11.140625" style="3" customWidth="1"/>
    <col min="13577" max="13577" width="10.7109375" style="3" customWidth="1"/>
    <col min="13578" max="13824" width="9.140625" style="3"/>
    <col min="13825" max="13825" width="5.85546875" style="3" customWidth="1"/>
    <col min="13826" max="13826" width="6.140625" style="3" customWidth="1"/>
    <col min="13827" max="13827" width="11.42578125" style="3" customWidth="1"/>
    <col min="13828" max="13828" width="15.85546875" style="3" customWidth="1"/>
    <col min="13829" max="13829" width="11.28515625" style="3" customWidth="1"/>
    <col min="13830" max="13830" width="10.85546875" style="3" customWidth="1"/>
    <col min="13831" max="13831" width="11" style="3" customWidth="1"/>
    <col min="13832" max="13832" width="11.140625" style="3" customWidth="1"/>
    <col min="13833" max="13833" width="10.7109375" style="3" customWidth="1"/>
    <col min="13834" max="14080" width="9.140625" style="3"/>
    <col min="14081" max="14081" width="5.85546875" style="3" customWidth="1"/>
    <col min="14082" max="14082" width="6.140625" style="3" customWidth="1"/>
    <col min="14083" max="14083" width="11.42578125" style="3" customWidth="1"/>
    <col min="14084" max="14084" width="15.85546875" style="3" customWidth="1"/>
    <col min="14085" max="14085" width="11.28515625" style="3" customWidth="1"/>
    <col min="14086" max="14086" width="10.85546875" style="3" customWidth="1"/>
    <col min="14087" max="14087" width="11" style="3" customWidth="1"/>
    <col min="14088" max="14088" width="11.140625" style="3" customWidth="1"/>
    <col min="14089" max="14089" width="10.7109375" style="3" customWidth="1"/>
    <col min="14090" max="14336" width="9.140625" style="3"/>
    <col min="14337" max="14337" width="5.85546875" style="3" customWidth="1"/>
    <col min="14338" max="14338" width="6.140625" style="3" customWidth="1"/>
    <col min="14339" max="14339" width="11.42578125" style="3" customWidth="1"/>
    <col min="14340" max="14340" width="15.85546875" style="3" customWidth="1"/>
    <col min="14341" max="14341" width="11.28515625" style="3" customWidth="1"/>
    <col min="14342" max="14342" width="10.85546875" style="3" customWidth="1"/>
    <col min="14343" max="14343" width="11" style="3" customWidth="1"/>
    <col min="14344" max="14344" width="11.140625" style="3" customWidth="1"/>
    <col min="14345" max="14345" width="10.7109375" style="3" customWidth="1"/>
    <col min="14346" max="14592" width="9.140625" style="3"/>
    <col min="14593" max="14593" width="5.85546875" style="3" customWidth="1"/>
    <col min="14594" max="14594" width="6.140625" style="3" customWidth="1"/>
    <col min="14595" max="14595" width="11.42578125" style="3" customWidth="1"/>
    <col min="14596" max="14596" width="15.85546875" style="3" customWidth="1"/>
    <col min="14597" max="14597" width="11.28515625" style="3" customWidth="1"/>
    <col min="14598" max="14598" width="10.85546875" style="3" customWidth="1"/>
    <col min="14599" max="14599" width="11" style="3" customWidth="1"/>
    <col min="14600" max="14600" width="11.140625" style="3" customWidth="1"/>
    <col min="14601" max="14601" width="10.7109375" style="3" customWidth="1"/>
    <col min="14602" max="14848" width="9.140625" style="3"/>
    <col min="14849" max="14849" width="5.85546875" style="3" customWidth="1"/>
    <col min="14850" max="14850" width="6.140625" style="3" customWidth="1"/>
    <col min="14851" max="14851" width="11.42578125" style="3" customWidth="1"/>
    <col min="14852" max="14852" width="15.85546875" style="3" customWidth="1"/>
    <col min="14853" max="14853" width="11.28515625" style="3" customWidth="1"/>
    <col min="14854" max="14854" width="10.85546875" style="3" customWidth="1"/>
    <col min="14855" max="14855" width="11" style="3" customWidth="1"/>
    <col min="14856" max="14856" width="11.140625" style="3" customWidth="1"/>
    <col min="14857" max="14857" width="10.7109375" style="3" customWidth="1"/>
    <col min="14858" max="15104" width="9.140625" style="3"/>
    <col min="15105" max="15105" width="5.85546875" style="3" customWidth="1"/>
    <col min="15106" max="15106" width="6.140625" style="3" customWidth="1"/>
    <col min="15107" max="15107" width="11.42578125" style="3" customWidth="1"/>
    <col min="15108" max="15108" width="15.85546875" style="3" customWidth="1"/>
    <col min="15109" max="15109" width="11.28515625" style="3" customWidth="1"/>
    <col min="15110" max="15110" width="10.85546875" style="3" customWidth="1"/>
    <col min="15111" max="15111" width="11" style="3" customWidth="1"/>
    <col min="15112" max="15112" width="11.140625" style="3" customWidth="1"/>
    <col min="15113" max="15113" width="10.7109375" style="3" customWidth="1"/>
    <col min="15114" max="15360" width="9.140625" style="3"/>
    <col min="15361" max="15361" width="5.85546875" style="3" customWidth="1"/>
    <col min="15362" max="15362" width="6.140625" style="3" customWidth="1"/>
    <col min="15363" max="15363" width="11.42578125" style="3" customWidth="1"/>
    <col min="15364" max="15364" width="15.85546875" style="3" customWidth="1"/>
    <col min="15365" max="15365" width="11.28515625" style="3" customWidth="1"/>
    <col min="15366" max="15366" width="10.85546875" style="3" customWidth="1"/>
    <col min="15367" max="15367" width="11" style="3" customWidth="1"/>
    <col min="15368" max="15368" width="11.140625" style="3" customWidth="1"/>
    <col min="15369" max="15369" width="10.7109375" style="3" customWidth="1"/>
    <col min="15370" max="15616" width="9.140625" style="3"/>
    <col min="15617" max="15617" width="5.85546875" style="3" customWidth="1"/>
    <col min="15618" max="15618" width="6.140625" style="3" customWidth="1"/>
    <col min="15619" max="15619" width="11.42578125" style="3" customWidth="1"/>
    <col min="15620" max="15620" width="15.85546875" style="3" customWidth="1"/>
    <col min="15621" max="15621" width="11.28515625" style="3" customWidth="1"/>
    <col min="15622" max="15622" width="10.85546875" style="3" customWidth="1"/>
    <col min="15623" max="15623" width="11" style="3" customWidth="1"/>
    <col min="15624" max="15624" width="11.140625" style="3" customWidth="1"/>
    <col min="15625" max="15625" width="10.7109375" style="3" customWidth="1"/>
    <col min="15626" max="15872" width="9.140625" style="3"/>
    <col min="15873" max="15873" width="5.85546875" style="3" customWidth="1"/>
    <col min="15874" max="15874" width="6.140625" style="3" customWidth="1"/>
    <col min="15875" max="15875" width="11.42578125" style="3" customWidth="1"/>
    <col min="15876" max="15876" width="15.85546875" style="3" customWidth="1"/>
    <col min="15877" max="15877" width="11.28515625" style="3" customWidth="1"/>
    <col min="15878" max="15878" width="10.85546875" style="3" customWidth="1"/>
    <col min="15879" max="15879" width="11" style="3" customWidth="1"/>
    <col min="15880" max="15880" width="11.140625" style="3" customWidth="1"/>
    <col min="15881" max="15881" width="10.7109375" style="3" customWidth="1"/>
    <col min="15882" max="16128" width="9.140625" style="3"/>
    <col min="16129" max="16129" width="5.85546875" style="3" customWidth="1"/>
    <col min="16130" max="16130" width="6.140625" style="3" customWidth="1"/>
    <col min="16131" max="16131" width="11.42578125" style="3" customWidth="1"/>
    <col min="16132" max="16132" width="15.85546875" style="3" customWidth="1"/>
    <col min="16133" max="16133" width="11.28515625" style="3" customWidth="1"/>
    <col min="16134" max="16134" width="10.85546875" style="3" customWidth="1"/>
    <col min="16135" max="16135" width="11" style="3" customWidth="1"/>
    <col min="16136" max="16136" width="11.140625" style="3" customWidth="1"/>
    <col min="16137" max="16137" width="10.7109375" style="3" customWidth="1"/>
    <col min="16138" max="16384" width="9.140625" style="3"/>
  </cols>
  <sheetData>
    <row r="1" spans="1:256" ht="13.5" thickTop="1" x14ac:dyDescent="0.2">
      <c r="A1" s="106" t="s">
        <v>48</v>
      </c>
      <c r="B1" s="107"/>
      <c r="C1" s="108" t="str">
        <f>CONCATENATE(cislostavby," ",nazevstavby)</f>
        <v>2018/12/07 Adaptace kotelny na sklad zemědělských strojů</v>
      </c>
      <c r="D1" s="109"/>
      <c r="E1" s="110"/>
      <c r="F1" s="109"/>
      <c r="G1" s="111" t="s">
        <v>49</v>
      </c>
      <c r="H1" s="112" t="s">
        <v>84</v>
      </c>
      <c r="I1" s="113"/>
    </row>
    <row r="2" spans="1:256" ht="13.5" thickBot="1" x14ac:dyDescent="0.25">
      <c r="A2" s="114" t="s">
        <v>50</v>
      </c>
      <c r="B2" s="115"/>
      <c r="C2" s="116" t="str">
        <f>CONCATENATE(cisloobjektu," ",nazevobjektu)</f>
        <v>SO - 05 - KLEMPÍŘSKÉ KONSTRUKCE</v>
      </c>
      <c r="D2" s="117"/>
      <c r="E2" s="118"/>
      <c r="F2" s="117"/>
      <c r="G2" s="119" t="s">
        <v>85</v>
      </c>
      <c r="H2" s="120"/>
      <c r="I2" s="121"/>
    </row>
    <row r="3" spans="1:256" ht="13.5" thickTop="1" x14ac:dyDescent="0.2">
      <c r="F3" s="37"/>
    </row>
    <row r="4" spans="1:256" ht="19.5" customHeight="1" x14ac:dyDescent="0.25">
      <c r="A4" s="122" t="s">
        <v>51</v>
      </c>
      <c r="B4" s="123"/>
      <c r="C4" s="123"/>
      <c r="D4" s="123"/>
      <c r="E4" s="124"/>
      <c r="F4" s="123"/>
      <c r="G4" s="123"/>
      <c r="H4" s="123"/>
      <c r="I4" s="123"/>
    </row>
    <row r="5" spans="1:256" ht="13.5" thickBot="1" x14ac:dyDescent="0.25"/>
    <row r="6" spans="1:256" s="37" customFormat="1" ht="13.5" thickBot="1" x14ac:dyDescent="0.25">
      <c r="A6" s="125"/>
      <c r="B6" s="126" t="s">
        <v>52</v>
      </c>
      <c r="C6" s="126"/>
      <c r="D6" s="127"/>
      <c r="E6" s="128" t="s">
        <v>53</v>
      </c>
      <c r="F6" s="129" t="s">
        <v>54</v>
      </c>
      <c r="G6" s="129" t="s">
        <v>55</v>
      </c>
      <c r="H6" s="129" t="s">
        <v>56</v>
      </c>
      <c r="I6" s="130" t="s">
        <v>30</v>
      </c>
    </row>
    <row r="7" spans="1:256" s="37" customFormat="1" x14ac:dyDescent="0.2">
      <c r="A7" s="224" t="str">
        <f>Položky!B7</f>
        <v>764</v>
      </c>
      <c r="B7" s="131" t="str">
        <f>Položky!C7</f>
        <v>Konstrukce klempířské</v>
      </c>
      <c r="D7" s="132"/>
      <c r="E7" s="225">
        <f>Položky!BC110</f>
        <v>0</v>
      </c>
      <c r="F7" s="226">
        <f>Položky!BD110</f>
        <v>0</v>
      </c>
      <c r="G7" s="226">
        <f>Položky!BE110</f>
        <v>0</v>
      </c>
      <c r="H7" s="226">
        <f>Položky!BF110</f>
        <v>0</v>
      </c>
      <c r="I7" s="227">
        <f>Položky!BG110</f>
        <v>0</v>
      </c>
    </row>
    <row r="8" spans="1:256" s="37" customFormat="1" ht="13.5" thickBot="1" x14ac:dyDescent="0.25">
      <c r="A8" s="224" t="str">
        <f>Položky!B111</f>
        <v>M99</v>
      </c>
      <c r="B8" s="131" t="str">
        <f>Položky!C111</f>
        <v>Ostatní práce "M"</v>
      </c>
      <c r="D8" s="132"/>
      <c r="E8" s="225">
        <f>Položky!BC115</f>
        <v>0</v>
      </c>
      <c r="F8" s="226">
        <f>Položky!BD115</f>
        <v>0</v>
      </c>
      <c r="G8" s="226">
        <f>Položky!BE115</f>
        <v>0</v>
      </c>
      <c r="H8" s="226">
        <f>Položky!BF115</f>
        <v>0</v>
      </c>
      <c r="I8" s="227">
        <f>Položky!BG115</f>
        <v>0</v>
      </c>
    </row>
    <row r="9" spans="1:256" ht="13.5" thickBot="1" x14ac:dyDescent="0.25">
      <c r="A9" s="133"/>
      <c r="B9" s="134" t="s">
        <v>57</v>
      </c>
      <c r="C9" s="134"/>
      <c r="D9" s="135"/>
      <c r="E9" s="136">
        <f>SUM(E7:E8)</f>
        <v>0</v>
      </c>
      <c r="F9" s="137">
        <f>SUM(F7:F8)</f>
        <v>0</v>
      </c>
      <c r="G9" s="137">
        <f>SUM(G7:G8)</f>
        <v>0</v>
      </c>
      <c r="H9" s="137">
        <f>SUM(H7:H8)</f>
        <v>0</v>
      </c>
      <c r="I9" s="138">
        <f>SUM(I7:I8)</f>
        <v>0</v>
      </c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  <c r="IR9" s="139"/>
      <c r="IS9" s="139"/>
      <c r="IT9" s="139"/>
      <c r="IU9" s="139"/>
      <c r="IV9" s="139"/>
    </row>
    <row r="10" spans="1:256" ht="19.5" customHeight="1" x14ac:dyDescent="0.2">
      <c r="A10" s="37"/>
      <c r="B10" s="37"/>
      <c r="C10" s="37"/>
      <c r="D10" s="37"/>
      <c r="E10" s="37"/>
      <c r="F10" s="37"/>
      <c r="G10" s="37"/>
      <c r="H10" s="37"/>
      <c r="I10" s="37"/>
    </row>
    <row r="11" spans="1:256" ht="18" x14ac:dyDescent="0.25">
      <c r="A11" s="123" t="s">
        <v>58</v>
      </c>
      <c r="B11" s="123"/>
      <c r="C11" s="123"/>
      <c r="D11" s="123"/>
      <c r="E11" s="123"/>
      <c r="F11" s="123"/>
      <c r="G11" s="140"/>
      <c r="H11" s="123"/>
      <c r="I11" s="123"/>
      <c r="BA11" s="43"/>
      <c r="BB11" s="43"/>
      <c r="BC11" s="43"/>
      <c r="BD11" s="43"/>
      <c r="BE11" s="43"/>
    </row>
    <row r="12" spans="1:256" ht="13.5" thickBot="1" x14ac:dyDescent="0.25"/>
    <row r="13" spans="1:256" x14ac:dyDescent="0.2">
      <c r="A13" s="75" t="s">
        <v>59</v>
      </c>
      <c r="B13" s="76"/>
      <c r="C13" s="76"/>
      <c r="D13" s="141"/>
      <c r="E13" s="142" t="s">
        <v>60</v>
      </c>
      <c r="F13" s="143" t="s">
        <v>61</v>
      </c>
      <c r="G13" s="144" t="s">
        <v>62</v>
      </c>
      <c r="H13" s="145"/>
      <c r="I13" s="146" t="s">
        <v>60</v>
      </c>
    </row>
    <row r="14" spans="1:256" x14ac:dyDescent="0.2">
      <c r="A14" s="67" t="s">
        <v>143</v>
      </c>
      <c r="B14" s="58"/>
      <c r="C14" s="58"/>
      <c r="D14" s="147"/>
      <c r="E14" s="148"/>
      <c r="F14" s="149"/>
      <c r="G14" s="150">
        <f>CHOOSE(BA14+1,HSV+PSV,HSV+PSV+Mont,HSV+PSV+Dodavka+Mont,HSV,PSV,Mont,Dodavka,Mont+Dodavka,0)</f>
        <v>0</v>
      </c>
      <c r="H14" s="151"/>
      <c r="I14" s="152">
        <f>E14+F14*G14/100</f>
        <v>0</v>
      </c>
      <c r="BA14" s="3">
        <v>0</v>
      </c>
    </row>
    <row r="15" spans="1:256" x14ac:dyDescent="0.2">
      <c r="A15" s="67" t="s">
        <v>144</v>
      </c>
      <c r="B15" s="58"/>
      <c r="C15" s="58"/>
      <c r="D15" s="147"/>
      <c r="E15" s="148"/>
      <c r="F15" s="149"/>
      <c r="G15" s="150">
        <f>CHOOSE(BA15+1,HSV+PSV,HSV+PSV+Mont,HSV+PSV+Dodavka+Mont,HSV,PSV,Mont,Dodavka,Mont+Dodavka,0)</f>
        <v>0</v>
      </c>
      <c r="H15" s="151"/>
      <c r="I15" s="152">
        <f>E15+F15*G15/100</f>
        <v>0</v>
      </c>
      <c r="BA15" s="3">
        <v>0</v>
      </c>
    </row>
    <row r="16" spans="1:256" x14ac:dyDescent="0.2">
      <c r="A16" s="67" t="s">
        <v>145</v>
      </c>
      <c r="B16" s="58"/>
      <c r="C16" s="58"/>
      <c r="D16" s="147"/>
      <c r="E16" s="148"/>
      <c r="F16" s="149"/>
      <c r="G16" s="150">
        <f>CHOOSE(BA16+1,HSV+PSV,HSV+PSV+Mont,HSV+PSV+Dodavka+Mont,HSV,PSV,Mont,Dodavka,Mont+Dodavka,0)</f>
        <v>0</v>
      </c>
      <c r="H16" s="151"/>
      <c r="I16" s="152">
        <f>E16+F16*G16/100</f>
        <v>0</v>
      </c>
      <c r="BA16" s="3">
        <v>0</v>
      </c>
    </row>
    <row r="17" spans="1:53" x14ac:dyDescent="0.2">
      <c r="A17" s="67" t="s">
        <v>146</v>
      </c>
      <c r="B17" s="58"/>
      <c r="C17" s="58"/>
      <c r="D17" s="147"/>
      <c r="E17" s="148"/>
      <c r="F17" s="149"/>
      <c r="G17" s="150">
        <f>CHOOSE(BA17+1,HSV+PSV,HSV+PSV+Mont,HSV+PSV+Dodavka+Mont,HSV,PSV,Mont,Dodavka,Mont+Dodavka,0)</f>
        <v>0</v>
      </c>
      <c r="H17" s="151"/>
      <c r="I17" s="152">
        <f>E17+F17*G17/100</f>
        <v>0</v>
      </c>
      <c r="BA17" s="3">
        <v>0</v>
      </c>
    </row>
    <row r="18" spans="1:53" x14ac:dyDescent="0.2">
      <c r="A18" s="67" t="s">
        <v>147</v>
      </c>
      <c r="B18" s="58"/>
      <c r="C18" s="58"/>
      <c r="D18" s="147"/>
      <c r="E18" s="148"/>
      <c r="F18" s="149"/>
      <c r="G18" s="150">
        <f>CHOOSE(BA18+1,HSV+PSV,HSV+PSV+Mont,HSV+PSV+Dodavka+Mont,HSV,PSV,Mont,Dodavka,Mont+Dodavka,0)</f>
        <v>0</v>
      </c>
      <c r="H18" s="151"/>
      <c r="I18" s="152">
        <f>E18+F18*G18/100</f>
        <v>0</v>
      </c>
      <c r="BA18" s="3">
        <v>1</v>
      </c>
    </row>
    <row r="19" spans="1:53" x14ac:dyDescent="0.2">
      <c r="A19" s="67" t="s">
        <v>148</v>
      </c>
      <c r="B19" s="58"/>
      <c r="C19" s="58"/>
      <c r="D19" s="147"/>
      <c r="E19" s="148"/>
      <c r="F19" s="149"/>
      <c r="G19" s="150">
        <f>CHOOSE(BA19+1,HSV+PSV,HSV+PSV+Mont,HSV+PSV+Dodavka+Mont,HSV,PSV,Mont,Dodavka,Mont+Dodavka,0)</f>
        <v>0</v>
      </c>
      <c r="H19" s="151"/>
      <c r="I19" s="152">
        <f>E19+F19*G19/100</f>
        <v>0</v>
      </c>
      <c r="BA19" s="3">
        <v>1</v>
      </c>
    </row>
    <row r="20" spans="1:53" x14ac:dyDescent="0.2">
      <c r="A20" s="67" t="s">
        <v>149</v>
      </c>
      <c r="B20" s="58"/>
      <c r="C20" s="58"/>
      <c r="D20" s="147"/>
      <c r="E20" s="148"/>
      <c r="F20" s="149"/>
      <c r="G20" s="150">
        <f>CHOOSE(BA20+1,HSV+PSV,HSV+PSV+Mont,HSV+PSV+Dodavka+Mont,HSV,PSV,Mont,Dodavka,Mont+Dodavka,0)</f>
        <v>0</v>
      </c>
      <c r="H20" s="151"/>
      <c r="I20" s="152">
        <f>E20+F20*G20/100</f>
        <v>0</v>
      </c>
      <c r="BA20" s="3">
        <v>2</v>
      </c>
    </row>
    <row r="21" spans="1:53" x14ac:dyDescent="0.2">
      <c r="A21" s="67" t="s">
        <v>150</v>
      </c>
      <c r="B21" s="58"/>
      <c r="C21" s="58"/>
      <c r="D21" s="147"/>
      <c r="E21" s="148"/>
      <c r="F21" s="149"/>
      <c r="G21" s="150">
        <f>CHOOSE(BA21+1,HSV+PSV,HSV+PSV+Mont,HSV+PSV+Dodavka+Mont,HSV,PSV,Mont,Dodavka,Mont+Dodavka,0)</f>
        <v>0</v>
      </c>
      <c r="H21" s="151"/>
      <c r="I21" s="152">
        <f>E21+F21*G21/100</f>
        <v>0</v>
      </c>
      <c r="BA21" s="3">
        <v>2</v>
      </c>
    </row>
    <row r="22" spans="1:53" ht="13.5" thickBot="1" x14ac:dyDescent="0.25">
      <c r="A22" s="153"/>
      <c r="B22" s="154" t="s">
        <v>63</v>
      </c>
      <c r="C22" s="155"/>
      <c r="D22" s="156"/>
      <c r="E22" s="157"/>
      <c r="F22" s="158"/>
      <c r="G22" s="158"/>
      <c r="H22" s="159">
        <f>SUM(I14:I21)</f>
        <v>0</v>
      </c>
      <c r="I22" s="160"/>
    </row>
    <row r="24" spans="1:53" x14ac:dyDescent="0.2">
      <c r="B24" s="139"/>
      <c r="F24" s="161"/>
      <c r="G24" s="162"/>
      <c r="H24" s="162"/>
      <c r="I24" s="163"/>
    </row>
    <row r="25" spans="1:53" x14ac:dyDescent="0.2">
      <c r="F25" s="161"/>
      <c r="G25" s="162"/>
      <c r="H25" s="162"/>
      <c r="I25" s="163"/>
    </row>
    <row r="26" spans="1:53" x14ac:dyDescent="0.2">
      <c r="F26" s="161"/>
      <c r="G26" s="162"/>
      <c r="H26" s="162"/>
      <c r="I26" s="163"/>
    </row>
    <row r="27" spans="1:53" x14ac:dyDescent="0.2">
      <c r="F27" s="161"/>
      <c r="G27" s="162"/>
      <c r="H27" s="162"/>
      <c r="I27" s="163"/>
    </row>
    <row r="28" spans="1:53" x14ac:dyDescent="0.2">
      <c r="F28" s="161"/>
      <c r="G28" s="162"/>
      <c r="H28" s="162"/>
      <c r="I28" s="163"/>
    </row>
    <row r="29" spans="1:53" x14ac:dyDescent="0.2">
      <c r="F29" s="161"/>
      <c r="G29" s="162"/>
      <c r="H29" s="162"/>
      <c r="I29" s="163"/>
    </row>
    <row r="30" spans="1:53" x14ac:dyDescent="0.2">
      <c r="F30" s="161"/>
      <c r="G30" s="162"/>
      <c r="H30" s="162"/>
      <c r="I30" s="163"/>
    </row>
    <row r="31" spans="1:53" x14ac:dyDescent="0.2">
      <c r="F31" s="161"/>
      <c r="G31" s="162"/>
      <c r="H31" s="162"/>
      <c r="I31" s="163"/>
    </row>
    <row r="32" spans="1:53" x14ac:dyDescent="0.2">
      <c r="F32" s="161"/>
      <c r="G32" s="162"/>
      <c r="H32" s="162"/>
      <c r="I32" s="163"/>
    </row>
    <row r="33" spans="6:9" x14ac:dyDescent="0.2">
      <c r="F33" s="161"/>
      <c r="G33" s="162"/>
      <c r="H33" s="162"/>
      <c r="I33" s="163"/>
    </row>
    <row r="34" spans="6:9" x14ac:dyDescent="0.2">
      <c r="F34" s="161"/>
      <c r="G34" s="162"/>
      <c r="H34" s="162"/>
      <c r="I34" s="163"/>
    </row>
    <row r="35" spans="6:9" x14ac:dyDescent="0.2">
      <c r="F35" s="161"/>
      <c r="G35" s="162"/>
      <c r="H35" s="162"/>
      <c r="I35" s="163"/>
    </row>
    <row r="36" spans="6:9" x14ac:dyDescent="0.2">
      <c r="F36" s="161"/>
      <c r="G36" s="162"/>
      <c r="H36" s="162"/>
      <c r="I36" s="163"/>
    </row>
    <row r="37" spans="6:9" x14ac:dyDescent="0.2">
      <c r="F37" s="161"/>
      <c r="G37" s="162"/>
      <c r="H37" s="162"/>
      <c r="I37" s="163"/>
    </row>
    <row r="38" spans="6:9" x14ac:dyDescent="0.2">
      <c r="F38" s="161"/>
      <c r="G38" s="162"/>
      <c r="H38" s="162"/>
      <c r="I38" s="163"/>
    </row>
    <row r="39" spans="6:9" x14ac:dyDescent="0.2">
      <c r="F39" s="161"/>
      <c r="G39" s="162"/>
      <c r="H39" s="162"/>
      <c r="I39" s="163"/>
    </row>
    <row r="40" spans="6:9" x14ac:dyDescent="0.2">
      <c r="F40" s="161"/>
      <c r="G40" s="162"/>
      <c r="H40" s="162"/>
      <c r="I40" s="163"/>
    </row>
    <row r="41" spans="6:9" x14ac:dyDescent="0.2">
      <c r="F41" s="161"/>
      <c r="G41" s="162"/>
      <c r="H41" s="162"/>
      <c r="I41" s="163"/>
    </row>
    <row r="42" spans="6:9" x14ac:dyDescent="0.2">
      <c r="F42" s="161"/>
      <c r="G42" s="162"/>
      <c r="H42" s="162"/>
      <c r="I42" s="163"/>
    </row>
    <row r="43" spans="6:9" x14ac:dyDescent="0.2">
      <c r="F43" s="161"/>
      <c r="G43" s="162"/>
      <c r="H43" s="162"/>
      <c r="I43" s="163"/>
    </row>
    <row r="44" spans="6:9" x14ac:dyDescent="0.2">
      <c r="F44" s="161"/>
      <c r="G44" s="162"/>
      <c r="H44" s="162"/>
      <c r="I44" s="163"/>
    </row>
    <row r="45" spans="6:9" x14ac:dyDescent="0.2">
      <c r="F45" s="161"/>
      <c r="G45" s="162"/>
      <c r="H45" s="162"/>
      <c r="I45" s="163"/>
    </row>
    <row r="46" spans="6:9" x14ac:dyDescent="0.2">
      <c r="F46" s="161"/>
      <c r="G46" s="162"/>
      <c r="H46" s="162"/>
      <c r="I46" s="163"/>
    </row>
    <row r="47" spans="6:9" x14ac:dyDescent="0.2">
      <c r="F47" s="161"/>
      <c r="G47" s="162"/>
      <c r="H47" s="162"/>
      <c r="I47" s="163"/>
    </row>
    <row r="48" spans="6:9" x14ac:dyDescent="0.2">
      <c r="F48" s="161"/>
      <c r="G48" s="162"/>
      <c r="H48" s="162"/>
      <c r="I48" s="163"/>
    </row>
    <row r="49" spans="6:9" x14ac:dyDescent="0.2">
      <c r="F49" s="161"/>
      <c r="G49" s="162"/>
      <c r="H49" s="162"/>
      <c r="I49" s="163"/>
    </row>
    <row r="50" spans="6:9" x14ac:dyDescent="0.2">
      <c r="F50" s="161"/>
      <c r="G50" s="162"/>
      <c r="H50" s="162"/>
      <c r="I50" s="163"/>
    </row>
    <row r="51" spans="6:9" x14ac:dyDescent="0.2">
      <c r="F51" s="161"/>
      <c r="G51" s="162"/>
      <c r="H51" s="162"/>
      <c r="I51" s="163"/>
    </row>
    <row r="52" spans="6:9" x14ac:dyDescent="0.2">
      <c r="F52" s="161"/>
      <c r="G52" s="162"/>
      <c r="H52" s="162"/>
      <c r="I52" s="163"/>
    </row>
    <row r="53" spans="6:9" x14ac:dyDescent="0.2">
      <c r="F53" s="161"/>
      <c r="G53" s="162"/>
      <c r="H53" s="162"/>
      <c r="I53" s="163"/>
    </row>
    <row r="54" spans="6:9" x14ac:dyDescent="0.2">
      <c r="F54" s="161"/>
      <c r="G54" s="162"/>
      <c r="H54" s="162"/>
      <c r="I54" s="163"/>
    </row>
    <row r="55" spans="6:9" x14ac:dyDescent="0.2">
      <c r="F55" s="161"/>
      <c r="G55" s="162"/>
      <c r="H55" s="162"/>
      <c r="I55" s="163"/>
    </row>
    <row r="56" spans="6:9" x14ac:dyDescent="0.2">
      <c r="F56" s="161"/>
      <c r="G56" s="162"/>
      <c r="H56" s="162"/>
      <c r="I56" s="163"/>
    </row>
    <row r="57" spans="6:9" x14ac:dyDescent="0.2">
      <c r="F57" s="161"/>
      <c r="G57" s="162"/>
      <c r="H57" s="162"/>
      <c r="I57" s="163"/>
    </row>
    <row r="58" spans="6:9" x14ac:dyDescent="0.2">
      <c r="F58" s="161"/>
      <c r="G58" s="162"/>
      <c r="H58" s="162"/>
      <c r="I58" s="163"/>
    </row>
    <row r="59" spans="6:9" x14ac:dyDescent="0.2">
      <c r="F59" s="161"/>
      <c r="G59" s="162"/>
      <c r="H59" s="162"/>
      <c r="I59" s="163"/>
    </row>
    <row r="60" spans="6:9" x14ac:dyDescent="0.2">
      <c r="F60" s="161"/>
      <c r="G60" s="162"/>
      <c r="H60" s="162"/>
      <c r="I60" s="163"/>
    </row>
    <row r="61" spans="6:9" x14ac:dyDescent="0.2">
      <c r="F61" s="161"/>
      <c r="G61" s="162"/>
      <c r="H61" s="162"/>
      <c r="I61" s="163"/>
    </row>
    <row r="62" spans="6:9" x14ac:dyDescent="0.2">
      <c r="F62" s="161"/>
      <c r="G62" s="162"/>
      <c r="H62" s="162"/>
      <c r="I62" s="163"/>
    </row>
    <row r="63" spans="6:9" x14ac:dyDescent="0.2">
      <c r="F63" s="161"/>
      <c r="G63" s="162"/>
      <c r="H63" s="162"/>
      <c r="I63" s="163"/>
    </row>
    <row r="64" spans="6:9" x14ac:dyDescent="0.2">
      <c r="F64" s="161"/>
      <c r="G64" s="162"/>
      <c r="H64" s="162"/>
      <c r="I64" s="163"/>
    </row>
    <row r="65" spans="6:9" x14ac:dyDescent="0.2">
      <c r="F65" s="161"/>
      <c r="G65" s="162"/>
      <c r="H65" s="162"/>
      <c r="I65" s="163"/>
    </row>
    <row r="66" spans="6:9" x14ac:dyDescent="0.2">
      <c r="F66" s="161"/>
      <c r="G66" s="162"/>
      <c r="H66" s="162"/>
      <c r="I66" s="163"/>
    </row>
    <row r="67" spans="6:9" x14ac:dyDescent="0.2">
      <c r="F67" s="161"/>
      <c r="G67" s="162"/>
      <c r="H67" s="162"/>
      <c r="I67" s="163"/>
    </row>
    <row r="68" spans="6:9" x14ac:dyDescent="0.2">
      <c r="F68" s="161"/>
      <c r="G68" s="162"/>
      <c r="H68" s="162"/>
      <c r="I68" s="163"/>
    </row>
    <row r="69" spans="6:9" x14ac:dyDescent="0.2">
      <c r="F69" s="161"/>
      <c r="G69" s="162"/>
      <c r="H69" s="162"/>
      <c r="I69" s="163"/>
    </row>
    <row r="70" spans="6:9" x14ac:dyDescent="0.2">
      <c r="F70" s="161"/>
      <c r="G70" s="162"/>
      <c r="H70" s="162"/>
      <c r="I70" s="163"/>
    </row>
    <row r="71" spans="6:9" x14ac:dyDescent="0.2">
      <c r="F71" s="161"/>
      <c r="G71" s="162"/>
      <c r="H71" s="162"/>
      <c r="I71" s="163"/>
    </row>
    <row r="72" spans="6:9" x14ac:dyDescent="0.2">
      <c r="F72" s="161"/>
      <c r="G72" s="162"/>
      <c r="H72" s="162"/>
      <c r="I72" s="163"/>
    </row>
    <row r="73" spans="6:9" x14ac:dyDescent="0.2">
      <c r="F73" s="161"/>
      <c r="G73" s="162"/>
      <c r="H73" s="162"/>
      <c r="I73" s="163"/>
    </row>
  </sheetData>
  <mergeCells count="4">
    <mergeCell ref="A1:B1"/>
    <mergeCell ref="A2:B2"/>
    <mergeCell ref="G2:I2"/>
    <mergeCell ref="H22:I22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3CEF9-9BA8-4107-AAF5-2CE01AB439AE}">
  <sheetPr codeName="List2"/>
  <dimension ref="A1:CD188"/>
  <sheetViews>
    <sheetView showGridLines="0" showZeros="0" zoomScaleNormal="100" workbookViewId="0">
      <selection activeCell="A115" sqref="A115:XFD117"/>
    </sheetView>
  </sheetViews>
  <sheetFormatPr defaultRowHeight="12.75" x14ac:dyDescent="0.2"/>
  <cols>
    <col min="1" max="1" width="4.42578125" style="165" customWidth="1"/>
    <col min="2" max="2" width="11.5703125" style="165" customWidth="1"/>
    <col min="3" max="3" width="40.42578125" style="165" customWidth="1"/>
    <col min="4" max="4" width="5.5703125" style="165" customWidth="1"/>
    <col min="5" max="5" width="8.5703125" style="177" customWidth="1"/>
    <col min="6" max="6" width="9.85546875" style="165" customWidth="1"/>
    <col min="7" max="7" width="13.85546875" style="165" customWidth="1"/>
    <col min="8" max="11" width="11.140625" style="165" customWidth="1"/>
    <col min="12" max="12" width="75.42578125" style="165" customWidth="1"/>
    <col min="13" max="13" width="45.28515625" style="165" customWidth="1"/>
    <col min="14" max="14" width="75.42578125" style="165" customWidth="1"/>
    <col min="15" max="15" width="45.28515625" style="165" customWidth="1"/>
    <col min="16" max="256" width="9.140625" style="165"/>
    <col min="257" max="257" width="4.42578125" style="165" customWidth="1"/>
    <col min="258" max="258" width="11.5703125" style="165" customWidth="1"/>
    <col min="259" max="259" width="40.42578125" style="165" customWidth="1"/>
    <col min="260" max="260" width="5.5703125" style="165" customWidth="1"/>
    <col min="261" max="261" width="8.5703125" style="165" customWidth="1"/>
    <col min="262" max="262" width="9.85546875" style="165" customWidth="1"/>
    <col min="263" max="263" width="13.85546875" style="165" customWidth="1"/>
    <col min="264" max="267" width="11.140625" style="165" customWidth="1"/>
    <col min="268" max="268" width="75.42578125" style="165" customWidth="1"/>
    <col min="269" max="269" width="45.28515625" style="165" customWidth="1"/>
    <col min="270" max="270" width="75.42578125" style="165" customWidth="1"/>
    <col min="271" max="271" width="45.28515625" style="165" customWidth="1"/>
    <col min="272" max="512" width="9.140625" style="165"/>
    <col min="513" max="513" width="4.42578125" style="165" customWidth="1"/>
    <col min="514" max="514" width="11.5703125" style="165" customWidth="1"/>
    <col min="515" max="515" width="40.42578125" style="165" customWidth="1"/>
    <col min="516" max="516" width="5.5703125" style="165" customWidth="1"/>
    <col min="517" max="517" width="8.5703125" style="165" customWidth="1"/>
    <col min="518" max="518" width="9.85546875" style="165" customWidth="1"/>
    <col min="519" max="519" width="13.85546875" style="165" customWidth="1"/>
    <col min="520" max="523" width="11.140625" style="165" customWidth="1"/>
    <col min="524" max="524" width="75.42578125" style="165" customWidth="1"/>
    <col min="525" max="525" width="45.28515625" style="165" customWidth="1"/>
    <col min="526" max="526" width="75.42578125" style="165" customWidth="1"/>
    <col min="527" max="527" width="45.28515625" style="165" customWidth="1"/>
    <col min="528" max="768" width="9.140625" style="165"/>
    <col min="769" max="769" width="4.42578125" style="165" customWidth="1"/>
    <col min="770" max="770" width="11.5703125" style="165" customWidth="1"/>
    <col min="771" max="771" width="40.42578125" style="165" customWidth="1"/>
    <col min="772" max="772" width="5.5703125" style="165" customWidth="1"/>
    <col min="773" max="773" width="8.5703125" style="165" customWidth="1"/>
    <col min="774" max="774" width="9.85546875" style="165" customWidth="1"/>
    <col min="775" max="775" width="13.85546875" style="165" customWidth="1"/>
    <col min="776" max="779" width="11.140625" style="165" customWidth="1"/>
    <col min="780" max="780" width="75.42578125" style="165" customWidth="1"/>
    <col min="781" max="781" width="45.28515625" style="165" customWidth="1"/>
    <col min="782" max="782" width="75.42578125" style="165" customWidth="1"/>
    <col min="783" max="783" width="45.28515625" style="165" customWidth="1"/>
    <col min="784" max="1024" width="9.140625" style="165"/>
    <col min="1025" max="1025" width="4.42578125" style="165" customWidth="1"/>
    <col min="1026" max="1026" width="11.5703125" style="165" customWidth="1"/>
    <col min="1027" max="1027" width="40.42578125" style="165" customWidth="1"/>
    <col min="1028" max="1028" width="5.5703125" style="165" customWidth="1"/>
    <col min="1029" max="1029" width="8.5703125" style="165" customWidth="1"/>
    <col min="1030" max="1030" width="9.85546875" style="165" customWidth="1"/>
    <col min="1031" max="1031" width="13.85546875" style="165" customWidth="1"/>
    <col min="1032" max="1035" width="11.140625" style="165" customWidth="1"/>
    <col min="1036" max="1036" width="75.42578125" style="165" customWidth="1"/>
    <col min="1037" max="1037" width="45.28515625" style="165" customWidth="1"/>
    <col min="1038" max="1038" width="75.42578125" style="165" customWidth="1"/>
    <col min="1039" max="1039" width="45.28515625" style="165" customWidth="1"/>
    <col min="1040" max="1280" width="9.140625" style="165"/>
    <col min="1281" max="1281" width="4.42578125" style="165" customWidth="1"/>
    <col min="1282" max="1282" width="11.5703125" style="165" customWidth="1"/>
    <col min="1283" max="1283" width="40.42578125" style="165" customWidth="1"/>
    <col min="1284" max="1284" width="5.5703125" style="165" customWidth="1"/>
    <col min="1285" max="1285" width="8.5703125" style="165" customWidth="1"/>
    <col min="1286" max="1286" width="9.85546875" style="165" customWidth="1"/>
    <col min="1287" max="1287" width="13.85546875" style="165" customWidth="1"/>
    <col min="1288" max="1291" width="11.140625" style="165" customWidth="1"/>
    <col min="1292" max="1292" width="75.42578125" style="165" customWidth="1"/>
    <col min="1293" max="1293" width="45.28515625" style="165" customWidth="1"/>
    <col min="1294" max="1294" width="75.42578125" style="165" customWidth="1"/>
    <col min="1295" max="1295" width="45.28515625" style="165" customWidth="1"/>
    <col min="1296" max="1536" width="9.140625" style="165"/>
    <col min="1537" max="1537" width="4.42578125" style="165" customWidth="1"/>
    <col min="1538" max="1538" width="11.5703125" style="165" customWidth="1"/>
    <col min="1539" max="1539" width="40.42578125" style="165" customWidth="1"/>
    <col min="1540" max="1540" width="5.5703125" style="165" customWidth="1"/>
    <col min="1541" max="1541" width="8.5703125" style="165" customWidth="1"/>
    <col min="1542" max="1542" width="9.85546875" style="165" customWidth="1"/>
    <col min="1543" max="1543" width="13.85546875" style="165" customWidth="1"/>
    <col min="1544" max="1547" width="11.140625" style="165" customWidth="1"/>
    <col min="1548" max="1548" width="75.42578125" style="165" customWidth="1"/>
    <col min="1549" max="1549" width="45.28515625" style="165" customWidth="1"/>
    <col min="1550" max="1550" width="75.42578125" style="165" customWidth="1"/>
    <col min="1551" max="1551" width="45.28515625" style="165" customWidth="1"/>
    <col min="1552" max="1792" width="9.140625" style="165"/>
    <col min="1793" max="1793" width="4.42578125" style="165" customWidth="1"/>
    <col min="1794" max="1794" width="11.5703125" style="165" customWidth="1"/>
    <col min="1795" max="1795" width="40.42578125" style="165" customWidth="1"/>
    <col min="1796" max="1796" width="5.5703125" style="165" customWidth="1"/>
    <col min="1797" max="1797" width="8.5703125" style="165" customWidth="1"/>
    <col min="1798" max="1798" width="9.85546875" style="165" customWidth="1"/>
    <col min="1799" max="1799" width="13.85546875" style="165" customWidth="1"/>
    <col min="1800" max="1803" width="11.140625" style="165" customWidth="1"/>
    <col min="1804" max="1804" width="75.42578125" style="165" customWidth="1"/>
    <col min="1805" max="1805" width="45.28515625" style="165" customWidth="1"/>
    <col min="1806" max="1806" width="75.42578125" style="165" customWidth="1"/>
    <col min="1807" max="1807" width="45.28515625" style="165" customWidth="1"/>
    <col min="1808" max="2048" width="9.140625" style="165"/>
    <col min="2049" max="2049" width="4.42578125" style="165" customWidth="1"/>
    <col min="2050" max="2050" width="11.5703125" style="165" customWidth="1"/>
    <col min="2051" max="2051" width="40.42578125" style="165" customWidth="1"/>
    <col min="2052" max="2052" width="5.5703125" style="165" customWidth="1"/>
    <col min="2053" max="2053" width="8.5703125" style="165" customWidth="1"/>
    <col min="2054" max="2054" width="9.85546875" style="165" customWidth="1"/>
    <col min="2055" max="2055" width="13.85546875" style="165" customWidth="1"/>
    <col min="2056" max="2059" width="11.140625" style="165" customWidth="1"/>
    <col min="2060" max="2060" width="75.42578125" style="165" customWidth="1"/>
    <col min="2061" max="2061" width="45.28515625" style="165" customWidth="1"/>
    <col min="2062" max="2062" width="75.42578125" style="165" customWidth="1"/>
    <col min="2063" max="2063" width="45.28515625" style="165" customWidth="1"/>
    <col min="2064" max="2304" width="9.140625" style="165"/>
    <col min="2305" max="2305" width="4.42578125" style="165" customWidth="1"/>
    <col min="2306" max="2306" width="11.5703125" style="165" customWidth="1"/>
    <col min="2307" max="2307" width="40.42578125" style="165" customWidth="1"/>
    <col min="2308" max="2308" width="5.5703125" style="165" customWidth="1"/>
    <col min="2309" max="2309" width="8.5703125" style="165" customWidth="1"/>
    <col min="2310" max="2310" width="9.85546875" style="165" customWidth="1"/>
    <col min="2311" max="2311" width="13.85546875" style="165" customWidth="1"/>
    <col min="2312" max="2315" width="11.140625" style="165" customWidth="1"/>
    <col min="2316" max="2316" width="75.42578125" style="165" customWidth="1"/>
    <col min="2317" max="2317" width="45.28515625" style="165" customWidth="1"/>
    <col min="2318" max="2318" width="75.42578125" style="165" customWidth="1"/>
    <col min="2319" max="2319" width="45.28515625" style="165" customWidth="1"/>
    <col min="2320" max="2560" width="9.140625" style="165"/>
    <col min="2561" max="2561" width="4.42578125" style="165" customWidth="1"/>
    <col min="2562" max="2562" width="11.5703125" style="165" customWidth="1"/>
    <col min="2563" max="2563" width="40.42578125" style="165" customWidth="1"/>
    <col min="2564" max="2564" width="5.5703125" style="165" customWidth="1"/>
    <col min="2565" max="2565" width="8.5703125" style="165" customWidth="1"/>
    <col min="2566" max="2566" width="9.85546875" style="165" customWidth="1"/>
    <col min="2567" max="2567" width="13.85546875" style="165" customWidth="1"/>
    <col min="2568" max="2571" width="11.140625" style="165" customWidth="1"/>
    <col min="2572" max="2572" width="75.42578125" style="165" customWidth="1"/>
    <col min="2573" max="2573" width="45.28515625" style="165" customWidth="1"/>
    <col min="2574" max="2574" width="75.42578125" style="165" customWidth="1"/>
    <col min="2575" max="2575" width="45.28515625" style="165" customWidth="1"/>
    <col min="2576" max="2816" width="9.140625" style="165"/>
    <col min="2817" max="2817" width="4.42578125" style="165" customWidth="1"/>
    <col min="2818" max="2818" width="11.5703125" style="165" customWidth="1"/>
    <col min="2819" max="2819" width="40.42578125" style="165" customWidth="1"/>
    <col min="2820" max="2820" width="5.5703125" style="165" customWidth="1"/>
    <col min="2821" max="2821" width="8.5703125" style="165" customWidth="1"/>
    <col min="2822" max="2822" width="9.85546875" style="165" customWidth="1"/>
    <col min="2823" max="2823" width="13.85546875" style="165" customWidth="1"/>
    <col min="2824" max="2827" width="11.140625" style="165" customWidth="1"/>
    <col min="2828" max="2828" width="75.42578125" style="165" customWidth="1"/>
    <col min="2829" max="2829" width="45.28515625" style="165" customWidth="1"/>
    <col min="2830" max="2830" width="75.42578125" style="165" customWidth="1"/>
    <col min="2831" max="2831" width="45.28515625" style="165" customWidth="1"/>
    <col min="2832" max="3072" width="9.140625" style="165"/>
    <col min="3073" max="3073" width="4.42578125" style="165" customWidth="1"/>
    <col min="3074" max="3074" width="11.5703125" style="165" customWidth="1"/>
    <col min="3075" max="3075" width="40.42578125" style="165" customWidth="1"/>
    <col min="3076" max="3076" width="5.5703125" style="165" customWidth="1"/>
    <col min="3077" max="3077" width="8.5703125" style="165" customWidth="1"/>
    <col min="3078" max="3078" width="9.85546875" style="165" customWidth="1"/>
    <col min="3079" max="3079" width="13.85546875" style="165" customWidth="1"/>
    <col min="3080" max="3083" width="11.140625" style="165" customWidth="1"/>
    <col min="3084" max="3084" width="75.42578125" style="165" customWidth="1"/>
    <col min="3085" max="3085" width="45.28515625" style="165" customWidth="1"/>
    <col min="3086" max="3086" width="75.42578125" style="165" customWidth="1"/>
    <col min="3087" max="3087" width="45.28515625" style="165" customWidth="1"/>
    <col min="3088" max="3328" width="9.140625" style="165"/>
    <col min="3329" max="3329" width="4.42578125" style="165" customWidth="1"/>
    <col min="3330" max="3330" width="11.5703125" style="165" customWidth="1"/>
    <col min="3331" max="3331" width="40.42578125" style="165" customWidth="1"/>
    <col min="3332" max="3332" width="5.5703125" style="165" customWidth="1"/>
    <col min="3333" max="3333" width="8.5703125" style="165" customWidth="1"/>
    <col min="3334" max="3334" width="9.85546875" style="165" customWidth="1"/>
    <col min="3335" max="3335" width="13.85546875" style="165" customWidth="1"/>
    <col min="3336" max="3339" width="11.140625" style="165" customWidth="1"/>
    <col min="3340" max="3340" width="75.42578125" style="165" customWidth="1"/>
    <col min="3341" max="3341" width="45.28515625" style="165" customWidth="1"/>
    <col min="3342" max="3342" width="75.42578125" style="165" customWidth="1"/>
    <col min="3343" max="3343" width="45.28515625" style="165" customWidth="1"/>
    <col min="3344" max="3584" width="9.140625" style="165"/>
    <col min="3585" max="3585" width="4.42578125" style="165" customWidth="1"/>
    <col min="3586" max="3586" width="11.5703125" style="165" customWidth="1"/>
    <col min="3587" max="3587" width="40.42578125" style="165" customWidth="1"/>
    <col min="3588" max="3588" width="5.5703125" style="165" customWidth="1"/>
    <col min="3589" max="3589" width="8.5703125" style="165" customWidth="1"/>
    <col min="3590" max="3590" width="9.85546875" style="165" customWidth="1"/>
    <col min="3591" max="3591" width="13.85546875" style="165" customWidth="1"/>
    <col min="3592" max="3595" width="11.140625" style="165" customWidth="1"/>
    <col min="3596" max="3596" width="75.42578125" style="165" customWidth="1"/>
    <col min="3597" max="3597" width="45.28515625" style="165" customWidth="1"/>
    <col min="3598" max="3598" width="75.42578125" style="165" customWidth="1"/>
    <col min="3599" max="3599" width="45.28515625" style="165" customWidth="1"/>
    <col min="3600" max="3840" width="9.140625" style="165"/>
    <col min="3841" max="3841" width="4.42578125" style="165" customWidth="1"/>
    <col min="3842" max="3842" width="11.5703125" style="165" customWidth="1"/>
    <col min="3843" max="3843" width="40.42578125" style="165" customWidth="1"/>
    <col min="3844" max="3844" width="5.5703125" style="165" customWidth="1"/>
    <col min="3845" max="3845" width="8.5703125" style="165" customWidth="1"/>
    <col min="3846" max="3846" width="9.85546875" style="165" customWidth="1"/>
    <col min="3847" max="3847" width="13.85546875" style="165" customWidth="1"/>
    <col min="3848" max="3851" width="11.140625" style="165" customWidth="1"/>
    <col min="3852" max="3852" width="75.42578125" style="165" customWidth="1"/>
    <col min="3853" max="3853" width="45.28515625" style="165" customWidth="1"/>
    <col min="3854" max="3854" width="75.42578125" style="165" customWidth="1"/>
    <col min="3855" max="3855" width="45.28515625" style="165" customWidth="1"/>
    <col min="3856" max="4096" width="9.140625" style="165"/>
    <col min="4097" max="4097" width="4.42578125" style="165" customWidth="1"/>
    <col min="4098" max="4098" width="11.5703125" style="165" customWidth="1"/>
    <col min="4099" max="4099" width="40.42578125" style="165" customWidth="1"/>
    <col min="4100" max="4100" width="5.5703125" style="165" customWidth="1"/>
    <col min="4101" max="4101" width="8.5703125" style="165" customWidth="1"/>
    <col min="4102" max="4102" width="9.85546875" style="165" customWidth="1"/>
    <col min="4103" max="4103" width="13.85546875" style="165" customWidth="1"/>
    <col min="4104" max="4107" width="11.140625" style="165" customWidth="1"/>
    <col min="4108" max="4108" width="75.42578125" style="165" customWidth="1"/>
    <col min="4109" max="4109" width="45.28515625" style="165" customWidth="1"/>
    <col min="4110" max="4110" width="75.42578125" style="165" customWidth="1"/>
    <col min="4111" max="4111" width="45.28515625" style="165" customWidth="1"/>
    <col min="4112" max="4352" width="9.140625" style="165"/>
    <col min="4353" max="4353" width="4.42578125" style="165" customWidth="1"/>
    <col min="4354" max="4354" width="11.5703125" style="165" customWidth="1"/>
    <col min="4355" max="4355" width="40.42578125" style="165" customWidth="1"/>
    <col min="4356" max="4356" width="5.5703125" style="165" customWidth="1"/>
    <col min="4357" max="4357" width="8.5703125" style="165" customWidth="1"/>
    <col min="4358" max="4358" width="9.85546875" style="165" customWidth="1"/>
    <col min="4359" max="4359" width="13.85546875" style="165" customWidth="1"/>
    <col min="4360" max="4363" width="11.140625" style="165" customWidth="1"/>
    <col min="4364" max="4364" width="75.42578125" style="165" customWidth="1"/>
    <col min="4365" max="4365" width="45.28515625" style="165" customWidth="1"/>
    <col min="4366" max="4366" width="75.42578125" style="165" customWidth="1"/>
    <col min="4367" max="4367" width="45.28515625" style="165" customWidth="1"/>
    <col min="4368" max="4608" width="9.140625" style="165"/>
    <col min="4609" max="4609" width="4.42578125" style="165" customWidth="1"/>
    <col min="4610" max="4610" width="11.5703125" style="165" customWidth="1"/>
    <col min="4611" max="4611" width="40.42578125" style="165" customWidth="1"/>
    <col min="4612" max="4612" width="5.5703125" style="165" customWidth="1"/>
    <col min="4613" max="4613" width="8.5703125" style="165" customWidth="1"/>
    <col min="4614" max="4614" width="9.85546875" style="165" customWidth="1"/>
    <col min="4615" max="4615" width="13.85546875" style="165" customWidth="1"/>
    <col min="4616" max="4619" width="11.140625" style="165" customWidth="1"/>
    <col min="4620" max="4620" width="75.42578125" style="165" customWidth="1"/>
    <col min="4621" max="4621" width="45.28515625" style="165" customWidth="1"/>
    <col min="4622" max="4622" width="75.42578125" style="165" customWidth="1"/>
    <col min="4623" max="4623" width="45.28515625" style="165" customWidth="1"/>
    <col min="4624" max="4864" width="9.140625" style="165"/>
    <col min="4865" max="4865" width="4.42578125" style="165" customWidth="1"/>
    <col min="4866" max="4866" width="11.5703125" style="165" customWidth="1"/>
    <col min="4867" max="4867" width="40.42578125" style="165" customWidth="1"/>
    <col min="4868" max="4868" width="5.5703125" style="165" customWidth="1"/>
    <col min="4869" max="4869" width="8.5703125" style="165" customWidth="1"/>
    <col min="4870" max="4870" width="9.85546875" style="165" customWidth="1"/>
    <col min="4871" max="4871" width="13.85546875" style="165" customWidth="1"/>
    <col min="4872" max="4875" width="11.140625" style="165" customWidth="1"/>
    <col min="4876" max="4876" width="75.42578125" style="165" customWidth="1"/>
    <col min="4877" max="4877" width="45.28515625" style="165" customWidth="1"/>
    <col min="4878" max="4878" width="75.42578125" style="165" customWidth="1"/>
    <col min="4879" max="4879" width="45.28515625" style="165" customWidth="1"/>
    <col min="4880" max="5120" width="9.140625" style="165"/>
    <col min="5121" max="5121" width="4.42578125" style="165" customWidth="1"/>
    <col min="5122" max="5122" width="11.5703125" style="165" customWidth="1"/>
    <col min="5123" max="5123" width="40.42578125" style="165" customWidth="1"/>
    <col min="5124" max="5124" width="5.5703125" style="165" customWidth="1"/>
    <col min="5125" max="5125" width="8.5703125" style="165" customWidth="1"/>
    <col min="5126" max="5126" width="9.85546875" style="165" customWidth="1"/>
    <col min="5127" max="5127" width="13.85546875" style="165" customWidth="1"/>
    <col min="5128" max="5131" width="11.140625" style="165" customWidth="1"/>
    <col min="5132" max="5132" width="75.42578125" style="165" customWidth="1"/>
    <col min="5133" max="5133" width="45.28515625" style="165" customWidth="1"/>
    <col min="5134" max="5134" width="75.42578125" style="165" customWidth="1"/>
    <col min="5135" max="5135" width="45.28515625" style="165" customWidth="1"/>
    <col min="5136" max="5376" width="9.140625" style="165"/>
    <col min="5377" max="5377" width="4.42578125" style="165" customWidth="1"/>
    <col min="5378" max="5378" width="11.5703125" style="165" customWidth="1"/>
    <col min="5379" max="5379" width="40.42578125" style="165" customWidth="1"/>
    <col min="5380" max="5380" width="5.5703125" style="165" customWidth="1"/>
    <col min="5381" max="5381" width="8.5703125" style="165" customWidth="1"/>
    <col min="5382" max="5382" width="9.85546875" style="165" customWidth="1"/>
    <col min="5383" max="5383" width="13.85546875" style="165" customWidth="1"/>
    <col min="5384" max="5387" width="11.140625" style="165" customWidth="1"/>
    <col min="5388" max="5388" width="75.42578125" style="165" customWidth="1"/>
    <col min="5389" max="5389" width="45.28515625" style="165" customWidth="1"/>
    <col min="5390" max="5390" width="75.42578125" style="165" customWidth="1"/>
    <col min="5391" max="5391" width="45.28515625" style="165" customWidth="1"/>
    <col min="5392" max="5632" width="9.140625" style="165"/>
    <col min="5633" max="5633" width="4.42578125" style="165" customWidth="1"/>
    <col min="5634" max="5634" width="11.5703125" style="165" customWidth="1"/>
    <col min="5635" max="5635" width="40.42578125" style="165" customWidth="1"/>
    <col min="5636" max="5636" width="5.5703125" style="165" customWidth="1"/>
    <col min="5637" max="5637" width="8.5703125" style="165" customWidth="1"/>
    <col min="5638" max="5638" width="9.85546875" style="165" customWidth="1"/>
    <col min="5639" max="5639" width="13.85546875" style="165" customWidth="1"/>
    <col min="5640" max="5643" width="11.140625" style="165" customWidth="1"/>
    <col min="5644" max="5644" width="75.42578125" style="165" customWidth="1"/>
    <col min="5645" max="5645" width="45.28515625" style="165" customWidth="1"/>
    <col min="5646" max="5646" width="75.42578125" style="165" customWidth="1"/>
    <col min="5647" max="5647" width="45.28515625" style="165" customWidth="1"/>
    <col min="5648" max="5888" width="9.140625" style="165"/>
    <col min="5889" max="5889" width="4.42578125" style="165" customWidth="1"/>
    <col min="5890" max="5890" width="11.5703125" style="165" customWidth="1"/>
    <col min="5891" max="5891" width="40.42578125" style="165" customWidth="1"/>
    <col min="5892" max="5892" width="5.5703125" style="165" customWidth="1"/>
    <col min="5893" max="5893" width="8.5703125" style="165" customWidth="1"/>
    <col min="5894" max="5894" width="9.85546875" style="165" customWidth="1"/>
    <col min="5895" max="5895" width="13.85546875" style="165" customWidth="1"/>
    <col min="5896" max="5899" width="11.140625" style="165" customWidth="1"/>
    <col min="5900" max="5900" width="75.42578125" style="165" customWidth="1"/>
    <col min="5901" max="5901" width="45.28515625" style="165" customWidth="1"/>
    <col min="5902" max="5902" width="75.42578125" style="165" customWidth="1"/>
    <col min="5903" max="5903" width="45.28515625" style="165" customWidth="1"/>
    <col min="5904" max="6144" width="9.140625" style="165"/>
    <col min="6145" max="6145" width="4.42578125" style="165" customWidth="1"/>
    <col min="6146" max="6146" width="11.5703125" style="165" customWidth="1"/>
    <col min="6147" max="6147" width="40.42578125" style="165" customWidth="1"/>
    <col min="6148" max="6148" width="5.5703125" style="165" customWidth="1"/>
    <col min="6149" max="6149" width="8.5703125" style="165" customWidth="1"/>
    <col min="6150" max="6150" width="9.85546875" style="165" customWidth="1"/>
    <col min="6151" max="6151" width="13.85546875" style="165" customWidth="1"/>
    <col min="6152" max="6155" width="11.140625" style="165" customWidth="1"/>
    <col min="6156" max="6156" width="75.42578125" style="165" customWidth="1"/>
    <col min="6157" max="6157" width="45.28515625" style="165" customWidth="1"/>
    <col min="6158" max="6158" width="75.42578125" style="165" customWidth="1"/>
    <col min="6159" max="6159" width="45.28515625" style="165" customWidth="1"/>
    <col min="6160" max="6400" width="9.140625" style="165"/>
    <col min="6401" max="6401" width="4.42578125" style="165" customWidth="1"/>
    <col min="6402" max="6402" width="11.5703125" style="165" customWidth="1"/>
    <col min="6403" max="6403" width="40.42578125" style="165" customWidth="1"/>
    <col min="6404" max="6404" width="5.5703125" style="165" customWidth="1"/>
    <col min="6405" max="6405" width="8.5703125" style="165" customWidth="1"/>
    <col min="6406" max="6406" width="9.85546875" style="165" customWidth="1"/>
    <col min="6407" max="6407" width="13.85546875" style="165" customWidth="1"/>
    <col min="6408" max="6411" width="11.140625" style="165" customWidth="1"/>
    <col min="6412" max="6412" width="75.42578125" style="165" customWidth="1"/>
    <col min="6413" max="6413" width="45.28515625" style="165" customWidth="1"/>
    <col min="6414" max="6414" width="75.42578125" style="165" customWidth="1"/>
    <col min="6415" max="6415" width="45.28515625" style="165" customWidth="1"/>
    <col min="6416" max="6656" width="9.140625" style="165"/>
    <col min="6657" max="6657" width="4.42578125" style="165" customWidth="1"/>
    <col min="6658" max="6658" width="11.5703125" style="165" customWidth="1"/>
    <col min="6659" max="6659" width="40.42578125" style="165" customWidth="1"/>
    <col min="6660" max="6660" width="5.5703125" style="165" customWidth="1"/>
    <col min="6661" max="6661" width="8.5703125" style="165" customWidth="1"/>
    <col min="6662" max="6662" width="9.85546875" style="165" customWidth="1"/>
    <col min="6663" max="6663" width="13.85546875" style="165" customWidth="1"/>
    <col min="6664" max="6667" width="11.140625" style="165" customWidth="1"/>
    <col min="6668" max="6668" width="75.42578125" style="165" customWidth="1"/>
    <col min="6669" max="6669" width="45.28515625" style="165" customWidth="1"/>
    <col min="6670" max="6670" width="75.42578125" style="165" customWidth="1"/>
    <col min="6671" max="6671" width="45.28515625" style="165" customWidth="1"/>
    <col min="6672" max="6912" width="9.140625" style="165"/>
    <col min="6913" max="6913" width="4.42578125" style="165" customWidth="1"/>
    <col min="6914" max="6914" width="11.5703125" style="165" customWidth="1"/>
    <col min="6915" max="6915" width="40.42578125" style="165" customWidth="1"/>
    <col min="6916" max="6916" width="5.5703125" style="165" customWidth="1"/>
    <col min="6917" max="6917" width="8.5703125" style="165" customWidth="1"/>
    <col min="6918" max="6918" width="9.85546875" style="165" customWidth="1"/>
    <col min="6919" max="6919" width="13.85546875" style="165" customWidth="1"/>
    <col min="6920" max="6923" width="11.140625" style="165" customWidth="1"/>
    <col min="6924" max="6924" width="75.42578125" style="165" customWidth="1"/>
    <col min="6925" max="6925" width="45.28515625" style="165" customWidth="1"/>
    <col min="6926" max="6926" width="75.42578125" style="165" customWidth="1"/>
    <col min="6927" max="6927" width="45.28515625" style="165" customWidth="1"/>
    <col min="6928" max="7168" width="9.140625" style="165"/>
    <col min="7169" max="7169" width="4.42578125" style="165" customWidth="1"/>
    <col min="7170" max="7170" width="11.5703125" style="165" customWidth="1"/>
    <col min="7171" max="7171" width="40.42578125" style="165" customWidth="1"/>
    <col min="7172" max="7172" width="5.5703125" style="165" customWidth="1"/>
    <col min="7173" max="7173" width="8.5703125" style="165" customWidth="1"/>
    <col min="7174" max="7174" width="9.85546875" style="165" customWidth="1"/>
    <col min="7175" max="7175" width="13.85546875" style="165" customWidth="1"/>
    <col min="7176" max="7179" width="11.140625" style="165" customWidth="1"/>
    <col min="7180" max="7180" width="75.42578125" style="165" customWidth="1"/>
    <col min="7181" max="7181" width="45.28515625" style="165" customWidth="1"/>
    <col min="7182" max="7182" width="75.42578125" style="165" customWidth="1"/>
    <col min="7183" max="7183" width="45.28515625" style="165" customWidth="1"/>
    <col min="7184" max="7424" width="9.140625" style="165"/>
    <col min="7425" max="7425" width="4.42578125" style="165" customWidth="1"/>
    <col min="7426" max="7426" width="11.5703125" style="165" customWidth="1"/>
    <col min="7427" max="7427" width="40.42578125" style="165" customWidth="1"/>
    <col min="7428" max="7428" width="5.5703125" style="165" customWidth="1"/>
    <col min="7429" max="7429" width="8.5703125" style="165" customWidth="1"/>
    <col min="7430" max="7430" width="9.85546875" style="165" customWidth="1"/>
    <col min="7431" max="7431" width="13.85546875" style="165" customWidth="1"/>
    <col min="7432" max="7435" width="11.140625" style="165" customWidth="1"/>
    <col min="7436" max="7436" width="75.42578125" style="165" customWidth="1"/>
    <col min="7437" max="7437" width="45.28515625" style="165" customWidth="1"/>
    <col min="7438" max="7438" width="75.42578125" style="165" customWidth="1"/>
    <col min="7439" max="7439" width="45.28515625" style="165" customWidth="1"/>
    <col min="7440" max="7680" width="9.140625" style="165"/>
    <col min="7681" max="7681" width="4.42578125" style="165" customWidth="1"/>
    <col min="7682" max="7682" width="11.5703125" style="165" customWidth="1"/>
    <col min="7683" max="7683" width="40.42578125" style="165" customWidth="1"/>
    <col min="7684" max="7684" width="5.5703125" style="165" customWidth="1"/>
    <col min="7685" max="7685" width="8.5703125" style="165" customWidth="1"/>
    <col min="7686" max="7686" width="9.85546875" style="165" customWidth="1"/>
    <col min="7687" max="7687" width="13.85546875" style="165" customWidth="1"/>
    <col min="7688" max="7691" width="11.140625" style="165" customWidth="1"/>
    <col min="7692" max="7692" width="75.42578125" style="165" customWidth="1"/>
    <col min="7693" max="7693" width="45.28515625" style="165" customWidth="1"/>
    <col min="7694" max="7694" width="75.42578125" style="165" customWidth="1"/>
    <col min="7695" max="7695" width="45.28515625" style="165" customWidth="1"/>
    <col min="7696" max="7936" width="9.140625" style="165"/>
    <col min="7937" max="7937" width="4.42578125" style="165" customWidth="1"/>
    <col min="7938" max="7938" width="11.5703125" style="165" customWidth="1"/>
    <col min="7939" max="7939" width="40.42578125" style="165" customWidth="1"/>
    <col min="7940" max="7940" width="5.5703125" style="165" customWidth="1"/>
    <col min="7941" max="7941" width="8.5703125" style="165" customWidth="1"/>
    <col min="7942" max="7942" width="9.85546875" style="165" customWidth="1"/>
    <col min="7943" max="7943" width="13.85546875" style="165" customWidth="1"/>
    <col min="7944" max="7947" width="11.140625" style="165" customWidth="1"/>
    <col min="7948" max="7948" width="75.42578125" style="165" customWidth="1"/>
    <col min="7949" max="7949" width="45.28515625" style="165" customWidth="1"/>
    <col min="7950" max="7950" width="75.42578125" style="165" customWidth="1"/>
    <col min="7951" max="7951" width="45.28515625" style="165" customWidth="1"/>
    <col min="7952" max="8192" width="9.140625" style="165"/>
    <col min="8193" max="8193" width="4.42578125" style="165" customWidth="1"/>
    <col min="8194" max="8194" width="11.5703125" style="165" customWidth="1"/>
    <col min="8195" max="8195" width="40.42578125" style="165" customWidth="1"/>
    <col min="8196" max="8196" width="5.5703125" style="165" customWidth="1"/>
    <col min="8197" max="8197" width="8.5703125" style="165" customWidth="1"/>
    <col min="8198" max="8198" width="9.85546875" style="165" customWidth="1"/>
    <col min="8199" max="8199" width="13.85546875" style="165" customWidth="1"/>
    <col min="8200" max="8203" width="11.140625" style="165" customWidth="1"/>
    <col min="8204" max="8204" width="75.42578125" style="165" customWidth="1"/>
    <col min="8205" max="8205" width="45.28515625" style="165" customWidth="1"/>
    <col min="8206" max="8206" width="75.42578125" style="165" customWidth="1"/>
    <col min="8207" max="8207" width="45.28515625" style="165" customWidth="1"/>
    <col min="8208" max="8448" width="9.140625" style="165"/>
    <col min="8449" max="8449" width="4.42578125" style="165" customWidth="1"/>
    <col min="8450" max="8450" width="11.5703125" style="165" customWidth="1"/>
    <col min="8451" max="8451" width="40.42578125" style="165" customWidth="1"/>
    <col min="8452" max="8452" width="5.5703125" style="165" customWidth="1"/>
    <col min="8453" max="8453" width="8.5703125" style="165" customWidth="1"/>
    <col min="8454" max="8454" width="9.85546875" style="165" customWidth="1"/>
    <col min="8455" max="8455" width="13.85546875" style="165" customWidth="1"/>
    <col min="8456" max="8459" width="11.140625" style="165" customWidth="1"/>
    <col min="8460" max="8460" width="75.42578125" style="165" customWidth="1"/>
    <col min="8461" max="8461" width="45.28515625" style="165" customWidth="1"/>
    <col min="8462" max="8462" width="75.42578125" style="165" customWidth="1"/>
    <col min="8463" max="8463" width="45.28515625" style="165" customWidth="1"/>
    <col min="8464" max="8704" width="9.140625" style="165"/>
    <col min="8705" max="8705" width="4.42578125" style="165" customWidth="1"/>
    <col min="8706" max="8706" width="11.5703125" style="165" customWidth="1"/>
    <col min="8707" max="8707" width="40.42578125" style="165" customWidth="1"/>
    <col min="8708" max="8708" width="5.5703125" style="165" customWidth="1"/>
    <col min="8709" max="8709" width="8.5703125" style="165" customWidth="1"/>
    <col min="8710" max="8710" width="9.85546875" style="165" customWidth="1"/>
    <col min="8711" max="8711" width="13.85546875" style="165" customWidth="1"/>
    <col min="8712" max="8715" width="11.140625" style="165" customWidth="1"/>
    <col min="8716" max="8716" width="75.42578125" style="165" customWidth="1"/>
    <col min="8717" max="8717" width="45.28515625" style="165" customWidth="1"/>
    <col min="8718" max="8718" width="75.42578125" style="165" customWidth="1"/>
    <col min="8719" max="8719" width="45.28515625" style="165" customWidth="1"/>
    <col min="8720" max="8960" width="9.140625" style="165"/>
    <col min="8961" max="8961" width="4.42578125" style="165" customWidth="1"/>
    <col min="8962" max="8962" width="11.5703125" style="165" customWidth="1"/>
    <col min="8963" max="8963" width="40.42578125" style="165" customWidth="1"/>
    <col min="8964" max="8964" width="5.5703125" style="165" customWidth="1"/>
    <col min="8965" max="8965" width="8.5703125" style="165" customWidth="1"/>
    <col min="8966" max="8966" width="9.85546875" style="165" customWidth="1"/>
    <col min="8967" max="8967" width="13.85546875" style="165" customWidth="1"/>
    <col min="8968" max="8971" width="11.140625" style="165" customWidth="1"/>
    <col min="8972" max="8972" width="75.42578125" style="165" customWidth="1"/>
    <col min="8973" max="8973" width="45.28515625" style="165" customWidth="1"/>
    <col min="8974" max="8974" width="75.42578125" style="165" customWidth="1"/>
    <col min="8975" max="8975" width="45.28515625" style="165" customWidth="1"/>
    <col min="8976" max="9216" width="9.140625" style="165"/>
    <col min="9217" max="9217" width="4.42578125" style="165" customWidth="1"/>
    <col min="9218" max="9218" width="11.5703125" style="165" customWidth="1"/>
    <col min="9219" max="9219" width="40.42578125" style="165" customWidth="1"/>
    <col min="9220" max="9220" width="5.5703125" style="165" customWidth="1"/>
    <col min="9221" max="9221" width="8.5703125" style="165" customWidth="1"/>
    <col min="9222" max="9222" width="9.85546875" style="165" customWidth="1"/>
    <col min="9223" max="9223" width="13.85546875" style="165" customWidth="1"/>
    <col min="9224" max="9227" width="11.140625" style="165" customWidth="1"/>
    <col min="9228" max="9228" width="75.42578125" style="165" customWidth="1"/>
    <col min="9229" max="9229" width="45.28515625" style="165" customWidth="1"/>
    <col min="9230" max="9230" width="75.42578125" style="165" customWidth="1"/>
    <col min="9231" max="9231" width="45.28515625" style="165" customWidth="1"/>
    <col min="9232" max="9472" width="9.140625" style="165"/>
    <col min="9473" max="9473" width="4.42578125" style="165" customWidth="1"/>
    <col min="9474" max="9474" width="11.5703125" style="165" customWidth="1"/>
    <col min="9475" max="9475" width="40.42578125" style="165" customWidth="1"/>
    <col min="9476" max="9476" width="5.5703125" style="165" customWidth="1"/>
    <col min="9477" max="9477" width="8.5703125" style="165" customWidth="1"/>
    <col min="9478" max="9478" width="9.85546875" style="165" customWidth="1"/>
    <col min="9479" max="9479" width="13.85546875" style="165" customWidth="1"/>
    <col min="9480" max="9483" width="11.140625" style="165" customWidth="1"/>
    <col min="9484" max="9484" width="75.42578125" style="165" customWidth="1"/>
    <col min="9485" max="9485" width="45.28515625" style="165" customWidth="1"/>
    <col min="9486" max="9486" width="75.42578125" style="165" customWidth="1"/>
    <col min="9487" max="9487" width="45.28515625" style="165" customWidth="1"/>
    <col min="9488" max="9728" width="9.140625" style="165"/>
    <col min="9729" max="9729" width="4.42578125" style="165" customWidth="1"/>
    <col min="9730" max="9730" width="11.5703125" style="165" customWidth="1"/>
    <col min="9731" max="9731" width="40.42578125" style="165" customWidth="1"/>
    <col min="9732" max="9732" width="5.5703125" style="165" customWidth="1"/>
    <col min="9733" max="9733" width="8.5703125" style="165" customWidth="1"/>
    <col min="9734" max="9734" width="9.85546875" style="165" customWidth="1"/>
    <col min="9735" max="9735" width="13.85546875" style="165" customWidth="1"/>
    <col min="9736" max="9739" width="11.140625" style="165" customWidth="1"/>
    <col min="9740" max="9740" width="75.42578125" style="165" customWidth="1"/>
    <col min="9741" max="9741" width="45.28515625" style="165" customWidth="1"/>
    <col min="9742" max="9742" width="75.42578125" style="165" customWidth="1"/>
    <col min="9743" max="9743" width="45.28515625" style="165" customWidth="1"/>
    <col min="9744" max="9984" width="9.140625" style="165"/>
    <col min="9985" max="9985" width="4.42578125" style="165" customWidth="1"/>
    <col min="9986" max="9986" width="11.5703125" style="165" customWidth="1"/>
    <col min="9987" max="9987" width="40.42578125" style="165" customWidth="1"/>
    <col min="9988" max="9988" width="5.5703125" style="165" customWidth="1"/>
    <col min="9989" max="9989" width="8.5703125" style="165" customWidth="1"/>
    <col min="9990" max="9990" width="9.85546875" style="165" customWidth="1"/>
    <col min="9991" max="9991" width="13.85546875" style="165" customWidth="1"/>
    <col min="9992" max="9995" width="11.140625" style="165" customWidth="1"/>
    <col min="9996" max="9996" width="75.42578125" style="165" customWidth="1"/>
    <col min="9997" max="9997" width="45.28515625" style="165" customWidth="1"/>
    <col min="9998" max="9998" width="75.42578125" style="165" customWidth="1"/>
    <col min="9999" max="9999" width="45.28515625" style="165" customWidth="1"/>
    <col min="10000" max="10240" width="9.140625" style="165"/>
    <col min="10241" max="10241" width="4.42578125" style="165" customWidth="1"/>
    <col min="10242" max="10242" width="11.5703125" style="165" customWidth="1"/>
    <col min="10243" max="10243" width="40.42578125" style="165" customWidth="1"/>
    <col min="10244" max="10244" width="5.5703125" style="165" customWidth="1"/>
    <col min="10245" max="10245" width="8.5703125" style="165" customWidth="1"/>
    <col min="10246" max="10246" width="9.85546875" style="165" customWidth="1"/>
    <col min="10247" max="10247" width="13.85546875" style="165" customWidth="1"/>
    <col min="10248" max="10251" width="11.140625" style="165" customWidth="1"/>
    <col min="10252" max="10252" width="75.42578125" style="165" customWidth="1"/>
    <col min="10253" max="10253" width="45.28515625" style="165" customWidth="1"/>
    <col min="10254" max="10254" width="75.42578125" style="165" customWidth="1"/>
    <col min="10255" max="10255" width="45.28515625" style="165" customWidth="1"/>
    <col min="10256" max="10496" width="9.140625" style="165"/>
    <col min="10497" max="10497" width="4.42578125" style="165" customWidth="1"/>
    <col min="10498" max="10498" width="11.5703125" style="165" customWidth="1"/>
    <col min="10499" max="10499" width="40.42578125" style="165" customWidth="1"/>
    <col min="10500" max="10500" width="5.5703125" style="165" customWidth="1"/>
    <col min="10501" max="10501" width="8.5703125" style="165" customWidth="1"/>
    <col min="10502" max="10502" width="9.85546875" style="165" customWidth="1"/>
    <col min="10503" max="10503" width="13.85546875" style="165" customWidth="1"/>
    <col min="10504" max="10507" width="11.140625" style="165" customWidth="1"/>
    <col min="10508" max="10508" width="75.42578125" style="165" customWidth="1"/>
    <col min="10509" max="10509" width="45.28515625" style="165" customWidth="1"/>
    <col min="10510" max="10510" width="75.42578125" style="165" customWidth="1"/>
    <col min="10511" max="10511" width="45.28515625" style="165" customWidth="1"/>
    <col min="10512" max="10752" width="9.140625" style="165"/>
    <col min="10753" max="10753" width="4.42578125" style="165" customWidth="1"/>
    <col min="10754" max="10754" width="11.5703125" style="165" customWidth="1"/>
    <col min="10755" max="10755" width="40.42578125" style="165" customWidth="1"/>
    <col min="10756" max="10756" width="5.5703125" style="165" customWidth="1"/>
    <col min="10757" max="10757" width="8.5703125" style="165" customWidth="1"/>
    <col min="10758" max="10758" width="9.85546875" style="165" customWidth="1"/>
    <col min="10759" max="10759" width="13.85546875" style="165" customWidth="1"/>
    <col min="10760" max="10763" width="11.140625" style="165" customWidth="1"/>
    <col min="10764" max="10764" width="75.42578125" style="165" customWidth="1"/>
    <col min="10765" max="10765" width="45.28515625" style="165" customWidth="1"/>
    <col min="10766" max="10766" width="75.42578125" style="165" customWidth="1"/>
    <col min="10767" max="10767" width="45.28515625" style="165" customWidth="1"/>
    <col min="10768" max="11008" width="9.140625" style="165"/>
    <col min="11009" max="11009" width="4.42578125" style="165" customWidth="1"/>
    <col min="11010" max="11010" width="11.5703125" style="165" customWidth="1"/>
    <col min="11011" max="11011" width="40.42578125" style="165" customWidth="1"/>
    <col min="11012" max="11012" width="5.5703125" style="165" customWidth="1"/>
    <col min="11013" max="11013" width="8.5703125" style="165" customWidth="1"/>
    <col min="11014" max="11014" width="9.85546875" style="165" customWidth="1"/>
    <col min="11015" max="11015" width="13.85546875" style="165" customWidth="1"/>
    <col min="11016" max="11019" width="11.140625" style="165" customWidth="1"/>
    <col min="11020" max="11020" width="75.42578125" style="165" customWidth="1"/>
    <col min="11021" max="11021" width="45.28515625" style="165" customWidth="1"/>
    <col min="11022" max="11022" width="75.42578125" style="165" customWidth="1"/>
    <col min="11023" max="11023" width="45.28515625" style="165" customWidth="1"/>
    <col min="11024" max="11264" width="9.140625" style="165"/>
    <col min="11265" max="11265" width="4.42578125" style="165" customWidth="1"/>
    <col min="11266" max="11266" width="11.5703125" style="165" customWidth="1"/>
    <col min="11267" max="11267" width="40.42578125" style="165" customWidth="1"/>
    <col min="11268" max="11268" width="5.5703125" style="165" customWidth="1"/>
    <col min="11269" max="11269" width="8.5703125" style="165" customWidth="1"/>
    <col min="11270" max="11270" width="9.85546875" style="165" customWidth="1"/>
    <col min="11271" max="11271" width="13.85546875" style="165" customWidth="1"/>
    <col min="11272" max="11275" width="11.140625" style="165" customWidth="1"/>
    <col min="11276" max="11276" width="75.42578125" style="165" customWidth="1"/>
    <col min="11277" max="11277" width="45.28515625" style="165" customWidth="1"/>
    <col min="11278" max="11278" width="75.42578125" style="165" customWidth="1"/>
    <col min="11279" max="11279" width="45.28515625" style="165" customWidth="1"/>
    <col min="11280" max="11520" width="9.140625" style="165"/>
    <col min="11521" max="11521" width="4.42578125" style="165" customWidth="1"/>
    <col min="11522" max="11522" width="11.5703125" style="165" customWidth="1"/>
    <col min="11523" max="11523" width="40.42578125" style="165" customWidth="1"/>
    <col min="11524" max="11524" width="5.5703125" style="165" customWidth="1"/>
    <col min="11525" max="11525" width="8.5703125" style="165" customWidth="1"/>
    <col min="11526" max="11526" width="9.85546875" style="165" customWidth="1"/>
    <col min="11527" max="11527" width="13.85546875" style="165" customWidth="1"/>
    <col min="11528" max="11531" width="11.140625" style="165" customWidth="1"/>
    <col min="11532" max="11532" width="75.42578125" style="165" customWidth="1"/>
    <col min="11533" max="11533" width="45.28515625" style="165" customWidth="1"/>
    <col min="11534" max="11534" width="75.42578125" style="165" customWidth="1"/>
    <col min="11535" max="11535" width="45.28515625" style="165" customWidth="1"/>
    <col min="11536" max="11776" width="9.140625" style="165"/>
    <col min="11777" max="11777" width="4.42578125" style="165" customWidth="1"/>
    <col min="11778" max="11778" width="11.5703125" style="165" customWidth="1"/>
    <col min="11779" max="11779" width="40.42578125" style="165" customWidth="1"/>
    <col min="11780" max="11780" width="5.5703125" style="165" customWidth="1"/>
    <col min="11781" max="11781" width="8.5703125" style="165" customWidth="1"/>
    <col min="11782" max="11782" width="9.85546875" style="165" customWidth="1"/>
    <col min="11783" max="11783" width="13.85546875" style="165" customWidth="1"/>
    <col min="11784" max="11787" width="11.140625" style="165" customWidth="1"/>
    <col min="11788" max="11788" width="75.42578125" style="165" customWidth="1"/>
    <col min="11789" max="11789" width="45.28515625" style="165" customWidth="1"/>
    <col min="11790" max="11790" width="75.42578125" style="165" customWidth="1"/>
    <col min="11791" max="11791" width="45.28515625" style="165" customWidth="1"/>
    <col min="11792" max="12032" width="9.140625" style="165"/>
    <col min="12033" max="12033" width="4.42578125" style="165" customWidth="1"/>
    <col min="12034" max="12034" width="11.5703125" style="165" customWidth="1"/>
    <col min="12035" max="12035" width="40.42578125" style="165" customWidth="1"/>
    <col min="12036" max="12036" width="5.5703125" style="165" customWidth="1"/>
    <col min="12037" max="12037" width="8.5703125" style="165" customWidth="1"/>
    <col min="12038" max="12038" width="9.85546875" style="165" customWidth="1"/>
    <col min="12039" max="12039" width="13.85546875" style="165" customWidth="1"/>
    <col min="12040" max="12043" width="11.140625" style="165" customWidth="1"/>
    <col min="12044" max="12044" width="75.42578125" style="165" customWidth="1"/>
    <col min="12045" max="12045" width="45.28515625" style="165" customWidth="1"/>
    <col min="12046" max="12046" width="75.42578125" style="165" customWidth="1"/>
    <col min="12047" max="12047" width="45.28515625" style="165" customWidth="1"/>
    <col min="12048" max="12288" width="9.140625" style="165"/>
    <col min="12289" max="12289" width="4.42578125" style="165" customWidth="1"/>
    <col min="12290" max="12290" width="11.5703125" style="165" customWidth="1"/>
    <col min="12291" max="12291" width="40.42578125" style="165" customWidth="1"/>
    <col min="12292" max="12292" width="5.5703125" style="165" customWidth="1"/>
    <col min="12293" max="12293" width="8.5703125" style="165" customWidth="1"/>
    <col min="12294" max="12294" width="9.85546875" style="165" customWidth="1"/>
    <col min="12295" max="12295" width="13.85546875" style="165" customWidth="1"/>
    <col min="12296" max="12299" width="11.140625" style="165" customWidth="1"/>
    <col min="12300" max="12300" width="75.42578125" style="165" customWidth="1"/>
    <col min="12301" max="12301" width="45.28515625" style="165" customWidth="1"/>
    <col min="12302" max="12302" width="75.42578125" style="165" customWidth="1"/>
    <col min="12303" max="12303" width="45.28515625" style="165" customWidth="1"/>
    <col min="12304" max="12544" width="9.140625" style="165"/>
    <col min="12545" max="12545" width="4.42578125" style="165" customWidth="1"/>
    <col min="12546" max="12546" width="11.5703125" style="165" customWidth="1"/>
    <col min="12547" max="12547" width="40.42578125" style="165" customWidth="1"/>
    <col min="12548" max="12548" width="5.5703125" style="165" customWidth="1"/>
    <col min="12549" max="12549" width="8.5703125" style="165" customWidth="1"/>
    <col min="12550" max="12550" width="9.85546875" style="165" customWidth="1"/>
    <col min="12551" max="12551" width="13.85546875" style="165" customWidth="1"/>
    <col min="12552" max="12555" width="11.140625" style="165" customWidth="1"/>
    <col min="12556" max="12556" width="75.42578125" style="165" customWidth="1"/>
    <col min="12557" max="12557" width="45.28515625" style="165" customWidth="1"/>
    <col min="12558" max="12558" width="75.42578125" style="165" customWidth="1"/>
    <col min="12559" max="12559" width="45.28515625" style="165" customWidth="1"/>
    <col min="12560" max="12800" width="9.140625" style="165"/>
    <col min="12801" max="12801" width="4.42578125" style="165" customWidth="1"/>
    <col min="12802" max="12802" width="11.5703125" style="165" customWidth="1"/>
    <col min="12803" max="12803" width="40.42578125" style="165" customWidth="1"/>
    <col min="12804" max="12804" width="5.5703125" style="165" customWidth="1"/>
    <col min="12805" max="12805" width="8.5703125" style="165" customWidth="1"/>
    <col min="12806" max="12806" width="9.85546875" style="165" customWidth="1"/>
    <col min="12807" max="12807" width="13.85546875" style="165" customWidth="1"/>
    <col min="12808" max="12811" width="11.140625" style="165" customWidth="1"/>
    <col min="12812" max="12812" width="75.42578125" style="165" customWidth="1"/>
    <col min="12813" max="12813" width="45.28515625" style="165" customWidth="1"/>
    <col min="12814" max="12814" width="75.42578125" style="165" customWidth="1"/>
    <col min="12815" max="12815" width="45.28515625" style="165" customWidth="1"/>
    <col min="12816" max="13056" width="9.140625" style="165"/>
    <col min="13057" max="13057" width="4.42578125" style="165" customWidth="1"/>
    <col min="13058" max="13058" width="11.5703125" style="165" customWidth="1"/>
    <col min="13059" max="13059" width="40.42578125" style="165" customWidth="1"/>
    <col min="13060" max="13060" width="5.5703125" style="165" customWidth="1"/>
    <col min="13061" max="13061" width="8.5703125" style="165" customWidth="1"/>
    <col min="13062" max="13062" width="9.85546875" style="165" customWidth="1"/>
    <col min="13063" max="13063" width="13.85546875" style="165" customWidth="1"/>
    <col min="13064" max="13067" width="11.140625" style="165" customWidth="1"/>
    <col min="13068" max="13068" width="75.42578125" style="165" customWidth="1"/>
    <col min="13069" max="13069" width="45.28515625" style="165" customWidth="1"/>
    <col min="13070" max="13070" width="75.42578125" style="165" customWidth="1"/>
    <col min="13071" max="13071" width="45.28515625" style="165" customWidth="1"/>
    <col min="13072" max="13312" width="9.140625" style="165"/>
    <col min="13313" max="13313" width="4.42578125" style="165" customWidth="1"/>
    <col min="13314" max="13314" width="11.5703125" style="165" customWidth="1"/>
    <col min="13315" max="13315" width="40.42578125" style="165" customWidth="1"/>
    <col min="13316" max="13316" width="5.5703125" style="165" customWidth="1"/>
    <col min="13317" max="13317" width="8.5703125" style="165" customWidth="1"/>
    <col min="13318" max="13318" width="9.85546875" style="165" customWidth="1"/>
    <col min="13319" max="13319" width="13.85546875" style="165" customWidth="1"/>
    <col min="13320" max="13323" width="11.140625" style="165" customWidth="1"/>
    <col min="13324" max="13324" width="75.42578125" style="165" customWidth="1"/>
    <col min="13325" max="13325" width="45.28515625" style="165" customWidth="1"/>
    <col min="13326" max="13326" width="75.42578125" style="165" customWidth="1"/>
    <col min="13327" max="13327" width="45.28515625" style="165" customWidth="1"/>
    <col min="13328" max="13568" width="9.140625" style="165"/>
    <col min="13569" max="13569" width="4.42578125" style="165" customWidth="1"/>
    <col min="13570" max="13570" width="11.5703125" style="165" customWidth="1"/>
    <col min="13571" max="13571" width="40.42578125" style="165" customWidth="1"/>
    <col min="13572" max="13572" width="5.5703125" style="165" customWidth="1"/>
    <col min="13573" max="13573" width="8.5703125" style="165" customWidth="1"/>
    <col min="13574" max="13574" width="9.85546875" style="165" customWidth="1"/>
    <col min="13575" max="13575" width="13.85546875" style="165" customWidth="1"/>
    <col min="13576" max="13579" width="11.140625" style="165" customWidth="1"/>
    <col min="13580" max="13580" width="75.42578125" style="165" customWidth="1"/>
    <col min="13581" max="13581" width="45.28515625" style="165" customWidth="1"/>
    <col min="13582" max="13582" width="75.42578125" style="165" customWidth="1"/>
    <col min="13583" max="13583" width="45.28515625" style="165" customWidth="1"/>
    <col min="13584" max="13824" width="9.140625" style="165"/>
    <col min="13825" max="13825" width="4.42578125" style="165" customWidth="1"/>
    <col min="13826" max="13826" width="11.5703125" style="165" customWidth="1"/>
    <col min="13827" max="13827" width="40.42578125" style="165" customWidth="1"/>
    <col min="13828" max="13828" width="5.5703125" style="165" customWidth="1"/>
    <col min="13829" max="13829" width="8.5703125" style="165" customWidth="1"/>
    <col min="13830" max="13830" width="9.85546875" style="165" customWidth="1"/>
    <col min="13831" max="13831" width="13.85546875" style="165" customWidth="1"/>
    <col min="13832" max="13835" width="11.140625" style="165" customWidth="1"/>
    <col min="13836" max="13836" width="75.42578125" style="165" customWidth="1"/>
    <col min="13837" max="13837" width="45.28515625" style="165" customWidth="1"/>
    <col min="13838" max="13838" width="75.42578125" style="165" customWidth="1"/>
    <col min="13839" max="13839" width="45.28515625" style="165" customWidth="1"/>
    <col min="13840" max="14080" width="9.140625" style="165"/>
    <col min="14081" max="14081" width="4.42578125" style="165" customWidth="1"/>
    <col min="14082" max="14082" width="11.5703125" style="165" customWidth="1"/>
    <col min="14083" max="14083" width="40.42578125" style="165" customWidth="1"/>
    <col min="14084" max="14084" width="5.5703125" style="165" customWidth="1"/>
    <col min="14085" max="14085" width="8.5703125" style="165" customWidth="1"/>
    <col min="14086" max="14086" width="9.85546875" style="165" customWidth="1"/>
    <col min="14087" max="14087" width="13.85546875" style="165" customWidth="1"/>
    <col min="14088" max="14091" width="11.140625" style="165" customWidth="1"/>
    <col min="14092" max="14092" width="75.42578125" style="165" customWidth="1"/>
    <col min="14093" max="14093" width="45.28515625" style="165" customWidth="1"/>
    <col min="14094" max="14094" width="75.42578125" style="165" customWidth="1"/>
    <col min="14095" max="14095" width="45.28515625" style="165" customWidth="1"/>
    <col min="14096" max="14336" width="9.140625" style="165"/>
    <col min="14337" max="14337" width="4.42578125" style="165" customWidth="1"/>
    <col min="14338" max="14338" width="11.5703125" style="165" customWidth="1"/>
    <col min="14339" max="14339" width="40.42578125" style="165" customWidth="1"/>
    <col min="14340" max="14340" width="5.5703125" style="165" customWidth="1"/>
    <col min="14341" max="14341" width="8.5703125" style="165" customWidth="1"/>
    <col min="14342" max="14342" width="9.85546875" style="165" customWidth="1"/>
    <col min="14343" max="14343" width="13.85546875" style="165" customWidth="1"/>
    <col min="14344" max="14347" width="11.140625" style="165" customWidth="1"/>
    <col min="14348" max="14348" width="75.42578125" style="165" customWidth="1"/>
    <col min="14349" max="14349" width="45.28515625" style="165" customWidth="1"/>
    <col min="14350" max="14350" width="75.42578125" style="165" customWidth="1"/>
    <col min="14351" max="14351" width="45.28515625" style="165" customWidth="1"/>
    <col min="14352" max="14592" width="9.140625" style="165"/>
    <col min="14593" max="14593" width="4.42578125" style="165" customWidth="1"/>
    <col min="14594" max="14594" width="11.5703125" style="165" customWidth="1"/>
    <col min="14595" max="14595" width="40.42578125" style="165" customWidth="1"/>
    <col min="14596" max="14596" width="5.5703125" style="165" customWidth="1"/>
    <col min="14597" max="14597" width="8.5703125" style="165" customWidth="1"/>
    <col min="14598" max="14598" width="9.85546875" style="165" customWidth="1"/>
    <col min="14599" max="14599" width="13.85546875" style="165" customWidth="1"/>
    <col min="14600" max="14603" width="11.140625" style="165" customWidth="1"/>
    <col min="14604" max="14604" width="75.42578125" style="165" customWidth="1"/>
    <col min="14605" max="14605" width="45.28515625" style="165" customWidth="1"/>
    <col min="14606" max="14606" width="75.42578125" style="165" customWidth="1"/>
    <col min="14607" max="14607" width="45.28515625" style="165" customWidth="1"/>
    <col min="14608" max="14848" width="9.140625" style="165"/>
    <col min="14849" max="14849" width="4.42578125" style="165" customWidth="1"/>
    <col min="14850" max="14850" width="11.5703125" style="165" customWidth="1"/>
    <col min="14851" max="14851" width="40.42578125" style="165" customWidth="1"/>
    <col min="14852" max="14852" width="5.5703125" style="165" customWidth="1"/>
    <col min="14853" max="14853" width="8.5703125" style="165" customWidth="1"/>
    <col min="14854" max="14854" width="9.85546875" style="165" customWidth="1"/>
    <col min="14855" max="14855" width="13.85546875" style="165" customWidth="1"/>
    <col min="14856" max="14859" width="11.140625" style="165" customWidth="1"/>
    <col min="14860" max="14860" width="75.42578125" style="165" customWidth="1"/>
    <col min="14861" max="14861" width="45.28515625" style="165" customWidth="1"/>
    <col min="14862" max="14862" width="75.42578125" style="165" customWidth="1"/>
    <col min="14863" max="14863" width="45.28515625" style="165" customWidth="1"/>
    <col min="14864" max="15104" width="9.140625" style="165"/>
    <col min="15105" max="15105" width="4.42578125" style="165" customWidth="1"/>
    <col min="15106" max="15106" width="11.5703125" style="165" customWidth="1"/>
    <col min="15107" max="15107" width="40.42578125" style="165" customWidth="1"/>
    <col min="15108" max="15108" width="5.5703125" style="165" customWidth="1"/>
    <col min="15109" max="15109" width="8.5703125" style="165" customWidth="1"/>
    <col min="15110" max="15110" width="9.85546875" style="165" customWidth="1"/>
    <col min="15111" max="15111" width="13.85546875" style="165" customWidth="1"/>
    <col min="15112" max="15115" width="11.140625" style="165" customWidth="1"/>
    <col min="15116" max="15116" width="75.42578125" style="165" customWidth="1"/>
    <col min="15117" max="15117" width="45.28515625" style="165" customWidth="1"/>
    <col min="15118" max="15118" width="75.42578125" style="165" customWidth="1"/>
    <col min="15119" max="15119" width="45.28515625" style="165" customWidth="1"/>
    <col min="15120" max="15360" width="9.140625" style="165"/>
    <col min="15361" max="15361" width="4.42578125" style="165" customWidth="1"/>
    <col min="15362" max="15362" width="11.5703125" style="165" customWidth="1"/>
    <col min="15363" max="15363" width="40.42578125" style="165" customWidth="1"/>
    <col min="15364" max="15364" width="5.5703125" style="165" customWidth="1"/>
    <col min="15365" max="15365" width="8.5703125" style="165" customWidth="1"/>
    <col min="15366" max="15366" width="9.85546875" style="165" customWidth="1"/>
    <col min="15367" max="15367" width="13.85546875" style="165" customWidth="1"/>
    <col min="15368" max="15371" width="11.140625" style="165" customWidth="1"/>
    <col min="15372" max="15372" width="75.42578125" style="165" customWidth="1"/>
    <col min="15373" max="15373" width="45.28515625" style="165" customWidth="1"/>
    <col min="15374" max="15374" width="75.42578125" style="165" customWidth="1"/>
    <col min="15375" max="15375" width="45.28515625" style="165" customWidth="1"/>
    <col min="15376" max="15616" width="9.140625" style="165"/>
    <col min="15617" max="15617" width="4.42578125" style="165" customWidth="1"/>
    <col min="15618" max="15618" width="11.5703125" style="165" customWidth="1"/>
    <col min="15619" max="15619" width="40.42578125" style="165" customWidth="1"/>
    <col min="15620" max="15620" width="5.5703125" style="165" customWidth="1"/>
    <col min="15621" max="15621" width="8.5703125" style="165" customWidth="1"/>
    <col min="15622" max="15622" width="9.85546875" style="165" customWidth="1"/>
    <col min="15623" max="15623" width="13.85546875" style="165" customWidth="1"/>
    <col min="15624" max="15627" width="11.140625" style="165" customWidth="1"/>
    <col min="15628" max="15628" width="75.42578125" style="165" customWidth="1"/>
    <col min="15629" max="15629" width="45.28515625" style="165" customWidth="1"/>
    <col min="15630" max="15630" width="75.42578125" style="165" customWidth="1"/>
    <col min="15631" max="15631" width="45.28515625" style="165" customWidth="1"/>
    <col min="15632" max="15872" width="9.140625" style="165"/>
    <col min="15873" max="15873" width="4.42578125" style="165" customWidth="1"/>
    <col min="15874" max="15874" width="11.5703125" style="165" customWidth="1"/>
    <col min="15875" max="15875" width="40.42578125" style="165" customWidth="1"/>
    <col min="15876" max="15876" width="5.5703125" style="165" customWidth="1"/>
    <col min="15877" max="15877" width="8.5703125" style="165" customWidth="1"/>
    <col min="15878" max="15878" width="9.85546875" style="165" customWidth="1"/>
    <col min="15879" max="15879" width="13.85546875" style="165" customWidth="1"/>
    <col min="15880" max="15883" width="11.140625" style="165" customWidth="1"/>
    <col min="15884" max="15884" width="75.42578125" style="165" customWidth="1"/>
    <col min="15885" max="15885" width="45.28515625" style="165" customWidth="1"/>
    <col min="15886" max="15886" width="75.42578125" style="165" customWidth="1"/>
    <col min="15887" max="15887" width="45.28515625" style="165" customWidth="1"/>
    <col min="15888" max="16128" width="9.140625" style="165"/>
    <col min="16129" max="16129" width="4.42578125" style="165" customWidth="1"/>
    <col min="16130" max="16130" width="11.5703125" style="165" customWidth="1"/>
    <col min="16131" max="16131" width="40.42578125" style="165" customWidth="1"/>
    <col min="16132" max="16132" width="5.5703125" style="165" customWidth="1"/>
    <col min="16133" max="16133" width="8.5703125" style="165" customWidth="1"/>
    <col min="16134" max="16134" width="9.85546875" style="165" customWidth="1"/>
    <col min="16135" max="16135" width="13.85546875" style="165" customWidth="1"/>
    <col min="16136" max="16139" width="11.140625" style="165" customWidth="1"/>
    <col min="16140" max="16140" width="75.42578125" style="165" customWidth="1"/>
    <col min="16141" max="16141" width="45.28515625" style="165" customWidth="1"/>
    <col min="16142" max="16142" width="75.42578125" style="165" customWidth="1"/>
    <col min="16143" max="16143" width="45.28515625" style="165" customWidth="1"/>
    <col min="16144" max="16384" width="9.140625" style="165"/>
  </cols>
  <sheetData>
    <row r="1" spans="1:82" ht="15.75" x14ac:dyDescent="0.25">
      <c r="A1" s="164" t="s">
        <v>79</v>
      </c>
      <c r="B1" s="164"/>
      <c r="C1" s="164"/>
      <c r="D1" s="164"/>
      <c r="E1" s="164"/>
      <c r="F1" s="164"/>
      <c r="G1" s="164"/>
    </row>
    <row r="2" spans="1:82" ht="14.25" customHeight="1" thickBot="1" x14ac:dyDescent="0.25">
      <c r="B2" s="166"/>
      <c r="C2" s="167"/>
      <c r="D2" s="167"/>
      <c r="E2" s="168"/>
      <c r="F2" s="167"/>
      <c r="G2" s="167"/>
    </row>
    <row r="3" spans="1:82" ht="13.5" thickTop="1" x14ac:dyDescent="0.2">
      <c r="A3" s="106" t="s">
        <v>48</v>
      </c>
      <c r="B3" s="107"/>
      <c r="C3" s="108" t="str">
        <f>CONCATENATE(cislostavby," ",nazevstavby)</f>
        <v>2018/12/07 Adaptace kotelny na sklad zemědělských strojů</v>
      </c>
      <c r="D3" s="109"/>
      <c r="E3" s="169" t="s">
        <v>64</v>
      </c>
      <c r="F3" s="170" t="str">
        <f>Rekapitulace!H1</f>
        <v>05 - 01 -</v>
      </c>
      <c r="G3" s="171"/>
    </row>
    <row r="4" spans="1:82" ht="13.5" thickBot="1" x14ac:dyDescent="0.25">
      <c r="A4" s="172" t="s">
        <v>50</v>
      </c>
      <c r="B4" s="115"/>
      <c r="C4" s="116" t="str">
        <f>CONCATENATE(cisloobjektu," ",nazevobjektu)</f>
        <v>SO - 05 - KLEMPÍŘSKÉ KONSTRUKCE</v>
      </c>
      <c r="D4" s="117"/>
      <c r="E4" s="173" t="str">
        <f>Rekapitulace!G2</f>
        <v>Klempířské konstrukce</v>
      </c>
      <c r="F4" s="174"/>
      <c r="G4" s="175"/>
    </row>
    <row r="5" spans="1:82" ht="13.5" thickTop="1" x14ac:dyDescent="0.2">
      <c r="A5" s="176"/>
      <c r="G5" s="178"/>
    </row>
    <row r="6" spans="1:82" ht="22.5" x14ac:dyDescent="0.2">
      <c r="A6" s="179" t="s">
        <v>65</v>
      </c>
      <c r="B6" s="180" t="s">
        <v>66</v>
      </c>
      <c r="C6" s="180" t="s">
        <v>67</v>
      </c>
      <c r="D6" s="180" t="s">
        <v>68</v>
      </c>
      <c r="E6" s="181" t="s">
        <v>69</v>
      </c>
      <c r="F6" s="180" t="s">
        <v>70</v>
      </c>
      <c r="G6" s="182" t="s">
        <v>71</v>
      </c>
      <c r="H6" s="183" t="s">
        <v>72</v>
      </c>
      <c r="I6" s="183" t="s">
        <v>73</v>
      </c>
      <c r="J6" s="183" t="s">
        <v>74</v>
      </c>
      <c r="K6" s="183" t="s">
        <v>75</v>
      </c>
    </row>
    <row r="7" spans="1:82" x14ac:dyDescent="0.2">
      <c r="A7" s="184" t="s">
        <v>76</v>
      </c>
      <c r="B7" s="185" t="s">
        <v>86</v>
      </c>
      <c r="C7" s="186" t="s">
        <v>87</v>
      </c>
      <c r="D7" s="187"/>
      <c r="E7" s="188"/>
      <c r="F7" s="188"/>
      <c r="G7" s="189"/>
      <c r="H7" s="190"/>
      <c r="I7" s="191"/>
      <c r="J7" s="190"/>
      <c r="K7" s="191"/>
      <c r="Q7" s="192">
        <v>1</v>
      </c>
    </row>
    <row r="8" spans="1:82" x14ac:dyDescent="0.2">
      <c r="A8" s="193">
        <v>1</v>
      </c>
      <c r="B8" s="194" t="s">
        <v>88</v>
      </c>
      <c r="C8" s="195" t="s">
        <v>89</v>
      </c>
      <c r="D8" s="196" t="s">
        <v>90</v>
      </c>
      <c r="E8" s="197">
        <v>1</v>
      </c>
      <c r="F8" s="197">
        <v>0</v>
      </c>
      <c r="G8" s="198">
        <f>E8*F8</f>
        <v>0</v>
      </c>
      <c r="H8" s="199">
        <v>4.0600000000000002E-3</v>
      </c>
      <c r="I8" s="199">
        <f>E8*H8</f>
        <v>4.0600000000000002E-3</v>
      </c>
      <c r="J8" s="199">
        <v>0</v>
      </c>
      <c r="K8" s="199">
        <f>E8*J8</f>
        <v>0</v>
      </c>
      <c r="Q8" s="192">
        <v>2</v>
      </c>
      <c r="AA8" s="165">
        <v>1</v>
      </c>
      <c r="AB8" s="165">
        <v>7</v>
      </c>
      <c r="AC8" s="165">
        <v>7</v>
      </c>
      <c r="BB8" s="165">
        <v>2</v>
      </c>
      <c r="BC8" s="165">
        <f>IF(BB8=1,G8,0)</f>
        <v>0</v>
      </c>
      <c r="BD8" s="165">
        <f>IF(BB8=2,G8,0)</f>
        <v>0</v>
      </c>
      <c r="BE8" s="165">
        <f>IF(BB8=3,G8,0)</f>
        <v>0</v>
      </c>
      <c r="BF8" s="165">
        <f>IF(BB8=4,G8,0)</f>
        <v>0</v>
      </c>
      <c r="BG8" s="165">
        <f>IF(BB8=5,G8,0)</f>
        <v>0</v>
      </c>
      <c r="CA8" s="165">
        <v>1</v>
      </c>
      <c r="CB8" s="165">
        <v>7</v>
      </c>
      <c r="CC8" s="192"/>
      <c r="CD8" s="192"/>
    </row>
    <row r="9" spans="1:82" x14ac:dyDescent="0.2">
      <c r="A9" s="200"/>
      <c r="B9" s="201"/>
      <c r="C9" s="202" t="s">
        <v>91</v>
      </c>
      <c r="D9" s="203"/>
      <c r="E9" s="203"/>
      <c r="F9" s="203"/>
      <c r="G9" s="204"/>
      <c r="H9" s="205"/>
      <c r="I9" s="205"/>
      <c r="J9" s="205"/>
      <c r="K9" s="205"/>
      <c r="L9" s="206" t="s">
        <v>91</v>
      </c>
      <c r="N9" s="206"/>
      <c r="Q9" s="192">
        <v>3</v>
      </c>
    </row>
    <row r="10" spans="1:82" x14ac:dyDescent="0.2">
      <c r="A10" s="200"/>
      <c r="B10" s="201"/>
      <c r="C10" s="202" t="s">
        <v>92</v>
      </c>
      <c r="D10" s="203"/>
      <c r="E10" s="203"/>
      <c r="F10" s="203"/>
      <c r="G10" s="204"/>
      <c r="H10" s="205"/>
      <c r="I10" s="205"/>
      <c r="J10" s="205"/>
      <c r="K10" s="205"/>
      <c r="L10" s="206" t="s">
        <v>92</v>
      </c>
      <c r="N10" s="206"/>
      <c r="Q10" s="192">
        <v>3</v>
      </c>
    </row>
    <row r="11" spans="1:82" x14ac:dyDescent="0.2">
      <c r="A11" s="200"/>
      <c r="B11" s="201"/>
      <c r="C11" s="202" t="s">
        <v>93</v>
      </c>
      <c r="D11" s="203"/>
      <c r="E11" s="203"/>
      <c r="F11" s="203"/>
      <c r="G11" s="204"/>
      <c r="H11" s="205"/>
      <c r="I11" s="205"/>
      <c r="J11" s="205"/>
      <c r="K11" s="205"/>
      <c r="L11" s="206" t="s">
        <v>93</v>
      </c>
      <c r="N11" s="206"/>
      <c r="Q11" s="192">
        <v>3</v>
      </c>
    </row>
    <row r="12" spans="1:82" x14ac:dyDescent="0.2">
      <c r="A12" s="200"/>
      <c r="B12" s="201"/>
      <c r="C12" s="202" t="s">
        <v>94</v>
      </c>
      <c r="D12" s="203"/>
      <c r="E12" s="203"/>
      <c r="F12" s="203"/>
      <c r="G12" s="204"/>
      <c r="H12" s="205"/>
      <c r="I12" s="205"/>
      <c r="J12" s="205"/>
      <c r="K12" s="205"/>
      <c r="L12" s="206" t="s">
        <v>94</v>
      </c>
      <c r="N12" s="206"/>
      <c r="Q12" s="192">
        <v>3</v>
      </c>
    </row>
    <row r="13" spans="1:82" ht="22.5" x14ac:dyDescent="0.2">
      <c r="A13" s="193">
        <v>2</v>
      </c>
      <c r="B13" s="194" t="s">
        <v>95</v>
      </c>
      <c r="C13" s="195" t="s">
        <v>96</v>
      </c>
      <c r="D13" s="196" t="s">
        <v>97</v>
      </c>
      <c r="E13" s="197">
        <v>18.43</v>
      </c>
      <c r="F13" s="197">
        <v>0</v>
      </c>
      <c r="G13" s="198">
        <f>E13*F13</f>
        <v>0</v>
      </c>
      <c r="H13" s="199">
        <v>2.98E-3</v>
      </c>
      <c r="I13" s="199">
        <f>E13*H13</f>
        <v>5.4921400000000002E-2</v>
      </c>
      <c r="J13" s="199">
        <v>0</v>
      </c>
      <c r="K13" s="199">
        <f>E13*J13</f>
        <v>0</v>
      </c>
      <c r="Q13" s="192">
        <v>2</v>
      </c>
      <c r="AA13" s="165">
        <v>1</v>
      </c>
      <c r="AB13" s="165">
        <v>7</v>
      </c>
      <c r="AC13" s="165">
        <v>7</v>
      </c>
      <c r="BB13" s="165">
        <v>2</v>
      </c>
      <c r="BC13" s="165">
        <f>IF(BB13=1,G13,0)</f>
        <v>0</v>
      </c>
      <c r="BD13" s="165">
        <f>IF(BB13=2,G13,0)</f>
        <v>0</v>
      </c>
      <c r="BE13" s="165">
        <f>IF(BB13=3,G13,0)</f>
        <v>0</v>
      </c>
      <c r="BF13" s="165">
        <f>IF(BB13=4,G13,0)</f>
        <v>0</v>
      </c>
      <c r="BG13" s="165">
        <f>IF(BB13=5,G13,0)</f>
        <v>0</v>
      </c>
      <c r="CA13" s="165">
        <v>1</v>
      </c>
      <c r="CB13" s="165">
        <v>7</v>
      </c>
      <c r="CC13" s="192"/>
      <c r="CD13" s="192"/>
    </row>
    <row r="14" spans="1:82" x14ac:dyDescent="0.2">
      <c r="A14" s="200"/>
      <c r="B14" s="201"/>
      <c r="C14" s="202" t="s">
        <v>98</v>
      </c>
      <c r="D14" s="203"/>
      <c r="E14" s="203"/>
      <c r="F14" s="203"/>
      <c r="G14" s="204"/>
      <c r="H14" s="205"/>
      <c r="I14" s="205"/>
      <c r="J14" s="205"/>
      <c r="K14" s="205"/>
      <c r="L14" s="206" t="s">
        <v>98</v>
      </c>
      <c r="N14" s="206"/>
      <c r="Q14" s="192">
        <v>3</v>
      </c>
    </row>
    <row r="15" spans="1:82" x14ac:dyDescent="0.2">
      <c r="A15" s="200"/>
      <c r="B15" s="201"/>
      <c r="C15" s="202" t="s">
        <v>99</v>
      </c>
      <c r="D15" s="203"/>
      <c r="E15" s="203"/>
      <c r="F15" s="203"/>
      <c r="G15" s="204"/>
      <c r="H15" s="205"/>
      <c r="I15" s="205"/>
      <c r="J15" s="205"/>
      <c r="K15" s="205"/>
      <c r="L15" s="206" t="s">
        <v>99</v>
      </c>
      <c r="N15" s="206"/>
      <c r="Q15" s="192">
        <v>3</v>
      </c>
    </row>
    <row r="16" spans="1:82" x14ac:dyDescent="0.2">
      <c r="A16" s="200"/>
      <c r="B16" s="201"/>
      <c r="C16" s="202"/>
      <c r="D16" s="203"/>
      <c r="E16" s="203"/>
      <c r="F16" s="203"/>
      <c r="G16" s="204"/>
      <c r="H16" s="205"/>
      <c r="I16" s="205"/>
      <c r="J16" s="205"/>
      <c r="K16" s="205"/>
      <c r="L16" s="206"/>
      <c r="N16" s="206"/>
      <c r="Q16" s="192">
        <v>3</v>
      </c>
    </row>
    <row r="17" spans="1:82" x14ac:dyDescent="0.2">
      <c r="A17" s="200"/>
      <c r="B17" s="201"/>
      <c r="C17" s="202" t="s">
        <v>91</v>
      </c>
      <c r="D17" s="203"/>
      <c r="E17" s="203"/>
      <c r="F17" s="203"/>
      <c r="G17" s="204"/>
      <c r="H17" s="205"/>
      <c r="I17" s="205"/>
      <c r="J17" s="205"/>
      <c r="K17" s="205"/>
      <c r="L17" s="206" t="s">
        <v>91</v>
      </c>
      <c r="N17" s="206"/>
      <c r="Q17" s="192">
        <v>3</v>
      </c>
    </row>
    <row r="18" spans="1:82" x14ac:dyDescent="0.2">
      <c r="A18" s="200"/>
      <c r="B18" s="201"/>
      <c r="C18" s="202" t="s">
        <v>92</v>
      </c>
      <c r="D18" s="203"/>
      <c r="E18" s="203"/>
      <c r="F18" s="203"/>
      <c r="G18" s="204"/>
      <c r="H18" s="205"/>
      <c r="I18" s="205"/>
      <c r="J18" s="205"/>
      <c r="K18" s="205"/>
      <c r="L18" s="206" t="s">
        <v>92</v>
      </c>
      <c r="N18" s="206"/>
      <c r="Q18" s="192">
        <v>3</v>
      </c>
    </row>
    <row r="19" spans="1:82" x14ac:dyDescent="0.2">
      <c r="A19" s="200"/>
      <c r="B19" s="201"/>
      <c r="C19" s="202" t="s">
        <v>93</v>
      </c>
      <c r="D19" s="203"/>
      <c r="E19" s="203"/>
      <c r="F19" s="203"/>
      <c r="G19" s="204"/>
      <c r="H19" s="205"/>
      <c r="I19" s="205"/>
      <c r="J19" s="205"/>
      <c r="K19" s="205"/>
      <c r="L19" s="206" t="s">
        <v>93</v>
      </c>
      <c r="N19" s="206"/>
      <c r="Q19" s="192">
        <v>3</v>
      </c>
    </row>
    <row r="20" spans="1:82" x14ac:dyDescent="0.2">
      <c r="A20" s="200"/>
      <c r="B20" s="201"/>
      <c r="C20" s="202" t="s">
        <v>94</v>
      </c>
      <c r="D20" s="203"/>
      <c r="E20" s="203"/>
      <c r="F20" s="203"/>
      <c r="G20" s="204"/>
      <c r="H20" s="205"/>
      <c r="I20" s="205"/>
      <c r="J20" s="205"/>
      <c r="K20" s="205"/>
      <c r="L20" s="206" t="s">
        <v>94</v>
      </c>
      <c r="N20" s="206"/>
      <c r="Q20" s="192">
        <v>3</v>
      </c>
    </row>
    <row r="21" spans="1:82" ht="22.5" x14ac:dyDescent="0.2">
      <c r="A21" s="193">
        <v>3</v>
      </c>
      <c r="B21" s="194" t="s">
        <v>95</v>
      </c>
      <c r="C21" s="195" t="s">
        <v>100</v>
      </c>
      <c r="D21" s="196" t="s">
        <v>97</v>
      </c>
      <c r="E21" s="197">
        <v>34.164999999999999</v>
      </c>
      <c r="F21" s="197">
        <v>0</v>
      </c>
      <c r="G21" s="198">
        <f>E21*F21</f>
        <v>0</v>
      </c>
      <c r="H21" s="199">
        <v>2.98E-3</v>
      </c>
      <c r="I21" s="199">
        <f>E21*H21</f>
        <v>0.10181169999999999</v>
      </c>
      <c r="J21" s="199">
        <v>0</v>
      </c>
      <c r="K21" s="199">
        <f>E21*J21</f>
        <v>0</v>
      </c>
      <c r="Q21" s="192">
        <v>2</v>
      </c>
      <c r="AA21" s="165">
        <v>1</v>
      </c>
      <c r="AB21" s="165">
        <v>7</v>
      </c>
      <c r="AC21" s="165">
        <v>7</v>
      </c>
      <c r="BB21" s="165">
        <v>2</v>
      </c>
      <c r="BC21" s="165">
        <f>IF(BB21=1,G21,0)</f>
        <v>0</v>
      </c>
      <c r="BD21" s="165">
        <f>IF(BB21=2,G21,0)</f>
        <v>0</v>
      </c>
      <c r="BE21" s="165">
        <f>IF(BB21=3,G21,0)</f>
        <v>0</v>
      </c>
      <c r="BF21" s="165">
        <f>IF(BB21=4,G21,0)</f>
        <v>0</v>
      </c>
      <c r="BG21" s="165">
        <f>IF(BB21=5,G21,0)</f>
        <v>0</v>
      </c>
      <c r="CA21" s="165">
        <v>1</v>
      </c>
      <c r="CB21" s="165">
        <v>7</v>
      </c>
      <c r="CC21" s="192"/>
      <c r="CD21" s="192"/>
    </row>
    <row r="22" spans="1:82" x14ac:dyDescent="0.2">
      <c r="A22" s="200"/>
      <c r="B22" s="201"/>
      <c r="C22" s="202" t="s">
        <v>101</v>
      </c>
      <c r="D22" s="203"/>
      <c r="E22" s="203"/>
      <c r="F22" s="203"/>
      <c r="G22" s="204"/>
      <c r="H22" s="205"/>
      <c r="I22" s="205"/>
      <c r="J22" s="205"/>
      <c r="K22" s="205"/>
      <c r="L22" s="206" t="s">
        <v>101</v>
      </c>
      <c r="N22" s="206"/>
      <c r="Q22" s="192">
        <v>3</v>
      </c>
    </row>
    <row r="23" spans="1:82" x14ac:dyDescent="0.2">
      <c r="A23" s="200"/>
      <c r="B23" s="201"/>
      <c r="C23" s="202"/>
      <c r="D23" s="203"/>
      <c r="E23" s="203"/>
      <c r="F23" s="203"/>
      <c r="G23" s="204"/>
      <c r="H23" s="205"/>
      <c r="I23" s="205"/>
      <c r="J23" s="205"/>
      <c r="K23" s="205"/>
      <c r="L23" s="206"/>
      <c r="N23" s="206"/>
      <c r="Q23" s="192">
        <v>3</v>
      </c>
    </row>
    <row r="24" spans="1:82" x14ac:dyDescent="0.2">
      <c r="A24" s="200"/>
      <c r="B24" s="201"/>
      <c r="C24" s="202" t="s">
        <v>91</v>
      </c>
      <c r="D24" s="203"/>
      <c r="E24" s="203"/>
      <c r="F24" s="203"/>
      <c r="G24" s="204"/>
      <c r="H24" s="205"/>
      <c r="I24" s="205"/>
      <c r="J24" s="205"/>
      <c r="K24" s="205"/>
      <c r="L24" s="206" t="s">
        <v>91</v>
      </c>
      <c r="N24" s="206"/>
      <c r="Q24" s="192">
        <v>3</v>
      </c>
    </row>
    <row r="25" spans="1:82" x14ac:dyDescent="0.2">
      <c r="A25" s="200"/>
      <c r="B25" s="201"/>
      <c r="C25" s="202" t="s">
        <v>92</v>
      </c>
      <c r="D25" s="203"/>
      <c r="E25" s="203"/>
      <c r="F25" s="203"/>
      <c r="G25" s="204"/>
      <c r="H25" s="205"/>
      <c r="I25" s="205"/>
      <c r="J25" s="205"/>
      <c r="K25" s="205"/>
      <c r="L25" s="206" t="s">
        <v>92</v>
      </c>
      <c r="N25" s="206"/>
      <c r="Q25" s="192">
        <v>3</v>
      </c>
    </row>
    <row r="26" spans="1:82" x14ac:dyDescent="0.2">
      <c r="A26" s="200"/>
      <c r="B26" s="201"/>
      <c r="C26" s="202" t="s">
        <v>93</v>
      </c>
      <c r="D26" s="203"/>
      <c r="E26" s="203"/>
      <c r="F26" s="203"/>
      <c r="G26" s="204"/>
      <c r="H26" s="205"/>
      <c r="I26" s="205"/>
      <c r="J26" s="205"/>
      <c r="K26" s="205"/>
      <c r="L26" s="206" t="s">
        <v>93</v>
      </c>
      <c r="N26" s="206"/>
      <c r="Q26" s="192">
        <v>3</v>
      </c>
    </row>
    <row r="27" spans="1:82" x14ac:dyDescent="0.2">
      <c r="A27" s="200"/>
      <c r="B27" s="201"/>
      <c r="C27" s="202" t="s">
        <v>94</v>
      </c>
      <c r="D27" s="203"/>
      <c r="E27" s="203"/>
      <c r="F27" s="203"/>
      <c r="G27" s="204"/>
      <c r="H27" s="205"/>
      <c r="I27" s="205"/>
      <c r="J27" s="205"/>
      <c r="K27" s="205"/>
      <c r="L27" s="206" t="s">
        <v>94</v>
      </c>
      <c r="N27" s="206"/>
      <c r="Q27" s="192">
        <v>3</v>
      </c>
    </row>
    <row r="28" spans="1:82" x14ac:dyDescent="0.2">
      <c r="A28" s="193">
        <v>4</v>
      </c>
      <c r="B28" s="194" t="s">
        <v>95</v>
      </c>
      <c r="C28" s="195" t="s">
        <v>102</v>
      </c>
      <c r="D28" s="196" t="s">
        <v>97</v>
      </c>
      <c r="E28" s="197">
        <v>16.2</v>
      </c>
      <c r="F28" s="197">
        <v>0</v>
      </c>
      <c r="G28" s="198">
        <f>E28*F28</f>
        <v>0</v>
      </c>
      <c r="H28" s="199">
        <v>2.98E-3</v>
      </c>
      <c r="I28" s="199">
        <f>E28*H28</f>
        <v>4.8275999999999999E-2</v>
      </c>
      <c r="J28" s="199">
        <v>0</v>
      </c>
      <c r="K28" s="199">
        <f>E28*J28</f>
        <v>0</v>
      </c>
      <c r="Q28" s="192">
        <v>2</v>
      </c>
      <c r="AA28" s="165">
        <v>1</v>
      </c>
      <c r="AB28" s="165">
        <v>7</v>
      </c>
      <c r="AC28" s="165">
        <v>7</v>
      </c>
      <c r="BB28" s="165">
        <v>2</v>
      </c>
      <c r="BC28" s="165">
        <f>IF(BB28=1,G28,0)</f>
        <v>0</v>
      </c>
      <c r="BD28" s="165">
        <f>IF(BB28=2,G28,0)</f>
        <v>0</v>
      </c>
      <c r="BE28" s="165">
        <f>IF(BB28=3,G28,0)</f>
        <v>0</v>
      </c>
      <c r="BF28" s="165">
        <f>IF(BB28=4,G28,0)</f>
        <v>0</v>
      </c>
      <c r="BG28" s="165">
        <f>IF(BB28=5,G28,0)</f>
        <v>0</v>
      </c>
      <c r="CA28" s="165">
        <v>1</v>
      </c>
      <c r="CB28" s="165">
        <v>7</v>
      </c>
      <c r="CC28" s="192"/>
      <c r="CD28" s="192"/>
    </row>
    <row r="29" spans="1:82" x14ac:dyDescent="0.2">
      <c r="A29" s="200"/>
      <c r="B29" s="201"/>
      <c r="C29" s="202" t="s">
        <v>103</v>
      </c>
      <c r="D29" s="203"/>
      <c r="E29" s="203"/>
      <c r="F29" s="203"/>
      <c r="G29" s="204"/>
      <c r="H29" s="205"/>
      <c r="I29" s="205"/>
      <c r="J29" s="205"/>
      <c r="K29" s="205"/>
      <c r="L29" s="206" t="s">
        <v>103</v>
      </c>
      <c r="N29" s="206"/>
      <c r="Q29" s="192">
        <v>3</v>
      </c>
    </row>
    <row r="30" spans="1:82" x14ac:dyDescent="0.2">
      <c r="A30" s="200"/>
      <c r="B30" s="201"/>
      <c r="C30" s="202"/>
      <c r="D30" s="203"/>
      <c r="E30" s="203"/>
      <c r="F30" s="203"/>
      <c r="G30" s="204"/>
      <c r="H30" s="205"/>
      <c r="I30" s="205"/>
      <c r="J30" s="205"/>
      <c r="K30" s="205"/>
      <c r="L30" s="206"/>
      <c r="N30" s="206"/>
      <c r="Q30" s="192">
        <v>3</v>
      </c>
    </row>
    <row r="31" spans="1:82" x14ac:dyDescent="0.2">
      <c r="A31" s="200"/>
      <c r="B31" s="201"/>
      <c r="C31" s="202" t="s">
        <v>91</v>
      </c>
      <c r="D31" s="203"/>
      <c r="E31" s="203"/>
      <c r="F31" s="203"/>
      <c r="G31" s="204"/>
      <c r="H31" s="205"/>
      <c r="I31" s="205"/>
      <c r="J31" s="205"/>
      <c r="K31" s="205"/>
      <c r="L31" s="206" t="s">
        <v>91</v>
      </c>
      <c r="N31" s="206"/>
      <c r="Q31" s="192">
        <v>3</v>
      </c>
    </row>
    <row r="32" spans="1:82" x14ac:dyDescent="0.2">
      <c r="A32" s="200"/>
      <c r="B32" s="201"/>
      <c r="C32" s="202" t="s">
        <v>92</v>
      </c>
      <c r="D32" s="203"/>
      <c r="E32" s="203"/>
      <c r="F32" s="203"/>
      <c r="G32" s="204"/>
      <c r="H32" s="205"/>
      <c r="I32" s="205"/>
      <c r="J32" s="205"/>
      <c r="K32" s="205"/>
      <c r="L32" s="206" t="s">
        <v>92</v>
      </c>
      <c r="N32" s="206"/>
      <c r="Q32" s="192">
        <v>3</v>
      </c>
    </row>
    <row r="33" spans="1:82" x14ac:dyDescent="0.2">
      <c r="A33" s="200"/>
      <c r="B33" s="201"/>
      <c r="C33" s="202" t="s">
        <v>93</v>
      </c>
      <c r="D33" s="203"/>
      <c r="E33" s="203"/>
      <c r="F33" s="203"/>
      <c r="G33" s="204"/>
      <c r="H33" s="205"/>
      <c r="I33" s="205"/>
      <c r="J33" s="205"/>
      <c r="K33" s="205"/>
      <c r="L33" s="206" t="s">
        <v>93</v>
      </c>
      <c r="N33" s="206"/>
      <c r="Q33" s="192">
        <v>3</v>
      </c>
    </row>
    <row r="34" spans="1:82" x14ac:dyDescent="0.2">
      <c r="A34" s="200"/>
      <c r="B34" s="201"/>
      <c r="C34" s="202" t="s">
        <v>94</v>
      </c>
      <c r="D34" s="203"/>
      <c r="E34" s="203"/>
      <c r="F34" s="203"/>
      <c r="G34" s="204"/>
      <c r="H34" s="205"/>
      <c r="I34" s="205"/>
      <c r="J34" s="205"/>
      <c r="K34" s="205"/>
      <c r="L34" s="206" t="s">
        <v>94</v>
      </c>
      <c r="N34" s="206"/>
      <c r="Q34" s="192">
        <v>3</v>
      </c>
    </row>
    <row r="35" spans="1:82" ht="22.5" x14ac:dyDescent="0.2">
      <c r="A35" s="193">
        <v>5</v>
      </c>
      <c r="B35" s="194" t="s">
        <v>104</v>
      </c>
      <c r="C35" s="195" t="s">
        <v>105</v>
      </c>
      <c r="D35" s="196" t="s">
        <v>97</v>
      </c>
      <c r="E35" s="197">
        <v>16.579999999999998</v>
      </c>
      <c r="F35" s="197">
        <v>0</v>
      </c>
      <c r="G35" s="198">
        <f>E35*F35</f>
        <v>0</v>
      </c>
      <c r="H35" s="199">
        <v>3.4199999999999999E-3</v>
      </c>
      <c r="I35" s="199">
        <f>E35*H35</f>
        <v>5.6703599999999993E-2</v>
      </c>
      <c r="J35" s="199">
        <v>0</v>
      </c>
      <c r="K35" s="199">
        <f>E35*J35</f>
        <v>0</v>
      </c>
      <c r="Q35" s="192">
        <v>2</v>
      </c>
      <c r="AA35" s="165">
        <v>1</v>
      </c>
      <c r="AB35" s="165">
        <v>7</v>
      </c>
      <c r="AC35" s="165">
        <v>7</v>
      </c>
      <c r="BB35" s="165">
        <v>2</v>
      </c>
      <c r="BC35" s="165">
        <f>IF(BB35=1,G35,0)</f>
        <v>0</v>
      </c>
      <c r="BD35" s="165">
        <f>IF(BB35=2,G35,0)</f>
        <v>0</v>
      </c>
      <c r="BE35" s="165">
        <f>IF(BB35=3,G35,0)</f>
        <v>0</v>
      </c>
      <c r="BF35" s="165">
        <f>IF(BB35=4,G35,0)</f>
        <v>0</v>
      </c>
      <c r="BG35" s="165">
        <f>IF(BB35=5,G35,0)</f>
        <v>0</v>
      </c>
      <c r="CA35" s="165">
        <v>1</v>
      </c>
      <c r="CB35" s="165">
        <v>7</v>
      </c>
      <c r="CC35" s="192"/>
      <c r="CD35" s="192"/>
    </row>
    <row r="36" spans="1:82" x14ac:dyDescent="0.2">
      <c r="A36" s="200"/>
      <c r="B36" s="201"/>
      <c r="C36" s="202" t="s">
        <v>98</v>
      </c>
      <c r="D36" s="203"/>
      <c r="E36" s="203"/>
      <c r="F36" s="203"/>
      <c r="G36" s="204"/>
      <c r="H36" s="205"/>
      <c r="I36" s="205"/>
      <c r="J36" s="205"/>
      <c r="K36" s="205"/>
      <c r="L36" s="206" t="s">
        <v>98</v>
      </c>
      <c r="N36" s="206"/>
      <c r="Q36" s="192">
        <v>3</v>
      </c>
    </row>
    <row r="37" spans="1:82" x14ac:dyDescent="0.2">
      <c r="A37" s="200"/>
      <c r="B37" s="201"/>
      <c r="C37" s="202" t="s">
        <v>106</v>
      </c>
      <c r="D37" s="203"/>
      <c r="E37" s="203"/>
      <c r="F37" s="203"/>
      <c r="G37" s="204"/>
      <c r="H37" s="205"/>
      <c r="I37" s="205"/>
      <c r="J37" s="205"/>
      <c r="K37" s="205"/>
      <c r="L37" s="206" t="s">
        <v>106</v>
      </c>
      <c r="N37" s="206"/>
      <c r="Q37" s="192">
        <v>3</v>
      </c>
    </row>
    <row r="38" spans="1:82" x14ac:dyDescent="0.2">
      <c r="A38" s="200"/>
      <c r="B38" s="201"/>
      <c r="C38" s="202"/>
      <c r="D38" s="203"/>
      <c r="E38" s="203"/>
      <c r="F38" s="203"/>
      <c r="G38" s="204"/>
      <c r="H38" s="205"/>
      <c r="I38" s="205"/>
      <c r="J38" s="205"/>
      <c r="K38" s="205"/>
      <c r="L38" s="206"/>
      <c r="N38" s="206"/>
      <c r="Q38" s="192">
        <v>3</v>
      </c>
    </row>
    <row r="39" spans="1:82" x14ac:dyDescent="0.2">
      <c r="A39" s="200"/>
      <c r="B39" s="201"/>
      <c r="C39" s="202" t="s">
        <v>91</v>
      </c>
      <c r="D39" s="203"/>
      <c r="E39" s="203"/>
      <c r="F39" s="203"/>
      <c r="G39" s="204"/>
      <c r="H39" s="205"/>
      <c r="I39" s="205"/>
      <c r="J39" s="205"/>
      <c r="K39" s="205"/>
      <c r="L39" s="206" t="s">
        <v>91</v>
      </c>
      <c r="N39" s="206"/>
      <c r="Q39" s="192">
        <v>3</v>
      </c>
    </row>
    <row r="40" spans="1:82" x14ac:dyDescent="0.2">
      <c r="A40" s="200"/>
      <c r="B40" s="201"/>
      <c r="C40" s="202" t="s">
        <v>92</v>
      </c>
      <c r="D40" s="203"/>
      <c r="E40" s="203"/>
      <c r="F40" s="203"/>
      <c r="G40" s="204"/>
      <c r="H40" s="205"/>
      <c r="I40" s="205"/>
      <c r="J40" s="205"/>
      <c r="K40" s="205"/>
      <c r="L40" s="206" t="s">
        <v>92</v>
      </c>
      <c r="N40" s="206"/>
      <c r="Q40" s="192">
        <v>3</v>
      </c>
    </row>
    <row r="41" spans="1:82" x14ac:dyDescent="0.2">
      <c r="A41" s="200"/>
      <c r="B41" s="201"/>
      <c r="C41" s="202" t="s">
        <v>93</v>
      </c>
      <c r="D41" s="203"/>
      <c r="E41" s="203"/>
      <c r="F41" s="203"/>
      <c r="G41" s="204"/>
      <c r="H41" s="205"/>
      <c r="I41" s="205"/>
      <c r="J41" s="205"/>
      <c r="K41" s="205"/>
      <c r="L41" s="206" t="s">
        <v>93</v>
      </c>
      <c r="N41" s="206"/>
      <c r="Q41" s="192">
        <v>3</v>
      </c>
    </row>
    <row r="42" spans="1:82" x14ac:dyDescent="0.2">
      <c r="A42" s="200"/>
      <c r="B42" s="201"/>
      <c r="C42" s="202" t="s">
        <v>94</v>
      </c>
      <c r="D42" s="203"/>
      <c r="E42" s="203"/>
      <c r="F42" s="203"/>
      <c r="G42" s="204"/>
      <c r="H42" s="205"/>
      <c r="I42" s="205"/>
      <c r="J42" s="205"/>
      <c r="K42" s="205"/>
      <c r="L42" s="206" t="s">
        <v>94</v>
      </c>
      <c r="N42" s="206"/>
      <c r="Q42" s="192">
        <v>3</v>
      </c>
    </row>
    <row r="43" spans="1:82" ht="22.5" x14ac:dyDescent="0.2">
      <c r="A43" s="193">
        <v>6</v>
      </c>
      <c r="B43" s="194" t="s">
        <v>107</v>
      </c>
      <c r="C43" s="195" t="s">
        <v>108</v>
      </c>
      <c r="D43" s="196" t="s">
        <v>97</v>
      </c>
      <c r="E43" s="197">
        <v>18.43</v>
      </c>
      <c r="F43" s="197">
        <v>0</v>
      </c>
      <c r="G43" s="198">
        <f>E43*F43</f>
        <v>0</v>
      </c>
      <c r="H43" s="199">
        <v>3.8E-3</v>
      </c>
      <c r="I43" s="199">
        <f>E43*H43</f>
        <v>7.0033999999999999E-2</v>
      </c>
      <c r="J43" s="199">
        <v>0</v>
      </c>
      <c r="K43" s="199">
        <f>E43*J43</f>
        <v>0</v>
      </c>
      <c r="Q43" s="192">
        <v>2</v>
      </c>
      <c r="AA43" s="165">
        <v>1</v>
      </c>
      <c r="AB43" s="165">
        <v>7</v>
      </c>
      <c r="AC43" s="165">
        <v>7</v>
      </c>
      <c r="BB43" s="165">
        <v>2</v>
      </c>
      <c r="BC43" s="165">
        <f>IF(BB43=1,G43,0)</f>
        <v>0</v>
      </c>
      <c r="BD43" s="165">
        <f>IF(BB43=2,G43,0)</f>
        <v>0</v>
      </c>
      <c r="BE43" s="165">
        <f>IF(BB43=3,G43,0)</f>
        <v>0</v>
      </c>
      <c r="BF43" s="165">
        <f>IF(BB43=4,G43,0)</f>
        <v>0</v>
      </c>
      <c r="BG43" s="165">
        <f>IF(BB43=5,G43,0)</f>
        <v>0</v>
      </c>
      <c r="CA43" s="165">
        <v>1</v>
      </c>
      <c r="CB43" s="165">
        <v>7</v>
      </c>
      <c r="CC43" s="192"/>
      <c r="CD43" s="192"/>
    </row>
    <row r="44" spans="1:82" x14ac:dyDescent="0.2">
      <c r="A44" s="200"/>
      <c r="B44" s="201"/>
      <c r="C44" s="202" t="s">
        <v>98</v>
      </c>
      <c r="D44" s="203"/>
      <c r="E44" s="203"/>
      <c r="F44" s="203"/>
      <c r="G44" s="204"/>
      <c r="H44" s="205"/>
      <c r="I44" s="205"/>
      <c r="J44" s="205"/>
      <c r="K44" s="205"/>
      <c r="L44" s="206" t="s">
        <v>98</v>
      </c>
      <c r="N44" s="206"/>
      <c r="Q44" s="192">
        <v>3</v>
      </c>
    </row>
    <row r="45" spans="1:82" x14ac:dyDescent="0.2">
      <c r="A45" s="200"/>
      <c r="B45" s="201"/>
      <c r="C45" s="202" t="s">
        <v>106</v>
      </c>
      <c r="D45" s="203"/>
      <c r="E45" s="203"/>
      <c r="F45" s="203"/>
      <c r="G45" s="204"/>
      <c r="H45" s="205"/>
      <c r="I45" s="205"/>
      <c r="J45" s="205"/>
      <c r="K45" s="205"/>
      <c r="L45" s="206" t="s">
        <v>106</v>
      </c>
      <c r="N45" s="206"/>
      <c r="Q45" s="192">
        <v>3</v>
      </c>
    </row>
    <row r="46" spans="1:82" x14ac:dyDescent="0.2">
      <c r="A46" s="200"/>
      <c r="B46" s="201"/>
      <c r="C46" s="202"/>
      <c r="D46" s="203"/>
      <c r="E46" s="203"/>
      <c r="F46" s="203"/>
      <c r="G46" s="204"/>
      <c r="H46" s="205"/>
      <c r="I46" s="205"/>
      <c r="J46" s="205"/>
      <c r="K46" s="205"/>
      <c r="L46" s="206"/>
      <c r="N46" s="206"/>
      <c r="Q46" s="192">
        <v>3</v>
      </c>
    </row>
    <row r="47" spans="1:82" x14ac:dyDescent="0.2">
      <c r="A47" s="200"/>
      <c r="B47" s="201"/>
      <c r="C47" s="202" t="s">
        <v>91</v>
      </c>
      <c r="D47" s="203"/>
      <c r="E47" s="203"/>
      <c r="F47" s="203"/>
      <c r="G47" s="204"/>
      <c r="H47" s="205"/>
      <c r="I47" s="205"/>
      <c r="J47" s="205"/>
      <c r="K47" s="205"/>
      <c r="L47" s="206" t="s">
        <v>91</v>
      </c>
      <c r="N47" s="206"/>
      <c r="Q47" s="192">
        <v>3</v>
      </c>
    </row>
    <row r="48" spans="1:82" x14ac:dyDescent="0.2">
      <c r="A48" s="200"/>
      <c r="B48" s="201"/>
      <c r="C48" s="202" t="s">
        <v>92</v>
      </c>
      <c r="D48" s="203"/>
      <c r="E48" s="203"/>
      <c r="F48" s="203"/>
      <c r="G48" s="204"/>
      <c r="H48" s="205"/>
      <c r="I48" s="205"/>
      <c r="J48" s="205"/>
      <c r="K48" s="205"/>
      <c r="L48" s="206" t="s">
        <v>92</v>
      </c>
      <c r="N48" s="206"/>
      <c r="Q48" s="192">
        <v>3</v>
      </c>
    </row>
    <row r="49" spans="1:82" x14ac:dyDescent="0.2">
      <c r="A49" s="200"/>
      <c r="B49" s="201"/>
      <c r="C49" s="202" t="s">
        <v>93</v>
      </c>
      <c r="D49" s="203"/>
      <c r="E49" s="203"/>
      <c r="F49" s="203"/>
      <c r="G49" s="204"/>
      <c r="H49" s="205"/>
      <c r="I49" s="205"/>
      <c r="J49" s="205"/>
      <c r="K49" s="205"/>
      <c r="L49" s="206" t="s">
        <v>93</v>
      </c>
      <c r="N49" s="206"/>
      <c r="Q49" s="192">
        <v>3</v>
      </c>
    </row>
    <row r="50" spans="1:82" x14ac:dyDescent="0.2">
      <c r="A50" s="200"/>
      <c r="B50" s="201"/>
      <c r="C50" s="202" t="s">
        <v>94</v>
      </c>
      <c r="D50" s="203"/>
      <c r="E50" s="203"/>
      <c r="F50" s="203"/>
      <c r="G50" s="204"/>
      <c r="H50" s="205"/>
      <c r="I50" s="205"/>
      <c r="J50" s="205"/>
      <c r="K50" s="205"/>
      <c r="L50" s="206" t="s">
        <v>94</v>
      </c>
      <c r="N50" s="206"/>
      <c r="Q50" s="192">
        <v>3</v>
      </c>
    </row>
    <row r="51" spans="1:82" ht="22.5" x14ac:dyDescent="0.2">
      <c r="A51" s="193">
        <v>7</v>
      </c>
      <c r="B51" s="194" t="s">
        <v>109</v>
      </c>
      <c r="C51" s="195" t="s">
        <v>110</v>
      </c>
      <c r="D51" s="196" t="s">
        <v>97</v>
      </c>
      <c r="E51" s="197">
        <v>6.95</v>
      </c>
      <c r="F51" s="197">
        <v>0</v>
      </c>
      <c r="G51" s="198">
        <f>E51*F51</f>
        <v>0</v>
      </c>
      <c r="H51" s="199">
        <v>4.3499999999999997E-3</v>
      </c>
      <c r="I51" s="199">
        <f>E51*H51</f>
        <v>3.0232499999999999E-2</v>
      </c>
      <c r="J51" s="199">
        <v>0</v>
      </c>
      <c r="K51" s="199">
        <f>E51*J51</f>
        <v>0</v>
      </c>
      <c r="Q51" s="192">
        <v>2</v>
      </c>
      <c r="AA51" s="165">
        <v>1</v>
      </c>
      <c r="AB51" s="165">
        <v>7</v>
      </c>
      <c r="AC51" s="165">
        <v>7</v>
      </c>
      <c r="BB51" s="165">
        <v>2</v>
      </c>
      <c r="BC51" s="165">
        <f>IF(BB51=1,G51,0)</f>
        <v>0</v>
      </c>
      <c r="BD51" s="165">
        <f>IF(BB51=2,G51,0)</f>
        <v>0</v>
      </c>
      <c r="BE51" s="165">
        <f>IF(BB51=3,G51,0)</f>
        <v>0</v>
      </c>
      <c r="BF51" s="165">
        <f>IF(BB51=4,G51,0)</f>
        <v>0</v>
      </c>
      <c r="BG51" s="165">
        <f>IF(BB51=5,G51,0)</f>
        <v>0</v>
      </c>
      <c r="CA51" s="165">
        <v>1</v>
      </c>
      <c r="CB51" s="165">
        <v>7</v>
      </c>
      <c r="CC51" s="192"/>
      <c r="CD51" s="192"/>
    </row>
    <row r="52" spans="1:82" x14ac:dyDescent="0.2">
      <c r="A52" s="200"/>
      <c r="B52" s="201"/>
      <c r="C52" s="202" t="s">
        <v>98</v>
      </c>
      <c r="D52" s="203"/>
      <c r="E52" s="203"/>
      <c r="F52" s="203"/>
      <c r="G52" s="204"/>
      <c r="H52" s="205"/>
      <c r="I52" s="205"/>
      <c r="J52" s="205"/>
      <c r="K52" s="205"/>
      <c r="L52" s="206" t="s">
        <v>98</v>
      </c>
      <c r="N52" s="206"/>
      <c r="Q52" s="192">
        <v>3</v>
      </c>
    </row>
    <row r="53" spans="1:82" x14ac:dyDescent="0.2">
      <c r="A53" s="200"/>
      <c r="B53" s="201"/>
      <c r="C53" s="202" t="s">
        <v>111</v>
      </c>
      <c r="D53" s="203"/>
      <c r="E53" s="203"/>
      <c r="F53" s="203"/>
      <c r="G53" s="204"/>
      <c r="H53" s="205"/>
      <c r="I53" s="205"/>
      <c r="J53" s="205"/>
      <c r="K53" s="205"/>
      <c r="L53" s="206" t="s">
        <v>111</v>
      </c>
      <c r="N53" s="206"/>
      <c r="Q53" s="192">
        <v>3</v>
      </c>
    </row>
    <row r="54" spans="1:82" x14ac:dyDescent="0.2">
      <c r="A54" s="200"/>
      <c r="B54" s="201"/>
      <c r="C54" s="202" t="s">
        <v>112</v>
      </c>
      <c r="D54" s="203"/>
      <c r="E54" s="203"/>
      <c r="F54" s="203"/>
      <c r="G54" s="204"/>
      <c r="H54" s="205"/>
      <c r="I54" s="205"/>
      <c r="J54" s="205"/>
      <c r="K54" s="205"/>
      <c r="L54" s="206" t="s">
        <v>112</v>
      </c>
      <c r="N54" s="206"/>
      <c r="Q54" s="192">
        <v>3</v>
      </c>
    </row>
    <row r="55" spans="1:82" x14ac:dyDescent="0.2">
      <c r="A55" s="200"/>
      <c r="B55" s="201"/>
      <c r="C55" s="202"/>
      <c r="D55" s="203"/>
      <c r="E55" s="203"/>
      <c r="F55" s="203"/>
      <c r="G55" s="204"/>
      <c r="H55" s="205"/>
      <c r="I55" s="205"/>
      <c r="J55" s="205"/>
      <c r="K55" s="205"/>
      <c r="L55" s="206"/>
      <c r="N55" s="206"/>
      <c r="Q55" s="192">
        <v>3</v>
      </c>
    </row>
    <row r="56" spans="1:82" x14ac:dyDescent="0.2">
      <c r="A56" s="200"/>
      <c r="B56" s="201"/>
      <c r="C56" s="202" t="s">
        <v>91</v>
      </c>
      <c r="D56" s="203"/>
      <c r="E56" s="203"/>
      <c r="F56" s="203"/>
      <c r="G56" s="204"/>
      <c r="H56" s="205"/>
      <c r="I56" s="205"/>
      <c r="J56" s="205"/>
      <c r="K56" s="205"/>
      <c r="L56" s="206" t="s">
        <v>91</v>
      </c>
      <c r="N56" s="206"/>
      <c r="Q56" s="192">
        <v>3</v>
      </c>
    </row>
    <row r="57" spans="1:82" x14ac:dyDescent="0.2">
      <c r="A57" s="200"/>
      <c r="B57" s="201"/>
      <c r="C57" s="202" t="s">
        <v>92</v>
      </c>
      <c r="D57" s="203"/>
      <c r="E57" s="203"/>
      <c r="F57" s="203"/>
      <c r="G57" s="204"/>
      <c r="H57" s="205"/>
      <c r="I57" s="205"/>
      <c r="J57" s="205"/>
      <c r="K57" s="205"/>
      <c r="L57" s="206" t="s">
        <v>92</v>
      </c>
      <c r="N57" s="206"/>
      <c r="Q57" s="192">
        <v>3</v>
      </c>
    </row>
    <row r="58" spans="1:82" x14ac:dyDescent="0.2">
      <c r="A58" s="200"/>
      <c r="B58" s="201"/>
      <c r="C58" s="202" t="s">
        <v>93</v>
      </c>
      <c r="D58" s="203"/>
      <c r="E58" s="203"/>
      <c r="F58" s="203"/>
      <c r="G58" s="204"/>
      <c r="H58" s="205"/>
      <c r="I58" s="205"/>
      <c r="J58" s="205"/>
      <c r="K58" s="205"/>
      <c r="L58" s="206" t="s">
        <v>93</v>
      </c>
      <c r="N58" s="206"/>
      <c r="Q58" s="192">
        <v>3</v>
      </c>
    </row>
    <row r="59" spans="1:82" x14ac:dyDescent="0.2">
      <c r="A59" s="200"/>
      <c r="B59" s="201"/>
      <c r="C59" s="202" t="s">
        <v>94</v>
      </c>
      <c r="D59" s="203"/>
      <c r="E59" s="203"/>
      <c r="F59" s="203"/>
      <c r="G59" s="204"/>
      <c r="H59" s="205"/>
      <c r="I59" s="205"/>
      <c r="J59" s="205"/>
      <c r="K59" s="205"/>
      <c r="L59" s="206" t="s">
        <v>94</v>
      </c>
      <c r="N59" s="206"/>
      <c r="Q59" s="192">
        <v>3</v>
      </c>
    </row>
    <row r="60" spans="1:82" x14ac:dyDescent="0.2">
      <c r="A60" s="193">
        <v>8</v>
      </c>
      <c r="B60" s="194" t="s">
        <v>113</v>
      </c>
      <c r="C60" s="195" t="s">
        <v>114</v>
      </c>
      <c r="D60" s="196" t="s">
        <v>90</v>
      </c>
      <c r="E60" s="197">
        <v>2</v>
      </c>
      <c r="F60" s="197">
        <v>0</v>
      </c>
      <c r="G60" s="198">
        <f>E60*F60</f>
        <v>0</v>
      </c>
      <c r="H60" s="199">
        <v>1E-4</v>
      </c>
      <c r="I60" s="199">
        <f>E60*H60</f>
        <v>2.0000000000000001E-4</v>
      </c>
      <c r="J60" s="199">
        <v>0</v>
      </c>
      <c r="K60" s="199">
        <f>E60*J60</f>
        <v>0</v>
      </c>
      <c r="Q60" s="192">
        <v>2</v>
      </c>
      <c r="AA60" s="165">
        <v>1</v>
      </c>
      <c r="AB60" s="165">
        <v>0</v>
      </c>
      <c r="AC60" s="165">
        <v>0</v>
      </c>
      <c r="BB60" s="165">
        <v>2</v>
      </c>
      <c r="BC60" s="165">
        <f>IF(BB60=1,G60,0)</f>
        <v>0</v>
      </c>
      <c r="BD60" s="165">
        <f>IF(BB60=2,G60,0)</f>
        <v>0</v>
      </c>
      <c r="BE60" s="165">
        <f>IF(BB60=3,G60,0)</f>
        <v>0</v>
      </c>
      <c r="BF60" s="165">
        <f>IF(BB60=4,G60,0)</f>
        <v>0</v>
      </c>
      <c r="BG60" s="165">
        <f>IF(BB60=5,G60,0)</f>
        <v>0</v>
      </c>
      <c r="CA60" s="165">
        <v>1</v>
      </c>
      <c r="CB60" s="165">
        <v>0</v>
      </c>
      <c r="CC60" s="192"/>
      <c r="CD60" s="192"/>
    </row>
    <row r="61" spans="1:82" x14ac:dyDescent="0.2">
      <c r="A61" s="200"/>
      <c r="B61" s="201"/>
      <c r="C61" s="202" t="s">
        <v>91</v>
      </c>
      <c r="D61" s="203"/>
      <c r="E61" s="203"/>
      <c r="F61" s="203"/>
      <c r="G61" s="204"/>
      <c r="H61" s="205"/>
      <c r="I61" s="205"/>
      <c r="J61" s="205"/>
      <c r="K61" s="205"/>
      <c r="L61" s="206" t="s">
        <v>91</v>
      </c>
      <c r="N61" s="206"/>
      <c r="Q61" s="192">
        <v>3</v>
      </c>
    </row>
    <row r="62" spans="1:82" x14ac:dyDescent="0.2">
      <c r="A62" s="200"/>
      <c r="B62" s="201"/>
      <c r="C62" s="202" t="s">
        <v>92</v>
      </c>
      <c r="D62" s="203"/>
      <c r="E62" s="203"/>
      <c r="F62" s="203"/>
      <c r="G62" s="204"/>
      <c r="H62" s="205"/>
      <c r="I62" s="205"/>
      <c r="J62" s="205"/>
      <c r="K62" s="205"/>
      <c r="L62" s="206" t="s">
        <v>92</v>
      </c>
      <c r="N62" s="206"/>
      <c r="Q62" s="192">
        <v>3</v>
      </c>
    </row>
    <row r="63" spans="1:82" x14ac:dyDescent="0.2">
      <c r="A63" s="200"/>
      <c r="B63" s="201"/>
      <c r="C63" s="202" t="s">
        <v>93</v>
      </c>
      <c r="D63" s="203"/>
      <c r="E63" s="203"/>
      <c r="F63" s="203"/>
      <c r="G63" s="204"/>
      <c r="H63" s="205"/>
      <c r="I63" s="205"/>
      <c r="J63" s="205"/>
      <c r="K63" s="205"/>
      <c r="L63" s="206" t="s">
        <v>93</v>
      </c>
      <c r="N63" s="206"/>
      <c r="Q63" s="192">
        <v>3</v>
      </c>
    </row>
    <row r="64" spans="1:82" x14ac:dyDescent="0.2">
      <c r="A64" s="200"/>
      <c r="B64" s="201"/>
      <c r="C64" s="202" t="s">
        <v>94</v>
      </c>
      <c r="D64" s="203"/>
      <c r="E64" s="203"/>
      <c r="F64" s="203"/>
      <c r="G64" s="204"/>
      <c r="H64" s="205"/>
      <c r="I64" s="205"/>
      <c r="J64" s="205"/>
      <c r="K64" s="205"/>
      <c r="L64" s="206" t="s">
        <v>94</v>
      </c>
      <c r="N64" s="206"/>
      <c r="Q64" s="192">
        <v>3</v>
      </c>
    </row>
    <row r="65" spans="1:82" ht="22.5" x14ac:dyDescent="0.2">
      <c r="A65" s="193">
        <v>9</v>
      </c>
      <c r="B65" s="194" t="s">
        <v>115</v>
      </c>
      <c r="C65" s="195" t="s">
        <v>116</v>
      </c>
      <c r="D65" s="196" t="s">
        <v>97</v>
      </c>
      <c r="E65" s="197">
        <v>16.2</v>
      </c>
      <c r="F65" s="197">
        <v>0</v>
      </c>
      <c r="G65" s="198">
        <f>E65*F65</f>
        <v>0</v>
      </c>
      <c r="H65" s="199">
        <v>6.2300000000000003E-3</v>
      </c>
      <c r="I65" s="199">
        <f>E65*H65</f>
        <v>0.100926</v>
      </c>
      <c r="J65" s="199">
        <v>0</v>
      </c>
      <c r="K65" s="199">
        <f>E65*J65</f>
        <v>0</v>
      </c>
      <c r="Q65" s="192">
        <v>2</v>
      </c>
      <c r="AA65" s="165">
        <v>2</v>
      </c>
      <c r="AB65" s="165">
        <v>7</v>
      </c>
      <c r="AC65" s="165">
        <v>7</v>
      </c>
      <c r="BB65" s="165">
        <v>2</v>
      </c>
      <c r="BC65" s="165">
        <f>IF(BB65=1,G65,0)</f>
        <v>0</v>
      </c>
      <c r="BD65" s="165">
        <f>IF(BB65=2,G65,0)</f>
        <v>0</v>
      </c>
      <c r="BE65" s="165">
        <f>IF(BB65=3,G65,0)</f>
        <v>0</v>
      </c>
      <c r="BF65" s="165">
        <f>IF(BB65=4,G65,0)</f>
        <v>0</v>
      </c>
      <c r="BG65" s="165">
        <f>IF(BB65=5,G65,0)</f>
        <v>0</v>
      </c>
      <c r="CA65" s="165">
        <v>2</v>
      </c>
      <c r="CB65" s="165">
        <v>7</v>
      </c>
      <c r="CC65" s="192"/>
      <c r="CD65" s="192"/>
    </row>
    <row r="66" spans="1:82" x14ac:dyDescent="0.2">
      <c r="A66" s="200"/>
      <c r="B66" s="201"/>
      <c r="C66" s="202" t="s">
        <v>117</v>
      </c>
      <c r="D66" s="203"/>
      <c r="E66" s="203"/>
      <c r="F66" s="203"/>
      <c r="G66" s="204"/>
      <c r="H66" s="205"/>
      <c r="I66" s="205"/>
      <c r="J66" s="205"/>
      <c r="K66" s="205"/>
      <c r="L66" s="206" t="s">
        <v>117</v>
      </c>
      <c r="N66" s="206"/>
      <c r="Q66" s="192">
        <v>3</v>
      </c>
    </row>
    <row r="67" spans="1:82" x14ac:dyDescent="0.2">
      <c r="A67" s="200"/>
      <c r="B67" s="201"/>
      <c r="C67" s="202"/>
      <c r="D67" s="203"/>
      <c r="E67" s="203"/>
      <c r="F67" s="203"/>
      <c r="G67" s="204"/>
      <c r="H67" s="205"/>
      <c r="I67" s="205"/>
      <c r="J67" s="205"/>
      <c r="K67" s="205"/>
      <c r="L67" s="206"/>
      <c r="N67" s="206"/>
      <c r="Q67" s="192">
        <v>3</v>
      </c>
    </row>
    <row r="68" spans="1:82" x14ac:dyDescent="0.2">
      <c r="A68" s="200"/>
      <c r="B68" s="201"/>
      <c r="C68" s="202" t="s">
        <v>91</v>
      </c>
      <c r="D68" s="203"/>
      <c r="E68" s="203"/>
      <c r="F68" s="203"/>
      <c r="G68" s="204"/>
      <c r="H68" s="205"/>
      <c r="I68" s="205"/>
      <c r="J68" s="205"/>
      <c r="K68" s="205"/>
      <c r="L68" s="206" t="s">
        <v>91</v>
      </c>
      <c r="N68" s="206"/>
      <c r="Q68" s="192">
        <v>3</v>
      </c>
    </row>
    <row r="69" spans="1:82" x14ac:dyDescent="0.2">
      <c r="A69" s="200"/>
      <c r="B69" s="201"/>
      <c r="C69" s="202" t="s">
        <v>92</v>
      </c>
      <c r="D69" s="203"/>
      <c r="E69" s="203"/>
      <c r="F69" s="203"/>
      <c r="G69" s="204"/>
      <c r="H69" s="205"/>
      <c r="I69" s="205"/>
      <c r="J69" s="205"/>
      <c r="K69" s="205"/>
      <c r="L69" s="206" t="s">
        <v>92</v>
      </c>
      <c r="N69" s="206"/>
      <c r="Q69" s="192">
        <v>3</v>
      </c>
    </row>
    <row r="70" spans="1:82" x14ac:dyDescent="0.2">
      <c r="A70" s="200"/>
      <c r="B70" s="201"/>
      <c r="C70" s="202" t="s">
        <v>93</v>
      </c>
      <c r="D70" s="203"/>
      <c r="E70" s="203"/>
      <c r="F70" s="203"/>
      <c r="G70" s="204"/>
      <c r="H70" s="205"/>
      <c r="I70" s="205"/>
      <c r="J70" s="205"/>
      <c r="K70" s="205"/>
      <c r="L70" s="206" t="s">
        <v>93</v>
      </c>
      <c r="N70" s="206"/>
      <c r="Q70" s="192">
        <v>3</v>
      </c>
    </row>
    <row r="71" spans="1:82" x14ac:dyDescent="0.2">
      <c r="A71" s="200"/>
      <c r="B71" s="201"/>
      <c r="C71" s="202" t="s">
        <v>94</v>
      </c>
      <c r="D71" s="203"/>
      <c r="E71" s="203"/>
      <c r="F71" s="203"/>
      <c r="G71" s="204"/>
      <c r="H71" s="205"/>
      <c r="I71" s="205"/>
      <c r="J71" s="205"/>
      <c r="K71" s="205"/>
      <c r="L71" s="206" t="s">
        <v>94</v>
      </c>
      <c r="N71" s="206"/>
      <c r="Q71" s="192">
        <v>3</v>
      </c>
    </row>
    <row r="72" spans="1:82" x14ac:dyDescent="0.2">
      <c r="A72" s="200"/>
      <c r="B72" s="201"/>
      <c r="C72" s="202" t="s">
        <v>118</v>
      </c>
      <c r="D72" s="203"/>
      <c r="E72" s="203"/>
      <c r="F72" s="203"/>
      <c r="G72" s="204"/>
      <c r="H72" s="205"/>
      <c r="I72" s="205"/>
      <c r="J72" s="205"/>
      <c r="K72" s="205"/>
      <c r="L72" s="206" t="s">
        <v>118</v>
      </c>
      <c r="N72" s="206"/>
      <c r="Q72" s="192">
        <v>3</v>
      </c>
    </row>
    <row r="73" spans="1:82" ht="22.5" x14ac:dyDescent="0.2">
      <c r="A73" s="193">
        <v>10</v>
      </c>
      <c r="B73" s="194" t="s">
        <v>119</v>
      </c>
      <c r="C73" s="195" t="s">
        <v>120</v>
      </c>
      <c r="D73" s="196" t="s">
        <v>97</v>
      </c>
      <c r="E73" s="197">
        <v>18.684999999999999</v>
      </c>
      <c r="F73" s="197">
        <v>0</v>
      </c>
      <c r="G73" s="198">
        <f>E73*F73</f>
        <v>0</v>
      </c>
      <c r="H73" s="199">
        <v>3.2499999999999999E-3</v>
      </c>
      <c r="I73" s="199">
        <f>E73*H73</f>
        <v>6.0726249999999996E-2</v>
      </c>
      <c r="J73" s="199">
        <v>0</v>
      </c>
      <c r="K73" s="199">
        <f>E73*J73</f>
        <v>0</v>
      </c>
      <c r="Q73" s="192">
        <v>2</v>
      </c>
      <c r="AA73" s="165">
        <v>2</v>
      </c>
      <c r="AB73" s="165">
        <v>7</v>
      </c>
      <c r="AC73" s="165">
        <v>7</v>
      </c>
      <c r="BB73" s="165">
        <v>2</v>
      </c>
      <c r="BC73" s="165">
        <f>IF(BB73=1,G73,0)</f>
        <v>0</v>
      </c>
      <c r="BD73" s="165">
        <f>IF(BB73=2,G73,0)</f>
        <v>0</v>
      </c>
      <c r="BE73" s="165">
        <f>IF(BB73=3,G73,0)</f>
        <v>0</v>
      </c>
      <c r="BF73" s="165">
        <f>IF(BB73=4,G73,0)</f>
        <v>0</v>
      </c>
      <c r="BG73" s="165">
        <f>IF(BB73=5,G73,0)</f>
        <v>0</v>
      </c>
      <c r="CA73" s="165">
        <v>2</v>
      </c>
      <c r="CB73" s="165">
        <v>7</v>
      </c>
      <c r="CC73" s="192"/>
      <c r="CD73" s="192"/>
    </row>
    <row r="74" spans="1:82" x14ac:dyDescent="0.2">
      <c r="A74" s="200"/>
      <c r="B74" s="201"/>
      <c r="C74" s="202" t="s">
        <v>91</v>
      </c>
      <c r="D74" s="203"/>
      <c r="E74" s="203"/>
      <c r="F74" s="203"/>
      <c r="G74" s="204"/>
      <c r="H74" s="205"/>
      <c r="I74" s="205"/>
      <c r="J74" s="205"/>
      <c r="K74" s="205"/>
      <c r="L74" s="206" t="s">
        <v>91</v>
      </c>
      <c r="N74" s="206"/>
      <c r="Q74" s="192">
        <v>3</v>
      </c>
    </row>
    <row r="75" spans="1:82" x14ac:dyDescent="0.2">
      <c r="A75" s="200"/>
      <c r="B75" s="201"/>
      <c r="C75" s="202" t="s">
        <v>92</v>
      </c>
      <c r="D75" s="203"/>
      <c r="E75" s="203"/>
      <c r="F75" s="203"/>
      <c r="G75" s="204"/>
      <c r="H75" s="205"/>
      <c r="I75" s="205"/>
      <c r="J75" s="205"/>
      <c r="K75" s="205"/>
      <c r="L75" s="206" t="s">
        <v>92</v>
      </c>
      <c r="N75" s="206"/>
      <c r="Q75" s="192">
        <v>3</v>
      </c>
    </row>
    <row r="76" spans="1:82" x14ac:dyDescent="0.2">
      <c r="A76" s="200"/>
      <c r="B76" s="201"/>
      <c r="C76" s="202" t="s">
        <v>93</v>
      </c>
      <c r="D76" s="203"/>
      <c r="E76" s="203"/>
      <c r="F76" s="203"/>
      <c r="G76" s="204"/>
      <c r="H76" s="205"/>
      <c r="I76" s="205"/>
      <c r="J76" s="205"/>
      <c r="K76" s="205"/>
      <c r="L76" s="206" t="s">
        <v>93</v>
      </c>
      <c r="N76" s="206"/>
      <c r="Q76" s="192">
        <v>3</v>
      </c>
    </row>
    <row r="77" spans="1:82" x14ac:dyDescent="0.2">
      <c r="A77" s="200"/>
      <c r="B77" s="201"/>
      <c r="C77" s="202" t="s">
        <v>94</v>
      </c>
      <c r="D77" s="203"/>
      <c r="E77" s="203"/>
      <c r="F77" s="203"/>
      <c r="G77" s="204"/>
      <c r="H77" s="205"/>
      <c r="I77" s="205"/>
      <c r="J77" s="205"/>
      <c r="K77" s="205"/>
      <c r="L77" s="206" t="s">
        <v>94</v>
      </c>
      <c r="N77" s="206"/>
      <c r="Q77" s="192">
        <v>3</v>
      </c>
    </row>
    <row r="78" spans="1:82" x14ac:dyDescent="0.2">
      <c r="A78" s="200"/>
      <c r="B78" s="201"/>
      <c r="C78" s="202" t="s">
        <v>118</v>
      </c>
      <c r="D78" s="203"/>
      <c r="E78" s="203"/>
      <c r="F78" s="203"/>
      <c r="G78" s="204"/>
      <c r="H78" s="205"/>
      <c r="I78" s="205"/>
      <c r="J78" s="205"/>
      <c r="K78" s="205"/>
      <c r="L78" s="206" t="s">
        <v>118</v>
      </c>
      <c r="N78" s="206"/>
      <c r="Q78" s="192">
        <v>3</v>
      </c>
    </row>
    <row r="79" spans="1:82" x14ac:dyDescent="0.2">
      <c r="A79" s="193">
        <v>11</v>
      </c>
      <c r="B79" s="194" t="s">
        <v>121</v>
      </c>
      <c r="C79" s="195" t="s">
        <v>122</v>
      </c>
      <c r="D79" s="196" t="s">
        <v>97</v>
      </c>
      <c r="E79" s="197">
        <v>8</v>
      </c>
      <c r="F79" s="197">
        <v>0</v>
      </c>
      <c r="G79" s="198">
        <f>E79*F79</f>
        <v>0</v>
      </c>
      <c r="H79" s="199">
        <v>2.63E-3</v>
      </c>
      <c r="I79" s="199">
        <f>E79*H79</f>
        <v>2.104E-2</v>
      </c>
      <c r="J79" s="199">
        <v>0</v>
      </c>
      <c r="K79" s="199">
        <f>E79*J79</f>
        <v>0</v>
      </c>
      <c r="Q79" s="192">
        <v>2</v>
      </c>
      <c r="AA79" s="165">
        <v>2</v>
      </c>
      <c r="AB79" s="165">
        <v>7</v>
      </c>
      <c r="AC79" s="165">
        <v>7</v>
      </c>
      <c r="BB79" s="165">
        <v>2</v>
      </c>
      <c r="BC79" s="165">
        <f>IF(BB79=1,G79,0)</f>
        <v>0</v>
      </c>
      <c r="BD79" s="165">
        <f>IF(BB79=2,G79,0)</f>
        <v>0</v>
      </c>
      <c r="BE79" s="165">
        <f>IF(BB79=3,G79,0)</f>
        <v>0</v>
      </c>
      <c r="BF79" s="165">
        <f>IF(BB79=4,G79,0)</f>
        <v>0</v>
      </c>
      <c r="BG79" s="165">
        <f>IF(BB79=5,G79,0)</f>
        <v>0</v>
      </c>
      <c r="CA79" s="165">
        <v>2</v>
      </c>
      <c r="CB79" s="165">
        <v>7</v>
      </c>
      <c r="CC79" s="192"/>
      <c r="CD79" s="192"/>
    </row>
    <row r="80" spans="1:82" x14ac:dyDescent="0.2">
      <c r="A80" s="200"/>
      <c r="B80" s="201"/>
      <c r="C80" s="202" t="s">
        <v>91</v>
      </c>
      <c r="D80" s="203"/>
      <c r="E80" s="203"/>
      <c r="F80" s="203"/>
      <c r="G80" s="204"/>
      <c r="H80" s="205"/>
      <c r="I80" s="205"/>
      <c r="J80" s="205"/>
      <c r="K80" s="205"/>
      <c r="L80" s="206" t="s">
        <v>91</v>
      </c>
      <c r="N80" s="206"/>
      <c r="Q80" s="192">
        <v>3</v>
      </c>
    </row>
    <row r="81" spans="1:82" x14ac:dyDescent="0.2">
      <c r="A81" s="200"/>
      <c r="B81" s="201"/>
      <c r="C81" s="202" t="s">
        <v>92</v>
      </c>
      <c r="D81" s="203"/>
      <c r="E81" s="203"/>
      <c r="F81" s="203"/>
      <c r="G81" s="204"/>
      <c r="H81" s="205"/>
      <c r="I81" s="205"/>
      <c r="J81" s="205"/>
      <c r="K81" s="205"/>
      <c r="L81" s="206" t="s">
        <v>92</v>
      </c>
      <c r="N81" s="206"/>
      <c r="Q81" s="192">
        <v>3</v>
      </c>
    </row>
    <row r="82" spans="1:82" x14ac:dyDescent="0.2">
      <c r="A82" s="200"/>
      <c r="B82" s="201"/>
      <c r="C82" s="202" t="s">
        <v>93</v>
      </c>
      <c r="D82" s="203"/>
      <c r="E82" s="203"/>
      <c r="F82" s="203"/>
      <c r="G82" s="204"/>
      <c r="H82" s="205"/>
      <c r="I82" s="205"/>
      <c r="J82" s="205"/>
      <c r="K82" s="205"/>
      <c r="L82" s="206" t="s">
        <v>93</v>
      </c>
      <c r="N82" s="206"/>
      <c r="Q82" s="192">
        <v>3</v>
      </c>
    </row>
    <row r="83" spans="1:82" x14ac:dyDescent="0.2">
      <c r="A83" s="200"/>
      <c r="B83" s="201"/>
      <c r="C83" s="202" t="s">
        <v>94</v>
      </c>
      <c r="D83" s="203"/>
      <c r="E83" s="203"/>
      <c r="F83" s="203"/>
      <c r="G83" s="204"/>
      <c r="H83" s="205"/>
      <c r="I83" s="205"/>
      <c r="J83" s="205"/>
      <c r="K83" s="205"/>
      <c r="L83" s="206" t="s">
        <v>94</v>
      </c>
      <c r="N83" s="206"/>
      <c r="Q83" s="192">
        <v>3</v>
      </c>
    </row>
    <row r="84" spans="1:82" ht="22.5" x14ac:dyDescent="0.2">
      <c r="A84" s="193">
        <v>12</v>
      </c>
      <c r="B84" s="194" t="s">
        <v>123</v>
      </c>
      <c r="C84" s="195" t="s">
        <v>124</v>
      </c>
      <c r="D84" s="196" t="s">
        <v>97</v>
      </c>
      <c r="E84" s="197">
        <v>18.329999999999998</v>
      </c>
      <c r="F84" s="197">
        <v>0</v>
      </c>
      <c r="G84" s="198">
        <f>E84*F84</f>
        <v>0</v>
      </c>
      <c r="H84" s="199">
        <v>0</v>
      </c>
      <c r="I84" s="199">
        <f>E84*H84</f>
        <v>0</v>
      </c>
      <c r="J84" s="199">
        <v>0</v>
      </c>
      <c r="K84" s="199">
        <f>E84*J84</f>
        <v>0</v>
      </c>
      <c r="Q84" s="192">
        <v>2</v>
      </c>
      <c r="AA84" s="165">
        <v>12</v>
      </c>
      <c r="AB84" s="165">
        <v>0</v>
      </c>
      <c r="AC84" s="165">
        <v>16</v>
      </c>
      <c r="BB84" s="165">
        <v>2</v>
      </c>
      <c r="BC84" s="165">
        <f>IF(BB84=1,G84,0)</f>
        <v>0</v>
      </c>
      <c r="BD84" s="165">
        <f>IF(BB84=2,G84,0)</f>
        <v>0</v>
      </c>
      <c r="BE84" s="165">
        <f>IF(BB84=3,G84,0)</f>
        <v>0</v>
      </c>
      <c r="BF84" s="165">
        <f>IF(BB84=4,G84,0)</f>
        <v>0</v>
      </c>
      <c r="BG84" s="165">
        <f>IF(BB84=5,G84,0)</f>
        <v>0</v>
      </c>
      <c r="CA84" s="165">
        <v>12</v>
      </c>
      <c r="CB84" s="165">
        <v>0</v>
      </c>
      <c r="CC84" s="192"/>
      <c r="CD84" s="192"/>
    </row>
    <row r="85" spans="1:82" x14ac:dyDescent="0.2">
      <c r="A85" s="200"/>
      <c r="B85" s="201"/>
      <c r="C85" s="202" t="s">
        <v>91</v>
      </c>
      <c r="D85" s="203"/>
      <c r="E85" s="203"/>
      <c r="F85" s="203"/>
      <c r="G85" s="204"/>
      <c r="H85" s="205"/>
      <c r="I85" s="205"/>
      <c r="J85" s="205"/>
      <c r="K85" s="205"/>
      <c r="L85" s="206" t="s">
        <v>91</v>
      </c>
      <c r="N85" s="206"/>
      <c r="Q85" s="192">
        <v>3</v>
      </c>
    </row>
    <row r="86" spans="1:82" x14ac:dyDescent="0.2">
      <c r="A86" s="200"/>
      <c r="B86" s="201"/>
      <c r="C86" s="202" t="s">
        <v>92</v>
      </c>
      <c r="D86" s="203"/>
      <c r="E86" s="203"/>
      <c r="F86" s="203"/>
      <c r="G86" s="204"/>
      <c r="H86" s="205"/>
      <c r="I86" s="205"/>
      <c r="J86" s="205"/>
      <c r="K86" s="205"/>
      <c r="L86" s="206" t="s">
        <v>92</v>
      </c>
      <c r="N86" s="206"/>
      <c r="Q86" s="192">
        <v>3</v>
      </c>
    </row>
    <row r="87" spans="1:82" x14ac:dyDescent="0.2">
      <c r="A87" s="200"/>
      <c r="B87" s="201"/>
      <c r="C87" s="202" t="s">
        <v>93</v>
      </c>
      <c r="D87" s="203"/>
      <c r="E87" s="203"/>
      <c r="F87" s="203"/>
      <c r="G87" s="204"/>
      <c r="H87" s="205"/>
      <c r="I87" s="205"/>
      <c r="J87" s="205"/>
      <c r="K87" s="205"/>
      <c r="L87" s="206" t="s">
        <v>93</v>
      </c>
      <c r="N87" s="206"/>
      <c r="Q87" s="192">
        <v>3</v>
      </c>
    </row>
    <row r="88" spans="1:82" x14ac:dyDescent="0.2">
      <c r="A88" s="200"/>
      <c r="B88" s="201"/>
      <c r="C88" s="202" t="s">
        <v>94</v>
      </c>
      <c r="D88" s="203"/>
      <c r="E88" s="203"/>
      <c r="F88" s="203"/>
      <c r="G88" s="204"/>
      <c r="H88" s="205"/>
      <c r="I88" s="205"/>
      <c r="J88" s="205"/>
      <c r="K88" s="205"/>
      <c r="L88" s="206" t="s">
        <v>94</v>
      </c>
      <c r="N88" s="206"/>
      <c r="Q88" s="192">
        <v>3</v>
      </c>
    </row>
    <row r="89" spans="1:82" ht="22.5" x14ac:dyDescent="0.2">
      <c r="A89" s="193">
        <v>13</v>
      </c>
      <c r="B89" s="194" t="s">
        <v>125</v>
      </c>
      <c r="C89" s="195" t="s">
        <v>126</v>
      </c>
      <c r="D89" s="196" t="s">
        <v>97</v>
      </c>
      <c r="E89" s="197">
        <v>4.7</v>
      </c>
      <c r="F89" s="197">
        <v>0</v>
      </c>
      <c r="G89" s="198">
        <f>E89*F89</f>
        <v>0</v>
      </c>
      <c r="H89" s="199">
        <v>0</v>
      </c>
      <c r="I89" s="199">
        <f>E89*H89</f>
        <v>0</v>
      </c>
      <c r="J89" s="199">
        <v>0</v>
      </c>
      <c r="K89" s="199">
        <f>E89*J89</f>
        <v>0</v>
      </c>
      <c r="Q89" s="192">
        <v>2</v>
      </c>
      <c r="AA89" s="165">
        <v>12</v>
      </c>
      <c r="AB89" s="165">
        <v>0</v>
      </c>
      <c r="AC89" s="165">
        <v>17</v>
      </c>
      <c r="BB89" s="165">
        <v>2</v>
      </c>
      <c r="BC89" s="165">
        <f>IF(BB89=1,G89,0)</f>
        <v>0</v>
      </c>
      <c r="BD89" s="165">
        <f>IF(BB89=2,G89,0)</f>
        <v>0</v>
      </c>
      <c r="BE89" s="165">
        <f>IF(BB89=3,G89,0)</f>
        <v>0</v>
      </c>
      <c r="BF89" s="165">
        <f>IF(BB89=4,G89,0)</f>
        <v>0</v>
      </c>
      <c r="BG89" s="165">
        <f>IF(BB89=5,G89,0)</f>
        <v>0</v>
      </c>
      <c r="CA89" s="165">
        <v>12</v>
      </c>
      <c r="CB89" s="165">
        <v>0</v>
      </c>
      <c r="CC89" s="192"/>
      <c r="CD89" s="192"/>
    </row>
    <row r="90" spans="1:82" x14ac:dyDescent="0.2">
      <c r="A90" s="200"/>
      <c r="B90" s="201"/>
      <c r="C90" s="202" t="s">
        <v>91</v>
      </c>
      <c r="D90" s="203"/>
      <c r="E90" s="203"/>
      <c r="F90" s="203"/>
      <c r="G90" s="204"/>
      <c r="H90" s="205"/>
      <c r="I90" s="205"/>
      <c r="J90" s="205"/>
      <c r="K90" s="205"/>
      <c r="L90" s="206" t="s">
        <v>91</v>
      </c>
      <c r="N90" s="206"/>
      <c r="Q90" s="192">
        <v>3</v>
      </c>
    </row>
    <row r="91" spans="1:82" x14ac:dyDescent="0.2">
      <c r="A91" s="200"/>
      <c r="B91" s="201"/>
      <c r="C91" s="202" t="s">
        <v>92</v>
      </c>
      <c r="D91" s="203"/>
      <c r="E91" s="203"/>
      <c r="F91" s="203"/>
      <c r="G91" s="204"/>
      <c r="H91" s="205"/>
      <c r="I91" s="205"/>
      <c r="J91" s="205"/>
      <c r="K91" s="205"/>
      <c r="L91" s="206" t="s">
        <v>92</v>
      </c>
      <c r="N91" s="206"/>
      <c r="Q91" s="192">
        <v>3</v>
      </c>
    </row>
    <row r="92" spans="1:82" x14ac:dyDescent="0.2">
      <c r="A92" s="200"/>
      <c r="B92" s="201"/>
      <c r="C92" s="202" t="s">
        <v>93</v>
      </c>
      <c r="D92" s="203"/>
      <c r="E92" s="203"/>
      <c r="F92" s="203"/>
      <c r="G92" s="204"/>
      <c r="H92" s="205"/>
      <c r="I92" s="205"/>
      <c r="J92" s="205"/>
      <c r="K92" s="205"/>
      <c r="L92" s="206" t="s">
        <v>93</v>
      </c>
      <c r="N92" s="206"/>
      <c r="Q92" s="192">
        <v>3</v>
      </c>
    </row>
    <row r="93" spans="1:82" x14ac:dyDescent="0.2">
      <c r="A93" s="200"/>
      <c r="B93" s="201"/>
      <c r="C93" s="202" t="s">
        <v>94</v>
      </c>
      <c r="D93" s="203"/>
      <c r="E93" s="203"/>
      <c r="F93" s="203"/>
      <c r="G93" s="204"/>
      <c r="H93" s="205"/>
      <c r="I93" s="205"/>
      <c r="J93" s="205"/>
      <c r="K93" s="205"/>
      <c r="L93" s="206" t="s">
        <v>94</v>
      </c>
      <c r="N93" s="206"/>
      <c r="Q93" s="192">
        <v>3</v>
      </c>
    </row>
    <row r="94" spans="1:82" ht="22.5" x14ac:dyDescent="0.2">
      <c r="A94" s="193">
        <v>14</v>
      </c>
      <c r="B94" s="194" t="s">
        <v>127</v>
      </c>
      <c r="C94" s="195" t="s">
        <v>128</v>
      </c>
      <c r="D94" s="196" t="s">
        <v>97</v>
      </c>
      <c r="E94" s="197">
        <v>26.64</v>
      </c>
      <c r="F94" s="197">
        <v>0</v>
      </c>
      <c r="G94" s="198">
        <f>E94*F94</f>
        <v>0</v>
      </c>
      <c r="H94" s="199">
        <v>0</v>
      </c>
      <c r="I94" s="199">
        <f>E94*H94</f>
        <v>0</v>
      </c>
      <c r="J94" s="199">
        <v>0</v>
      </c>
      <c r="K94" s="199">
        <f>E94*J94</f>
        <v>0</v>
      </c>
      <c r="Q94" s="192">
        <v>2</v>
      </c>
      <c r="AA94" s="165">
        <v>12</v>
      </c>
      <c r="AB94" s="165">
        <v>0</v>
      </c>
      <c r="AC94" s="165">
        <v>18</v>
      </c>
      <c r="BB94" s="165">
        <v>2</v>
      </c>
      <c r="BC94" s="165">
        <f>IF(BB94=1,G94,0)</f>
        <v>0</v>
      </c>
      <c r="BD94" s="165">
        <f>IF(BB94=2,G94,0)</f>
        <v>0</v>
      </c>
      <c r="BE94" s="165">
        <f>IF(BB94=3,G94,0)</f>
        <v>0</v>
      </c>
      <c r="BF94" s="165">
        <f>IF(BB94=4,G94,0)</f>
        <v>0</v>
      </c>
      <c r="BG94" s="165">
        <f>IF(BB94=5,G94,0)</f>
        <v>0</v>
      </c>
      <c r="CA94" s="165">
        <v>12</v>
      </c>
      <c r="CB94" s="165">
        <v>0</v>
      </c>
      <c r="CC94" s="192"/>
      <c r="CD94" s="192"/>
    </row>
    <row r="95" spans="1:82" x14ac:dyDescent="0.2">
      <c r="A95" s="200"/>
      <c r="B95" s="201"/>
      <c r="C95" s="202" t="s">
        <v>129</v>
      </c>
      <c r="D95" s="203"/>
      <c r="E95" s="203"/>
      <c r="F95" s="203"/>
      <c r="G95" s="204"/>
      <c r="H95" s="205"/>
      <c r="I95" s="205"/>
      <c r="J95" s="205"/>
      <c r="K95" s="205"/>
      <c r="L95" s="206" t="s">
        <v>129</v>
      </c>
      <c r="N95" s="206"/>
      <c r="Q95" s="192">
        <v>3</v>
      </c>
    </row>
    <row r="96" spans="1:82" x14ac:dyDescent="0.2">
      <c r="A96" s="200"/>
      <c r="B96" s="201"/>
      <c r="C96" s="202" t="s">
        <v>130</v>
      </c>
      <c r="D96" s="203"/>
      <c r="E96" s="203"/>
      <c r="F96" s="203"/>
      <c r="G96" s="204"/>
      <c r="H96" s="205"/>
      <c r="I96" s="205"/>
      <c r="J96" s="205"/>
      <c r="K96" s="205"/>
      <c r="L96" s="206" t="s">
        <v>130</v>
      </c>
      <c r="N96" s="206"/>
      <c r="Q96" s="192">
        <v>3</v>
      </c>
    </row>
    <row r="97" spans="1:82" x14ac:dyDescent="0.2">
      <c r="A97" s="200"/>
      <c r="B97" s="201"/>
      <c r="C97" s="202" t="s">
        <v>131</v>
      </c>
      <c r="D97" s="203"/>
      <c r="E97" s="203"/>
      <c r="F97" s="203"/>
      <c r="G97" s="204"/>
      <c r="H97" s="205"/>
      <c r="I97" s="205"/>
      <c r="J97" s="205"/>
      <c r="K97" s="205"/>
      <c r="L97" s="206" t="s">
        <v>131</v>
      </c>
      <c r="N97" s="206"/>
      <c r="Q97" s="192">
        <v>3</v>
      </c>
    </row>
    <row r="98" spans="1:82" x14ac:dyDescent="0.2">
      <c r="A98" s="200"/>
      <c r="B98" s="201"/>
      <c r="C98" s="202" t="s">
        <v>132</v>
      </c>
      <c r="D98" s="203"/>
      <c r="E98" s="203"/>
      <c r="F98" s="203"/>
      <c r="G98" s="204"/>
      <c r="H98" s="205"/>
      <c r="I98" s="205"/>
      <c r="J98" s="205"/>
      <c r="K98" s="205"/>
      <c r="L98" s="206" t="s">
        <v>132</v>
      </c>
      <c r="N98" s="206"/>
      <c r="Q98" s="192">
        <v>3</v>
      </c>
    </row>
    <row r="99" spans="1:82" x14ac:dyDescent="0.2">
      <c r="A99" s="200"/>
      <c r="B99" s="201"/>
      <c r="C99" s="202"/>
      <c r="D99" s="203"/>
      <c r="E99" s="203"/>
      <c r="F99" s="203"/>
      <c r="G99" s="204"/>
      <c r="H99" s="205"/>
      <c r="I99" s="205"/>
      <c r="J99" s="205"/>
      <c r="K99" s="205"/>
      <c r="L99" s="206"/>
      <c r="N99" s="206"/>
      <c r="Q99" s="192">
        <v>3</v>
      </c>
    </row>
    <row r="100" spans="1:82" x14ac:dyDescent="0.2">
      <c r="A100" s="200"/>
      <c r="B100" s="201"/>
      <c r="C100" s="202" t="s">
        <v>91</v>
      </c>
      <c r="D100" s="203"/>
      <c r="E100" s="203"/>
      <c r="F100" s="203"/>
      <c r="G100" s="204"/>
      <c r="H100" s="205"/>
      <c r="I100" s="205"/>
      <c r="J100" s="205"/>
      <c r="K100" s="205"/>
      <c r="L100" s="206" t="s">
        <v>91</v>
      </c>
      <c r="N100" s="206"/>
      <c r="Q100" s="192">
        <v>3</v>
      </c>
    </row>
    <row r="101" spans="1:82" x14ac:dyDescent="0.2">
      <c r="A101" s="200"/>
      <c r="B101" s="201"/>
      <c r="C101" s="202" t="s">
        <v>92</v>
      </c>
      <c r="D101" s="203"/>
      <c r="E101" s="203"/>
      <c r="F101" s="203"/>
      <c r="G101" s="204"/>
      <c r="H101" s="205"/>
      <c r="I101" s="205"/>
      <c r="J101" s="205"/>
      <c r="K101" s="205"/>
      <c r="L101" s="206" t="s">
        <v>92</v>
      </c>
      <c r="N101" s="206"/>
      <c r="Q101" s="192">
        <v>3</v>
      </c>
    </row>
    <row r="102" spans="1:82" x14ac:dyDescent="0.2">
      <c r="A102" s="200"/>
      <c r="B102" s="201"/>
      <c r="C102" s="202" t="s">
        <v>93</v>
      </c>
      <c r="D102" s="203"/>
      <c r="E102" s="203"/>
      <c r="F102" s="203"/>
      <c r="G102" s="204"/>
      <c r="H102" s="205"/>
      <c r="I102" s="205"/>
      <c r="J102" s="205"/>
      <c r="K102" s="205"/>
      <c r="L102" s="206" t="s">
        <v>93</v>
      </c>
      <c r="N102" s="206"/>
      <c r="Q102" s="192">
        <v>3</v>
      </c>
    </row>
    <row r="103" spans="1:82" x14ac:dyDescent="0.2">
      <c r="A103" s="200"/>
      <c r="B103" s="201"/>
      <c r="C103" s="202" t="s">
        <v>94</v>
      </c>
      <c r="D103" s="203"/>
      <c r="E103" s="203"/>
      <c r="F103" s="203"/>
      <c r="G103" s="204"/>
      <c r="H103" s="205"/>
      <c r="I103" s="205"/>
      <c r="J103" s="205"/>
      <c r="K103" s="205"/>
      <c r="L103" s="206" t="s">
        <v>94</v>
      </c>
      <c r="N103" s="206"/>
      <c r="Q103" s="192">
        <v>3</v>
      </c>
    </row>
    <row r="104" spans="1:82" x14ac:dyDescent="0.2">
      <c r="A104" s="193">
        <v>15</v>
      </c>
      <c r="B104" s="194" t="s">
        <v>133</v>
      </c>
      <c r="C104" s="195" t="s">
        <v>134</v>
      </c>
      <c r="D104" s="196" t="s">
        <v>90</v>
      </c>
      <c r="E104" s="197">
        <v>2</v>
      </c>
      <c r="F104" s="197">
        <v>0</v>
      </c>
      <c r="G104" s="198">
        <f>E104*F104</f>
        <v>0</v>
      </c>
      <c r="H104" s="199">
        <v>3.2499999999999999E-3</v>
      </c>
      <c r="I104" s="199">
        <f>E104*H104</f>
        <v>6.4999999999999997E-3</v>
      </c>
      <c r="J104" s="199">
        <v>0</v>
      </c>
      <c r="K104" s="199">
        <f>E104*J104</f>
        <v>0</v>
      </c>
      <c r="Q104" s="192">
        <v>2</v>
      </c>
      <c r="AA104" s="165">
        <v>3</v>
      </c>
      <c r="AB104" s="165">
        <v>7</v>
      </c>
      <c r="AC104" s="165">
        <v>55347424</v>
      </c>
      <c r="BB104" s="165">
        <v>2</v>
      </c>
      <c r="BC104" s="165">
        <f>IF(BB104=1,G104,0)</f>
        <v>0</v>
      </c>
      <c r="BD104" s="165">
        <f>IF(BB104=2,G104,0)</f>
        <v>0</v>
      </c>
      <c r="BE104" s="165">
        <f>IF(BB104=3,G104,0)</f>
        <v>0</v>
      </c>
      <c r="BF104" s="165">
        <f>IF(BB104=4,G104,0)</f>
        <v>0</v>
      </c>
      <c r="BG104" s="165">
        <f>IF(BB104=5,G104,0)</f>
        <v>0</v>
      </c>
      <c r="CA104" s="165">
        <v>3</v>
      </c>
      <c r="CB104" s="165">
        <v>7</v>
      </c>
      <c r="CC104" s="192"/>
      <c r="CD104" s="192"/>
    </row>
    <row r="105" spans="1:82" x14ac:dyDescent="0.2">
      <c r="A105" s="200"/>
      <c r="B105" s="201"/>
      <c r="C105" s="202" t="s">
        <v>91</v>
      </c>
      <c r="D105" s="203"/>
      <c r="E105" s="203"/>
      <c r="F105" s="203"/>
      <c r="G105" s="204"/>
      <c r="H105" s="205"/>
      <c r="I105" s="205"/>
      <c r="J105" s="205"/>
      <c r="K105" s="205"/>
      <c r="L105" s="206" t="s">
        <v>91</v>
      </c>
      <c r="N105" s="206"/>
      <c r="Q105" s="192">
        <v>3</v>
      </c>
    </row>
    <row r="106" spans="1:82" x14ac:dyDescent="0.2">
      <c r="A106" s="200"/>
      <c r="B106" s="201"/>
      <c r="C106" s="202" t="s">
        <v>92</v>
      </c>
      <c r="D106" s="203"/>
      <c r="E106" s="203"/>
      <c r="F106" s="203"/>
      <c r="G106" s="204"/>
      <c r="H106" s="205"/>
      <c r="I106" s="205"/>
      <c r="J106" s="205"/>
      <c r="K106" s="205"/>
      <c r="L106" s="206" t="s">
        <v>92</v>
      </c>
      <c r="N106" s="206"/>
      <c r="Q106" s="192">
        <v>3</v>
      </c>
    </row>
    <row r="107" spans="1:82" x14ac:dyDescent="0.2">
      <c r="A107" s="200"/>
      <c r="B107" s="201"/>
      <c r="C107" s="202" t="s">
        <v>93</v>
      </c>
      <c r="D107" s="203"/>
      <c r="E107" s="203"/>
      <c r="F107" s="203"/>
      <c r="G107" s="204"/>
      <c r="H107" s="205"/>
      <c r="I107" s="205"/>
      <c r="J107" s="205"/>
      <c r="K107" s="205"/>
      <c r="L107" s="206" t="s">
        <v>93</v>
      </c>
      <c r="N107" s="206"/>
      <c r="Q107" s="192">
        <v>3</v>
      </c>
    </row>
    <row r="108" spans="1:82" x14ac:dyDescent="0.2">
      <c r="A108" s="200"/>
      <c r="B108" s="201"/>
      <c r="C108" s="202" t="s">
        <v>94</v>
      </c>
      <c r="D108" s="203"/>
      <c r="E108" s="203"/>
      <c r="F108" s="203"/>
      <c r="G108" s="204"/>
      <c r="H108" s="205"/>
      <c r="I108" s="205"/>
      <c r="J108" s="205"/>
      <c r="K108" s="205"/>
      <c r="L108" s="206" t="s">
        <v>94</v>
      </c>
      <c r="N108" s="206"/>
      <c r="Q108" s="192">
        <v>3</v>
      </c>
    </row>
    <row r="109" spans="1:82" x14ac:dyDescent="0.2">
      <c r="A109" s="193">
        <v>16</v>
      </c>
      <c r="B109" s="194" t="s">
        <v>135</v>
      </c>
      <c r="C109" s="195" t="s">
        <v>136</v>
      </c>
      <c r="D109" s="196" t="s">
        <v>61</v>
      </c>
      <c r="E109" s="197"/>
      <c r="F109" s="197">
        <v>0</v>
      </c>
      <c r="G109" s="198">
        <f>E109*F109</f>
        <v>0</v>
      </c>
      <c r="H109" s="199">
        <v>0</v>
      </c>
      <c r="I109" s="199">
        <f>E109*H109</f>
        <v>0</v>
      </c>
      <c r="J109" s="199">
        <v>0</v>
      </c>
      <c r="K109" s="199">
        <f>E109*J109</f>
        <v>0</v>
      </c>
      <c r="Q109" s="192">
        <v>2</v>
      </c>
      <c r="AA109" s="165">
        <v>7</v>
      </c>
      <c r="AB109" s="165">
        <v>1002</v>
      </c>
      <c r="AC109" s="165">
        <v>5</v>
      </c>
      <c r="BB109" s="165">
        <v>2</v>
      </c>
      <c r="BC109" s="165">
        <f>IF(BB109=1,G109,0)</f>
        <v>0</v>
      </c>
      <c r="BD109" s="165">
        <f>IF(BB109=2,G109,0)</f>
        <v>0</v>
      </c>
      <c r="BE109" s="165">
        <f>IF(BB109=3,G109,0)</f>
        <v>0</v>
      </c>
      <c r="BF109" s="165">
        <f>IF(BB109=4,G109,0)</f>
        <v>0</v>
      </c>
      <c r="BG109" s="165">
        <f>IF(BB109=5,G109,0)</f>
        <v>0</v>
      </c>
      <c r="CA109" s="165">
        <v>7</v>
      </c>
      <c r="CB109" s="165">
        <v>1002</v>
      </c>
      <c r="CC109" s="192"/>
      <c r="CD109" s="192"/>
    </row>
    <row r="110" spans="1:82" x14ac:dyDescent="0.2">
      <c r="A110" s="208"/>
      <c r="B110" s="209" t="s">
        <v>77</v>
      </c>
      <c r="C110" s="210" t="str">
        <f>CONCATENATE(B7," ",C7)</f>
        <v>764 Konstrukce klempířské</v>
      </c>
      <c r="D110" s="211"/>
      <c r="E110" s="212"/>
      <c r="F110" s="213"/>
      <c r="G110" s="214">
        <f>SUM(G7:G109)</f>
        <v>0</v>
      </c>
      <c r="H110" s="215"/>
      <c r="I110" s="216">
        <f>SUM(I7:I109)</f>
        <v>0.55543144999999983</v>
      </c>
      <c r="J110" s="215"/>
      <c r="K110" s="216">
        <f>SUM(K7:K109)</f>
        <v>0</v>
      </c>
      <c r="Q110" s="192">
        <v>4</v>
      </c>
      <c r="BC110" s="217">
        <f>SUM(BC7:BC109)</f>
        <v>0</v>
      </c>
      <c r="BD110" s="217">
        <f>SUM(BD7:BD109)</f>
        <v>0</v>
      </c>
      <c r="BE110" s="217">
        <f>SUM(BE7:BE109)</f>
        <v>0</v>
      </c>
      <c r="BF110" s="217">
        <f>SUM(BF7:BF109)</f>
        <v>0</v>
      </c>
      <c r="BG110" s="217">
        <f>SUM(BG7:BG109)</f>
        <v>0</v>
      </c>
    </row>
    <row r="111" spans="1:82" x14ac:dyDescent="0.2">
      <c r="A111" s="184" t="s">
        <v>76</v>
      </c>
      <c r="B111" s="185" t="s">
        <v>137</v>
      </c>
      <c r="C111" s="186" t="s">
        <v>138</v>
      </c>
      <c r="D111" s="187"/>
      <c r="E111" s="188"/>
      <c r="F111" s="188"/>
      <c r="G111" s="189"/>
      <c r="H111" s="190"/>
      <c r="I111" s="191"/>
      <c r="J111" s="190"/>
      <c r="K111" s="191"/>
      <c r="Q111" s="192">
        <v>1</v>
      </c>
    </row>
    <row r="112" spans="1:82" x14ac:dyDescent="0.2">
      <c r="A112" s="193">
        <v>17</v>
      </c>
      <c r="B112" s="194" t="s">
        <v>139</v>
      </c>
      <c r="C112" s="195" t="s">
        <v>140</v>
      </c>
      <c r="D112" s="196" t="s">
        <v>141</v>
      </c>
      <c r="E112" s="197">
        <v>20</v>
      </c>
      <c r="F112" s="197">
        <v>0</v>
      </c>
      <c r="G112" s="198">
        <f>E112*F112</f>
        <v>0</v>
      </c>
      <c r="H112" s="199">
        <v>0</v>
      </c>
      <c r="I112" s="199">
        <f>E112*H112</f>
        <v>0</v>
      </c>
      <c r="J112" s="199">
        <v>0</v>
      </c>
      <c r="K112" s="199">
        <f>E112*J112</f>
        <v>0</v>
      </c>
      <c r="Q112" s="192">
        <v>2</v>
      </c>
      <c r="AA112" s="165">
        <v>10</v>
      </c>
      <c r="AB112" s="165">
        <v>0</v>
      </c>
      <c r="AC112" s="165">
        <v>8</v>
      </c>
      <c r="BB112" s="165">
        <v>5</v>
      </c>
      <c r="BC112" s="165">
        <f>IF(BB112=1,G112,0)</f>
        <v>0</v>
      </c>
      <c r="BD112" s="165">
        <f>IF(BB112=2,G112,0)</f>
        <v>0</v>
      </c>
      <c r="BE112" s="165">
        <f>IF(BB112=3,G112,0)</f>
        <v>0</v>
      </c>
      <c r="BF112" s="165">
        <f>IF(BB112=4,G112,0)</f>
        <v>0</v>
      </c>
      <c r="BG112" s="165">
        <f>IF(BB112=5,G112,0)</f>
        <v>0</v>
      </c>
      <c r="CA112" s="165">
        <v>10</v>
      </c>
      <c r="CB112" s="165">
        <v>0</v>
      </c>
      <c r="CC112" s="192"/>
      <c r="CD112" s="192"/>
    </row>
    <row r="113" spans="1:59" x14ac:dyDescent="0.2">
      <c r="A113" s="200"/>
      <c r="B113" s="201"/>
      <c r="C113" s="202" t="s">
        <v>98</v>
      </c>
      <c r="D113" s="203"/>
      <c r="E113" s="203"/>
      <c r="F113" s="203"/>
      <c r="G113" s="204"/>
      <c r="H113" s="205"/>
      <c r="I113" s="205"/>
      <c r="J113" s="205"/>
      <c r="K113" s="205"/>
      <c r="L113" s="206" t="s">
        <v>98</v>
      </c>
      <c r="N113" s="206"/>
      <c r="Q113" s="192">
        <v>3</v>
      </c>
    </row>
    <row r="114" spans="1:59" x14ac:dyDescent="0.2">
      <c r="A114" s="200"/>
      <c r="B114" s="201"/>
      <c r="C114" s="202" t="s">
        <v>142</v>
      </c>
      <c r="D114" s="203"/>
      <c r="E114" s="203"/>
      <c r="F114" s="203"/>
      <c r="G114" s="204"/>
      <c r="H114" s="205"/>
      <c r="I114" s="205"/>
      <c r="J114" s="205"/>
      <c r="K114" s="205"/>
      <c r="L114" s="206" t="s">
        <v>142</v>
      </c>
      <c r="N114" s="206"/>
      <c r="Q114" s="192">
        <v>3</v>
      </c>
    </row>
    <row r="115" spans="1:59" x14ac:dyDescent="0.2">
      <c r="A115" s="208"/>
      <c r="B115" s="209" t="s">
        <v>77</v>
      </c>
      <c r="C115" s="210" t="str">
        <f>CONCATENATE(B111," ",C111)</f>
        <v>M99 Ostatní práce "M"</v>
      </c>
      <c r="D115" s="211"/>
      <c r="E115" s="212"/>
      <c r="F115" s="213"/>
      <c r="G115" s="214">
        <f>SUM(G111:G114)</f>
        <v>0</v>
      </c>
      <c r="H115" s="215"/>
      <c r="I115" s="216">
        <f>SUM(I111:I114)</f>
        <v>0</v>
      </c>
      <c r="J115" s="215"/>
      <c r="K115" s="216">
        <f>SUM(K111:K114)</f>
        <v>0</v>
      </c>
      <c r="Q115" s="192">
        <v>4</v>
      </c>
      <c r="BC115" s="217">
        <f>SUM(BC111:BC114)</f>
        <v>0</v>
      </c>
      <c r="BD115" s="217">
        <f>SUM(BD111:BD114)</f>
        <v>0</v>
      </c>
      <c r="BE115" s="217">
        <f>SUM(BE111:BE114)</f>
        <v>0</v>
      </c>
      <c r="BF115" s="217">
        <f>SUM(BF111:BF114)</f>
        <v>0</v>
      </c>
      <c r="BG115" s="217">
        <f>SUM(BG111:BG114)</f>
        <v>0</v>
      </c>
    </row>
    <row r="116" spans="1:59" x14ac:dyDescent="0.2">
      <c r="E116" s="165"/>
    </row>
    <row r="117" spans="1:59" x14ac:dyDescent="0.2">
      <c r="E117" s="165"/>
    </row>
    <row r="118" spans="1:59" x14ac:dyDescent="0.2">
      <c r="E118" s="165"/>
    </row>
    <row r="119" spans="1:59" x14ac:dyDescent="0.2">
      <c r="E119" s="165"/>
    </row>
    <row r="120" spans="1:59" x14ac:dyDescent="0.2">
      <c r="E120" s="165"/>
    </row>
    <row r="121" spans="1:59" x14ac:dyDescent="0.2">
      <c r="E121" s="165"/>
    </row>
    <row r="122" spans="1:59" x14ac:dyDescent="0.2">
      <c r="E122" s="165"/>
    </row>
    <row r="123" spans="1:59" x14ac:dyDescent="0.2">
      <c r="E123" s="165"/>
    </row>
    <row r="124" spans="1:59" x14ac:dyDescent="0.2">
      <c r="E124" s="165"/>
    </row>
    <row r="125" spans="1:59" x14ac:dyDescent="0.2">
      <c r="E125" s="165"/>
    </row>
    <row r="126" spans="1:59" x14ac:dyDescent="0.2">
      <c r="E126" s="165"/>
    </row>
    <row r="127" spans="1:59" x14ac:dyDescent="0.2">
      <c r="E127" s="165"/>
    </row>
    <row r="128" spans="1:59" x14ac:dyDescent="0.2">
      <c r="E128" s="165"/>
    </row>
    <row r="129" spans="1:7" x14ac:dyDescent="0.2">
      <c r="E129" s="165"/>
    </row>
    <row r="130" spans="1:7" x14ac:dyDescent="0.2">
      <c r="E130" s="165"/>
    </row>
    <row r="131" spans="1:7" x14ac:dyDescent="0.2">
      <c r="E131" s="165"/>
    </row>
    <row r="132" spans="1:7" x14ac:dyDescent="0.2">
      <c r="E132" s="165"/>
    </row>
    <row r="133" spans="1:7" x14ac:dyDescent="0.2">
      <c r="E133" s="165"/>
    </row>
    <row r="134" spans="1:7" x14ac:dyDescent="0.2">
      <c r="E134" s="165"/>
    </row>
    <row r="135" spans="1:7" x14ac:dyDescent="0.2">
      <c r="E135" s="165"/>
    </row>
    <row r="136" spans="1:7" x14ac:dyDescent="0.2">
      <c r="E136" s="165"/>
    </row>
    <row r="137" spans="1:7" x14ac:dyDescent="0.2">
      <c r="E137" s="165"/>
    </row>
    <row r="138" spans="1:7" x14ac:dyDescent="0.2">
      <c r="E138" s="165"/>
    </row>
    <row r="139" spans="1:7" x14ac:dyDescent="0.2">
      <c r="A139" s="207"/>
      <c r="B139" s="207"/>
      <c r="C139" s="207"/>
      <c r="D139" s="207"/>
      <c r="E139" s="207"/>
      <c r="F139" s="207"/>
      <c r="G139" s="207"/>
    </row>
    <row r="140" spans="1:7" x14ac:dyDescent="0.2">
      <c r="A140" s="207"/>
      <c r="B140" s="207"/>
      <c r="C140" s="207"/>
      <c r="D140" s="207"/>
      <c r="E140" s="207"/>
      <c r="F140" s="207"/>
      <c r="G140" s="207"/>
    </row>
    <row r="141" spans="1:7" x14ac:dyDescent="0.2">
      <c r="A141" s="207"/>
      <c r="B141" s="207"/>
      <c r="C141" s="207"/>
      <c r="D141" s="207"/>
      <c r="E141" s="207"/>
      <c r="F141" s="207"/>
      <c r="G141" s="207"/>
    </row>
    <row r="142" spans="1:7" x14ac:dyDescent="0.2">
      <c r="A142" s="207"/>
      <c r="B142" s="207"/>
      <c r="C142" s="207"/>
      <c r="D142" s="207"/>
      <c r="E142" s="207"/>
      <c r="F142" s="207"/>
      <c r="G142" s="207"/>
    </row>
    <row r="143" spans="1:7" x14ac:dyDescent="0.2">
      <c r="E143" s="165"/>
    </row>
    <row r="144" spans="1:7" x14ac:dyDescent="0.2">
      <c r="E144" s="165"/>
    </row>
    <row r="145" spans="5:5" x14ac:dyDescent="0.2">
      <c r="E145" s="165"/>
    </row>
    <row r="146" spans="5:5" x14ac:dyDescent="0.2">
      <c r="E146" s="165"/>
    </row>
    <row r="147" spans="5:5" x14ac:dyDescent="0.2">
      <c r="E147" s="165"/>
    </row>
    <row r="148" spans="5:5" x14ac:dyDescent="0.2">
      <c r="E148" s="165"/>
    </row>
    <row r="149" spans="5:5" x14ac:dyDescent="0.2">
      <c r="E149" s="165"/>
    </row>
    <row r="150" spans="5:5" x14ac:dyDescent="0.2">
      <c r="E150" s="165"/>
    </row>
    <row r="151" spans="5:5" x14ac:dyDescent="0.2">
      <c r="E151" s="165"/>
    </row>
    <row r="152" spans="5:5" x14ac:dyDescent="0.2">
      <c r="E152" s="165"/>
    </row>
    <row r="153" spans="5:5" x14ac:dyDescent="0.2">
      <c r="E153" s="165"/>
    </row>
    <row r="154" spans="5:5" x14ac:dyDescent="0.2">
      <c r="E154" s="165"/>
    </row>
    <row r="155" spans="5:5" x14ac:dyDescent="0.2">
      <c r="E155" s="165"/>
    </row>
    <row r="156" spans="5:5" x14ac:dyDescent="0.2">
      <c r="E156" s="165"/>
    </row>
    <row r="157" spans="5:5" x14ac:dyDescent="0.2">
      <c r="E157" s="165"/>
    </row>
    <row r="158" spans="5:5" x14ac:dyDescent="0.2">
      <c r="E158" s="165"/>
    </row>
    <row r="159" spans="5:5" x14ac:dyDescent="0.2">
      <c r="E159" s="165"/>
    </row>
    <row r="160" spans="5:5" x14ac:dyDescent="0.2">
      <c r="E160" s="165"/>
    </row>
    <row r="161" spans="1:7" x14ac:dyDescent="0.2">
      <c r="E161" s="165"/>
    </row>
    <row r="162" spans="1:7" x14ac:dyDescent="0.2">
      <c r="E162" s="165"/>
    </row>
    <row r="163" spans="1:7" x14ac:dyDescent="0.2">
      <c r="E163" s="165"/>
    </row>
    <row r="164" spans="1:7" x14ac:dyDescent="0.2">
      <c r="E164" s="165"/>
    </row>
    <row r="165" spans="1:7" x14ac:dyDescent="0.2">
      <c r="E165" s="165"/>
    </row>
    <row r="166" spans="1:7" x14ac:dyDescent="0.2">
      <c r="E166" s="165"/>
    </row>
    <row r="167" spans="1:7" x14ac:dyDescent="0.2">
      <c r="E167" s="165"/>
    </row>
    <row r="168" spans="1:7" x14ac:dyDescent="0.2">
      <c r="E168" s="165"/>
    </row>
    <row r="169" spans="1:7" x14ac:dyDescent="0.2">
      <c r="E169" s="165"/>
    </row>
    <row r="170" spans="1:7" x14ac:dyDescent="0.2">
      <c r="E170" s="165"/>
    </row>
    <row r="171" spans="1:7" x14ac:dyDescent="0.2">
      <c r="E171" s="165"/>
    </row>
    <row r="172" spans="1:7" x14ac:dyDescent="0.2">
      <c r="E172" s="165"/>
    </row>
    <row r="173" spans="1:7" x14ac:dyDescent="0.2">
      <c r="E173" s="165"/>
    </row>
    <row r="174" spans="1:7" x14ac:dyDescent="0.2">
      <c r="A174" s="218"/>
      <c r="B174" s="218"/>
    </row>
    <row r="175" spans="1:7" x14ac:dyDescent="0.2">
      <c r="A175" s="207"/>
      <c r="B175" s="207"/>
      <c r="C175" s="219"/>
      <c r="D175" s="219"/>
      <c r="E175" s="220"/>
      <c r="F175" s="219"/>
      <c r="G175" s="221"/>
    </row>
    <row r="176" spans="1:7" x14ac:dyDescent="0.2">
      <c r="A176" s="222"/>
      <c r="B176" s="222"/>
      <c r="C176" s="207"/>
      <c r="D176" s="207"/>
      <c r="E176" s="223"/>
      <c r="F176" s="207"/>
      <c r="G176" s="207"/>
    </row>
    <row r="177" spans="1:7" x14ac:dyDescent="0.2">
      <c r="A177" s="207"/>
      <c r="B177" s="207"/>
      <c r="C177" s="207"/>
      <c r="D177" s="207"/>
      <c r="E177" s="223"/>
      <c r="F177" s="207"/>
      <c r="G177" s="207"/>
    </row>
    <row r="178" spans="1:7" x14ac:dyDescent="0.2">
      <c r="A178" s="207"/>
      <c r="B178" s="207"/>
      <c r="C178" s="207"/>
      <c r="D178" s="207"/>
      <c r="E178" s="223"/>
      <c r="F178" s="207"/>
      <c r="G178" s="207"/>
    </row>
    <row r="179" spans="1:7" x14ac:dyDescent="0.2">
      <c r="A179" s="207"/>
      <c r="B179" s="207"/>
      <c r="C179" s="207"/>
      <c r="D179" s="207"/>
      <c r="E179" s="223"/>
      <c r="F179" s="207"/>
      <c r="G179" s="207"/>
    </row>
    <row r="180" spans="1:7" x14ac:dyDescent="0.2">
      <c r="A180" s="207"/>
      <c r="B180" s="207"/>
      <c r="C180" s="207"/>
      <c r="D180" s="207"/>
      <c r="E180" s="223"/>
      <c r="F180" s="207"/>
      <c r="G180" s="207"/>
    </row>
    <row r="181" spans="1:7" x14ac:dyDescent="0.2">
      <c r="A181" s="207"/>
      <c r="B181" s="207"/>
      <c r="C181" s="207"/>
      <c r="D181" s="207"/>
      <c r="E181" s="223"/>
      <c r="F181" s="207"/>
      <c r="G181" s="207"/>
    </row>
    <row r="182" spans="1:7" x14ac:dyDescent="0.2">
      <c r="A182" s="207"/>
      <c r="B182" s="207"/>
      <c r="C182" s="207"/>
      <c r="D182" s="207"/>
      <c r="E182" s="223"/>
      <c r="F182" s="207"/>
      <c r="G182" s="207"/>
    </row>
    <row r="183" spans="1:7" x14ac:dyDescent="0.2">
      <c r="A183" s="207"/>
      <c r="B183" s="207"/>
      <c r="C183" s="207"/>
      <c r="D183" s="207"/>
      <c r="E183" s="223"/>
      <c r="F183" s="207"/>
      <c r="G183" s="207"/>
    </row>
    <row r="184" spans="1:7" x14ac:dyDescent="0.2">
      <c r="A184" s="207"/>
      <c r="B184" s="207"/>
      <c r="C184" s="207"/>
      <c r="D184" s="207"/>
      <c r="E184" s="223"/>
      <c r="F184" s="207"/>
      <c r="G184" s="207"/>
    </row>
    <row r="185" spans="1:7" x14ac:dyDescent="0.2">
      <c r="A185" s="207"/>
      <c r="B185" s="207"/>
      <c r="C185" s="207"/>
      <c r="D185" s="207"/>
      <c r="E185" s="223"/>
      <c r="F185" s="207"/>
      <c r="G185" s="207"/>
    </row>
    <row r="186" spans="1:7" x14ac:dyDescent="0.2">
      <c r="A186" s="207"/>
      <c r="B186" s="207"/>
      <c r="C186" s="207"/>
      <c r="D186" s="207"/>
      <c r="E186" s="223"/>
      <c r="F186" s="207"/>
      <c r="G186" s="207"/>
    </row>
    <row r="187" spans="1:7" x14ac:dyDescent="0.2">
      <c r="A187" s="207"/>
      <c r="B187" s="207"/>
      <c r="C187" s="207"/>
      <c r="D187" s="207"/>
      <c r="E187" s="223"/>
      <c r="F187" s="207"/>
      <c r="G187" s="207"/>
    </row>
    <row r="188" spans="1:7" x14ac:dyDescent="0.2">
      <c r="A188" s="207"/>
      <c r="B188" s="207"/>
      <c r="C188" s="207"/>
      <c r="D188" s="207"/>
      <c r="E188" s="223"/>
      <c r="F188" s="207"/>
      <c r="G188" s="207"/>
    </row>
  </sheetData>
  <mergeCells count="92">
    <mergeCell ref="C105:G105"/>
    <mergeCell ref="C106:G106"/>
    <mergeCell ref="C107:G107"/>
    <mergeCell ref="C108:G108"/>
    <mergeCell ref="C113:G113"/>
    <mergeCell ref="C114:G114"/>
    <mergeCell ref="C98:G98"/>
    <mergeCell ref="C99:G99"/>
    <mergeCell ref="C100:G100"/>
    <mergeCell ref="C101:G101"/>
    <mergeCell ref="C102:G102"/>
    <mergeCell ref="C103:G103"/>
    <mergeCell ref="C91:G91"/>
    <mergeCell ref="C92:G92"/>
    <mergeCell ref="C93:G93"/>
    <mergeCell ref="C95:G95"/>
    <mergeCell ref="C96:G96"/>
    <mergeCell ref="C97:G97"/>
    <mergeCell ref="C83:G83"/>
    <mergeCell ref="C85:G85"/>
    <mergeCell ref="C86:G86"/>
    <mergeCell ref="C87:G87"/>
    <mergeCell ref="C88:G88"/>
    <mergeCell ref="C90:G90"/>
    <mergeCell ref="C76:G76"/>
    <mergeCell ref="C77:G77"/>
    <mergeCell ref="C78:G78"/>
    <mergeCell ref="C80:G80"/>
    <mergeCell ref="C81:G81"/>
    <mergeCell ref="C82:G82"/>
    <mergeCell ref="C69:G69"/>
    <mergeCell ref="C70:G70"/>
    <mergeCell ref="C71:G71"/>
    <mergeCell ref="C72:G72"/>
    <mergeCell ref="C74:G74"/>
    <mergeCell ref="C75:G75"/>
    <mergeCell ref="C62:G62"/>
    <mergeCell ref="C63:G63"/>
    <mergeCell ref="C64:G64"/>
    <mergeCell ref="C66:G66"/>
    <mergeCell ref="C67:G67"/>
    <mergeCell ref="C68:G68"/>
    <mergeCell ref="C55:G55"/>
    <mergeCell ref="C56:G56"/>
    <mergeCell ref="C57:G57"/>
    <mergeCell ref="C58:G58"/>
    <mergeCell ref="C59:G59"/>
    <mergeCell ref="C61:G61"/>
    <mergeCell ref="C48:G48"/>
    <mergeCell ref="C49:G49"/>
    <mergeCell ref="C50:G50"/>
    <mergeCell ref="C52:G52"/>
    <mergeCell ref="C53:G53"/>
    <mergeCell ref="C54:G54"/>
    <mergeCell ref="C41:G41"/>
    <mergeCell ref="C42:G42"/>
    <mergeCell ref="C44:G44"/>
    <mergeCell ref="C45:G45"/>
    <mergeCell ref="C46:G46"/>
    <mergeCell ref="C47:G47"/>
    <mergeCell ref="C34:G34"/>
    <mergeCell ref="C36:G36"/>
    <mergeCell ref="C37:G37"/>
    <mergeCell ref="C38:G38"/>
    <mergeCell ref="C39:G39"/>
    <mergeCell ref="C40:G40"/>
    <mergeCell ref="C27:G27"/>
    <mergeCell ref="C29:G29"/>
    <mergeCell ref="C30:G30"/>
    <mergeCell ref="C31:G31"/>
    <mergeCell ref="C32:G32"/>
    <mergeCell ref="C33:G33"/>
    <mergeCell ref="C20:G20"/>
    <mergeCell ref="C22:G22"/>
    <mergeCell ref="C23:G23"/>
    <mergeCell ref="C24:G24"/>
    <mergeCell ref="C25:G25"/>
    <mergeCell ref="C26:G26"/>
    <mergeCell ref="C14:G14"/>
    <mergeCell ref="C15:G15"/>
    <mergeCell ref="C16:G16"/>
    <mergeCell ref="C17:G17"/>
    <mergeCell ref="C18:G18"/>
    <mergeCell ref="C19:G19"/>
    <mergeCell ref="A1:G1"/>
    <mergeCell ref="A3:B3"/>
    <mergeCell ref="A4:B4"/>
    <mergeCell ref="E4:G4"/>
    <mergeCell ref="C9:G9"/>
    <mergeCell ref="C10:G10"/>
    <mergeCell ref="C11:G11"/>
    <mergeCell ref="C12:G12"/>
  </mergeCells>
  <printOptions gridLinesSet="0"/>
  <pageMargins left="0.59055118110236227" right="0.39370078740157483" top="0.59055118110236227" bottom="0.59055118110236227" header="0.19685039370078741" footer="0.19685039370078741"/>
  <pageSetup paperSize="9" orientation="landscape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SloupecCH</vt:lpstr>
      <vt:lpstr>SloupecJC</vt:lpstr>
      <vt:lpstr>SloupecJH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2018-12-12T05:05:37Z</dcterms:created>
  <dcterms:modified xsi:type="dcterms:W3CDTF">2018-12-12T05:06:33Z</dcterms:modified>
</cp:coreProperties>
</file>