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WORK_A\B_SPOL\ARCH_SANT\2019\010_OHRADA\ROZP\003b_21_8_2019\"/>
    </mc:Choice>
  </mc:AlternateContent>
  <xr:revisionPtr revIDLastSave="0" documentId="8_{0FFAEB22-7190-4978-8927-B999DB4A9A8E}" xr6:coauthVersionLast="43" xr6:coauthVersionMax="43" xr10:uidLastSave="{00000000-0000-0000-0000-000000000000}"/>
  <bookViews>
    <workbookView xWindow="28680" yWindow="-321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Pol'!$A$1:$X$278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68" i="12"/>
  <c r="BA262" i="12"/>
  <c r="I8" i="12"/>
  <c r="K8" i="12"/>
  <c r="Q8" i="12"/>
  <c r="V8" i="12"/>
  <c r="G9" i="12"/>
  <c r="I9" i="12"/>
  <c r="K9" i="12"/>
  <c r="M9" i="12"/>
  <c r="O9" i="12"/>
  <c r="Q9" i="12"/>
  <c r="V9" i="12"/>
  <c r="G12" i="12"/>
  <c r="M12" i="12" s="1"/>
  <c r="I12" i="12"/>
  <c r="K12" i="12"/>
  <c r="O12" i="12"/>
  <c r="O8" i="12" s="1"/>
  <c r="Q12" i="12"/>
  <c r="V12" i="12"/>
  <c r="G29" i="12"/>
  <c r="M29" i="12" s="1"/>
  <c r="I29" i="12"/>
  <c r="K29" i="12"/>
  <c r="K28" i="12" s="1"/>
  <c r="O29" i="12"/>
  <c r="Q29" i="12"/>
  <c r="V29" i="12"/>
  <c r="V28" i="12" s="1"/>
  <c r="G31" i="12"/>
  <c r="I31" i="12"/>
  <c r="K31" i="12"/>
  <c r="M31" i="12"/>
  <c r="O31" i="12"/>
  <c r="Q31" i="12"/>
  <c r="V31" i="12"/>
  <c r="G45" i="12"/>
  <c r="G28" i="12" s="1"/>
  <c r="I45" i="12"/>
  <c r="K45" i="12"/>
  <c r="O45" i="12"/>
  <c r="O28" i="12" s="1"/>
  <c r="Q45" i="12"/>
  <c r="V45" i="12"/>
  <c r="G49" i="12"/>
  <c r="M49" i="12" s="1"/>
  <c r="I49" i="12"/>
  <c r="I28" i="12" s="1"/>
  <c r="K49" i="12"/>
  <c r="O49" i="12"/>
  <c r="Q49" i="12"/>
  <c r="Q28" i="12" s="1"/>
  <c r="V49" i="12"/>
  <c r="G67" i="12"/>
  <c r="M67" i="12" s="1"/>
  <c r="I67" i="12"/>
  <c r="K67" i="12"/>
  <c r="O67" i="12"/>
  <c r="Q67" i="12"/>
  <c r="V67" i="12"/>
  <c r="G70" i="12"/>
  <c r="I70" i="12"/>
  <c r="K70" i="12"/>
  <c r="M70" i="12"/>
  <c r="O70" i="12"/>
  <c r="Q70" i="12"/>
  <c r="V70" i="12"/>
  <c r="G74" i="12"/>
  <c r="M74" i="12" s="1"/>
  <c r="I74" i="12"/>
  <c r="K74" i="12"/>
  <c r="O74" i="12"/>
  <c r="Q74" i="12"/>
  <c r="V74" i="12"/>
  <c r="G84" i="12"/>
  <c r="M84" i="12" s="1"/>
  <c r="I84" i="12"/>
  <c r="K84" i="12"/>
  <c r="O84" i="12"/>
  <c r="Q84" i="12"/>
  <c r="V84" i="12"/>
  <c r="G106" i="12"/>
  <c r="M106" i="12" s="1"/>
  <c r="I106" i="12"/>
  <c r="K106" i="12"/>
  <c r="O106" i="12"/>
  <c r="Q106" i="12"/>
  <c r="V106" i="12"/>
  <c r="K109" i="12"/>
  <c r="V109" i="12"/>
  <c r="G110" i="12"/>
  <c r="G109" i="12" s="1"/>
  <c r="I110" i="12"/>
  <c r="K110" i="12"/>
  <c r="O110" i="12"/>
  <c r="O109" i="12" s="1"/>
  <c r="Q110" i="12"/>
  <c r="V110" i="12"/>
  <c r="G111" i="12"/>
  <c r="M111" i="12" s="1"/>
  <c r="I111" i="12"/>
  <c r="I109" i="12" s="1"/>
  <c r="K111" i="12"/>
  <c r="O111" i="12"/>
  <c r="Q111" i="12"/>
  <c r="Q109" i="12" s="1"/>
  <c r="V111" i="12"/>
  <c r="G113" i="12"/>
  <c r="I113" i="12"/>
  <c r="K113" i="12"/>
  <c r="M113" i="12"/>
  <c r="O113" i="12"/>
  <c r="Q113" i="12"/>
  <c r="V113" i="12"/>
  <c r="G115" i="12"/>
  <c r="G112" i="12" s="1"/>
  <c r="I115" i="12"/>
  <c r="K115" i="12"/>
  <c r="O115" i="12"/>
  <c r="O112" i="12" s="1"/>
  <c r="Q115" i="12"/>
  <c r="V115" i="12"/>
  <c r="G117" i="12"/>
  <c r="M117" i="12" s="1"/>
  <c r="I117" i="12"/>
  <c r="I112" i="12" s="1"/>
  <c r="K117" i="12"/>
  <c r="O117" i="12"/>
  <c r="Q117" i="12"/>
  <c r="Q112" i="12" s="1"/>
  <c r="V117" i="12"/>
  <c r="G119" i="12"/>
  <c r="M119" i="12" s="1"/>
  <c r="I119" i="12"/>
  <c r="K119" i="12"/>
  <c r="K112" i="12" s="1"/>
  <c r="O119" i="12"/>
  <c r="Q119" i="12"/>
  <c r="V119" i="12"/>
  <c r="V112" i="12" s="1"/>
  <c r="I121" i="12"/>
  <c r="K121" i="12"/>
  <c r="Q121" i="12"/>
  <c r="V121" i="12"/>
  <c r="G122" i="12"/>
  <c r="G121" i="12" s="1"/>
  <c r="I122" i="12"/>
  <c r="K122" i="12"/>
  <c r="O122" i="12"/>
  <c r="O121" i="12" s="1"/>
  <c r="Q122" i="12"/>
  <c r="V122" i="12"/>
  <c r="G125" i="12"/>
  <c r="I125" i="12"/>
  <c r="O125" i="12"/>
  <c r="Q125" i="12"/>
  <c r="G126" i="12"/>
  <c r="M126" i="12" s="1"/>
  <c r="M125" i="12" s="1"/>
  <c r="I126" i="12"/>
  <c r="K126" i="12"/>
  <c r="K125" i="12" s="1"/>
  <c r="O126" i="12"/>
  <c r="Q126" i="12"/>
  <c r="V126" i="12"/>
  <c r="V125" i="12" s="1"/>
  <c r="G136" i="12"/>
  <c r="G135" i="12" s="1"/>
  <c r="I136" i="12"/>
  <c r="I135" i="12" s="1"/>
  <c r="K136" i="12"/>
  <c r="O136" i="12"/>
  <c r="O135" i="12" s="1"/>
  <c r="Q136" i="12"/>
  <c r="Q135" i="12" s="1"/>
  <c r="V136" i="12"/>
  <c r="G141" i="12"/>
  <c r="M141" i="12" s="1"/>
  <c r="I141" i="12"/>
  <c r="K141" i="12"/>
  <c r="O141" i="12"/>
  <c r="Q141" i="12"/>
  <c r="V141" i="12"/>
  <c r="G156" i="12"/>
  <c r="I156" i="12"/>
  <c r="K156" i="12"/>
  <c r="K135" i="12" s="1"/>
  <c r="M156" i="12"/>
  <c r="O156" i="12"/>
  <c r="Q156" i="12"/>
  <c r="V156" i="12"/>
  <c r="V135" i="12" s="1"/>
  <c r="G158" i="12"/>
  <c r="I158" i="12"/>
  <c r="K158" i="12"/>
  <c r="M158" i="12"/>
  <c r="O158" i="12"/>
  <c r="Q158" i="12"/>
  <c r="V158" i="12"/>
  <c r="G173" i="12"/>
  <c r="O173" i="12"/>
  <c r="G174" i="12"/>
  <c r="M174" i="12" s="1"/>
  <c r="M173" i="12" s="1"/>
  <c r="I174" i="12"/>
  <c r="I173" i="12" s="1"/>
  <c r="K174" i="12"/>
  <c r="K173" i="12" s="1"/>
  <c r="O174" i="12"/>
  <c r="Q174" i="12"/>
  <c r="Q173" i="12" s="1"/>
  <c r="V174" i="12"/>
  <c r="V173" i="12" s="1"/>
  <c r="G179" i="12"/>
  <c r="I179" i="12"/>
  <c r="K179" i="12"/>
  <c r="M179" i="12"/>
  <c r="O179" i="12"/>
  <c r="Q179" i="12"/>
  <c r="V179" i="12"/>
  <c r="G194" i="12"/>
  <c r="G178" i="12" s="1"/>
  <c r="I194" i="12"/>
  <c r="K194" i="12"/>
  <c r="O194" i="12"/>
  <c r="O178" i="12" s="1"/>
  <c r="Q194" i="12"/>
  <c r="V194" i="12"/>
  <c r="G197" i="12"/>
  <c r="M197" i="12" s="1"/>
  <c r="I197" i="12"/>
  <c r="I178" i="12" s="1"/>
  <c r="K197" i="12"/>
  <c r="O197" i="12"/>
  <c r="Q197" i="12"/>
  <c r="Q178" i="12" s="1"/>
  <c r="V197" i="12"/>
  <c r="G198" i="12"/>
  <c r="M198" i="12" s="1"/>
  <c r="I198" i="12"/>
  <c r="K198" i="12"/>
  <c r="K178" i="12" s="1"/>
  <c r="O198" i="12"/>
  <c r="Q198" i="12"/>
  <c r="V198" i="12"/>
  <c r="V178" i="12" s="1"/>
  <c r="G203" i="12"/>
  <c r="G202" i="12" s="1"/>
  <c r="I203" i="12"/>
  <c r="K203" i="12"/>
  <c r="O203" i="12"/>
  <c r="O202" i="12" s="1"/>
  <c r="Q203" i="12"/>
  <c r="V203" i="12"/>
  <c r="G218" i="12"/>
  <c r="M218" i="12" s="1"/>
  <c r="I218" i="12"/>
  <c r="I202" i="12" s="1"/>
  <c r="K218" i="12"/>
  <c r="O218" i="12"/>
  <c r="Q218" i="12"/>
  <c r="Q202" i="12" s="1"/>
  <c r="V218" i="12"/>
  <c r="G221" i="12"/>
  <c r="M221" i="12" s="1"/>
  <c r="I221" i="12"/>
  <c r="K221" i="12"/>
  <c r="K202" i="12" s="1"/>
  <c r="O221" i="12"/>
  <c r="Q221" i="12"/>
  <c r="V221" i="12"/>
  <c r="V202" i="12" s="1"/>
  <c r="G226" i="12"/>
  <c r="G225" i="12" s="1"/>
  <c r="I226" i="12"/>
  <c r="K226" i="12"/>
  <c r="O226" i="12"/>
  <c r="O225" i="12" s="1"/>
  <c r="Q226" i="12"/>
  <c r="V226" i="12"/>
  <c r="G230" i="12"/>
  <c r="M230" i="12" s="1"/>
  <c r="I230" i="12"/>
  <c r="I225" i="12" s="1"/>
  <c r="K230" i="12"/>
  <c r="O230" i="12"/>
  <c r="Q230" i="12"/>
  <c r="Q225" i="12" s="1"/>
  <c r="V230" i="12"/>
  <c r="G234" i="12"/>
  <c r="M234" i="12" s="1"/>
  <c r="I234" i="12"/>
  <c r="K234" i="12"/>
  <c r="K225" i="12" s="1"/>
  <c r="O234" i="12"/>
  <c r="Q234" i="12"/>
  <c r="V234" i="12"/>
  <c r="V225" i="12" s="1"/>
  <c r="G238" i="12"/>
  <c r="I238" i="12"/>
  <c r="K238" i="12"/>
  <c r="M238" i="12"/>
  <c r="O238" i="12"/>
  <c r="Q238" i="12"/>
  <c r="V238" i="12"/>
  <c r="G242" i="12"/>
  <c r="M242" i="12" s="1"/>
  <c r="I242" i="12"/>
  <c r="K242" i="12"/>
  <c r="O242" i="12"/>
  <c r="Q242" i="12"/>
  <c r="V242" i="12"/>
  <c r="G246" i="12"/>
  <c r="M246" i="12" s="1"/>
  <c r="I246" i="12"/>
  <c r="K246" i="12"/>
  <c r="O246" i="12"/>
  <c r="Q246" i="12"/>
  <c r="V246" i="12"/>
  <c r="G250" i="12"/>
  <c r="M250" i="12" s="1"/>
  <c r="I250" i="12"/>
  <c r="K250" i="12"/>
  <c r="O250" i="12"/>
  <c r="Q250" i="12"/>
  <c r="V250" i="12"/>
  <c r="G255" i="12"/>
  <c r="G254" i="12" s="1"/>
  <c r="I255" i="12"/>
  <c r="K255" i="12"/>
  <c r="O255" i="12"/>
  <c r="O254" i="12" s="1"/>
  <c r="Q255" i="12"/>
  <c r="Q254" i="12" s="1"/>
  <c r="V255" i="12"/>
  <c r="G256" i="12"/>
  <c r="M256" i="12" s="1"/>
  <c r="I256" i="12"/>
  <c r="I254" i="12" s="1"/>
  <c r="K256" i="12"/>
  <c r="O256" i="12"/>
  <c r="Q256" i="12"/>
  <c r="V256" i="12"/>
  <c r="G257" i="12"/>
  <c r="M257" i="12" s="1"/>
  <c r="I257" i="12"/>
  <c r="K257" i="12"/>
  <c r="K254" i="12" s="1"/>
  <c r="O257" i="12"/>
  <c r="Q257" i="12"/>
  <c r="V257" i="12"/>
  <c r="V254" i="12" s="1"/>
  <c r="G259" i="12"/>
  <c r="G258" i="12" s="1"/>
  <c r="I259" i="12"/>
  <c r="I258" i="12" s="1"/>
  <c r="K259" i="12"/>
  <c r="O259" i="12"/>
  <c r="O258" i="12" s="1"/>
  <c r="Q259" i="12"/>
  <c r="Q258" i="12" s="1"/>
  <c r="V259" i="12"/>
  <c r="G261" i="12"/>
  <c r="M261" i="12" s="1"/>
  <c r="I261" i="12"/>
  <c r="K261" i="12"/>
  <c r="O261" i="12"/>
  <c r="Q261" i="12"/>
  <c r="V261" i="12"/>
  <c r="G263" i="12"/>
  <c r="I263" i="12"/>
  <c r="K263" i="12"/>
  <c r="K258" i="12" s="1"/>
  <c r="M263" i="12"/>
  <c r="O263" i="12"/>
  <c r="Q263" i="12"/>
  <c r="V263" i="12"/>
  <c r="V258" i="12" s="1"/>
  <c r="G265" i="12"/>
  <c r="I265" i="12"/>
  <c r="K265" i="12"/>
  <c r="M265" i="12"/>
  <c r="O265" i="12"/>
  <c r="Q265" i="12"/>
  <c r="V265" i="12"/>
  <c r="G266" i="12"/>
  <c r="M266" i="12" s="1"/>
  <c r="I266" i="12"/>
  <c r="K266" i="12"/>
  <c r="O266" i="12"/>
  <c r="Q266" i="12"/>
  <c r="V266" i="12"/>
  <c r="AE268" i="12"/>
  <c r="AF268" i="12"/>
  <c r="I20" i="1"/>
  <c r="I19" i="1"/>
  <c r="I18" i="1"/>
  <c r="I17" i="1"/>
  <c r="I16" i="1"/>
  <c r="I62" i="1"/>
  <c r="J61" i="1" s="1"/>
  <c r="F42" i="1"/>
  <c r="G42" i="1"/>
  <c r="G25" i="1" s="1"/>
  <c r="A25" i="1" s="1"/>
  <c r="H41" i="1"/>
  <c r="I41" i="1" s="1"/>
  <c r="H40" i="1"/>
  <c r="I40" i="1" s="1"/>
  <c r="H39" i="1"/>
  <c r="H42" i="1" s="1"/>
  <c r="J50" i="1" l="1"/>
  <c r="J52" i="1"/>
  <c r="J54" i="1"/>
  <c r="J56" i="1"/>
  <c r="J58" i="1"/>
  <c r="J60" i="1"/>
  <c r="J49" i="1"/>
  <c r="J51" i="1"/>
  <c r="J53" i="1"/>
  <c r="J55" i="1"/>
  <c r="J57" i="1"/>
  <c r="J59" i="1"/>
  <c r="G26" i="1"/>
  <c r="A26" i="1"/>
  <c r="G28" i="1"/>
  <c r="G23" i="1"/>
  <c r="M8" i="12"/>
  <c r="M259" i="12"/>
  <c r="M258" i="12" s="1"/>
  <c r="M203" i="12"/>
  <c r="M202" i="12" s="1"/>
  <c r="M194" i="12"/>
  <c r="M178" i="12" s="1"/>
  <c r="M136" i="12"/>
  <c r="M135" i="12" s="1"/>
  <c r="M122" i="12"/>
  <c r="M121" i="12" s="1"/>
  <c r="M115" i="12"/>
  <c r="M112" i="12" s="1"/>
  <c r="M45" i="12"/>
  <c r="M28" i="12" s="1"/>
  <c r="G8" i="12"/>
  <c r="M255" i="12"/>
  <c r="M254" i="12" s="1"/>
  <c r="M226" i="12"/>
  <c r="M225" i="12" s="1"/>
  <c r="M110" i="12"/>
  <c r="M109" i="12" s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62" i="1" l="1"/>
  <c r="A23" i="1"/>
  <c r="J40" i="1"/>
  <c r="J39" i="1"/>
  <c r="J42" i="1" s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Sláma</author>
  </authors>
  <commentList>
    <comment ref="S6" authorId="0" shapeId="0" xr:uid="{3F07651E-2149-4EB8-8D16-4EC34A0363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3A3FC5-5F6E-4F03-AAAD-119C97A4F4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<sst xmlns="http://schemas.openxmlformats.org/spreadsheetml/2006/main" count="949" uniqueCount="368">
  <si>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</si>
  <si>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</si>
  <si>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</si>
  <si>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</si>
  <si>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</si>
  <si>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</si>
  <si>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</si>
  <si>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</si>
  <si>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</si>
  <si>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</si>
  <si>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</si>
  <si>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</si>
  <si>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</si>
  <si>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</si>
  <si>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</si>
  <si>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</si>
  <si>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</si>
  <si>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</si>
  <si>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</si>
  <si>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</si>
  <si>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</si>
  <si>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</si>
  <si>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</si>
  <si>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</si>
  <si>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</si>
  <si>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</si>
  <si>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</si>
  <si>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</si>
  <si>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</si>
  <si>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</si>
  <si>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</si>
  <si>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</si>
  <si>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</si>
  <si>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</si>
  <si>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</si>
  <si>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</si>
  <si>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</si>
  <si>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</si>
  <si>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</si>
  <si>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</si>
  <si>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</si>
  <si>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</si>
  <si>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</si>
  <si>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</t>
  </si>
  <si>
    <t>Doplnění cihelné dlažby v 1NP</t>
  </si>
  <si>
    <t>01</t>
  </si>
  <si>
    <t>Stavba</t>
  </si>
  <si>
    <t>Objekt:</t>
  </si>
  <si>
    <t>Rozpočet:</t>
  </si>
  <si>
    <t>TS-2019-010.R3</t>
  </si>
  <si>
    <t>NÁRODNÍ ZEMĚDĚLSKÉ MUZEUM OHRADA "PŘEBUDOVÁNÍ BÝVALÉ ZBROJNICE PRO UKLÁDÁNÍ SBÍRKOVÝCH PŘEDMĚTŮ"</t>
  </si>
  <si>
    <t>Národní zemědělské muzeum, s.p.o.</t>
  </si>
  <si>
    <t>Kostelní 1300/44</t>
  </si>
  <si>
    <t>Praha-Holešovice</t>
  </si>
  <si>
    <t>17000</t>
  </si>
  <si>
    <t>75075741</t>
  </si>
  <si>
    <t>CZ75075741</t>
  </si>
  <si>
    <t>Projektový atelier pro architekturu a pozemní stavby spol. s r.o.</t>
  </si>
  <si>
    <t>Bělehradská 199/70</t>
  </si>
  <si>
    <t>Praha-Vinohrady</t>
  </si>
  <si>
    <t>12000</t>
  </si>
  <si>
    <t>45308616</t>
  </si>
  <si>
    <t>CZ45308616</t>
  </si>
  <si>
    <t>Celkem za stavbu</t>
  </si>
  <si>
    <t>CZK</t>
  </si>
  <si>
    <t>Rekapitulace dílů</t>
  </si>
  <si>
    <t>Typ dílu</t>
  </si>
  <si>
    <t>1</t>
  </si>
  <si>
    <t>Zemní práce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</si>
  <si>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</si>
  <si>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</si>
  <si>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</si>
  <si>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</si>
  <si>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</si>
  <si>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</si>
  <si>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</si>
  <si>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</si>
  <si>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</si>
  <si>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</si>
  <si>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</si>
  <si>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</si>
  <si>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</si>
  <si>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</si>
  <si>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</si>
  <si>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</si>
  <si>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</si>
  <si>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</si>
  <si>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</si>
  <si>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</si>
  <si>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</si>
  <si>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</si>
  <si>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</si>
  <si>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</si>
  <si>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</si>
  <si>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</si>
  <si>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</si>
  <si>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</si>
  <si>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</si>
  <si>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</si>
  <si>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</si>
  <si>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</si>
  <si>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</si>
  <si>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</si>
  <si>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</si>
  <si>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</si>
  <si>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</si>
  <si>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</si>
  <si>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</si>
  <si>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</si>
  <si>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</si>
  <si>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</si>
  <si>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</si>
  <si>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</si>
  <si>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</si>
  <si>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</si>
  <si>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</si>
  <si>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</si>
  <si>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</si>
  <si>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</si>
  <si>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139711101R00</t>
  </si>
  <si>
    <t>Vykopávka v uzavřených prostorách v hor.1-4</t>
  </si>
  <si>
    <t>m3</t>
  </si>
  <si>
    <t>RTS 19/ I</t>
  </si>
  <si>
    <t>Práce</t>
  </si>
  <si>
    <t>POL1_</t>
  </si>
  <si>
    <t>vyhloubení pro kamenné obrubníky : 0,3*0,3*4,2*4</t>
  </si>
  <si>
    <t>VV</t>
  </si>
  <si>
    <t xml:space="preserve">vytěžený materiál likvidován spolu se sutí z odstr. jílové vrstvy : </t>
  </si>
  <si>
    <t>184802111R00</t>
  </si>
  <si>
    <t>Chem. odplevelení před založ. postřikem, v rovině</t>
  </si>
  <si>
    <t>m2</t>
  </si>
  <si>
    <t>povrch ošetřit proti klíčení rostlin</t>
  </si>
  <si>
    <t>POP</t>
  </si>
  <si>
    <t xml:space="preserve">odstranit cca 40 mm povrchu jílové vrstvy napuštěné fermeží : </t>
  </si>
  <si>
    <t xml:space="preserve">skladba A (v místech ohraničených mezi úhelníky : </t>
  </si>
  <si>
    <t>1.06 sklad s volně umístěnými předměty : 15,26*16,25</t>
  </si>
  <si>
    <t>3,75*1,4</t>
  </si>
  <si>
    <t>3*0,6*2</t>
  </si>
  <si>
    <t xml:space="preserve">1.07 průjezd (neřešeno) : </t>
  </si>
  <si>
    <t>1.05 sklad s regály : 14,23*(1,2+3,2+2,92)</t>
  </si>
  <si>
    <t>2,2*(1,2+3,2+2,92)</t>
  </si>
  <si>
    <t>0,51*2,2</t>
  </si>
  <si>
    <t>3*0,6</t>
  </si>
  <si>
    <t>(1,4+0,67)*3,8</t>
  </si>
  <si>
    <t>-1*3,2*6,2</t>
  </si>
  <si>
    <t>výklenky, členitost 2,8% : 0,028*368,0406</t>
  </si>
  <si>
    <t>Mezisoučet</t>
  </si>
  <si>
    <t>631319171R00</t>
  </si>
  <si>
    <t>Příplatek za stržení povrchu mazaniny tl. 8 cm</t>
  </si>
  <si>
    <t>Odkaz na mn. položky pořadí 8 : 385,90580*0,05</t>
  </si>
  <si>
    <t>631361921RT4</t>
  </si>
  <si>
    <t>Výztuž mazanin svařovanou sítí průměr drátu  6,0, oka 100/100 mm KH30</t>
  </si>
  <si>
    <t>t</t>
  </si>
  <si>
    <t>1.06 sklad s volně umístěnými předměty : 15,26*16,25*4,4*1,15*1/1000</t>
  </si>
  <si>
    <t>3,75*1,4*4,4*1,15*1/1000</t>
  </si>
  <si>
    <t>3*0,6*2*4,4*1,15*1/1000</t>
  </si>
  <si>
    <t>1.05 sklad s regály : (14,23*(1,2+3,2+2,92))*4,4*1,15*1/1000</t>
  </si>
  <si>
    <t>2,2*(1,2+3,2+2,92)*4,4*1,15*1/1000</t>
  </si>
  <si>
    <t>0,51*2,2*4,4*1,15*1/1000</t>
  </si>
  <si>
    <t>3*0,6*4,4*1,15*1/1000</t>
  </si>
  <si>
    <t>(1,4+0,67)*3,8*4,4*1,15*1/1000</t>
  </si>
  <si>
    <t>-1*(3,2*6,2)*4,4*1,15*1/1000</t>
  </si>
  <si>
    <t>výklenky, členitost 2,8% : 0,028*368,0406*4,4*1,15*1/1000</t>
  </si>
  <si>
    <t>632411904R00</t>
  </si>
  <si>
    <t>Kontaktní můstek - nátěr savých podkladů</t>
  </si>
  <si>
    <t>pokládka dlažby cihelné : 378,3457368</t>
  </si>
  <si>
    <t>Odkaz na mn. položky pořadí 9 : 7,56000</t>
  </si>
  <si>
    <t>632939121R00</t>
  </si>
  <si>
    <t xml:space="preserve">Pokládka dlažby cihelné tl.do 60 na maltu včetně spárování s dodávkou spárovací malty barva šedá - zrnitost 4mm </t>
  </si>
  <si>
    <t>Indiv</t>
  </si>
  <si>
    <t xml:space="preserve">Pokládka včetně spárování (stejnou hmotou). : </t>
  </si>
  <si>
    <t xml:space="preserve">V položce jsou zakalkulovány i naklady na zřízení lože do 30mm (bez dodávky malty, která je vykázána samostatně ve specifikaci) : </t>
  </si>
  <si>
    <t xml:space="preserve">V položce jsou zakalkulovány i náklady na dodání hmot pro spáru. Spotřeba malty pro spárování je uvažována pro šířku spáry 5 mm a dlažbu 250 až 300mm formátu. : </t>
  </si>
  <si>
    <t xml:space="preserve">V položce nejsou zakalkulovány náklady na dodání dlažby. : </t>
  </si>
  <si>
    <t>63136R1</t>
  </si>
  <si>
    <t>Příplatek za žárové zinkování KARI sítě</t>
  </si>
  <si>
    <t>kg</t>
  </si>
  <si>
    <t>Vlastní</t>
  </si>
  <si>
    <t>(tl. &gt;200 µm)</t>
  </si>
  <si>
    <t>Odkaz na mn. položky pořadí 4 : 1,91443*1000</t>
  </si>
  <si>
    <t>632412R1</t>
  </si>
  <si>
    <t>Vrstva pokládkové malty, ruční zpracování příplatek za tl. lože o 20-30mm nad rámec lože (30mm)=obsaž. v pol.632939121R00 (pokládka dlažby)</t>
  </si>
  <si>
    <t>Položka obsahuje montáž bez dodávky pokládkové malty</t>
  </si>
  <si>
    <t>63294R1</t>
  </si>
  <si>
    <t>Pokládka zádlažby cihelné 70/150 naplocho na maltu tl. do 30 mm  včetně spárování s dodávkou spárovací malty barvy šedé,  zrnitost 4mm</t>
  </si>
  <si>
    <t>Doplnění cihel uvaž.30%</t>
  </si>
  <si>
    <t xml:space="preserve">přídlažby : </t>
  </si>
  <si>
    <t>1.05 : 0,3*8,6</t>
  </si>
  <si>
    <t>1.06 : 0,3*16,6</t>
  </si>
  <si>
    <t>58550R1</t>
  </si>
  <si>
    <t>Malta pro pokládku cihelné dlažby</t>
  </si>
  <si>
    <t>Specifikace</t>
  </si>
  <si>
    <t>POL3_</t>
  </si>
  <si>
    <t xml:space="preserve">spotřeba 16kg/m2/10mm (předpoklad min.tl. dle PD je 50mm) : </t>
  </si>
  <si>
    <t xml:space="preserve">spodní vrstva pokládkové malty 50mm : </t>
  </si>
  <si>
    <t xml:space="preserve">materiál pro spáry je obsažen v položce kladení cih.dlažby : </t>
  </si>
  <si>
    <t>1.06 sklad s volně umístěnými předměty : 16*(15,26*16,25)*5</t>
  </si>
  <si>
    <t>16*(3,75*1,4)*5</t>
  </si>
  <si>
    <t>16*(3*0,6*2)*5</t>
  </si>
  <si>
    <t>1.05 sklad s regály : 16*(14,23*(1,2+3,2+2,92))*5</t>
  </si>
  <si>
    <t>16*(2,2*(1,2+3,2+2,92))*5</t>
  </si>
  <si>
    <t>16*(0,51*2,2)*5</t>
  </si>
  <si>
    <t>16*(3*0,6)*5</t>
  </si>
  <si>
    <t>16*((1,4+0,67)*3,8)*5</t>
  </si>
  <si>
    <t>16*(-1)*3,2*6,2*5</t>
  </si>
  <si>
    <t>výklenky, členitost 2,8% : 16*0,028*368,0406*5</t>
  </si>
  <si>
    <t>1.05 : 16*(0,3*8,6)*5</t>
  </si>
  <si>
    <t>1.06 : 16*(0,3*16,6)*5</t>
  </si>
  <si>
    <t>ztratné (nadspotřeba, vyrovnání nerovností,členitost) 10% : 0,1*30872,45894</t>
  </si>
  <si>
    <t>59631293R</t>
  </si>
  <si>
    <t>Dlažba ruční cihlová čtvercová 250x250x30 mm</t>
  </si>
  <si>
    <t>kus</t>
  </si>
  <si>
    <t>SPCM</t>
  </si>
  <si>
    <t xml:space="preserve">prořez a ztratné uvaž.5% : </t>
  </si>
  <si>
    <t>Odkaz na mn. položky pořadí 6 : 378,34574*16,8</t>
  </si>
  <si>
    <t>64-001</t>
  </si>
  <si>
    <t>Demontáž obkladu křídel vrat, křídla ubrat na spodní hraně o 120mm, šířka křídla cca 1700mm</t>
  </si>
  <si>
    <t xml:space="preserve">ks    </t>
  </si>
  <si>
    <t>64-002</t>
  </si>
  <si>
    <t>D+M uvolnění rámu s vnitřními vratovými křídly a nově zabudování o 120mm výš šířka otvoru cca 3800mm</t>
  </si>
  <si>
    <t>620901111R00</t>
  </si>
  <si>
    <t>Kamenické opracování líce zdí a valů pemrlováním</t>
  </si>
  <si>
    <t>Pemrlovaný povrch žulových obrubníků : 0,2*2*4,2*4</t>
  </si>
  <si>
    <t>917461111R00</t>
  </si>
  <si>
    <t>Osaz. stoj. obrub. kam. s opěrou, lože z C 12/15</t>
  </si>
  <si>
    <t>m</t>
  </si>
  <si>
    <t>4,2*4 : 4,2*4</t>
  </si>
  <si>
    <t>918101111R00</t>
  </si>
  <si>
    <t>Lože pod obrubníky nebo obruby dlažeb z C 12/15</t>
  </si>
  <si>
    <t>0,4*0,2*4,2*4</t>
  </si>
  <si>
    <t>58380351R</t>
  </si>
  <si>
    <t>Obrubník kamenný přímý OP5  20x20 cm</t>
  </si>
  <si>
    <t>4,2*4*1,1</t>
  </si>
  <si>
    <t>941955002R00</t>
  </si>
  <si>
    <t>Lešení lehké pomocné, výška podlahy do 1,9 m</t>
  </si>
  <si>
    <t>vrata (násobně 2x) : 4*4*2</t>
  </si>
  <si>
    <t>952901111R00</t>
  </si>
  <si>
    <t>Vyčištění budov o výšce podlaží do 4 m</t>
  </si>
  <si>
    <t xml:space="preserve">1.01 neřešeno : </t>
  </si>
  <si>
    <t xml:space="preserve">1.02 neřešeno : </t>
  </si>
  <si>
    <t xml:space="preserve">1.03 neřešeno : </t>
  </si>
  <si>
    <t xml:space="preserve">1.04 neřešeno : </t>
  </si>
  <si>
    <t>1.05 sklad s volně umístěnými předměty : 185,71</t>
  </si>
  <si>
    <t>1.06 sklad s volně umístěnými předměty : 297,54</t>
  </si>
  <si>
    <t>1.07 průjezd : 84,37</t>
  </si>
  <si>
    <t>965032131R00</t>
  </si>
  <si>
    <t>Bourání podlah z cihel na stojato, plochy nad 1 m2</t>
  </si>
  <si>
    <t>965041341R00</t>
  </si>
  <si>
    <t>Odstranění jílové vrstvy napuštěné fermeží</t>
  </si>
  <si>
    <t>1.06 sklad s volně umístěnými předměty : 15,26*16,25*0,04</t>
  </si>
  <si>
    <t>3,75*1,4*0,04</t>
  </si>
  <si>
    <t>3*0,6*2*0,04</t>
  </si>
  <si>
    <t>1.05 sklad s regály : 14,23*(1,2+3,2+2,92)*0,04</t>
  </si>
  <si>
    <t>2,2*(1,2+3,2+2,92)*0,04</t>
  </si>
  <si>
    <t>0,51*2,2*0,04</t>
  </si>
  <si>
    <t>3*0,6*0,04</t>
  </si>
  <si>
    <t>(1,4+0,67)*3,8*0,04</t>
  </si>
  <si>
    <t>-1*3,2*6,2*0,04</t>
  </si>
  <si>
    <t>výklenky, členitost 2,8% : 0,028*368,0406*0,04</t>
  </si>
  <si>
    <t>96503R1</t>
  </si>
  <si>
    <t>Příplatek za šetrné rozebrání skladby z cihel nastojato (cihly budou zpětně použity),  odstranění písku</t>
  </si>
  <si>
    <t xml:space="preserve">m2    </t>
  </si>
  <si>
    <t>Odkaz na mn. položky pořadí 20 : 7,56000</t>
  </si>
  <si>
    <t>96504R1</t>
  </si>
  <si>
    <t>Příplatek k odstranění jílové vrstvy frézováním  včetně srovnání a přípravy ubouraného povrchu pro novou skladbu</t>
  </si>
  <si>
    <t>999281105R00</t>
  </si>
  <si>
    <t>Přesun hmot pro opravy a údržbu do výšky 6 m</t>
  </si>
  <si>
    <t>Přesun hmot</t>
  </si>
  <si>
    <t>POL7_</t>
  </si>
  <si>
    <t xml:space="preserve">Hmotnosti z položek s pořadovými čísly: : </t>
  </si>
  <si>
    <t xml:space="preserve">4,5,6,8,9,10,11,14,15,16,17,18,19, : </t>
  </si>
  <si>
    <t>Součet: : 111,41476</t>
  </si>
  <si>
    <t>767995103R00</t>
  </si>
  <si>
    <t>Výroba a montáž kov. atypických konstr. do 20 kg</t>
  </si>
  <si>
    <t xml:space="preserve">ocelový úhelník 90/90/6, žárově pozinkován (tl. &gt;200 µm) m) zatíženo vlastní vahou podlahy : </t>
  </si>
  <si>
    <t>1.05 sklad s volně umístěnými předměty : 8,28*(14,23+0,51+1,2)*1,05</t>
  </si>
  <si>
    <t>8,28*(4,035+0,67+0,68+8,56)*1,05</t>
  </si>
  <si>
    <t>8,28*(0,4*3*(8+1))*1,05</t>
  </si>
  <si>
    <t>8,28*(0,4+0,5*2)*1,05</t>
  </si>
  <si>
    <t>8,28*(0,4*2*3)*1,05</t>
  </si>
  <si>
    <t>8,28*(0,4*3+0,4*2*2)*1,05</t>
  </si>
  <si>
    <t>8,28*(6,2*2+3,2*2)*1,05</t>
  </si>
  <si>
    <t>1.06 sklad s volně umístěnými předměty : 8,28*(16,25*2)*1,05</t>
  </si>
  <si>
    <t>8,28*(0,4*4*10)*1,05</t>
  </si>
  <si>
    <t>8,28*(0,4*(2*3))*1,05</t>
  </si>
  <si>
    <t>8,28*((0,4*3+0,3*3*2)*6)*1,05</t>
  </si>
  <si>
    <t>8,28*(0,4*3*2)*1,05</t>
  </si>
  <si>
    <t>76799R1</t>
  </si>
  <si>
    <t>Příplatek za žárové zinkování - úhelníky</t>
  </si>
  <si>
    <t>ocelový úhelník 90/90/6, žárově pozinkován (tl. &gt;200 µm)</t>
  </si>
  <si>
    <t>Odkaz na mn. položky pořadí 25 : 1194,42519</t>
  </si>
  <si>
    <t>76799R3</t>
  </si>
  <si>
    <t>D+M zřízení nového vstupu v dělící příčce z pletiva š do 1400mm</t>
  </si>
  <si>
    <t>998767101R00</t>
  </si>
  <si>
    <t>Přesun hmot pro zámečnické konstr., výšky do 6 m</t>
  </si>
  <si>
    <t xml:space="preserve">25, : </t>
  </si>
  <si>
    <t>Součet: : 0,07167</t>
  </si>
  <si>
    <t>783125731RT2</t>
  </si>
  <si>
    <t>Nátěr syntetický OK "C" nebo "CC" ocelové konstrukce lehké + velmi lehké, základní</t>
  </si>
  <si>
    <t>1.05 sklad s volně umístěnými předměty : (0,09*4+0,006*2)*(14,23+0,51+1,2)*1,25</t>
  </si>
  <si>
    <t>(0,09*4+0,006*2)*(4,035+0,67+0,68+8,56)*1,05</t>
  </si>
  <si>
    <t>(0,09*4+0,006*2)*(0,4*3*(8+1))*1,25</t>
  </si>
  <si>
    <t>(0,09*4+0,006*2)*(0,4+0,5*2)*1,25</t>
  </si>
  <si>
    <t>(0,09*4+0,006*2)*(0,4*2*3)*1,25</t>
  </si>
  <si>
    <t>(0,09*4+0,006*2)*(0,4*3+0,4*2*2)*1,25</t>
  </si>
  <si>
    <t>(0,09*4+0,006*2)*(6,2*2+3,2*2)*1,25</t>
  </si>
  <si>
    <t>1.06 sklad s volně umístěnými předměty : (0,09*4+0,006*2)*(16,25*2)*1,25</t>
  </si>
  <si>
    <t>(0,09*4+0,006*2)*(0,4*4*10)*1,25</t>
  </si>
  <si>
    <t>(0,09*4+0,006*2)*(0,4*(2*3))*1,25</t>
  </si>
  <si>
    <t>(0,09*4+0,006*2)*((0,4*3+0,3*3*2)*6)*1,25</t>
  </si>
  <si>
    <t>(0,09*4+0,006*2)*(0,4*3*2)*1,25</t>
  </si>
  <si>
    <t>783222110RT1</t>
  </si>
  <si>
    <t>Nátěr syntetický kovových konstrukcí 2 x email</t>
  </si>
  <si>
    <t xml:space="preserve">lemovací úhelníky natřít v barvě cihelné podlahy : </t>
  </si>
  <si>
    <t>Odkaz na mn. položky pořadí 29 : 62,84652</t>
  </si>
  <si>
    <t>783683111R00</t>
  </si>
  <si>
    <t>Napuštění povrchu voskem</t>
  </si>
  <si>
    <t>pokládka cihelné dlažby : 378,3457368</t>
  </si>
  <si>
    <t>979086112R00</t>
  </si>
  <si>
    <t>Nakládání nebo překládání suti a vybouraných hmot</t>
  </si>
  <si>
    <t>Přesun suti</t>
  </si>
  <si>
    <t>POL8_</t>
  </si>
  <si>
    <t xml:space="preserve">Demontážní hmotnosti z položek s pořadovými čísly: : </t>
  </si>
  <si>
    <t xml:space="preserve">1,20,21,22, : </t>
  </si>
  <si>
    <t>Součet: : 29,74805</t>
  </si>
  <si>
    <t>979081111R00</t>
  </si>
  <si>
    <t>Odvoz suti a vybour. hmot na skládku do 1 km</t>
  </si>
  <si>
    <t>979081121R00</t>
  </si>
  <si>
    <t>Příplatek k odvozu za každý další 1 km</t>
  </si>
  <si>
    <t>Součet: : 862,69339</t>
  </si>
  <si>
    <t>979082111R00</t>
  </si>
  <si>
    <t>Vnitrostaveništní doprava suti do 10 m</t>
  </si>
  <si>
    <t>979082121R00</t>
  </si>
  <si>
    <t>Příplatek k vnitrost. dopravě suti za dalších 5 m</t>
  </si>
  <si>
    <t>Součet: : 178,48829</t>
  </si>
  <si>
    <t>979990001R00</t>
  </si>
  <si>
    <t>Poplatek za skládku stavební suti</t>
  </si>
  <si>
    <t>RTS 18/ II</t>
  </si>
  <si>
    <t>979093111R00</t>
  </si>
  <si>
    <t>Uložení suti na skládku bez zhutnění</t>
  </si>
  <si>
    <t>005121010R</t>
  </si>
  <si>
    <t>Vybudování zařízení staveniště</t>
  </si>
  <si>
    <t>Soubor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</si>
  <si>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</si>
  <si>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</si>
  <si>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</si>
  <si>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</si>
  <si>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</si>
  <si>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</si>
  <si>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ON-001</t>
  </si>
  <si>
    <t>Měření vlhkosti na povrchu pláně</t>
  </si>
  <si>
    <t>kompl</t>
  </si>
  <si>
    <t>Na povrchu změřit vlhkost a v případě vyšší vlhkosti ponechat 14-21 dnů.</t>
  </si>
  <si>
    <t>ON-002</t>
  </si>
  <si>
    <t>Zkouška měření únosnosti pláně</t>
  </si>
  <si>
    <t>Změřit únosnost pláně, musí být dodržena únosnost, tj. modul deformace statické zatěžovací zkoušky E  = min. 30 Mpa. def,2 = min. 30 Mpa.</t>
  </si>
  <si>
    <t>ON-003</t>
  </si>
  <si>
    <t>Ověření skladby stávající podlahy sondou</t>
  </si>
  <si>
    <t>stav skladby podlahy ověřit sondou : 2</t>
  </si>
  <si>
    <t>004111020R</t>
  </si>
  <si>
    <t>Vypracování projektové dokumentace (dílenská dokumentace)</t>
  </si>
  <si>
    <t>005241010R</t>
  </si>
  <si>
    <t xml:space="preserve">Dokumentace skutečného provedení 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</si>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</sst>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2" t="s">
        <v>41</v>
      </c>
      <c r="B2" s="72"/>
      <c r="C2" s="72"/>
      <c r="D2" s="72"/>
      <c r="E2" s="72"/>
      <c r="F2" s="72"/>
      <c r="G2" s="72"/>
    </row>
  </sheetData>
  <sheetProtection algorithmName="SHA-512" hashValue="4YG7HY8a72rutVB96YejOso+IXijO7I6GiPzxZAQmQrfHXA9lqemgh8E6371w7JgR34zRT7TCvuY2lwKyK6EfQ==" saltValue="vFAViki/4iBvMKWHkE9IN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8" t="s">
        <v>24</v>
      </c>
      <c r="C2" s="109"/>
      <c r="D2" s="110" t="s">
        <v>49</v>
      </c>
      <c r="E2" s="111" t="s">
        <v>50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47</v>
      </c>
      <c r="C3" s="109"/>
      <c r="D3" s="115" t="s">
        <v>45</v>
      </c>
      <c r="E3" s="116" t="s">
        <v>46</v>
      </c>
      <c r="F3" s="117"/>
      <c r="G3" s="117"/>
      <c r="H3" s="117"/>
      <c r="I3" s="117"/>
      <c r="J3" s="118"/>
    </row>
    <row r="4" spans="1:15" ht="23.25" customHeight="1" x14ac:dyDescent="0.25">
      <c r="A4" s="104">
        <v>7239</v>
      </c>
      <c r="B4" s="119" t="s">
        <v>48</v>
      </c>
      <c r="C4" s="120"/>
      <c r="D4" s="121" t="s">
        <v>43</v>
      </c>
      <c r="E4" s="122" t="s">
        <v>44</v>
      </c>
      <c r="F4" s="123"/>
      <c r="G4" s="123"/>
      <c r="H4" s="123"/>
      <c r="I4" s="123"/>
      <c r="J4" s="124"/>
    </row>
    <row r="5" spans="1:15" ht="24" customHeight="1" x14ac:dyDescent="0.25">
      <c r="A5" s="2"/>
      <c r="B5" s="30" t="s">
        <v>23</v>
      </c>
      <c r="D5" s="125" t="s">
        <v>51</v>
      </c>
      <c r="E5" s="87"/>
      <c r="F5" s="87"/>
      <c r="G5" s="87"/>
      <c r="H5" s="18" t="s">
        <v>42</v>
      </c>
      <c r="I5" s="127" t="s">
        <v>55</v>
      </c>
      <c r="J5" s="8"/>
    </row>
    <row r="6" spans="1:15" ht="15.75" customHeight="1" x14ac:dyDescent="0.25">
      <c r="A6" s="2"/>
      <c r="B6" s="27"/>
      <c r="C6" s="52"/>
      <c r="D6" s="107" t="s">
        <v>52</v>
      </c>
      <c r="E6" s="88"/>
      <c r="F6" s="88"/>
      <c r="G6" s="88"/>
      <c r="H6" s="18" t="s">
        <v>36</v>
      </c>
      <c r="I6" s="127" t="s">
        <v>56</v>
      </c>
      <c r="J6" s="8"/>
    </row>
    <row r="7" spans="1:15" ht="15.75" customHeight="1" x14ac:dyDescent="0.25">
      <c r="A7" s="2"/>
      <c r="B7" s="28"/>
      <c r="C7" s="53"/>
      <c r="D7" s="105" t="s">
        <v>54</v>
      </c>
      <c r="E7" s="126" t="s">
        <v>53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106" t="s">
        <v>57</v>
      </c>
      <c r="H8" s="18" t="s">
        <v>42</v>
      </c>
      <c r="I8" s="127" t="s">
        <v>61</v>
      </c>
      <c r="J8" s="8"/>
    </row>
    <row r="9" spans="1:15" ht="15.75" hidden="1" customHeight="1" x14ac:dyDescent="0.25">
      <c r="A9" s="2"/>
      <c r="B9" s="2"/>
      <c r="D9" s="106" t="s">
        <v>58</v>
      </c>
      <c r="H9" s="18" t="s">
        <v>36</v>
      </c>
      <c r="I9" s="127" t="s">
        <v>62</v>
      </c>
      <c r="J9" s="8"/>
    </row>
    <row r="10" spans="1:15" ht="15.75" hidden="1" customHeight="1" x14ac:dyDescent="0.25">
      <c r="A10" s="2"/>
      <c r="B10" s="34"/>
      <c r="C10" s="53"/>
      <c r="D10" s="105" t="s">
        <v>60</v>
      </c>
      <c r="E10" s="128" t="s">
        <v>59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7"/>
      <c r="C12" s="52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8"/>
      <c r="C13" s="53"/>
      <c r="D13" s="133"/>
      <c r="E13" s="131"/>
      <c r="F13" s="132"/>
      <c r="G13" s="132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5">
      <c r="A16" s="196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SUMIF(F49:F61,A16,I49:I61)+SUMIF(F49:F61,"PSU",I49:I61)</f>
        <v>0</v>
      </c>
      <c r="J16" s="81"/>
    </row>
    <row r="17" spans="1:10" ht="23.25" customHeight="1" x14ac:dyDescent="0.25">
      <c r="A17" s="196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SUMIF(F49:F61,A17,I49:I61)</f>
        <v>0</v>
      </c>
      <c r="J17" s="81"/>
    </row>
    <row r="18" spans="1:10" ht="23.25" customHeight="1" x14ac:dyDescent="0.25">
      <c r="A18" s="196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SUMIF(F49:F61,A18,I49:I61)</f>
        <v>0</v>
      </c>
      <c r="J18" s="81"/>
    </row>
    <row r="19" spans="1:10" ht="23.25" customHeight="1" x14ac:dyDescent="0.25">
      <c r="A19" s="196" t="s">
        <v>90</v>
      </c>
      <c r="B19" s="37" t="s">
        <v>29</v>
      </c>
      <c r="C19" s="58"/>
      <c r="D19" s="59"/>
      <c r="E19" s="79"/>
      <c r="F19" s="80"/>
      <c r="G19" s="79"/>
      <c r="H19" s="80"/>
      <c r="I19" s="79">
        <f>SUMIF(F49:F61,A19,I49:I61)</f>
        <v>0</v>
      </c>
      <c r="J19" s="81"/>
    </row>
    <row r="20" spans="1:10" ht="23.25" customHeight="1" x14ac:dyDescent="0.25">
      <c r="A20" s="196" t="s">
        <v>91</v>
      </c>
      <c r="B20" s="37" t="s">
        <v>30</v>
      </c>
      <c r="C20" s="58"/>
      <c r="D20" s="59"/>
      <c r="E20" s="79"/>
      <c r="F20" s="80"/>
      <c r="G20" s="79"/>
      <c r="H20" s="80"/>
      <c r="I20" s="79">
        <f>SUMIF(F49:F61,A20,I49:I61)</f>
        <v>0</v>
      </c>
      <c r="J20" s="81"/>
    </row>
    <row r="21" spans="1:10" ht="23.25" customHeight="1" x14ac:dyDescent="0.25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46</v>
      </c>
      <c r="C39" s="148"/>
      <c r="D39" s="148"/>
      <c r="E39" s="148"/>
      <c r="F39" s="149">
        <f>'01 001 Pol'!AE268</f>
        <v>0</v>
      </c>
      <c r="G39" s="150">
        <f>'01 001 Pol'!AF268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3" t="s">
        <v>45</v>
      </c>
      <c r="C40" s="154" t="s">
        <v>46</v>
      </c>
      <c r="D40" s="154"/>
      <c r="E40" s="154"/>
      <c r="F40" s="155">
        <f>'01 001 Pol'!AE268</f>
        <v>0</v>
      </c>
      <c r="G40" s="156">
        <f>'01 001 Pol'!AF268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'01 001 Pol'!AE268</f>
        <v>0</v>
      </c>
      <c r="G41" s="151">
        <f>'01 001 Pol'!AF268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5">
      <c r="A42" s="137"/>
      <c r="B42" s="160" t="s">
        <v>63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6" x14ac:dyDescent="0.3">
      <c r="B46" s="176" t="s">
        <v>65</v>
      </c>
    </row>
    <row r="48" spans="1:10" ht="25.5" customHeight="1" x14ac:dyDescent="0.25">
      <c r="A48" s="178"/>
      <c r="B48" s="181" t="s">
        <v>18</v>
      </c>
      <c r="C48" s="181" t="s">
        <v>6</v>
      </c>
      <c r="D48" s="182"/>
      <c r="E48" s="182"/>
      <c r="F48" s="183" t="s">
        <v>66</v>
      </c>
      <c r="G48" s="183"/>
      <c r="H48" s="183"/>
      <c r="I48" s="183" t="s">
        <v>31</v>
      </c>
      <c r="J48" s="183" t="s">
        <v>0</v>
      </c>
    </row>
    <row r="49" spans="1:10" ht="36.75" customHeight="1" x14ac:dyDescent="0.25">
      <c r="A49" s="179"/>
      <c r="B49" s="184" t="s">
        <v>67</v>
      </c>
      <c r="C49" s="185" t="s">
        <v>68</v>
      </c>
      <c r="D49" s="186"/>
      <c r="E49" s="186"/>
      <c r="F49" s="192" t="s">
        <v>26</v>
      </c>
      <c r="G49" s="193"/>
      <c r="H49" s="193"/>
      <c r="I49" s="193">
        <f>'01 001 Pol'!G8</f>
        <v>0</v>
      </c>
      <c r="J49" s="190" t="str">
        <f>IF(I62=0,"",I49/I62*100)</f>
        <v/>
      </c>
    </row>
    <row r="50" spans="1:10" ht="36.75" customHeight="1" x14ac:dyDescent="0.25">
      <c r="A50" s="179"/>
      <c r="B50" s="184" t="s">
        <v>69</v>
      </c>
      <c r="C50" s="185" t="s">
        <v>70</v>
      </c>
      <c r="D50" s="186"/>
      <c r="E50" s="186"/>
      <c r="F50" s="192" t="s">
        <v>26</v>
      </c>
      <c r="G50" s="193"/>
      <c r="H50" s="193"/>
      <c r="I50" s="193">
        <f>'01 001 Pol'!G28</f>
        <v>0</v>
      </c>
      <c r="J50" s="190" t="str">
        <f>IF(I62=0,"",I50/I62*100)</f>
        <v/>
      </c>
    </row>
    <row r="51" spans="1:10" ht="36.75" customHeight="1" x14ac:dyDescent="0.25">
      <c r="A51" s="179"/>
      <c r="B51" s="184" t="s">
        <v>71</v>
      </c>
      <c r="C51" s="185" t="s">
        <v>72</v>
      </c>
      <c r="D51" s="186"/>
      <c r="E51" s="186"/>
      <c r="F51" s="192" t="s">
        <v>26</v>
      </c>
      <c r="G51" s="193"/>
      <c r="H51" s="193"/>
      <c r="I51" s="193">
        <f>'01 001 Pol'!G109</f>
        <v>0</v>
      </c>
      <c r="J51" s="190" t="str">
        <f>IF(I62=0,"",I51/I62*100)</f>
        <v/>
      </c>
    </row>
    <row r="52" spans="1:10" ht="36.75" customHeight="1" x14ac:dyDescent="0.25">
      <c r="A52" s="179"/>
      <c r="B52" s="184" t="s">
        <v>73</v>
      </c>
      <c r="C52" s="185" t="s">
        <v>74</v>
      </c>
      <c r="D52" s="186"/>
      <c r="E52" s="186"/>
      <c r="F52" s="192" t="s">
        <v>26</v>
      </c>
      <c r="G52" s="193"/>
      <c r="H52" s="193"/>
      <c r="I52" s="193">
        <f>'01 001 Pol'!G112</f>
        <v>0</v>
      </c>
      <c r="J52" s="190" t="str">
        <f>IF(I62=0,"",I52/I62*100)</f>
        <v/>
      </c>
    </row>
    <row r="53" spans="1:10" ht="36.75" customHeight="1" x14ac:dyDescent="0.25">
      <c r="A53" s="179"/>
      <c r="B53" s="184" t="s">
        <v>75</v>
      </c>
      <c r="C53" s="185" t="s">
        <v>76</v>
      </c>
      <c r="D53" s="186"/>
      <c r="E53" s="186"/>
      <c r="F53" s="192" t="s">
        <v>26</v>
      </c>
      <c r="G53" s="193"/>
      <c r="H53" s="193"/>
      <c r="I53" s="193">
        <f>'01 001 Pol'!G121</f>
        <v>0</v>
      </c>
      <c r="J53" s="190" t="str">
        <f>IF(I62=0,"",I53/I62*100)</f>
        <v/>
      </c>
    </row>
    <row r="54" spans="1:10" ht="36.75" customHeight="1" x14ac:dyDescent="0.25">
      <c r="A54" s="179"/>
      <c r="B54" s="184" t="s">
        <v>77</v>
      </c>
      <c r="C54" s="185" t="s">
        <v>78</v>
      </c>
      <c r="D54" s="186"/>
      <c r="E54" s="186"/>
      <c r="F54" s="192" t="s">
        <v>26</v>
      </c>
      <c r="G54" s="193"/>
      <c r="H54" s="193"/>
      <c r="I54" s="193">
        <f>'01 001 Pol'!G125</f>
        <v>0</v>
      </c>
      <c r="J54" s="190" t="str">
        <f>IF(I62=0,"",I54/I62*100)</f>
        <v/>
      </c>
    </row>
    <row r="55" spans="1:10" ht="36.75" customHeight="1" x14ac:dyDescent="0.25">
      <c r="A55" s="179"/>
      <c r="B55" s="184" t="s">
        <v>79</v>
      </c>
      <c r="C55" s="185" t="s">
        <v>80</v>
      </c>
      <c r="D55" s="186"/>
      <c r="E55" s="186"/>
      <c r="F55" s="192" t="s">
        <v>26</v>
      </c>
      <c r="G55" s="193"/>
      <c r="H55" s="193"/>
      <c r="I55" s="193">
        <f>'01 001 Pol'!G135</f>
        <v>0</v>
      </c>
      <c r="J55" s="190" t="str">
        <f>IF(I62=0,"",I55/I62*100)</f>
        <v/>
      </c>
    </row>
    <row r="56" spans="1:10" ht="36.75" customHeight="1" x14ac:dyDescent="0.25">
      <c r="A56" s="179"/>
      <c r="B56" s="184" t="s">
        <v>81</v>
      </c>
      <c r="C56" s="185" t="s">
        <v>82</v>
      </c>
      <c r="D56" s="186"/>
      <c r="E56" s="186"/>
      <c r="F56" s="192" t="s">
        <v>26</v>
      </c>
      <c r="G56" s="193"/>
      <c r="H56" s="193"/>
      <c r="I56" s="193">
        <f>'01 001 Pol'!G173</f>
        <v>0</v>
      </c>
      <c r="J56" s="190" t="str">
        <f>IF(I62=0,"",I56/I62*100)</f>
        <v/>
      </c>
    </row>
    <row r="57" spans="1:10" ht="36.75" customHeight="1" x14ac:dyDescent="0.25">
      <c r="A57" s="179"/>
      <c r="B57" s="184" t="s">
        <v>83</v>
      </c>
      <c r="C57" s="185" t="s">
        <v>84</v>
      </c>
      <c r="D57" s="186"/>
      <c r="E57" s="186"/>
      <c r="F57" s="192" t="s">
        <v>27</v>
      </c>
      <c r="G57" s="193"/>
      <c r="H57" s="193"/>
      <c r="I57" s="193">
        <f>'01 001 Pol'!G178</f>
        <v>0</v>
      </c>
      <c r="J57" s="190" t="str">
        <f>IF(I62=0,"",I57/I62*100)</f>
        <v/>
      </c>
    </row>
    <row r="58" spans="1:10" ht="36.75" customHeight="1" x14ac:dyDescent="0.25">
      <c r="A58" s="179"/>
      <c r="B58" s="184" t="s">
        <v>85</v>
      </c>
      <c r="C58" s="185" t="s">
        <v>86</v>
      </c>
      <c r="D58" s="186"/>
      <c r="E58" s="186"/>
      <c r="F58" s="192" t="s">
        <v>27</v>
      </c>
      <c r="G58" s="193"/>
      <c r="H58" s="193"/>
      <c r="I58" s="193">
        <f>'01 001 Pol'!G202</f>
        <v>0</v>
      </c>
      <c r="J58" s="190" t="str">
        <f>IF(I62=0,"",I58/I62*100)</f>
        <v/>
      </c>
    </row>
    <row r="59" spans="1:10" ht="36.75" customHeight="1" x14ac:dyDescent="0.25">
      <c r="A59" s="179"/>
      <c r="B59" s="184" t="s">
        <v>87</v>
      </c>
      <c r="C59" s="185" t="s">
        <v>88</v>
      </c>
      <c r="D59" s="186"/>
      <c r="E59" s="186"/>
      <c r="F59" s="192" t="s">
        <v>89</v>
      </c>
      <c r="G59" s="193"/>
      <c r="H59" s="193"/>
      <c r="I59" s="193">
        <f>'01 001 Pol'!G225</f>
        <v>0</v>
      </c>
      <c r="J59" s="190" t="str">
        <f>IF(I62=0,"",I59/I62*100)</f>
        <v/>
      </c>
    </row>
    <row r="60" spans="1:10" ht="36.75" customHeight="1" x14ac:dyDescent="0.25">
      <c r="A60" s="179"/>
      <c r="B60" s="184" t="s">
        <v>90</v>
      </c>
      <c r="C60" s="185" t="s">
        <v>29</v>
      </c>
      <c r="D60" s="186"/>
      <c r="E60" s="186"/>
      <c r="F60" s="192" t="s">
        <v>90</v>
      </c>
      <c r="G60" s="193"/>
      <c r="H60" s="193"/>
      <c r="I60" s="193">
        <f>'01 001 Pol'!G254</f>
        <v>0</v>
      </c>
      <c r="J60" s="190" t="str">
        <f>IF(I62=0,"",I60/I62*100)</f>
        <v/>
      </c>
    </row>
    <row r="61" spans="1:10" ht="36.75" customHeight="1" x14ac:dyDescent="0.25">
      <c r="A61" s="179"/>
      <c r="B61" s="184" t="s">
        <v>91</v>
      </c>
      <c r="C61" s="185" t="s">
        <v>30</v>
      </c>
      <c r="D61" s="186"/>
      <c r="E61" s="186"/>
      <c r="F61" s="192" t="s">
        <v>91</v>
      </c>
      <c r="G61" s="193"/>
      <c r="H61" s="193"/>
      <c r="I61" s="193">
        <f>'01 001 Pol'!G258</f>
        <v>0</v>
      </c>
      <c r="J61" s="190" t="str">
        <f>IF(I62=0,"",I61/I62*100)</f>
        <v/>
      </c>
    </row>
    <row r="62" spans="1:10" ht="25.5" customHeight="1" x14ac:dyDescent="0.25">
      <c r="A62" s="180"/>
      <c r="B62" s="187" t="s">
        <v>1</v>
      </c>
      <c r="C62" s="188"/>
      <c r="D62" s="189"/>
      <c r="E62" s="189"/>
      <c r="F62" s="194"/>
      <c r="G62" s="195"/>
      <c r="H62" s="195"/>
      <c r="I62" s="195">
        <f>SUM(I49:I61)</f>
        <v>0</v>
      </c>
      <c r="J62" s="191">
        <f>SUM(J49:J61)</f>
        <v>0</v>
      </c>
    </row>
    <row r="63" spans="1:10" x14ac:dyDescent="0.25">
      <c r="F63" s="135"/>
      <c r="G63" s="135"/>
      <c r="H63" s="135"/>
      <c r="I63" s="135"/>
      <c r="J63" s="136"/>
    </row>
    <row r="64" spans="1:10" x14ac:dyDescent="0.25">
      <c r="F64" s="135"/>
      <c r="G64" s="135"/>
      <c r="H64" s="135"/>
      <c r="I64" s="135"/>
      <c r="J64" s="136"/>
    </row>
    <row r="65" spans="6:10" x14ac:dyDescent="0.25">
      <c r="F65" s="135"/>
      <c r="G65" s="135"/>
      <c r="H65" s="135"/>
      <c r="I65" s="135"/>
      <c r="J65" s="136"/>
    </row>
  </sheetData>
  <sheetProtection algorithmName="SHA-512" hashValue="5YoB5nZ8svBpwhlC15lDiDTvd50D67wwsPH/qhoYSwuRAK6Po1h+SKf/KzBwSgxPG3WtsyjnKCoe3O+DurvU6g==" saltValue="V37xsh2LNPq+qKvN9V9By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8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9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10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Z68FJ698xS2gzPKK4DcNIwOK0SZOW145WkEq4VlidNS79ZAdmpnaABI/oJk6IuLPN3T11b/uCeJgtmuFpi5yrQ==" saltValue="/tklYMiUE+i4Zyca3mULb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9E98-560D-4246-B2FE-3100C7BACFCE}">
  <sheetPr>
    <outlinePr summaryBelow="0"/>
  </sheetPr>
  <dimension ref="A1:BH5000"/>
  <sheetViews>
    <sheetView tabSelected="1" workbookViewId="0">
      <pane ySplit="7" topLeftCell="A101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92</v>
      </c>
    </row>
    <row r="2" spans="1:60" ht="25.05" customHeight="1" x14ac:dyDescent="0.25">
      <c r="A2" s="198" t="s">
        <v>8</v>
      </c>
      <c r="B2" s="48" t="s">
        <v>49</v>
      </c>
      <c r="C2" s="201" t="s">
        <v>50</v>
      </c>
      <c r="D2" s="199"/>
      <c r="E2" s="199"/>
      <c r="F2" s="199"/>
      <c r="G2" s="200"/>
      <c r="AG2" t="s">
        <v>93</v>
      </c>
    </row>
    <row r="3" spans="1:60" ht="25.05" customHeight="1" x14ac:dyDescent="0.25">
      <c r="A3" s="198" t="s">
        <v>9</v>
      </c>
      <c r="B3" s="48" t="s">
        <v>45</v>
      </c>
      <c r="C3" s="201" t="s">
        <v>46</v>
      </c>
      <c r="D3" s="199"/>
      <c r="E3" s="199"/>
      <c r="F3" s="199"/>
      <c r="G3" s="200"/>
      <c r="AC3" s="177" t="s">
        <v>93</v>
      </c>
      <c r="AG3" t="s">
        <v>94</v>
      </c>
    </row>
    <row r="4" spans="1:60" ht="25.0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95</v>
      </c>
    </row>
    <row r="5" spans="1:60" x14ac:dyDescent="0.25">
      <c r="D5" s="10"/>
    </row>
    <row r="6" spans="1:60" ht="39.6" x14ac:dyDescent="0.25">
      <c r="A6" s="208" t="s">
        <v>96</v>
      </c>
      <c r="B6" s="210" t="s">
        <v>97</v>
      </c>
      <c r="C6" s="210" t="s">
        <v>98</v>
      </c>
      <c r="D6" s="209" t="s">
        <v>99</v>
      </c>
      <c r="E6" s="208" t="s">
        <v>100</v>
      </c>
      <c r="F6" s="207" t="s">
        <v>101</v>
      </c>
      <c r="G6" s="208" t="s">
        <v>31</v>
      </c>
      <c r="H6" s="211" t="s">
        <v>32</v>
      </c>
      <c r="I6" s="211" t="s">
        <v>102</v>
      </c>
      <c r="J6" s="211" t="s">
        <v>33</v>
      </c>
      <c r="K6" s="211" t="s">
        <v>103</v>
      </c>
      <c r="L6" s="211" t="s">
        <v>104</v>
      </c>
      <c r="M6" s="211" t="s">
        <v>105</v>
      </c>
      <c r="N6" s="211" t="s">
        <v>106</v>
      </c>
      <c r="O6" s="211" t="s">
        <v>107</v>
      </c>
      <c r="P6" s="211" t="s">
        <v>108</v>
      </c>
      <c r="Q6" s="211" t="s">
        <v>109</v>
      </c>
      <c r="R6" s="211" t="s">
        <v>110</v>
      </c>
      <c r="S6" s="211" t="s">
        <v>111</v>
      </c>
      <c r="T6" s="211" t="s">
        <v>112</v>
      </c>
      <c r="U6" s="211" t="s">
        <v>113</v>
      </c>
      <c r="V6" s="211" t="s">
        <v>114</v>
      </c>
      <c r="W6" s="211" t="s">
        <v>115</v>
      </c>
      <c r="X6" s="211" t="s">
        <v>116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7" t="s">
        <v>117</v>
      </c>
      <c r="B8" s="238" t="s">
        <v>67</v>
      </c>
      <c r="C8" s="260" t="s">
        <v>68</v>
      </c>
      <c r="D8" s="239"/>
      <c r="E8" s="240"/>
      <c r="F8" s="241"/>
      <c r="G8" s="241">
        <f>SUMIF(AG9:AG27,"&lt;&gt;NOR",G9:G27)</f>
        <v>0</v>
      </c>
      <c r="H8" s="241"/>
      <c r="I8" s="241">
        <f>SUM(I9:I27)</f>
        <v>0</v>
      </c>
      <c r="J8" s="241"/>
      <c r="K8" s="241">
        <f>SUM(K9:K27)</f>
        <v>0</v>
      </c>
      <c r="L8" s="241"/>
      <c r="M8" s="241">
        <f>SUM(M9:M27)</f>
        <v>0</v>
      </c>
      <c r="N8" s="241"/>
      <c r="O8" s="241">
        <f>SUM(O9:O27)</f>
        <v>0</v>
      </c>
      <c r="P8" s="241"/>
      <c r="Q8" s="241">
        <f>SUM(Q9:Q27)</f>
        <v>3.02</v>
      </c>
      <c r="R8" s="241"/>
      <c r="S8" s="241"/>
      <c r="T8" s="242"/>
      <c r="U8" s="236"/>
      <c r="V8" s="236">
        <f>SUM(V9:V27)</f>
        <v>10.84</v>
      </c>
      <c r="W8" s="236"/>
      <c r="X8" s="236"/>
      <c r="AG8" t="s">
        <v>118</v>
      </c>
    </row>
    <row r="9" spans="1:60" outlineLevel="1" x14ac:dyDescent="0.25">
      <c r="A9" s="243">
        <v>1</v>
      </c>
      <c r="B9" s="244" t="s">
        <v>119</v>
      </c>
      <c r="C9" s="261" t="s">
        <v>120</v>
      </c>
      <c r="D9" s="245" t="s">
        <v>121</v>
      </c>
      <c r="E9" s="246">
        <v>1.512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2</v>
      </c>
      <c r="Q9" s="248">
        <f>ROUND(E9*P9,2)</f>
        <v>3.02</v>
      </c>
      <c r="R9" s="248"/>
      <c r="S9" s="248" t="s">
        <v>122</v>
      </c>
      <c r="T9" s="249" t="s">
        <v>122</v>
      </c>
      <c r="U9" s="231">
        <v>6.298</v>
      </c>
      <c r="V9" s="231">
        <f>ROUND(E9*U9,2)</f>
        <v>9.52</v>
      </c>
      <c r="W9" s="231"/>
      <c r="X9" s="231" t="s">
        <v>123</v>
      </c>
      <c r="Y9" s="212"/>
      <c r="Z9" s="212"/>
      <c r="AA9" s="212"/>
      <c r="AB9" s="212"/>
      <c r="AC9" s="212"/>
      <c r="AD9" s="212"/>
      <c r="AE9" s="212"/>
      <c r="AF9" s="212"/>
      <c r="AG9" s="212" t="s">
        <v>124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2" t="s">
        <v>125</v>
      </c>
      <c r="D10" s="232"/>
      <c r="E10" s="233">
        <v>1.512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126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2" t="s">
        <v>127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126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3">
        <v>2</v>
      </c>
      <c r="B12" s="244" t="s">
        <v>128</v>
      </c>
      <c r="C12" s="261" t="s">
        <v>129</v>
      </c>
      <c r="D12" s="245" t="s">
        <v>130</v>
      </c>
      <c r="E12" s="246">
        <v>378.34573999999998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122</v>
      </c>
      <c r="T12" s="249" t="s">
        <v>122</v>
      </c>
      <c r="U12" s="231">
        <v>3.5000000000000001E-3</v>
      </c>
      <c r="V12" s="231">
        <f>ROUND(E12*U12,2)</f>
        <v>1.32</v>
      </c>
      <c r="W12" s="231"/>
      <c r="X12" s="231" t="s">
        <v>123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124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63" t="s">
        <v>131</v>
      </c>
      <c r="D13" s="250"/>
      <c r="E13" s="250"/>
      <c r="F13" s="250"/>
      <c r="G13" s="250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.399999999999999" outlineLevel="1" x14ac:dyDescent="0.25">
      <c r="A14" s="229"/>
      <c r="B14" s="230"/>
      <c r="C14" s="262" t="s">
        <v>133</v>
      </c>
      <c r="D14" s="232"/>
      <c r="E14" s="233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126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29"/>
      <c r="B15" s="230"/>
      <c r="C15" s="262" t="s">
        <v>134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126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2" t="s">
        <v>135</v>
      </c>
      <c r="D16" s="232"/>
      <c r="E16" s="233">
        <v>247.97499999999999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126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62" t="s">
        <v>136</v>
      </c>
      <c r="D17" s="232"/>
      <c r="E17" s="233">
        <v>5.25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126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62" t="s">
        <v>137</v>
      </c>
      <c r="D18" s="232"/>
      <c r="E18" s="233">
        <v>3.6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126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62" t="s">
        <v>138</v>
      </c>
      <c r="D19" s="232"/>
      <c r="E19" s="233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126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62" t="s">
        <v>139</v>
      </c>
      <c r="D20" s="232"/>
      <c r="E20" s="233">
        <v>104.1636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126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62" t="s">
        <v>140</v>
      </c>
      <c r="D21" s="232"/>
      <c r="E21" s="233">
        <v>16.103999999999999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126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2" t="s">
        <v>141</v>
      </c>
      <c r="D22" s="232"/>
      <c r="E22" s="233">
        <v>1.1220000000000001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126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2" t="s">
        <v>142</v>
      </c>
      <c r="D23" s="232"/>
      <c r="E23" s="233">
        <v>1.8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126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29"/>
      <c r="B24" s="230"/>
      <c r="C24" s="262" t="s">
        <v>143</v>
      </c>
      <c r="D24" s="232"/>
      <c r="E24" s="233">
        <v>7.8659999999999997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126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62" t="s">
        <v>144</v>
      </c>
      <c r="D25" s="232"/>
      <c r="E25" s="233">
        <v>-19.84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126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29"/>
      <c r="B26" s="230"/>
      <c r="C26" s="262" t="s">
        <v>145</v>
      </c>
      <c r="D26" s="232"/>
      <c r="E26" s="233">
        <v>10.30514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126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64" t="s">
        <v>146</v>
      </c>
      <c r="D27" s="234"/>
      <c r="E27" s="235">
        <v>378.34573999999998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126</v>
      </c>
      <c r="AH27" s="212">
        <v>1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5">
      <c r="A28" s="237" t="s">
        <v>117</v>
      </c>
      <c r="B28" s="238" t="s">
        <v>69</v>
      </c>
      <c r="C28" s="260" t="s">
        <v>70</v>
      </c>
      <c r="D28" s="239"/>
      <c r="E28" s="240"/>
      <c r="F28" s="241"/>
      <c r="G28" s="241">
        <f>SUMIF(AG29:AG108,"&lt;&gt;NOR",G29:G108)</f>
        <v>0</v>
      </c>
      <c r="H28" s="241"/>
      <c r="I28" s="241">
        <f>SUM(I29:I108)</f>
        <v>0</v>
      </c>
      <c r="J28" s="241"/>
      <c r="K28" s="241">
        <f>SUM(K29:K108)</f>
        <v>0</v>
      </c>
      <c r="L28" s="241"/>
      <c r="M28" s="241">
        <f>SUM(M29:M108)</f>
        <v>0</v>
      </c>
      <c r="N28" s="241"/>
      <c r="O28" s="241">
        <f>SUM(O29:O108)</f>
        <v>103.36</v>
      </c>
      <c r="P28" s="241"/>
      <c r="Q28" s="241">
        <f>SUM(Q29:Q108)</f>
        <v>0</v>
      </c>
      <c r="R28" s="241"/>
      <c r="S28" s="241"/>
      <c r="T28" s="242"/>
      <c r="U28" s="236"/>
      <c r="V28" s="236">
        <f>SUM(V29:V108)</f>
        <v>488.77000000000004</v>
      </c>
      <c r="W28" s="236"/>
      <c r="X28" s="236"/>
      <c r="AG28" t="s">
        <v>118</v>
      </c>
    </row>
    <row r="29" spans="1:60" outlineLevel="1" x14ac:dyDescent="0.25">
      <c r="A29" s="243">
        <v>3</v>
      </c>
      <c r="B29" s="244" t="s">
        <v>147</v>
      </c>
      <c r="C29" s="261" t="s">
        <v>148</v>
      </c>
      <c r="D29" s="245" t="s">
        <v>121</v>
      </c>
      <c r="E29" s="246">
        <v>19.295290000000001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122</v>
      </c>
      <c r="T29" s="249" t="s">
        <v>122</v>
      </c>
      <c r="U29" s="231">
        <v>0.82</v>
      </c>
      <c r="V29" s="231">
        <f>ROUND(E29*U29,2)</f>
        <v>15.82</v>
      </c>
      <c r="W29" s="231"/>
      <c r="X29" s="231" t="s">
        <v>123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124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29"/>
      <c r="B30" s="230"/>
      <c r="C30" s="262" t="s">
        <v>149</v>
      </c>
      <c r="D30" s="232"/>
      <c r="E30" s="233">
        <v>19.295290000000001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126</v>
      </c>
      <c r="AH30" s="212">
        <v>5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.399999999999999" outlineLevel="1" x14ac:dyDescent="0.25">
      <c r="A31" s="243">
        <v>4</v>
      </c>
      <c r="B31" s="244" t="s">
        <v>150</v>
      </c>
      <c r="C31" s="261" t="s">
        <v>151</v>
      </c>
      <c r="D31" s="245" t="s">
        <v>152</v>
      </c>
      <c r="E31" s="246">
        <v>1.9144300000000001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1.0662499999999999</v>
      </c>
      <c r="O31" s="248">
        <f>ROUND(E31*N31,2)</f>
        <v>2.04</v>
      </c>
      <c r="P31" s="248">
        <v>0</v>
      </c>
      <c r="Q31" s="248">
        <f>ROUND(E31*P31,2)</f>
        <v>0</v>
      </c>
      <c r="R31" s="248"/>
      <c r="S31" s="248" t="s">
        <v>122</v>
      </c>
      <c r="T31" s="249" t="s">
        <v>122</v>
      </c>
      <c r="U31" s="231">
        <v>15.23</v>
      </c>
      <c r="V31" s="231">
        <f>ROUND(E31*U31,2)</f>
        <v>29.16</v>
      </c>
      <c r="W31" s="231"/>
      <c r="X31" s="231" t="s">
        <v>123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124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29"/>
      <c r="B32" s="230"/>
      <c r="C32" s="262" t="s">
        <v>134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126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0.399999999999999" outlineLevel="1" x14ac:dyDescent="0.25">
      <c r="A33" s="229"/>
      <c r="B33" s="230"/>
      <c r="C33" s="262" t="s">
        <v>153</v>
      </c>
      <c r="D33" s="232"/>
      <c r="E33" s="233">
        <v>1.25475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126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62" t="s">
        <v>154</v>
      </c>
      <c r="D34" s="232"/>
      <c r="E34" s="233">
        <v>2.657E-2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126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2" t="s">
        <v>155</v>
      </c>
      <c r="D35" s="232"/>
      <c r="E35" s="233">
        <v>1.822E-2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126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62" t="s">
        <v>138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126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0.399999999999999" outlineLevel="1" x14ac:dyDescent="0.25">
      <c r="A37" s="229"/>
      <c r="B37" s="230"/>
      <c r="C37" s="262" t="s">
        <v>156</v>
      </c>
      <c r="D37" s="232"/>
      <c r="E37" s="233">
        <v>0.52707000000000004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126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2" t="s">
        <v>157</v>
      </c>
      <c r="D38" s="232"/>
      <c r="E38" s="233">
        <v>8.1490000000000007E-2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126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29"/>
      <c r="B39" s="230"/>
      <c r="C39" s="262" t="s">
        <v>158</v>
      </c>
      <c r="D39" s="232"/>
      <c r="E39" s="233">
        <v>5.6800000000000002E-3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126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62" t="s">
        <v>159</v>
      </c>
      <c r="D40" s="232"/>
      <c r="E40" s="233">
        <v>9.11E-3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126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29"/>
      <c r="B41" s="230"/>
      <c r="C41" s="262" t="s">
        <v>160</v>
      </c>
      <c r="D41" s="232"/>
      <c r="E41" s="233">
        <v>3.9800000000000002E-2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126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29"/>
      <c r="B42" s="230"/>
      <c r="C42" s="262" t="s">
        <v>161</v>
      </c>
      <c r="D42" s="232"/>
      <c r="E42" s="233">
        <v>-0.10038999999999999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126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0.399999999999999" outlineLevel="1" x14ac:dyDescent="0.25">
      <c r="A43" s="229"/>
      <c r="B43" s="230"/>
      <c r="C43" s="262" t="s">
        <v>162</v>
      </c>
      <c r="D43" s="232"/>
      <c r="E43" s="233">
        <v>5.2139999999999999E-2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126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29"/>
      <c r="B44" s="230"/>
      <c r="C44" s="264" t="s">
        <v>146</v>
      </c>
      <c r="D44" s="234"/>
      <c r="E44" s="235">
        <v>1.9144300000000001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126</v>
      </c>
      <c r="AH44" s="212">
        <v>1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3">
        <v>5</v>
      </c>
      <c r="B45" s="244" t="s">
        <v>163</v>
      </c>
      <c r="C45" s="261" t="s">
        <v>164</v>
      </c>
      <c r="D45" s="245" t="s">
        <v>130</v>
      </c>
      <c r="E45" s="246">
        <v>385.90573999999998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2.5999999999999998E-4</v>
      </c>
      <c r="O45" s="248">
        <f>ROUND(E45*N45,2)</f>
        <v>0.1</v>
      </c>
      <c r="P45" s="248">
        <v>0</v>
      </c>
      <c r="Q45" s="248">
        <f>ROUND(E45*P45,2)</f>
        <v>0</v>
      </c>
      <c r="R45" s="248"/>
      <c r="S45" s="248" t="s">
        <v>122</v>
      </c>
      <c r="T45" s="249" t="s">
        <v>122</v>
      </c>
      <c r="U45" s="231">
        <v>0.09</v>
      </c>
      <c r="V45" s="231">
        <f>ROUND(E45*U45,2)</f>
        <v>34.729999999999997</v>
      </c>
      <c r="W45" s="231"/>
      <c r="X45" s="231" t="s">
        <v>123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124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2" t="s">
        <v>165</v>
      </c>
      <c r="D46" s="232"/>
      <c r="E46" s="233">
        <v>378.34573999999998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126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2" t="s">
        <v>166</v>
      </c>
      <c r="D47" s="232"/>
      <c r="E47" s="233">
        <v>7.56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126</v>
      </c>
      <c r="AH47" s="212">
        <v>5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29"/>
      <c r="B48" s="230"/>
      <c r="C48" s="264" t="s">
        <v>146</v>
      </c>
      <c r="D48" s="234"/>
      <c r="E48" s="235">
        <v>385.90573999999998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126</v>
      </c>
      <c r="AH48" s="212">
        <v>1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30.6" outlineLevel="1" x14ac:dyDescent="0.25">
      <c r="A49" s="243">
        <v>6</v>
      </c>
      <c r="B49" s="244" t="s">
        <v>167</v>
      </c>
      <c r="C49" s="261" t="s">
        <v>168</v>
      </c>
      <c r="D49" s="245" t="s">
        <v>130</v>
      </c>
      <c r="E49" s="246">
        <v>378.34573999999998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7.1480000000000002E-2</v>
      </c>
      <c r="O49" s="248">
        <f>ROUND(E49*N49,2)</f>
        <v>27.04</v>
      </c>
      <c r="P49" s="248">
        <v>0</v>
      </c>
      <c r="Q49" s="248">
        <f>ROUND(E49*P49,2)</f>
        <v>0</v>
      </c>
      <c r="R49" s="248"/>
      <c r="S49" s="248" t="s">
        <v>122</v>
      </c>
      <c r="T49" s="249" t="s">
        <v>169</v>
      </c>
      <c r="U49" s="231">
        <v>0.67</v>
      </c>
      <c r="V49" s="231">
        <f>ROUND(E49*U49,2)</f>
        <v>253.49</v>
      </c>
      <c r="W49" s="231"/>
      <c r="X49" s="231" t="s">
        <v>123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124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62" t="s">
        <v>170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126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30.6" outlineLevel="1" x14ac:dyDescent="0.25">
      <c r="A51" s="229"/>
      <c r="B51" s="230"/>
      <c r="C51" s="262" t="s">
        <v>171</v>
      </c>
      <c r="D51" s="232"/>
      <c r="E51" s="233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126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30.6" outlineLevel="1" x14ac:dyDescent="0.25">
      <c r="A52" s="229"/>
      <c r="B52" s="230"/>
      <c r="C52" s="262" t="s">
        <v>172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126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0.399999999999999" outlineLevel="1" x14ac:dyDescent="0.25">
      <c r="A53" s="229"/>
      <c r="B53" s="230"/>
      <c r="C53" s="262" t="s">
        <v>173</v>
      </c>
      <c r="D53" s="232"/>
      <c r="E53" s="233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126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29"/>
      <c r="B54" s="230"/>
      <c r="C54" s="262" t="s">
        <v>134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126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29"/>
      <c r="B55" s="230"/>
      <c r="C55" s="262" t="s">
        <v>135</v>
      </c>
      <c r="D55" s="232"/>
      <c r="E55" s="233">
        <v>247.97499999999999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126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29"/>
      <c r="B56" s="230"/>
      <c r="C56" s="262" t="s">
        <v>136</v>
      </c>
      <c r="D56" s="232"/>
      <c r="E56" s="233">
        <v>5.25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126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29"/>
      <c r="B57" s="230"/>
      <c r="C57" s="262" t="s">
        <v>137</v>
      </c>
      <c r="D57" s="232"/>
      <c r="E57" s="233">
        <v>3.6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126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29"/>
      <c r="B58" s="230"/>
      <c r="C58" s="262" t="s">
        <v>138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126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62" t="s">
        <v>139</v>
      </c>
      <c r="D59" s="232"/>
      <c r="E59" s="233">
        <v>104.1636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126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29"/>
      <c r="B60" s="230"/>
      <c r="C60" s="262" t="s">
        <v>140</v>
      </c>
      <c r="D60" s="232"/>
      <c r="E60" s="233">
        <v>16.103999999999999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126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29"/>
      <c r="B61" s="230"/>
      <c r="C61" s="262" t="s">
        <v>141</v>
      </c>
      <c r="D61" s="232"/>
      <c r="E61" s="233">
        <v>1.1220000000000001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126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29"/>
      <c r="B62" s="230"/>
      <c r="C62" s="262" t="s">
        <v>142</v>
      </c>
      <c r="D62" s="232"/>
      <c r="E62" s="233">
        <v>1.8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126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29"/>
      <c r="B63" s="230"/>
      <c r="C63" s="262" t="s">
        <v>143</v>
      </c>
      <c r="D63" s="232"/>
      <c r="E63" s="233">
        <v>7.8659999999999997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126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29"/>
      <c r="B64" s="230"/>
      <c r="C64" s="262" t="s">
        <v>144</v>
      </c>
      <c r="D64" s="232"/>
      <c r="E64" s="233">
        <v>-19.84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126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29"/>
      <c r="B65" s="230"/>
      <c r="C65" s="262" t="s">
        <v>145</v>
      </c>
      <c r="D65" s="232"/>
      <c r="E65" s="233">
        <v>10.30514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126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29"/>
      <c r="B66" s="230"/>
      <c r="C66" s="264" t="s">
        <v>146</v>
      </c>
      <c r="D66" s="234"/>
      <c r="E66" s="235">
        <v>378.34573999999998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126</v>
      </c>
      <c r="AH66" s="212">
        <v>1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43">
        <v>7</v>
      </c>
      <c r="B67" s="244" t="s">
        <v>174</v>
      </c>
      <c r="C67" s="261" t="s">
        <v>175</v>
      </c>
      <c r="D67" s="245" t="s">
        <v>176</v>
      </c>
      <c r="E67" s="246">
        <v>1914.4294299999999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177</v>
      </c>
      <c r="T67" s="249" t="s">
        <v>169</v>
      </c>
      <c r="U67" s="231">
        <v>0</v>
      </c>
      <c r="V67" s="231">
        <f>ROUND(E67*U67,2)</f>
        <v>0</v>
      </c>
      <c r="W67" s="231"/>
      <c r="X67" s="231" t="s">
        <v>123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124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29"/>
      <c r="B68" s="230"/>
      <c r="C68" s="263" t="s">
        <v>178</v>
      </c>
      <c r="D68" s="250"/>
      <c r="E68" s="250"/>
      <c r="F68" s="250"/>
      <c r="G68" s="250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132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62" t="s">
        <v>179</v>
      </c>
      <c r="D69" s="232"/>
      <c r="E69" s="233">
        <v>1914.4294299999999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126</v>
      </c>
      <c r="AH69" s="212">
        <v>5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0.6" outlineLevel="1" x14ac:dyDescent="0.25">
      <c r="A70" s="243">
        <v>8</v>
      </c>
      <c r="B70" s="244" t="s">
        <v>180</v>
      </c>
      <c r="C70" s="261" t="s">
        <v>181</v>
      </c>
      <c r="D70" s="245" t="s">
        <v>130</v>
      </c>
      <c r="E70" s="246">
        <v>385.90573999999998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0.06</v>
      </c>
      <c r="O70" s="248">
        <f>ROUND(E70*N70,2)</f>
        <v>23.15</v>
      </c>
      <c r="P70" s="248">
        <v>0</v>
      </c>
      <c r="Q70" s="248">
        <f>ROUND(E70*P70,2)</f>
        <v>0</v>
      </c>
      <c r="R70" s="248"/>
      <c r="S70" s="248" t="s">
        <v>177</v>
      </c>
      <c r="T70" s="249" t="s">
        <v>169</v>
      </c>
      <c r="U70" s="231">
        <v>0.39</v>
      </c>
      <c r="V70" s="231">
        <f>ROUND(E70*U70,2)</f>
        <v>150.5</v>
      </c>
      <c r="W70" s="231"/>
      <c r="X70" s="231" t="s">
        <v>123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124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29"/>
      <c r="B71" s="230"/>
      <c r="C71" s="263" t="s">
        <v>182</v>
      </c>
      <c r="D71" s="250"/>
      <c r="E71" s="250"/>
      <c r="F71" s="250"/>
      <c r="G71" s="250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132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29"/>
      <c r="B72" s="230"/>
      <c r="C72" s="262" t="s">
        <v>165</v>
      </c>
      <c r="D72" s="232"/>
      <c r="E72" s="233">
        <v>378.34573999999998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126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29"/>
      <c r="B73" s="230"/>
      <c r="C73" s="262" t="s">
        <v>166</v>
      </c>
      <c r="D73" s="232"/>
      <c r="E73" s="233">
        <v>7.56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126</v>
      </c>
      <c r="AH73" s="212">
        <v>5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30.6" outlineLevel="1" x14ac:dyDescent="0.25">
      <c r="A74" s="243">
        <v>9</v>
      </c>
      <c r="B74" s="244" t="s">
        <v>183</v>
      </c>
      <c r="C74" s="261" t="s">
        <v>184</v>
      </c>
      <c r="D74" s="245" t="s">
        <v>130</v>
      </c>
      <c r="E74" s="246">
        <v>7.56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7.1480000000000002E-2</v>
      </c>
      <c r="O74" s="248">
        <f>ROUND(E74*N74,2)</f>
        <v>0.54</v>
      </c>
      <c r="P74" s="248">
        <v>0</v>
      </c>
      <c r="Q74" s="248">
        <f>ROUND(E74*P74,2)</f>
        <v>0</v>
      </c>
      <c r="R74" s="248"/>
      <c r="S74" s="248" t="s">
        <v>177</v>
      </c>
      <c r="T74" s="249" t="s">
        <v>169</v>
      </c>
      <c r="U74" s="231">
        <v>0.67</v>
      </c>
      <c r="V74" s="231">
        <f>ROUND(E74*U74,2)</f>
        <v>5.07</v>
      </c>
      <c r="W74" s="231"/>
      <c r="X74" s="231" t="s">
        <v>123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124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29"/>
      <c r="B75" s="230"/>
      <c r="C75" s="263" t="s">
        <v>185</v>
      </c>
      <c r="D75" s="250"/>
      <c r="E75" s="250"/>
      <c r="F75" s="250"/>
      <c r="G75" s="250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132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29"/>
      <c r="B76" s="230"/>
      <c r="C76" s="262" t="s">
        <v>170</v>
      </c>
      <c r="D76" s="232"/>
      <c r="E76" s="233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126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30.6" outlineLevel="1" x14ac:dyDescent="0.25">
      <c r="A77" s="229"/>
      <c r="B77" s="230"/>
      <c r="C77" s="262" t="s">
        <v>171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126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30.6" outlineLevel="1" x14ac:dyDescent="0.25">
      <c r="A78" s="229"/>
      <c r="B78" s="230"/>
      <c r="C78" s="262" t="s">
        <v>172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126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0.399999999999999" outlineLevel="1" x14ac:dyDescent="0.25">
      <c r="A79" s="229"/>
      <c r="B79" s="230"/>
      <c r="C79" s="262" t="s">
        <v>173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126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29"/>
      <c r="B80" s="230"/>
      <c r="C80" s="262" t="s">
        <v>186</v>
      </c>
      <c r="D80" s="232"/>
      <c r="E80" s="233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126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29"/>
      <c r="B81" s="230"/>
      <c r="C81" s="262" t="s">
        <v>187</v>
      </c>
      <c r="D81" s="232"/>
      <c r="E81" s="233">
        <v>2.58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126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29"/>
      <c r="B82" s="230"/>
      <c r="C82" s="262" t="s">
        <v>188</v>
      </c>
      <c r="D82" s="232"/>
      <c r="E82" s="233">
        <v>4.9800000000000004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126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29"/>
      <c r="B83" s="230"/>
      <c r="C83" s="264" t="s">
        <v>146</v>
      </c>
      <c r="D83" s="234"/>
      <c r="E83" s="235">
        <v>7.56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126</v>
      </c>
      <c r="AH83" s="212">
        <v>1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43">
        <v>10</v>
      </c>
      <c r="B84" s="244" t="s">
        <v>189</v>
      </c>
      <c r="C84" s="261" t="s">
        <v>190</v>
      </c>
      <c r="D84" s="245" t="s">
        <v>176</v>
      </c>
      <c r="E84" s="246">
        <v>33959.704839999999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8">
        <v>1E-3</v>
      </c>
      <c r="O84" s="248">
        <f>ROUND(E84*N84,2)</f>
        <v>33.96</v>
      </c>
      <c r="P84" s="248">
        <v>0</v>
      </c>
      <c r="Q84" s="248">
        <f>ROUND(E84*P84,2)</f>
        <v>0</v>
      </c>
      <c r="R84" s="248"/>
      <c r="S84" s="248" t="s">
        <v>177</v>
      </c>
      <c r="T84" s="249" t="s">
        <v>122</v>
      </c>
      <c r="U84" s="231">
        <v>0</v>
      </c>
      <c r="V84" s="231">
        <f>ROUND(E84*U84,2)</f>
        <v>0</v>
      </c>
      <c r="W84" s="231"/>
      <c r="X84" s="231" t="s">
        <v>191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192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0.399999999999999" outlineLevel="1" x14ac:dyDescent="0.25">
      <c r="A85" s="229"/>
      <c r="B85" s="230"/>
      <c r="C85" s="262" t="s">
        <v>193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126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29"/>
      <c r="B86" s="230"/>
      <c r="C86" s="262" t="s">
        <v>194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126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0.399999999999999" outlineLevel="1" x14ac:dyDescent="0.25">
      <c r="A87" s="229"/>
      <c r="B87" s="230"/>
      <c r="C87" s="262" t="s">
        <v>195</v>
      </c>
      <c r="D87" s="232"/>
      <c r="E87" s="233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126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29"/>
      <c r="B88" s="230"/>
      <c r="C88" s="262" t="s">
        <v>134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126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0.399999999999999" outlineLevel="1" x14ac:dyDescent="0.25">
      <c r="A89" s="229"/>
      <c r="B89" s="230"/>
      <c r="C89" s="262" t="s">
        <v>196</v>
      </c>
      <c r="D89" s="232"/>
      <c r="E89" s="233">
        <v>19838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126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29"/>
      <c r="B90" s="230"/>
      <c r="C90" s="262" t="s">
        <v>197</v>
      </c>
      <c r="D90" s="232"/>
      <c r="E90" s="233">
        <v>420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126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29"/>
      <c r="B91" s="230"/>
      <c r="C91" s="262" t="s">
        <v>198</v>
      </c>
      <c r="D91" s="232"/>
      <c r="E91" s="233">
        <v>288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126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29"/>
      <c r="B92" s="230"/>
      <c r="C92" s="262" t="s">
        <v>138</v>
      </c>
      <c r="D92" s="232"/>
      <c r="E92" s="233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126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29"/>
      <c r="B93" s="230"/>
      <c r="C93" s="262" t="s">
        <v>199</v>
      </c>
      <c r="D93" s="232"/>
      <c r="E93" s="233">
        <v>8333.0879999999997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126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29"/>
      <c r="B94" s="230"/>
      <c r="C94" s="262" t="s">
        <v>200</v>
      </c>
      <c r="D94" s="232"/>
      <c r="E94" s="233">
        <v>1288.32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126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29"/>
      <c r="B95" s="230"/>
      <c r="C95" s="262" t="s">
        <v>201</v>
      </c>
      <c r="D95" s="232"/>
      <c r="E95" s="233">
        <v>89.76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126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29"/>
      <c r="B96" s="230"/>
      <c r="C96" s="262" t="s">
        <v>202</v>
      </c>
      <c r="D96" s="232"/>
      <c r="E96" s="233">
        <v>144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126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29"/>
      <c r="B97" s="230"/>
      <c r="C97" s="262" t="s">
        <v>203</v>
      </c>
      <c r="D97" s="232"/>
      <c r="E97" s="233">
        <v>629.28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126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29"/>
      <c r="B98" s="230"/>
      <c r="C98" s="262" t="s">
        <v>204</v>
      </c>
      <c r="D98" s="232"/>
      <c r="E98" s="233">
        <v>-1587.2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126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29"/>
      <c r="B99" s="230"/>
      <c r="C99" s="262" t="s">
        <v>205</v>
      </c>
      <c r="D99" s="232"/>
      <c r="E99" s="233">
        <v>824.41093999999998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126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29"/>
      <c r="B100" s="230"/>
      <c r="C100" s="264" t="s">
        <v>146</v>
      </c>
      <c r="D100" s="234"/>
      <c r="E100" s="235">
        <v>30267.658940000001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126</v>
      </c>
      <c r="AH100" s="212">
        <v>1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29"/>
      <c r="B101" s="230"/>
      <c r="C101" s="262" t="s">
        <v>186</v>
      </c>
      <c r="D101" s="232"/>
      <c r="E101" s="233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126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29"/>
      <c r="B102" s="230"/>
      <c r="C102" s="262" t="s">
        <v>206</v>
      </c>
      <c r="D102" s="232"/>
      <c r="E102" s="233">
        <v>206.4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126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29"/>
      <c r="B103" s="230"/>
      <c r="C103" s="262" t="s">
        <v>207</v>
      </c>
      <c r="D103" s="232"/>
      <c r="E103" s="233">
        <v>398.4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126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29"/>
      <c r="B104" s="230"/>
      <c r="C104" s="264" t="s">
        <v>146</v>
      </c>
      <c r="D104" s="234"/>
      <c r="E104" s="235">
        <v>604.79999999999995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126</v>
      </c>
      <c r="AH104" s="212">
        <v>1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0.399999999999999" outlineLevel="1" x14ac:dyDescent="0.25">
      <c r="A105" s="229"/>
      <c r="B105" s="230"/>
      <c r="C105" s="262" t="s">
        <v>208</v>
      </c>
      <c r="D105" s="232"/>
      <c r="E105" s="233">
        <v>3087.2458900000001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126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43">
        <v>11</v>
      </c>
      <c r="B106" s="244" t="s">
        <v>209</v>
      </c>
      <c r="C106" s="261" t="s">
        <v>210</v>
      </c>
      <c r="D106" s="245" t="s">
        <v>211</v>
      </c>
      <c r="E106" s="246">
        <v>6356.20838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21</v>
      </c>
      <c r="M106" s="248">
        <f>G106*(1+L106/100)</f>
        <v>0</v>
      </c>
      <c r="N106" s="248">
        <v>2.5999999999999999E-3</v>
      </c>
      <c r="O106" s="248">
        <f>ROUND(E106*N106,2)</f>
        <v>16.53</v>
      </c>
      <c r="P106" s="248">
        <v>0</v>
      </c>
      <c r="Q106" s="248">
        <f>ROUND(E106*P106,2)</f>
        <v>0</v>
      </c>
      <c r="R106" s="248" t="s">
        <v>212</v>
      </c>
      <c r="S106" s="248" t="s">
        <v>122</v>
      </c>
      <c r="T106" s="249" t="s">
        <v>122</v>
      </c>
      <c r="U106" s="231">
        <v>0</v>
      </c>
      <c r="V106" s="231">
        <f>ROUND(E106*U106,2)</f>
        <v>0</v>
      </c>
      <c r="W106" s="231"/>
      <c r="X106" s="231" t="s">
        <v>191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192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29"/>
      <c r="B107" s="230"/>
      <c r="C107" s="262" t="s">
        <v>213</v>
      </c>
      <c r="D107" s="232"/>
      <c r="E107" s="233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126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29"/>
      <c r="B108" s="230"/>
      <c r="C108" s="262" t="s">
        <v>214</v>
      </c>
      <c r="D108" s="232"/>
      <c r="E108" s="233">
        <v>6356.20838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126</v>
      </c>
      <c r="AH108" s="212">
        <v>5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x14ac:dyDescent="0.25">
      <c r="A109" s="237" t="s">
        <v>117</v>
      </c>
      <c r="B109" s="238" t="s">
        <v>71</v>
      </c>
      <c r="C109" s="260" t="s">
        <v>72</v>
      </c>
      <c r="D109" s="239"/>
      <c r="E109" s="240"/>
      <c r="F109" s="241"/>
      <c r="G109" s="241">
        <f>SUMIF(AG110:AG111,"&lt;&gt;NOR",G110:G111)</f>
        <v>0</v>
      </c>
      <c r="H109" s="241"/>
      <c r="I109" s="241">
        <f>SUM(I110:I111)</f>
        <v>0</v>
      </c>
      <c r="J109" s="241"/>
      <c r="K109" s="241">
        <f>SUM(K110:K111)</f>
        <v>0</v>
      </c>
      <c r="L109" s="241"/>
      <c r="M109" s="241">
        <f>SUM(M110:M111)</f>
        <v>0</v>
      </c>
      <c r="N109" s="241"/>
      <c r="O109" s="241">
        <f>SUM(O110:O111)</f>
        <v>0</v>
      </c>
      <c r="P109" s="241"/>
      <c r="Q109" s="241">
        <f>SUM(Q110:Q111)</f>
        <v>0</v>
      </c>
      <c r="R109" s="241"/>
      <c r="S109" s="241"/>
      <c r="T109" s="242"/>
      <c r="U109" s="236"/>
      <c r="V109" s="236">
        <f>SUM(V110:V111)</f>
        <v>0</v>
      </c>
      <c r="W109" s="236"/>
      <c r="X109" s="236"/>
      <c r="AG109" t="s">
        <v>118</v>
      </c>
    </row>
    <row r="110" spans="1:60" ht="20.399999999999999" outlineLevel="1" x14ac:dyDescent="0.25">
      <c r="A110" s="251">
        <v>12</v>
      </c>
      <c r="B110" s="252" t="s">
        <v>215</v>
      </c>
      <c r="C110" s="265" t="s">
        <v>216</v>
      </c>
      <c r="D110" s="253" t="s">
        <v>217</v>
      </c>
      <c r="E110" s="254">
        <v>2</v>
      </c>
      <c r="F110" s="255"/>
      <c r="G110" s="256">
        <f>ROUND(E110*F110,2)</f>
        <v>0</v>
      </c>
      <c r="H110" s="255"/>
      <c r="I110" s="256">
        <f>ROUND(E110*H110,2)</f>
        <v>0</v>
      </c>
      <c r="J110" s="255"/>
      <c r="K110" s="256">
        <f>ROUND(E110*J110,2)</f>
        <v>0</v>
      </c>
      <c r="L110" s="256">
        <v>21</v>
      </c>
      <c r="M110" s="256">
        <f>G110*(1+L110/100)</f>
        <v>0</v>
      </c>
      <c r="N110" s="256">
        <v>0</v>
      </c>
      <c r="O110" s="256">
        <f>ROUND(E110*N110,2)</f>
        <v>0</v>
      </c>
      <c r="P110" s="256">
        <v>0</v>
      </c>
      <c r="Q110" s="256">
        <f>ROUND(E110*P110,2)</f>
        <v>0</v>
      </c>
      <c r="R110" s="256"/>
      <c r="S110" s="256" t="s">
        <v>177</v>
      </c>
      <c r="T110" s="257" t="s">
        <v>169</v>
      </c>
      <c r="U110" s="231">
        <v>0</v>
      </c>
      <c r="V110" s="231">
        <f>ROUND(E110*U110,2)</f>
        <v>0</v>
      </c>
      <c r="W110" s="231"/>
      <c r="X110" s="231" t="s">
        <v>123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124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0.399999999999999" outlineLevel="1" x14ac:dyDescent="0.25">
      <c r="A111" s="251">
        <v>13</v>
      </c>
      <c r="B111" s="252" t="s">
        <v>218</v>
      </c>
      <c r="C111" s="265" t="s">
        <v>219</v>
      </c>
      <c r="D111" s="253" t="s">
        <v>217</v>
      </c>
      <c r="E111" s="254">
        <v>3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21</v>
      </c>
      <c r="M111" s="256">
        <f>G111*(1+L111/100)</f>
        <v>0</v>
      </c>
      <c r="N111" s="256">
        <v>0</v>
      </c>
      <c r="O111" s="256">
        <f>ROUND(E111*N111,2)</f>
        <v>0</v>
      </c>
      <c r="P111" s="256">
        <v>0</v>
      </c>
      <c r="Q111" s="256">
        <f>ROUND(E111*P111,2)</f>
        <v>0</v>
      </c>
      <c r="R111" s="256"/>
      <c r="S111" s="256" t="s">
        <v>177</v>
      </c>
      <c r="T111" s="257" t="s">
        <v>169</v>
      </c>
      <c r="U111" s="231">
        <v>0</v>
      </c>
      <c r="V111" s="231">
        <f>ROUND(E111*U111,2)</f>
        <v>0</v>
      </c>
      <c r="W111" s="231"/>
      <c r="X111" s="231" t="s">
        <v>123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124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x14ac:dyDescent="0.25">
      <c r="A112" s="237" t="s">
        <v>117</v>
      </c>
      <c r="B112" s="238" t="s">
        <v>73</v>
      </c>
      <c r="C112" s="260" t="s">
        <v>74</v>
      </c>
      <c r="D112" s="239"/>
      <c r="E112" s="240"/>
      <c r="F112" s="241"/>
      <c r="G112" s="241">
        <f>SUMIF(AG113:AG120,"&lt;&gt;NOR",G113:G120)</f>
        <v>0</v>
      </c>
      <c r="H112" s="241"/>
      <c r="I112" s="241">
        <f>SUM(I113:I120)</f>
        <v>0</v>
      </c>
      <c r="J112" s="241"/>
      <c r="K112" s="241">
        <f>SUM(K113:K120)</f>
        <v>0</v>
      </c>
      <c r="L112" s="241"/>
      <c r="M112" s="241">
        <f>SUM(M113:M120)</f>
        <v>0</v>
      </c>
      <c r="N112" s="241"/>
      <c r="O112" s="241">
        <f>SUM(O113:O120)</f>
        <v>7.9699999999999989</v>
      </c>
      <c r="P112" s="241"/>
      <c r="Q112" s="241">
        <f>SUM(Q113:Q120)</f>
        <v>0</v>
      </c>
      <c r="R112" s="241"/>
      <c r="S112" s="241"/>
      <c r="T112" s="242"/>
      <c r="U112" s="236"/>
      <c r="V112" s="236">
        <f>SUM(V113:V120)</f>
        <v>14.979999999999999</v>
      </c>
      <c r="W112" s="236"/>
      <c r="X112" s="236"/>
      <c r="AG112" t="s">
        <v>118</v>
      </c>
    </row>
    <row r="113" spans="1:60" outlineLevel="1" x14ac:dyDescent="0.25">
      <c r="A113" s="243">
        <v>14</v>
      </c>
      <c r="B113" s="244" t="s">
        <v>220</v>
      </c>
      <c r="C113" s="261" t="s">
        <v>221</v>
      </c>
      <c r="D113" s="245" t="s">
        <v>130</v>
      </c>
      <c r="E113" s="246">
        <v>6.72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21</v>
      </c>
      <c r="M113" s="248">
        <f>G113*(1+L113/100)</f>
        <v>0</v>
      </c>
      <c r="N113" s="248">
        <v>1.1800000000000001E-3</v>
      </c>
      <c r="O113" s="248">
        <f>ROUND(E113*N113,2)</f>
        <v>0.01</v>
      </c>
      <c r="P113" s="248">
        <v>0</v>
      </c>
      <c r="Q113" s="248">
        <f>ROUND(E113*P113,2)</f>
        <v>0</v>
      </c>
      <c r="R113" s="248"/>
      <c r="S113" s="248" t="s">
        <v>122</v>
      </c>
      <c r="T113" s="249" t="s">
        <v>122</v>
      </c>
      <c r="U113" s="231">
        <v>1.19</v>
      </c>
      <c r="V113" s="231">
        <f>ROUND(E113*U113,2)</f>
        <v>8</v>
      </c>
      <c r="W113" s="231"/>
      <c r="X113" s="231" t="s">
        <v>123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124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29"/>
      <c r="B114" s="230"/>
      <c r="C114" s="262" t="s">
        <v>222</v>
      </c>
      <c r="D114" s="232"/>
      <c r="E114" s="233">
        <v>6.72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126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43">
        <v>15</v>
      </c>
      <c r="B115" s="244" t="s">
        <v>223</v>
      </c>
      <c r="C115" s="261" t="s">
        <v>224</v>
      </c>
      <c r="D115" s="245" t="s">
        <v>225</v>
      </c>
      <c r="E115" s="246">
        <v>16.8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21</v>
      </c>
      <c r="M115" s="248">
        <f>G115*(1+L115/100)</f>
        <v>0</v>
      </c>
      <c r="N115" s="248">
        <v>0.15673999999999999</v>
      </c>
      <c r="O115" s="248">
        <f>ROUND(E115*N115,2)</f>
        <v>2.63</v>
      </c>
      <c r="P115" s="248">
        <v>0</v>
      </c>
      <c r="Q115" s="248">
        <f>ROUND(E115*P115,2)</f>
        <v>0</v>
      </c>
      <c r="R115" s="248"/>
      <c r="S115" s="248" t="s">
        <v>122</v>
      </c>
      <c r="T115" s="249" t="s">
        <v>122</v>
      </c>
      <c r="U115" s="231">
        <v>0.3</v>
      </c>
      <c r="V115" s="231">
        <f>ROUND(E115*U115,2)</f>
        <v>5.04</v>
      </c>
      <c r="W115" s="231"/>
      <c r="X115" s="231" t="s">
        <v>123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124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29"/>
      <c r="B116" s="230"/>
      <c r="C116" s="262" t="s">
        <v>226</v>
      </c>
      <c r="D116" s="232"/>
      <c r="E116" s="233">
        <v>16.8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126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43">
        <v>16</v>
      </c>
      <c r="B117" s="244" t="s">
        <v>227</v>
      </c>
      <c r="C117" s="261" t="s">
        <v>228</v>
      </c>
      <c r="D117" s="245" t="s">
        <v>121</v>
      </c>
      <c r="E117" s="246">
        <v>1.3440000000000001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21</v>
      </c>
      <c r="M117" s="248">
        <f>G117*(1+L117/100)</f>
        <v>0</v>
      </c>
      <c r="N117" s="248">
        <v>2.5249999999999999</v>
      </c>
      <c r="O117" s="248">
        <f>ROUND(E117*N117,2)</f>
        <v>3.39</v>
      </c>
      <c r="P117" s="248">
        <v>0</v>
      </c>
      <c r="Q117" s="248">
        <f>ROUND(E117*P117,2)</f>
        <v>0</v>
      </c>
      <c r="R117" s="248"/>
      <c r="S117" s="248" t="s">
        <v>122</v>
      </c>
      <c r="T117" s="249" t="s">
        <v>122</v>
      </c>
      <c r="U117" s="231">
        <v>1.4419999999999999</v>
      </c>
      <c r="V117" s="231">
        <f>ROUND(E117*U117,2)</f>
        <v>1.94</v>
      </c>
      <c r="W117" s="231"/>
      <c r="X117" s="231" t="s">
        <v>123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124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29"/>
      <c r="B118" s="230"/>
      <c r="C118" s="262" t="s">
        <v>229</v>
      </c>
      <c r="D118" s="232"/>
      <c r="E118" s="233">
        <v>1.3440000000000001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126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43">
        <v>17</v>
      </c>
      <c r="B119" s="244" t="s">
        <v>230</v>
      </c>
      <c r="C119" s="261" t="s">
        <v>231</v>
      </c>
      <c r="D119" s="245" t="s">
        <v>225</v>
      </c>
      <c r="E119" s="246">
        <v>18.48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21</v>
      </c>
      <c r="M119" s="248">
        <f>G119*(1+L119/100)</f>
        <v>0</v>
      </c>
      <c r="N119" s="248">
        <v>0.105</v>
      </c>
      <c r="O119" s="248">
        <f>ROUND(E119*N119,2)</f>
        <v>1.94</v>
      </c>
      <c r="P119" s="248">
        <v>0</v>
      </c>
      <c r="Q119" s="248">
        <f>ROUND(E119*P119,2)</f>
        <v>0</v>
      </c>
      <c r="R119" s="248" t="s">
        <v>212</v>
      </c>
      <c r="S119" s="248" t="s">
        <v>122</v>
      </c>
      <c r="T119" s="249" t="s">
        <v>122</v>
      </c>
      <c r="U119" s="231">
        <v>0</v>
      </c>
      <c r="V119" s="231">
        <f>ROUND(E119*U119,2)</f>
        <v>0</v>
      </c>
      <c r="W119" s="231"/>
      <c r="X119" s="231" t="s">
        <v>191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192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29"/>
      <c r="B120" s="230"/>
      <c r="C120" s="262" t="s">
        <v>232</v>
      </c>
      <c r="D120" s="232"/>
      <c r="E120" s="233">
        <v>18.48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126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5">
      <c r="A121" s="237" t="s">
        <v>117</v>
      </c>
      <c r="B121" s="238" t="s">
        <v>75</v>
      </c>
      <c r="C121" s="260" t="s">
        <v>76</v>
      </c>
      <c r="D121" s="239"/>
      <c r="E121" s="240"/>
      <c r="F121" s="241"/>
      <c r="G121" s="241">
        <f>SUMIF(AG122:AG124,"&lt;&gt;NOR",G122:G124)</f>
        <v>0</v>
      </c>
      <c r="H121" s="241"/>
      <c r="I121" s="241">
        <f>SUM(I122:I124)</f>
        <v>0</v>
      </c>
      <c r="J121" s="241"/>
      <c r="K121" s="241">
        <f>SUM(K122:K124)</f>
        <v>0</v>
      </c>
      <c r="L121" s="241"/>
      <c r="M121" s="241">
        <f>SUM(M122:M124)</f>
        <v>0</v>
      </c>
      <c r="N121" s="241"/>
      <c r="O121" s="241">
        <f>SUM(O122:O124)</f>
        <v>0.05</v>
      </c>
      <c r="P121" s="241"/>
      <c r="Q121" s="241">
        <f>SUM(Q122:Q124)</f>
        <v>0</v>
      </c>
      <c r="R121" s="241"/>
      <c r="S121" s="241"/>
      <c r="T121" s="242"/>
      <c r="U121" s="236"/>
      <c r="V121" s="236">
        <f>SUM(V122:V124)</f>
        <v>6.85</v>
      </c>
      <c r="W121" s="236"/>
      <c r="X121" s="236"/>
      <c r="AG121" t="s">
        <v>118</v>
      </c>
    </row>
    <row r="122" spans="1:60" outlineLevel="1" x14ac:dyDescent="0.25">
      <c r="A122" s="243">
        <v>18</v>
      </c>
      <c r="B122" s="244" t="s">
        <v>233</v>
      </c>
      <c r="C122" s="261" t="s">
        <v>234</v>
      </c>
      <c r="D122" s="245" t="s">
        <v>130</v>
      </c>
      <c r="E122" s="246">
        <v>32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21</v>
      </c>
      <c r="M122" s="248">
        <f>G122*(1+L122/100)</f>
        <v>0</v>
      </c>
      <c r="N122" s="248">
        <v>1.58E-3</v>
      </c>
      <c r="O122" s="248">
        <f>ROUND(E122*N122,2)</f>
        <v>0.05</v>
      </c>
      <c r="P122" s="248">
        <v>0</v>
      </c>
      <c r="Q122" s="248">
        <f>ROUND(E122*P122,2)</f>
        <v>0</v>
      </c>
      <c r="R122" s="248"/>
      <c r="S122" s="248" t="s">
        <v>122</v>
      </c>
      <c r="T122" s="249" t="s">
        <v>122</v>
      </c>
      <c r="U122" s="231">
        <v>0.214</v>
      </c>
      <c r="V122" s="231">
        <f>ROUND(E122*U122,2)</f>
        <v>6.85</v>
      </c>
      <c r="W122" s="231"/>
      <c r="X122" s="231" t="s">
        <v>123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124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29"/>
      <c r="B123" s="230"/>
      <c r="C123" s="262" t="s">
        <v>235</v>
      </c>
      <c r="D123" s="232"/>
      <c r="E123" s="233">
        <v>32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126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5">
      <c r="A124" s="229"/>
      <c r="B124" s="230"/>
      <c r="C124" s="264" t="s">
        <v>146</v>
      </c>
      <c r="D124" s="234"/>
      <c r="E124" s="235">
        <v>32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126</v>
      </c>
      <c r="AH124" s="212">
        <v>1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6.4" x14ac:dyDescent="0.25">
      <c r="A125" s="237" t="s">
        <v>117</v>
      </c>
      <c r="B125" s="238" t="s">
        <v>77</v>
      </c>
      <c r="C125" s="260" t="s">
        <v>78</v>
      </c>
      <c r="D125" s="239"/>
      <c r="E125" s="240"/>
      <c r="F125" s="241"/>
      <c r="G125" s="241">
        <f>SUMIF(AG126:AG134,"&lt;&gt;NOR",G126:G134)</f>
        <v>0</v>
      </c>
      <c r="H125" s="241"/>
      <c r="I125" s="241">
        <f>SUM(I126:I134)</f>
        <v>0</v>
      </c>
      <c r="J125" s="241"/>
      <c r="K125" s="241">
        <f>SUM(K126:K134)</f>
        <v>0</v>
      </c>
      <c r="L125" s="241"/>
      <c r="M125" s="241">
        <f>SUM(M126:M134)</f>
        <v>0</v>
      </c>
      <c r="N125" s="241"/>
      <c r="O125" s="241">
        <f>SUM(O126:O134)</f>
        <v>0.02</v>
      </c>
      <c r="P125" s="241"/>
      <c r="Q125" s="241">
        <f>SUM(Q126:Q134)</f>
        <v>0</v>
      </c>
      <c r="R125" s="241"/>
      <c r="S125" s="241"/>
      <c r="T125" s="242"/>
      <c r="U125" s="236"/>
      <c r="V125" s="236">
        <f>SUM(V126:V134)</f>
        <v>175.96</v>
      </c>
      <c r="W125" s="236"/>
      <c r="X125" s="236"/>
      <c r="AG125" t="s">
        <v>118</v>
      </c>
    </row>
    <row r="126" spans="1:60" outlineLevel="1" x14ac:dyDescent="0.25">
      <c r="A126" s="243">
        <v>19</v>
      </c>
      <c r="B126" s="244" t="s">
        <v>236</v>
      </c>
      <c r="C126" s="261" t="s">
        <v>237</v>
      </c>
      <c r="D126" s="245" t="s">
        <v>130</v>
      </c>
      <c r="E126" s="246">
        <v>567.62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8">
        <v>4.0000000000000003E-5</v>
      </c>
      <c r="O126" s="248">
        <f>ROUND(E126*N126,2)</f>
        <v>0.02</v>
      </c>
      <c r="P126" s="248">
        <v>0</v>
      </c>
      <c r="Q126" s="248">
        <f>ROUND(E126*P126,2)</f>
        <v>0</v>
      </c>
      <c r="R126" s="248"/>
      <c r="S126" s="248" t="s">
        <v>122</v>
      </c>
      <c r="T126" s="249" t="s">
        <v>122</v>
      </c>
      <c r="U126" s="231">
        <v>0.31</v>
      </c>
      <c r="V126" s="231">
        <f>ROUND(E126*U126,2)</f>
        <v>175.96</v>
      </c>
      <c r="W126" s="231"/>
      <c r="X126" s="231" t="s">
        <v>123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124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5">
      <c r="A127" s="229"/>
      <c r="B127" s="230"/>
      <c r="C127" s="262" t="s">
        <v>238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126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5">
      <c r="A128" s="229"/>
      <c r="B128" s="230"/>
      <c r="C128" s="262" t="s">
        <v>239</v>
      </c>
      <c r="D128" s="232"/>
      <c r="E128" s="233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126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29"/>
      <c r="B129" s="230"/>
      <c r="C129" s="262" t="s">
        <v>240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126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29"/>
      <c r="B130" s="230"/>
      <c r="C130" s="262" t="s">
        <v>241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126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29"/>
      <c r="B131" s="230"/>
      <c r="C131" s="262" t="s">
        <v>242</v>
      </c>
      <c r="D131" s="232"/>
      <c r="E131" s="233">
        <v>185.71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126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29"/>
      <c r="B132" s="230"/>
      <c r="C132" s="262" t="s">
        <v>243</v>
      </c>
      <c r="D132" s="232"/>
      <c r="E132" s="233">
        <v>297.54000000000002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126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29"/>
      <c r="B133" s="230"/>
      <c r="C133" s="262" t="s">
        <v>244</v>
      </c>
      <c r="D133" s="232"/>
      <c r="E133" s="233">
        <v>84.37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126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5">
      <c r="A134" s="229"/>
      <c r="B134" s="230"/>
      <c r="C134" s="264" t="s">
        <v>146</v>
      </c>
      <c r="D134" s="234"/>
      <c r="E134" s="235">
        <v>567.62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126</v>
      </c>
      <c r="AH134" s="212">
        <v>1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5">
      <c r="A135" s="237" t="s">
        <v>117</v>
      </c>
      <c r="B135" s="238" t="s">
        <v>79</v>
      </c>
      <c r="C135" s="260" t="s">
        <v>80</v>
      </c>
      <c r="D135" s="239"/>
      <c r="E135" s="240"/>
      <c r="F135" s="241"/>
      <c r="G135" s="241">
        <f>SUMIF(AG136:AG172,"&lt;&gt;NOR",G136:G172)</f>
        <v>0</v>
      </c>
      <c r="H135" s="241"/>
      <c r="I135" s="241">
        <f>SUM(I136:I172)</f>
        <v>0</v>
      </c>
      <c r="J135" s="241"/>
      <c r="K135" s="241">
        <f>SUM(K136:K172)</f>
        <v>0</v>
      </c>
      <c r="L135" s="241"/>
      <c r="M135" s="241">
        <f>SUM(M136:M172)</f>
        <v>0</v>
      </c>
      <c r="N135" s="241"/>
      <c r="O135" s="241">
        <f>SUM(O136:O172)</f>
        <v>0</v>
      </c>
      <c r="P135" s="241"/>
      <c r="Q135" s="241">
        <f>SUM(Q136:Q172)</f>
        <v>26.72</v>
      </c>
      <c r="R135" s="241"/>
      <c r="S135" s="241"/>
      <c r="T135" s="242"/>
      <c r="U135" s="236"/>
      <c r="V135" s="236">
        <f>SUM(V136:V172)</f>
        <v>66.36</v>
      </c>
      <c r="W135" s="236"/>
      <c r="X135" s="236"/>
      <c r="AG135" t="s">
        <v>118</v>
      </c>
    </row>
    <row r="136" spans="1:60" outlineLevel="1" x14ac:dyDescent="0.25">
      <c r="A136" s="243">
        <v>20</v>
      </c>
      <c r="B136" s="244" t="s">
        <v>245</v>
      </c>
      <c r="C136" s="261" t="s">
        <v>246</v>
      </c>
      <c r="D136" s="245" t="s">
        <v>130</v>
      </c>
      <c r="E136" s="246">
        <v>7.56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8">
        <v>0</v>
      </c>
      <c r="O136" s="248">
        <f>ROUND(E136*N136,2)</f>
        <v>0</v>
      </c>
      <c r="P136" s="248">
        <v>0.27200000000000002</v>
      </c>
      <c r="Q136" s="248">
        <f>ROUND(E136*P136,2)</f>
        <v>2.06</v>
      </c>
      <c r="R136" s="248"/>
      <c r="S136" s="248" t="s">
        <v>122</v>
      </c>
      <c r="T136" s="249" t="s">
        <v>122</v>
      </c>
      <c r="U136" s="231">
        <v>0.19</v>
      </c>
      <c r="V136" s="231">
        <f>ROUND(E136*U136,2)</f>
        <v>1.44</v>
      </c>
      <c r="W136" s="231"/>
      <c r="X136" s="231" t="s">
        <v>123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124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5">
      <c r="A137" s="229"/>
      <c r="B137" s="230"/>
      <c r="C137" s="262" t="s">
        <v>186</v>
      </c>
      <c r="D137" s="232"/>
      <c r="E137" s="233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126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5">
      <c r="A138" s="229"/>
      <c r="B138" s="230"/>
      <c r="C138" s="262" t="s">
        <v>187</v>
      </c>
      <c r="D138" s="232"/>
      <c r="E138" s="233">
        <v>2.58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126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29"/>
      <c r="B139" s="230"/>
      <c r="C139" s="262" t="s">
        <v>188</v>
      </c>
      <c r="D139" s="232"/>
      <c r="E139" s="233">
        <v>4.9800000000000004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126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29"/>
      <c r="B140" s="230"/>
      <c r="C140" s="264" t="s">
        <v>146</v>
      </c>
      <c r="D140" s="234"/>
      <c r="E140" s="235">
        <v>7.56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126</v>
      </c>
      <c r="AH140" s="212">
        <v>1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5">
      <c r="A141" s="243">
        <v>21</v>
      </c>
      <c r="B141" s="244" t="s">
        <v>247</v>
      </c>
      <c r="C141" s="261" t="s">
        <v>248</v>
      </c>
      <c r="D141" s="245" t="s">
        <v>121</v>
      </c>
      <c r="E141" s="246">
        <v>15.13383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21</v>
      </c>
      <c r="M141" s="248">
        <f>G141*(1+L141/100)</f>
        <v>0</v>
      </c>
      <c r="N141" s="248">
        <v>0</v>
      </c>
      <c r="O141" s="248">
        <f>ROUND(E141*N141,2)</f>
        <v>0</v>
      </c>
      <c r="P141" s="248">
        <v>1.6</v>
      </c>
      <c r="Q141" s="248">
        <f>ROUND(E141*P141,2)</f>
        <v>24.21</v>
      </c>
      <c r="R141" s="248"/>
      <c r="S141" s="248" t="s">
        <v>122</v>
      </c>
      <c r="T141" s="249" t="s">
        <v>122</v>
      </c>
      <c r="U141" s="231">
        <v>4.29</v>
      </c>
      <c r="V141" s="231">
        <f>ROUND(E141*U141,2)</f>
        <v>64.92</v>
      </c>
      <c r="W141" s="231"/>
      <c r="X141" s="231" t="s">
        <v>123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124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0.399999999999999" outlineLevel="1" x14ac:dyDescent="0.25">
      <c r="A142" s="229"/>
      <c r="B142" s="230"/>
      <c r="C142" s="262" t="s">
        <v>133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126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29"/>
      <c r="B143" s="230"/>
      <c r="C143" s="262" t="s">
        <v>134</v>
      </c>
      <c r="D143" s="232"/>
      <c r="E143" s="233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126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0.399999999999999" outlineLevel="1" x14ac:dyDescent="0.25">
      <c r="A144" s="229"/>
      <c r="B144" s="230"/>
      <c r="C144" s="262" t="s">
        <v>249</v>
      </c>
      <c r="D144" s="232"/>
      <c r="E144" s="233">
        <v>9.9190000000000005</v>
      </c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126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5">
      <c r="A145" s="229"/>
      <c r="B145" s="230"/>
      <c r="C145" s="262" t="s">
        <v>250</v>
      </c>
      <c r="D145" s="232"/>
      <c r="E145" s="233">
        <v>0.21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126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29"/>
      <c r="B146" s="230"/>
      <c r="C146" s="262" t="s">
        <v>251</v>
      </c>
      <c r="D146" s="232"/>
      <c r="E146" s="233">
        <v>0.14399999999999999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126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29"/>
      <c r="B147" s="230"/>
      <c r="C147" s="262" t="s">
        <v>138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126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5">
      <c r="A148" s="229"/>
      <c r="B148" s="230"/>
      <c r="C148" s="262" t="s">
        <v>252</v>
      </c>
      <c r="D148" s="232"/>
      <c r="E148" s="233">
        <v>4.1665400000000004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126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29"/>
      <c r="B149" s="230"/>
      <c r="C149" s="262" t="s">
        <v>253</v>
      </c>
      <c r="D149" s="232"/>
      <c r="E149" s="233">
        <v>0.64415999999999995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126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29"/>
      <c r="B150" s="230"/>
      <c r="C150" s="262" t="s">
        <v>254</v>
      </c>
      <c r="D150" s="232"/>
      <c r="E150" s="233">
        <v>4.4880000000000003E-2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126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5">
      <c r="A151" s="229"/>
      <c r="B151" s="230"/>
      <c r="C151" s="262" t="s">
        <v>255</v>
      </c>
      <c r="D151" s="232"/>
      <c r="E151" s="233">
        <v>7.1999999999999995E-2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126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5">
      <c r="A152" s="229"/>
      <c r="B152" s="230"/>
      <c r="C152" s="262" t="s">
        <v>256</v>
      </c>
      <c r="D152" s="232"/>
      <c r="E152" s="233">
        <v>0.31463999999999998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126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29"/>
      <c r="B153" s="230"/>
      <c r="C153" s="262" t="s">
        <v>257</v>
      </c>
      <c r="D153" s="232"/>
      <c r="E153" s="233">
        <v>-0.79359999999999997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126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5">
      <c r="A154" s="229"/>
      <c r="B154" s="230"/>
      <c r="C154" s="262" t="s">
        <v>258</v>
      </c>
      <c r="D154" s="232"/>
      <c r="E154" s="233">
        <v>0.41221000000000002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126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29"/>
      <c r="B155" s="230"/>
      <c r="C155" s="264" t="s">
        <v>146</v>
      </c>
      <c r="D155" s="234"/>
      <c r="E155" s="235">
        <v>15.13383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126</v>
      </c>
      <c r="AH155" s="212">
        <v>1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0.399999999999999" outlineLevel="1" x14ac:dyDescent="0.25">
      <c r="A156" s="243">
        <v>22</v>
      </c>
      <c r="B156" s="244" t="s">
        <v>259</v>
      </c>
      <c r="C156" s="261" t="s">
        <v>260</v>
      </c>
      <c r="D156" s="245" t="s">
        <v>261</v>
      </c>
      <c r="E156" s="246">
        <v>7.56</v>
      </c>
      <c r="F156" s="247"/>
      <c r="G156" s="248">
        <f>ROUND(E156*F156,2)</f>
        <v>0</v>
      </c>
      <c r="H156" s="247"/>
      <c r="I156" s="248">
        <f>ROUND(E156*H156,2)</f>
        <v>0</v>
      </c>
      <c r="J156" s="247"/>
      <c r="K156" s="248">
        <f>ROUND(E156*J156,2)</f>
        <v>0</v>
      </c>
      <c r="L156" s="248">
        <v>21</v>
      </c>
      <c r="M156" s="248">
        <f>G156*(1+L156/100)</f>
        <v>0</v>
      </c>
      <c r="N156" s="248">
        <v>0</v>
      </c>
      <c r="O156" s="248">
        <f>ROUND(E156*N156,2)</f>
        <v>0</v>
      </c>
      <c r="P156" s="248">
        <v>0.06</v>
      </c>
      <c r="Q156" s="248">
        <f>ROUND(E156*P156,2)</f>
        <v>0.45</v>
      </c>
      <c r="R156" s="248"/>
      <c r="S156" s="248" t="s">
        <v>177</v>
      </c>
      <c r="T156" s="249" t="s">
        <v>169</v>
      </c>
      <c r="U156" s="231">
        <v>0</v>
      </c>
      <c r="V156" s="231">
        <f>ROUND(E156*U156,2)</f>
        <v>0</v>
      </c>
      <c r="W156" s="231"/>
      <c r="X156" s="231" t="s">
        <v>123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124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5">
      <c r="A157" s="229"/>
      <c r="B157" s="230"/>
      <c r="C157" s="262" t="s">
        <v>262</v>
      </c>
      <c r="D157" s="232"/>
      <c r="E157" s="233">
        <v>7.56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126</v>
      </c>
      <c r="AH157" s="212">
        <v>5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ht="30.6" outlineLevel="1" x14ac:dyDescent="0.25">
      <c r="A158" s="243">
        <v>23</v>
      </c>
      <c r="B158" s="244" t="s">
        <v>263</v>
      </c>
      <c r="C158" s="261" t="s">
        <v>264</v>
      </c>
      <c r="D158" s="245" t="s">
        <v>261</v>
      </c>
      <c r="E158" s="246">
        <v>378.34573999999998</v>
      </c>
      <c r="F158" s="247"/>
      <c r="G158" s="248">
        <f>ROUND(E158*F158,2)</f>
        <v>0</v>
      </c>
      <c r="H158" s="247"/>
      <c r="I158" s="248">
        <f>ROUND(E158*H158,2)</f>
        <v>0</v>
      </c>
      <c r="J158" s="247"/>
      <c r="K158" s="248">
        <f>ROUND(E158*J158,2)</f>
        <v>0</v>
      </c>
      <c r="L158" s="248">
        <v>21</v>
      </c>
      <c r="M158" s="248">
        <f>G158*(1+L158/100)</f>
        <v>0</v>
      </c>
      <c r="N158" s="248">
        <v>0</v>
      </c>
      <c r="O158" s="248">
        <f>ROUND(E158*N158,2)</f>
        <v>0</v>
      </c>
      <c r="P158" s="248">
        <v>0</v>
      </c>
      <c r="Q158" s="248">
        <f>ROUND(E158*P158,2)</f>
        <v>0</v>
      </c>
      <c r="R158" s="248"/>
      <c r="S158" s="248" t="s">
        <v>177</v>
      </c>
      <c r="T158" s="249" t="s">
        <v>169</v>
      </c>
      <c r="U158" s="231">
        <v>0</v>
      </c>
      <c r="V158" s="231">
        <f>ROUND(E158*U158,2)</f>
        <v>0</v>
      </c>
      <c r="W158" s="231"/>
      <c r="X158" s="231" t="s">
        <v>123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124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0.399999999999999" outlineLevel="1" x14ac:dyDescent="0.25">
      <c r="A159" s="229"/>
      <c r="B159" s="230"/>
      <c r="C159" s="262" t="s">
        <v>133</v>
      </c>
      <c r="D159" s="232"/>
      <c r="E159" s="233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126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29"/>
      <c r="B160" s="230"/>
      <c r="C160" s="262" t="s">
        <v>134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126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5">
      <c r="A161" s="229"/>
      <c r="B161" s="230"/>
      <c r="C161" s="262" t="s">
        <v>135</v>
      </c>
      <c r="D161" s="232"/>
      <c r="E161" s="233">
        <v>247.97499999999999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126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29"/>
      <c r="B162" s="230"/>
      <c r="C162" s="262" t="s">
        <v>136</v>
      </c>
      <c r="D162" s="232"/>
      <c r="E162" s="233">
        <v>5.25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126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5">
      <c r="A163" s="229"/>
      <c r="B163" s="230"/>
      <c r="C163" s="262" t="s">
        <v>137</v>
      </c>
      <c r="D163" s="232"/>
      <c r="E163" s="233">
        <v>3.6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126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29"/>
      <c r="B164" s="230"/>
      <c r="C164" s="262" t="s">
        <v>138</v>
      </c>
      <c r="D164" s="232"/>
      <c r="E164" s="233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126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29"/>
      <c r="B165" s="230"/>
      <c r="C165" s="262" t="s">
        <v>139</v>
      </c>
      <c r="D165" s="232"/>
      <c r="E165" s="233">
        <v>104.1636</v>
      </c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126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5">
      <c r="A166" s="229"/>
      <c r="B166" s="230"/>
      <c r="C166" s="262" t="s">
        <v>140</v>
      </c>
      <c r="D166" s="232"/>
      <c r="E166" s="233">
        <v>16.103999999999999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126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5">
      <c r="A167" s="229"/>
      <c r="B167" s="230"/>
      <c r="C167" s="262" t="s">
        <v>141</v>
      </c>
      <c r="D167" s="232"/>
      <c r="E167" s="233">
        <v>1.1220000000000001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126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5">
      <c r="A168" s="229"/>
      <c r="B168" s="230"/>
      <c r="C168" s="262" t="s">
        <v>142</v>
      </c>
      <c r="D168" s="232"/>
      <c r="E168" s="233">
        <v>1.8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126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5">
      <c r="A169" s="229"/>
      <c r="B169" s="230"/>
      <c r="C169" s="262" t="s">
        <v>143</v>
      </c>
      <c r="D169" s="232"/>
      <c r="E169" s="233">
        <v>7.8659999999999997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126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5">
      <c r="A170" s="229"/>
      <c r="B170" s="230"/>
      <c r="C170" s="262" t="s">
        <v>144</v>
      </c>
      <c r="D170" s="232"/>
      <c r="E170" s="233">
        <v>-19.84</v>
      </c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126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5">
      <c r="A171" s="229"/>
      <c r="B171" s="230"/>
      <c r="C171" s="262" t="s">
        <v>145</v>
      </c>
      <c r="D171" s="232"/>
      <c r="E171" s="233">
        <v>10.30514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126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5">
      <c r="A172" s="229"/>
      <c r="B172" s="230"/>
      <c r="C172" s="264" t="s">
        <v>146</v>
      </c>
      <c r="D172" s="234"/>
      <c r="E172" s="235">
        <v>378.34573999999998</v>
      </c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126</v>
      </c>
      <c r="AH172" s="212">
        <v>1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x14ac:dyDescent="0.25">
      <c r="A173" s="237" t="s">
        <v>117</v>
      </c>
      <c r="B173" s="238" t="s">
        <v>81</v>
      </c>
      <c r="C173" s="260" t="s">
        <v>82</v>
      </c>
      <c r="D173" s="239"/>
      <c r="E173" s="240"/>
      <c r="F173" s="241"/>
      <c r="G173" s="241">
        <f>SUMIF(AG174:AG177,"&lt;&gt;NOR",G174:G177)</f>
        <v>0</v>
      </c>
      <c r="H173" s="241"/>
      <c r="I173" s="241">
        <f>SUM(I174:I177)</f>
        <v>0</v>
      </c>
      <c r="J173" s="241"/>
      <c r="K173" s="241">
        <f>SUM(K174:K177)</f>
        <v>0</v>
      </c>
      <c r="L173" s="241"/>
      <c r="M173" s="241">
        <f>SUM(M174:M177)</f>
        <v>0</v>
      </c>
      <c r="N173" s="241"/>
      <c r="O173" s="241">
        <f>SUM(O174:O177)</f>
        <v>0</v>
      </c>
      <c r="P173" s="241"/>
      <c r="Q173" s="241">
        <f>SUM(Q174:Q177)</f>
        <v>0</v>
      </c>
      <c r="R173" s="241"/>
      <c r="S173" s="241"/>
      <c r="T173" s="242"/>
      <c r="U173" s="236"/>
      <c r="V173" s="236">
        <f>SUM(V174:V177)</f>
        <v>104.56</v>
      </c>
      <c r="W173" s="236"/>
      <c r="X173" s="236"/>
      <c r="AG173" t="s">
        <v>118</v>
      </c>
    </row>
    <row r="174" spans="1:60" outlineLevel="1" x14ac:dyDescent="0.25">
      <c r="A174" s="243">
        <v>24</v>
      </c>
      <c r="B174" s="244" t="s">
        <v>265</v>
      </c>
      <c r="C174" s="261" t="s">
        <v>266</v>
      </c>
      <c r="D174" s="245" t="s">
        <v>152</v>
      </c>
      <c r="E174" s="246">
        <v>111.41476</v>
      </c>
      <c r="F174" s="247"/>
      <c r="G174" s="248">
        <f>ROUND(E174*F174,2)</f>
        <v>0</v>
      </c>
      <c r="H174" s="247"/>
      <c r="I174" s="248">
        <f>ROUND(E174*H174,2)</f>
        <v>0</v>
      </c>
      <c r="J174" s="247"/>
      <c r="K174" s="248">
        <f>ROUND(E174*J174,2)</f>
        <v>0</v>
      </c>
      <c r="L174" s="248">
        <v>21</v>
      </c>
      <c r="M174" s="248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48"/>
      <c r="S174" s="248" t="s">
        <v>122</v>
      </c>
      <c r="T174" s="249" t="s">
        <v>122</v>
      </c>
      <c r="U174" s="231">
        <v>0.9385</v>
      </c>
      <c r="V174" s="231">
        <f>ROUND(E174*U174,2)</f>
        <v>104.56</v>
      </c>
      <c r="W174" s="231"/>
      <c r="X174" s="231" t="s">
        <v>267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268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29"/>
      <c r="B175" s="230"/>
      <c r="C175" s="262" t="s">
        <v>269</v>
      </c>
      <c r="D175" s="232"/>
      <c r="E175" s="233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126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29"/>
      <c r="B176" s="230"/>
      <c r="C176" s="262" t="s">
        <v>270</v>
      </c>
      <c r="D176" s="232"/>
      <c r="E176" s="233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126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29"/>
      <c r="B177" s="230"/>
      <c r="C177" s="262" t="s">
        <v>271</v>
      </c>
      <c r="D177" s="232"/>
      <c r="E177" s="233">
        <v>111.41476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126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x14ac:dyDescent="0.25">
      <c r="A178" s="237" t="s">
        <v>117</v>
      </c>
      <c r="B178" s="238" t="s">
        <v>83</v>
      </c>
      <c r="C178" s="260" t="s">
        <v>84</v>
      </c>
      <c r="D178" s="239"/>
      <c r="E178" s="240"/>
      <c r="F178" s="241"/>
      <c r="G178" s="241">
        <f>SUMIF(AG179:AG201,"&lt;&gt;NOR",G179:G201)</f>
        <v>0</v>
      </c>
      <c r="H178" s="241"/>
      <c r="I178" s="241">
        <f>SUM(I179:I201)</f>
        <v>0</v>
      </c>
      <c r="J178" s="241"/>
      <c r="K178" s="241">
        <f>SUM(K179:K201)</f>
        <v>0</v>
      </c>
      <c r="L178" s="241"/>
      <c r="M178" s="241">
        <f>SUM(M179:M201)</f>
        <v>0</v>
      </c>
      <c r="N178" s="241"/>
      <c r="O178" s="241">
        <f>SUM(O179:O201)</f>
        <v>7.0000000000000007E-2</v>
      </c>
      <c r="P178" s="241"/>
      <c r="Q178" s="241">
        <f>SUM(Q179:Q201)</f>
        <v>0</v>
      </c>
      <c r="R178" s="241"/>
      <c r="S178" s="241"/>
      <c r="T178" s="242"/>
      <c r="U178" s="236"/>
      <c r="V178" s="236">
        <f>SUM(V179:V201)</f>
        <v>323.93000000000006</v>
      </c>
      <c r="W178" s="236"/>
      <c r="X178" s="236"/>
      <c r="AG178" t="s">
        <v>118</v>
      </c>
    </row>
    <row r="179" spans="1:60" outlineLevel="1" x14ac:dyDescent="0.25">
      <c r="A179" s="243">
        <v>25</v>
      </c>
      <c r="B179" s="244" t="s">
        <v>272</v>
      </c>
      <c r="C179" s="261" t="s">
        <v>273</v>
      </c>
      <c r="D179" s="245" t="s">
        <v>176</v>
      </c>
      <c r="E179" s="246">
        <v>1194.4251899999999</v>
      </c>
      <c r="F179" s="247"/>
      <c r="G179" s="248">
        <f>ROUND(E179*F179,2)</f>
        <v>0</v>
      </c>
      <c r="H179" s="247"/>
      <c r="I179" s="248">
        <f>ROUND(E179*H179,2)</f>
        <v>0</v>
      </c>
      <c r="J179" s="247"/>
      <c r="K179" s="248">
        <f>ROUND(E179*J179,2)</f>
        <v>0</v>
      </c>
      <c r="L179" s="248">
        <v>21</v>
      </c>
      <c r="M179" s="248">
        <f>G179*(1+L179/100)</f>
        <v>0</v>
      </c>
      <c r="N179" s="248">
        <v>6.0000000000000002E-5</v>
      </c>
      <c r="O179" s="248">
        <f>ROUND(E179*N179,2)</f>
        <v>7.0000000000000007E-2</v>
      </c>
      <c r="P179" s="248">
        <v>0</v>
      </c>
      <c r="Q179" s="248">
        <f>ROUND(E179*P179,2)</f>
        <v>0</v>
      </c>
      <c r="R179" s="248"/>
      <c r="S179" s="248" t="s">
        <v>122</v>
      </c>
      <c r="T179" s="249" t="s">
        <v>122</v>
      </c>
      <c r="U179" s="231">
        <v>0.221</v>
      </c>
      <c r="V179" s="231">
        <f>ROUND(E179*U179,2)</f>
        <v>263.97000000000003</v>
      </c>
      <c r="W179" s="231"/>
      <c r="X179" s="231" t="s">
        <v>123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124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0.399999999999999" outlineLevel="1" x14ac:dyDescent="0.25">
      <c r="A180" s="229"/>
      <c r="B180" s="230"/>
      <c r="C180" s="262" t="s">
        <v>274</v>
      </c>
      <c r="D180" s="232"/>
      <c r="E180" s="233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126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20.399999999999999" outlineLevel="1" x14ac:dyDescent="0.25">
      <c r="A181" s="229"/>
      <c r="B181" s="230"/>
      <c r="C181" s="262" t="s">
        <v>275</v>
      </c>
      <c r="D181" s="232"/>
      <c r="E181" s="233">
        <v>138.58235999999999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126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29"/>
      <c r="B182" s="230"/>
      <c r="C182" s="262" t="s">
        <v>276</v>
      </c>
      <c r="D182" s="232"/>
      <c r="E182" s="233">
        <v>121.23783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126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5">
      <c r="A183" s="229"/>
      <c r="B183" s="230"/>
      <c r="C183" s="262" t="s">
        <v>277</v>
      </c>
      <c r="D183" s="232"/>
      <c r="E183" s="233">
        <v>93.895200000000003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126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29"/>
      <c r="B184" s="230"/>
      <c r="C184" s="262" t="s">
        <v>278</v>
      </c>
      <c r="D184" s="232"/>
      <c r="E184" s="233">
        <v>12.1716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126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5">
      <c r="A185" s="229"/>
      <c r="B185" s="230"/>
      <c r="C185" s="262" t="s">
        <v>279</v>
      </c>
      <c r="D185" s="232"/>
      <c r="E185" s="233">
        <v>20.865600000000001</v>
      </c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126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29"/>
      <c r="B186" s="230"/>
      <c r="C186" s="262" t="s">
        <v>280</v>
      </c>
      <c r="D186" s="232"/>
      <c r="E186" s="233">
        <v>24.3432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126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29"/>
      <c r="B187" s="230"/>
      <c r="C187" s="262" t="s">
        <v>281</v>
      </c>
      <c r="D187" s="232"/>
      <c r="E187" s="233">
        <v>163.44720000000001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126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0.399999999999999" outlineLevel="1" x14ac:dyDescent="0.25">
      <c r="A188" s="229"/>
      <c r="B188" s="230"/>
      <c r="C188" s="262" t="s">
        <v>282</v>
      </c>
      <c r="D188" s="232"/>
      <c r="E188" s="233">
        <v>282.55500000000001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126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5">
      <c r="A189" s="229"/>
      <c r="B189" s="230"/>
      <c r="C189" s="262" t="s">
        <v>283</v>
      </c>
      <c r="D189" s="232"/>
      <c r="E189" s="233">
        <v>139.10400000000001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126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29"/>
      <c r="B190" s="230"/>
      <c r="C190" s="262" t="s">
        <v>284</v>
      </c>
      <c r="D190" s="232"/>
      <c r="E190" s="233">
        <v>20.865600000000001</v>
      </c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126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5">
      <c r="A191" s="229"/>
      <c r="B191" s="230"/>
      <c r="C191" s="262" t="s">
        <v>285</v>
      </c>
      <c r="D191" s="232"/>
      <c r="E191" s="233">
        <v>156.49199999999999</v>
      </c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126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5">
      <c r="A192" s="229"/>
      <c r="B192" s="230"/>
      <c r="C192" s="262" t="s">
        <v>286</v>
      </c>
      <c r="D192" s="232"/>
      <c r="E192" s="233">
        <v>20.865600000000001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126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29"/>
      <c r="B193" s="230"/>
      <c r="C193" s="264" t="s">
        <v>146</v>
      </c>
      <c r="D193" s="234"/>
      <c r="E193" s="235">
        <v>1194.4251899999999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126</v>
      </c>
      <c r="AH193" s="212">
        <v>1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5">
      <c r="A194" s="243">
        <v>26</v>
      </c>
      <c r="B194" s="244" t="s">
        <v>287</v>
      </c>
      <c r="C194" s="261" t="s">
        <v>288</v>
      </c>
      <c r="D194" s="245" t="s">
        <v>176</v>
      </c>
      <c r="E194" s="246">
        <v>1194.4251899999999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21</v>
      </c>
      <c r="M194" s="248">
        <f>G194*(1+L194/100)</f>
        <v>0</v>
      </c>
      <c r="N194" s="248">
        <v>0</v>
      </c>
      <c r="O194" s="248">
        <f>ROUND(E194*N194,2)</f>
        <v>0</v>
      </c>
      <c r="P194" s="248">
        <v>0</v>
      </c>
      <c r="Q194" s="248">
        <f>ROUND(E194*P194,2)</f>
        <v>0</v>
      </c>
      <c r="R194" s="248"/>
      <c r="S194" s="248" t="s">
        <v>177</v>
      </c>
      <c r="T194" s="249" t="s">
        <v>169</v>
      </c>
      <c r="U194" s="231">
        <v>0.05</v>
      </c>
      <c r="V194" s="231">
        <f>ROUND(E194*U194,2)</f>
        <v>59.72</v>
      </c>
      <c r="W194" s="231"/>
      <c r="X194" s="231" t="s">
        <v>123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124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5">
      <c r="A195" s="229"/>
      <c r="B195" s="230"/>
      <c r="C195" s="263" t="s">
        <v>289</v>
      </c>
      <c r="D195" s="250"/>
      <c r="E195" s="250"/>
      <c r="F195" s="250"/>
      <c r="G195" s="250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132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5">
      <c r="A196" s="229"/>
      <c r="B196" s="230"/>
      <c r="C196" s="262" t="s">
        <v>290</v>
      </c>
      <c r="D196" s="232"/>
      <c r="E196" s="233">
        <v>1194.4251899999999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126</v>
      </c>
      <c r="AH196" s="212">
        <v>5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0.399999999999999" outlineLevel="1" x14ac:dyDescent="0.25">
      <c r="A197" s="251">
        <v>27</v>
      </c>
      <c r="B197" s="252" t="s">
        <v>291</v>
      </c>
      <c r="C197" s="265" t="s">
        <v>292</v>
      </c>
      <c r="D197" s="253" t="s">
        <v>211</v>
      </c>
      <c r="E197" s="254">
        <v>1</v>
      </c>
      <c r="F197" s="255"/>
      <c r="G197" s="256">
        <f>ROUND(E197*F197,2)</f>
        <v>0</v>
      </c>
      <c r="H197" s="255"/>
      <c r="I197" s="256">
        <f>ROUND(E197*H197,2)</f>
        <v>0</v>
      </c>
      <c r="J197" s="255"/>
      <c r="K197" s="256">
        <f>ROUND(E197*J197,2)</f>
        <v>0</v>
      </c>
      <c r="L197" s="256">
        <v>21</v>
      </c>
      <c r="M197" s="256">
        <f>G197*(1+L197/100)</f>
        <v>0</v>
      </c>
      <c r="N197" s="256">
        <v>0</v>
      </c>
      <c r="O197" s="256">
        <f>ROUND(E197*N197,2)</f>
        <v>0</v>
      </c>
      <c r="P197" s="256">
        <v>0</v>
      </c>
      <c r="Q197" s="256">
        <f>ROUND(E197*P197,2)</f>
        <v>0</v>
      </c>
      <c r="R197" s="256"/>
      <c r="S197" s="256" t="s">
        <v>177</v>
      </c>
      <c r="T197" s="257" t="s">
        <v>169</v>
      </c>
      <c r="U197" s="231">
        <v>0</v>
      </c>
      <c r="V197" s="231">
        <f>ROUND(E197*U197,2)</f>
        <v>0</v>
      </c>
      <c r="W197" s="231"/>
      <c r="X197" s="231" t="s">
        <v>123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124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43">
        <v>28</v>
      </c>
      <c r="B198" s="244" t="s">
        <v>293</v>
      </c>
      <c r="C198" s="261" t="s">
        <v>294</v>
      </c>
      <c r="D198" s="245" t="s">
        <v>152</v>
      </c>
      <c r="E198" s="246">
        <v>7.1669999999999998E-2</v>
      </c>
      <c r="F198" s="247"/>
      <c r="G198" s="248">
        <f>ROUND(E198*F198,2)</f>
        <v>0</v>
      </c>
      <c r="H198" s="247"/>
      <c r="I198" s="248">
        <f>ROUND(E198*H198,2)</f>
        <v>0</v>
      </c>
      <c r="J198" s="247"/>
      <c r="K198" s="248">
        <f>ROUND(E198*J198,2)</f>
        <v>0</v>
      </c>
      <c r="L198" s="248">
        <v>21</v>
      </c>
      <c r="M198" s="248">
        <f>G198*(1+L198/100)</f>
        <v>0</v>
      </c>
      <c r="N198" s="248">
        <v>0</v>
      </c>
      <c r="O198" s="248">
        <f>ROUND(E198*N198,2)</f>
        <v>0</v>
      </c>
      <c r="P198" s="248">
        <v>0</v>
      </c>
      <c r="Q198" s="248">
        <f>ROUND(E198*P198,2)</f>
        <v>0</v>
      </c>
      <c r="R198" s="248"/>
      <c r="S198" s="248" t="s">
        <v>122</v>
      </c>
      <c r="T198" s="249" t="s">
        <v>122</v>
      </c>
      <c r="U198" s="231">
        <v>3.327</v>
      </c>
      <c r="V198" s="231">
        <f>ROUND(E198*U198,2)</f>
        <v>0.24</v>
      </c>
      <c r="W198" s="231"/>
      <c r="X198" s="231" t="s">
        <v>267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268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5">
      <c r="A199" s="229"/>
      <c r="B199" s="230"/>
      <c r="C199" s="262" t="s">
        <v>269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126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5">
      <c r="A200" s="229"/>
      <c r="B200" s="230"/>
      <c r="C200" s="262" t="s">
        <v>295</v>
      </c>
      <c r="D200" s="232"/>
      <c r="E200" s="233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126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5">
      <c r="A201" s="229"/>
      <c r="B201" s="230"/>
      <c r="C201" s="262" t="s">
        <v>296</v>
      </c>
      <c r="D201" s="232"/>
      <c r="E201" s="233">
        <v>7.1669999999999998E-2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126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x14ac:dyDescent="0.25">
      <c r="A202" s="237" t="s">
        <v>117</v>
      </c>
      <c r="B202" s="238" t="s">
        <v>85</v>
      </c>
      <c r="C202" s="260" t="s">
        <v>86</v>
      </c>
      <c r="D202" s="239"/>
      <c r="E202" s="240"/>
      <c r="F202" s="241"/>
      <c r="G202" s="241">
        <f>SUMIF(AG203:AG224,"&lt;&gt;NOR",G203:G224)</f>
        <v>0</v>
      </c>
      <c r="H202" s="241"/>
      <c r="I202" s="241">
        <f>SUM(I203:I224)</f>
        <v>0</v>
      </c>
      <c r="J202" s="241"/>
      <c r="K202" s="241">
        <f>SUM(K203:K224)</f>
        <v>0</v>
      </c>
      <c r="L202" s="241"/>
      <c r="M202" s="241">
        <f>SUM(M203:M224)</f>
        <v>0</v>
      </c>
      <c r="N202" s="241"/>
      <c r="O202" s="241">
        <f>SUM(O203:O224)</f>
        <v>7.0000000000000007E-2</v>
      </c>
      <c r="P202" s="241"/>
      <c r="Q202" s="241">
        <f>SUM(Q203:Q224)</f>
        <v>0</v>
      </c>
      <c r="R202" s="241"/>
      <c r="S202" s="241"/>
      <c r="T202" s="242"/>
      <c r="U202" s="236"/>
      <c r="V202" s="236">
        <f>SUM(V203:V224)</f>
        <v>97.83</v>
      </c>
      <c r="W202" s="236"/>
      <c r="X202" s="236"/>
      <c r="AG202" t="s">
        <v>118</v>
      </c>
    </row>
    <row r="203" spans="1:60" ht="20.399999999999999" outlineLevel="1" x14ac:dyDescent="0.25">
      <c r="A203" s="243">
        <v>29</v>
      </c>
      <c r="B203" s="244" t="s">
        <v>297</v>
      </c>
      <c r="C203" s="261" t="s">
        <v>298</v>
      </c>
      <c r="D203" s="245" t="s">
        <v>130</v>
      </c>
      <c r="E203" s="246">
        <v>62.846519999999998</v>
      </c>
      <c r="F203" s="247"/>
      <c r="G203" s="248">
        <f>ROUND(E203*F203,2)</f>
        <v>0</v>
      </c>
      <c r="H203" s="247"/>
      <c r="I203" s="248">
        <f>ROUND(E203*H203,2)</f>
        <v>0</v>
      </c>
      <c r="J203" s="247"/>
      <c r="K203" s="248">
        <f>ROUND(E203*J203,2)</f>
        <v>0</v>
      </c>
      <c r="L203" s="248">
        <v>21</v>
      </c>
      <c r="M203" s="248">
        <f>G203*(1+L203/100)</f>
        <v>0</v>
      </c>
      <c r="N203" s="248">
        <v>2.7999999999999998E-4</v>
      </c>
      <c r="O203" s="248">
        <f>ROUND(E203*N203,2)</f>
        <v>0.02</v>
      </c>
      <c r="P203" s="248">
        <v>0</v>
      </c>
      <c r="Q203" s="248">
        <f>ROUND(E203*P203,2)</f>
        <v>0</v>
      </c>
      <c r="R203" s="248"/>
      <c r="S203" s="248" t="s">
        <v>122</v>
      </c>
      <c r="T203" s="249" t="s">
        <v>122</v>
      </c>
      <c r="U203" s="231">
        <v>0.1</v>
      </c>
      <c r="V203" s="231">
        <f>ROUND(E203*U203,2)</f>
        <v>6.28</v>
      </c>
      <c r="W203" s="231"/>
      <c r="X203" s="231" t="s">
        <v>123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124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20.399999999999999" outlineLevel="1" x14ac:dyDescent="0.25">
      <c r="A204" s="229"/>
      <c r="B204" s="230"/>
      <c r="C204" s="262" t="s">
        <v>274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126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0.399999999999999" outlineLevel="1" x14ac:dyDescent="0.25">
      <c r="A205" s="229"/>
      <c r="B205" s="230"/>
      <c r="C205" s="262" t="s">
        <v>299</v>
      </c>
      <c r="D205" s="232"/>
      <c r="E205" s="233">
        <v>7.4120999999999997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126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29"/>
      <c r="B206" s="230"/>
      <c r="C206" s="262" t="s">
        <v>300</v>
      </c>
      <c r="D206" s="232"/>
      <c r="E206" s="233">
        <v>5.4469200000000004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126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5">
      <c r="A207" s="229"/>
      <c r="B207" s="230"/>
      <c r="C207" s="262" t="s">
        <v>301</v>
      </c>
      <c r="D207" s="232"/>
      <c r="E207" s="233">
        <v>5.0220000000000002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126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29"/>
      <c r="B208" s="230"/>
      <c r="C208" s="262" t="s">
        <v>302</v>
      </c>
      <c r="D208" s="232"/>
      <c r="E208" s="233">
        <v>0.65100000000000002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126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5">
      <c r="A209" s="229"/>
      <c r="B209" s="230"/>
      <c r="C209" s="262" t="s">
        <v>303</v>
      </c>
      <c r="D209" s="232"/>
      <c r="E209" s="233">
        <v>1.1160000000000001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126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29"/>
      <c r="B210" s="230"/>
      <c r="C210" s="262" t="s">
        <v>304</v>
      </c>
      <c r="D210" s="232"/>
      <c r="E210" s="233">
        <v>1.302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126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5">
      <c r="A211" s="229"/>
      <c r="B211" s="230"/>
      <c r="C211" s="262" t="s">
        <v>305</v>
      </c>
      <c r="D211" s="232"/>
      <c r="E211" s="233">
        <v>8.7420000000000009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126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0.399999999999999" outlineLevel="1" x14ac:dyDescent="0.25">
      <c r="A212" s="229"/>
      <c r="B212" s="230"/>
      <c r="C212" s="262" t="s">
        <v>306</v>
      </c>
      <c r="D212" s="232"/>
      <c r="E212" s="233">
        <v>15.112500000000001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126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5">
      <c r="A213" s="229"/>
      <c r="B213" s="230"/>
      <c r="C213" s="262" t="s">
        <v>307</v>
      </c>
      <c r="D213" s="232"/>
      <c r="E213" s="233">
        <v>7.44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126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29"/>
      <c r="B214" s="230"/>
      <c r="C214" s="262" t="s">
        <v>308</v>
      </c>
      <c r="D214" s="232"/>
      <c r="E214" s="233">
        <v>1.1160000000000001</v>
      </c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126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5">
      <c r="A215" s="229"/>
      <c r="B215" s="230"/>
      <c r="C215" s="262" t="s">
        <v>309</v>
      </c>
      <c r="D215" s="232"/>
      <c r="E215" s="233">
        <v>8.3699999999999992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126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5">
      <c r="A216" s="229"/>
      <c r="B216" s="230"/>
      <c r="C216" s="262" t="s">
        <v>310</v>
      </c>
      <c r="D216" s="232"/>
      <c r="E216" s="233">
        <v>1.1160000000000001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126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5">
      <c r="A217" s="229"/>
      <c r="B217" s="230"/>
      <c r="C217" s="264" t="s">
        <v>146</v>
      </c>
      <c r="D217" s="234"/>
      <c r="E217" s="235">
        <v>62.846519999999998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126</v>
      </c>
      <c r="AH217" s="212">
        <v>1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5">
      <c r="A218" s="243">
        <v>30</v>
      </c>
      <c r="B218" s="244" t="s">
        <v>311</v>
      </c>
      <c r="C218" s="261" t="s">
        <v>312</v>
      </c>
      <c r="D218" s="245" t="s">
        <v>130</v>
      </c>
      <c r="E218" s="246">
        <v>62.846519999999998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21</v>
      </c>
      <c r="M218" s="248">
        <f>G218*(1+L218/100)</f>
        <v>0</v>
      </c>
      <c r="N218" s="248">
        <v>4.2000000000000002E-4</v>
      </c>
      <c r="O218" s="248">
        <f>ROUND(E218*N218,2)</f>
        <v>0.03</v>
      </c>
      <c r="P218" s="248">
        <v>0</v>
      </c>
      <c r="Q218" s="248">
        <f>ROUND(E218*P218,2)</f>
        <v>0</v>
      </c>
      <c r="R218" s="248"/>
      <c r="S218" s="248" t="s">
        <v>122</v>
      </c>
      <c r="T218" s="249" t="s">
        <v>122</v>
      </c>
      <c r="U218" s="231">
        <v>0.28999999999999998</v>
      </c>
      <c r="V218" s="231">
        <f>ROUND(E218*U218,2)</f>
        <v>18.23</v>
      </c>
      <c r="W218" s="231"/>
      <c r="X218" s="231" t="s">
        <v>123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124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5">
      <c r="A219" s="229"/>
      <c r="B219" s="230"/>
      <c r="C219" s="262" t="s">
        <v>313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126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5">
      <c r="A220" s="229"/>
      <c r="B220" s="230"/>
      <c r="C220" s="262" t="s">
        <v>314</v>
      </c>
      <c r="D220" s="232"/>
      <c r="E220" s="233">
        <v>62.846519999999998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126</v>
      </c>
      <c r="AH220" s="212">
        <v>5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5">
      <c r="A221" s="243">
        <v>31</v>
      </c>
      <c r="B221" s="244" t="s">
        <v>315</v>
      </c>
      <c r="C221" s="261" t="s">
        <v>316</v>
      </c>
      <c r="D221" s="245" t="s">
        <v>130</v>
      </c>
      <c r="E221" s="246">
        <v>385.90573999999998</v>
      </c>
      <c r="F221" s="247"/>
      <c r="G221" s="248">
        <f>ROUND(E221*F221,2)</f>
        <v>0</v>
      </c>
      <c r="H221" s="247"/>
      <c r="I221" s="248">
        <f>ROUND(E221*H221,2)</f>
        <v>0</v>
      </c>
      <c r="J221" s="247"/>
      <c r="K221" s="248">
        <f>ROUND(E221*J221,2)</f>
        <v>0</v>
      </c>
      <c r="L221" s="248">
        <v>21</v>
      </c>
      <c r="M221" s="248">
        <f>G221*(1+L221/100)</f>
        <v>0</v>
      </c>
      <c r="N221" s="248">
        <v>4.0000000000000003E-5</v>
      </c>
      <c r="O221" s="248">
        <f>ROUND(E221*N221,2)</f>
        <v>0.02</v>
      </c>
      <c r="P221" s="248">
        <v>0</v>
      </c>
      <c r="Q221" s="248">
        <f>ROUND(E221*P221,2)</f>
        <v>0</v>
      </c>
      <c r="R221" s="248"/>
      <c r="S221" s="248" t="s">
        <v>122</v>
      </c>
      <c r="T221" s="249" t="s">
        <v>169</v>
      </c>
      <c r="U221" s="231">
        <v>0.19</v>
      </c>
      <c r="V221" s="231">
        <f>ROUND(E221*U221,2)</f>
        <v>73.319999999999993</v>
      </c>
      <c r="W221" s="231"/>
      <c r="X221" s="231" t="s">
        <v>123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124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5">
      <c r="A222" s="229"/>
      <c r="B222" s="230"/>
      <c r="C222" s="262" t="s">
        <v>317</v>
      </c>
      <c r="D222" s="232"/>
      <c r="E222" s="233">
        <v>378.34573999999998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126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5">
      <c r="A223" s="229"/>
      <c r="B223" s="230"/>
      <c r="C223" s="262" t="s">
        <v>166</v>
      </c>
      <c r="D223" s="232"/>
      <c r="E223" s="233">
        <v>7.56</v>
      </c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126</v>
      </c>
      <c r="AH223" s="212">
        <v>5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5">
      <c r="A224" s="229"/>
      <c r="B224" s="230"/>
      <c r="C224" s="264" t="s">
        <v>146</v>
      </c>
      <c r="D224" s="234"/>
      <c r="E224" s="235">
        <v>385.90573999999998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126</v>
      </c>
      <c r="AH224" s="212">
        <v>1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x14ac:dyDescent="0.25">
      <c r="A225" s="237" t="s">
        <v>117</v>
      </c>
      <c r="B225" s="238" t="s">
        <v>87</v>
      </c>
      <c r="C225" s="260" t="s">
        <v>88</v>
      </c>
      <c r="D225" s="239"/>
      <c r="E225" s="240"/>
      <c r="F225" s="241"/>
      <c r="G225" s="241">
        <f>SUMIF(AG226:AG253,"&lt;&gt;NOR",G226:G253)</f>
        <v>0</v>
      </c>
      <c r="H225" s="241"/>
      <c r="I225" s="241">
        <f>SUM(I226:I253)</f>
        <v>0</v>
      </c>
      <c r="J225" s="241"/>
      <c r="K225" s="241">
        <f>SUM(K226:K253)</f>
        <v>0</v>
      </c>
      <c r="L225" s="241"/>
      <c r="M225" s="241">
        <f>SUM(M226:M253)</f>
        <v>0</v>
      </c>
      <c r="N225" s="241"/>
      <c r="O225" s="241">
        <f>SUM(O226:O253)</f>
        <v>0</v>
      </c>
      <c r="P225" s="241"/>
      <c r="Q225" s="241">
        <f>SUM(Q226:Q253)</f>
        <v>0</v>
      </c>
      <c r="R225" s="241"/>
      <c r="S225" s="241"/>
      <c r="T225" s="242"/>
      <c r="U225" s="236"/>
      <c r="V225" s="236">
        <f>SUM(V226:V253)</f>
        <v>69.760000000000005</v>
      </c>
      <c r="W225" s="236"/>
      <c r="X225" s="236"/>
      <c r="AG225" t="s">
        <v>118</v>
      </c>
    </row>
    <row r="226" spans="1:60" outlineLevel="1" x14ac:dyDescent="0.25">
      <c r="A226" s="243">
        <v>32</v>
      </c>
      <c r="B226" s="244" t="s">
        <v>318</v>
      </c>
      <c r="C226" s="261" t="s">
        <v>319</v>
      </c>
      <c r="D226" s="245" t="s">
        <v>152</v>
      </c>
      <c r="E226" s="246">
        <v>29.748049999999999</v>
      </c>
      <c r="F226" s="247"/>
      <c r="G226" s="248">
        <f>ROUND(E226*F226,2)</f>
        <v>0</v>
      </c>
      <c r="H226" s="247"/>
      <c r="I226" s="248">
        <f>ROUND(E226*H226,2)</f>
        <v>0</v>
      </c>
      <c r="J226" s="247"/>
      <c r="K226" s="248">
        <f>ROUND(E226*J226,2)</f>
        <v>0</v>
      </c>
      <c r="L226" s="248">
        <v>21</v>
      </c>
      <c r="M226" s="248">
        <f>G226*(1+L226/100)</f>
        <v>0</v>
      </c>
      <c r="N226" s="248">
        <v>0</v>
      </c>
      <c r="O226" s="248">
        <f>ROUND(E226*N226,2)</f>
        <v>0</v>
      </c>
      <c r="P226" s="248">
        <v>0</v>
      </c>
      <c r="Q226" s="248">
        <f>ROUND(E226*P226,2)</f>
        <v>0</v>
      </c>
      <c r="R226" s="248"/>
      <c r="S226" s="248" t="s">
        <v>122</v>
      </c>
      <c r="T226" s="249" t="s">
        <v>122</v>
      </c>
      <c r="U226" s="231">
        <v>0.27700000000000002</v>
      </c>
      <c r="V226" s="231">
        <f>ROUND(E226*U226,2)</f>
        <v>8.24</v>
      </c>
      <c r="W226" s="231"/>
      <c r="X226" s="231" t="s">
        <v>320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321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5">
      <c r="A227" s="229"/>
      <c r="B227" s="230"/>
      <c r="C227" s="262" t="s">
        <v>322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126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5">
      <c r="A228" s="229"/>
      <c r="B228" s="230"/>
      <c r="C228" s="262" t="s">
        <v>323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126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5">
      <c r="A229" s="229"/>
      <c r="B229" s="230"/>
      <c r="C229" s="262" t="s">
        <v>324</v>
      </c>
      <c r="D229" s="232"/>
      <c r="E229" s="233">
        <v>29.748049999999999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126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5">
      <c r="A230" s="243">
        <v>33</v>
      </c>
      <c r="B230" s="244" t="s">
        <v>325</v>
      </c>
      <c r="C230" s="261" t="s">
        <v>326</v>
      </c>
      <c r="D230" s="245" t="s">
        <v>152</v>
      </c>
      <c r="E230" s="246">
        <v>29.748049999999999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21</v>
      </c>
      <c r="M230" s="248">
        <f>G230*(1+L230/100)</f>
        <v>0</v>
      </c>
      <c r="N230" s="248">
        <v>0</v>
      </c>
      <c r="O230" s="248">
        <f>ROUND(E230*N230,2)</f>
        <v>0</v>
      </c>
      <c r="P230" s="248">
        <v>0</v>
      </c>
      <c r="Q230" s="248">
        <f>ROUND(E230*P230,2)</f>
        <v>0</v>
      </c>
      <c r="R230" s="248"/>
      <c r="S230" s="248" t="s">
        <v>122</v>
      </c>
      <c r="T230" s="249" t="s">
        <v>122</v>
      </c>
      <c r="U230" s="231">
        <v>0.49</v>
      </c>
      <c r="V230" s="231">
        <f>ROUND(E230*U230,2)</f>
        <v>14.58</v>
      </c>
      <c r="W230" s="231"/>
      <c r="X230" s="231" t="s">
        <v>320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321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5">
      <c r="A231" s="229"/>
      <c r="B231" s="230"/>
      <c r="C231" s="262" t="s">
        <v>322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126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5">
      <c r="A232" s="229"/>
      <c r="B232" s="230"/>
      <c r="C232" s="262" t="s">
        <v>323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126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5">
      <c r="A233" s="229"/>
      <c r="B233" s="230"/>
      <c r="C233" s="262" t="s">
        <v>324</v>
      </c>
      <c r="D233" s="232"/>
      <c r="E233" s="233">
        <v>29.748049999999999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126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5">
      <c r="A234" s="243">
        <v>34</v>
      </c>
      <c r="B234" s="244" t="s">
        <v>327</v>
      </c>
      <c r="C234" s="261" t="s">
        <v>328</v>
      </c>
      <c r="D234" s="245" t="s">
        <v>152</v>
      </c>
      <c r="E234" s="246">
        <v>862.69339000000002</v>
      </c>
      <c r="F234" s="247"/>
      <c r="G234" s="248">
        <f>ROUND(E234*F234,2)</f>
        <v>0</v>
      </c>
      <c r="H234" s="247"/>
      <c r="I234" s="248">
        <f>ROUND(E234*H234,2)</f>
        <v>0</v>
      </c>
      <c r="J234" s="247"/>
      <c r="K234" s="248">
        <f>ROUND(E234*J234,2)</f>
        <v>0</v>
      </c>
      <c r="L234" s="248">
        <v>21</v>
      </c>
      <c r="M234" s="248">
        <f>G234*(1+L234/100)</f>
        <v>0</v>
      </c>
      <c r="N234" s="248">
        <v>0</v>
      </c>
      <c r="O234" s="248">
        <f>ROUND(E234*N234,2)</f>
        <v>0</v>
      </c>
      <c r="P234" s="248">
        <v>0</v>
      </c>
      <c r="Q234" s="248">
        <f>ROUND(E234*P234,2)</f>
        <v>0</v>
      </c>
      <c r="R234" s="248"/>
      <c r="S234" s="248" t="s">
        <v>122</v>
      </c>
      <c r="T234" s="249" t="s">
        <v>122</v>
      </c>
      <c r="U234" s="231">
        <v>0</v>
      </c>
      <c r="V234" s="231">
        <f>ROUND(E234*U234,2)</f>
        <v>0</v>
      </c>
      <c r="W234" s="231"/>
      <c r="X234" s="231" t="s">
        <v>320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321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5">
      <c r="A235" s="229"/>
      <c r="B235" s="230"/>
      <c r="C235" s="262" t="s">
        <v>322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126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5">
      <c r="A236" s="229"/>
      <c r="B236" s="230"/>
      <c r="C236" s="262" t="s">
        <v>323</v>
      </c>
      <c r="D236" s="232"/>
      <c r="E236" s="233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126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5">
      <c r="A237" s="229"/>
      <c r="B237" s="230"/>
      <c r="C237" s="262" t="s">
        <v>329</v>
      </c>
      <c r="D237" s="232"/>
      <c r="E237" s="233">
        <v>862.69339000000002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126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5">
      <c r="A238" s="243">
        <v>35</v>
      </c>
      <c r="B238" s="244" t="s">
        <v>330</v>
      </c>
      <c r="C238" s="261" t="s">
        <v>331</v>
      </c>
      <c r="D238" s="245" t="s">
        <v>152</v>
      </c>
      <c r="E238" s="246">
        <v>29.748049999999999</v>
      </c>
      <c r="F238" s="247"/>
      <c r="G238" s="248">
        <f>ROUND(E238*F238,2)</f>
        <v>0</v>
      </c>
      <c r="H238" s="247"/>
      <c r="I238" s="248">
        <f>ROUND(E238*H238,2)</f>
        <v>0</v>
      </c>
      <c r="J238" s="247"/>
      <c r="K238" s="248">
        <f>ROUND(E238*J238,2)</f>
        <v>0</v>
      </c>
      <c r="L238" s="248">
        <v>21</v>
      </c>
      <c r="M238" s="248">
        <f>G238*(1+L238/100)</f>
        <v>0</v>
      </c>
      <c r="N238" s="248">
        <v>0</v>
      </c>
      <c r="O238" s="248">
        <f>ROUND(E238*N238,2)</f>
        <v>0</v>
      </c>
      <c r="P238" s="248">
        <v>0</v>
      </c>
      <c r="Q238" s="248">
        <f>ROUND(E238*P238,2)</f>
        <v>0</v>
      </c>
      <c r="R238" s="248"/>
      <c r="S238" s="248" t="s">
        <v>122</v>
      </c>
      <c r="T238" s="249" t="s">
        <v>122</v>
      </c>
      <c r="U238" s="231">
        <v>0.94199999999999995</v>
      </c>
      <c r="V238" s="231">
        <f>ROUND(E238*U238,2)</f>
        <v>28.02</v>
      </c>
      <c r="W238" s="231"/>
      <c r="X238" s="231" t="s">
        <v>320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321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5">
      <c r="A239" s="229"/>
      <c r="B239" s="230"/>
      <c r="C239" s="262" t="s">
        <v>322</v>
      </c>
      <c r="D239" s="232"/>
      <c r="E239" s="233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126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5">
      <c r="A240" s="229"/>
      <c r="B240" s="230"/>
      <c r="C240" s="262" t="s">
        <v>323</v>
      </c>
      <c r="D240" s="232"/>
      <c r="E240" s="23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126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5">
      <c r="A241" s="229"/>
      <c r="B241" s="230"/>
      <c r="C241" s="262" t="s">
        <v>324</v>
      </c>
      <c r="D241" s="232"/>
      <c r="E241" s="233">
        <v>29.748049999999999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126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5">
      <c r="A242" s="243">
        <v>36</v>
      </c>
      <c r="B242" s="244" t="s">
        <v>332</v>
      </c>
      <c r="C242" s="261" t="s">
        <v>333</v>
      </c>
      <c r="D242" s="245" t="s">
        <v>152</v>
      </c>
      <c r="E242" s="246">
        <v>178.48829000000001</v>
      </c>
      <c r="F242" s="247"/>
      <c r="G242" s="248">
        <f>ROUND(E242*F242,2)</f>
        <v>0</v>
      </c>
      <c r="H242" s="247"/>
      <c r="I242" s="248">
        <f>ROUND(E242*H242,2)</f>
        <v>0</v>
      </c>
      <c r="J242" s="247"/>
      <c r="K242" s="248">
        <f>ROUND(E242*J242,2)</f>
        <v>0</v>
      </c>
      <c r="L242" s="248">
        <v>21</v>
      </c>
      <c r="M242" s="248">
        <f>G242*(1+L242/100)</f>
        <v>0</v>
      </c>
      <c r="N242" s="248">
        <v>0</v>
      </c>
      <c r="O242" s="248">
        <f>ROUND(E242*N242,2)</f>
        <v>0</v>
      </c>
      <c r="P242" s="248">
        <v>0</v>
      </c>
      <c r="Q242" s="248">
        <f>ROUND(E242*P242,2)</f>
        <v>0</v>
      </c>
      <c r="R242" s="248"/>
      <c r="S242" s="248" t="s">
        <v>122</v>
      </c>
      <c r="T242" s="249" t="s">
        <v>122</v>
      </c>
      <c r="U242" s="231">
        <v>0.105</v>
      </c>
      <c r="V242" s="231">
        <f>ROUND(E242*U242,2)</f>
        <v>18.739999999999998</v>
      </c>
      <c r="W242" s="231"/>
      <c r="X242" s="231" t="s">
        <v>320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321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29"/>
      <c r="B243" s="230"/>
      <c r="C243" s="262" t="s">
        <v>322</v>
      </c>
      <c r="D243" s="232"/>
      <c r="E243" s="233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126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5">
      <c r="A244" s="229"/>
      <c r="B244" s="230"/>
      <c r="C244" s="262" t="s">
        <v>323</v>
      </c>
      <c r="D244" s="232"/>
      <c r="E244" s="233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126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5">
      <c r="A245" s="229"/>
      <c r="B245" s="230"/>
      <c r="C245" s="262" t="s">
        <v>334</v>
      </c>
      <c r="D245" s="232"/>
      <c r="E245" s="233">
        <v>178.48829000000001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126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5">
      <c r="A246" s="243">
        <v>37</v>
      </c>
      <c r="B246" s="244" t="s">
        <v>335</v>
      </c>
      <c r="C246" s="261" t="s">
        <v>336</v>
      </c>
      <c r="D246" s="245" t="s">
        <v>152</v>
      </c>
      <c r="E246" s="246">
        <v>29.748049999999999</v>
      </c>
      <c r="F246" s="247"/>
      <c r="G246" s="248">
        <f>ROUND(E246*F246,2)</f>
        <v>0</v>
      </c>
      <c r="H246" s="247"/>
      <c r="I246" s="248">
        <f>ROUND(E246*H246,2)</f>
        <v>0</v>
      </c>
      <c r="J246" s="247"/>
      <c r="K246" s="248">
        <f>ROUND(E246*J246,2)</f>
        <v>0</v>
      </c>
      <c r="L246" s="248">
        <v>21</v>
      </c>
      <c r="M246" s="248">
        <f>G246*(1+L246/100)</f>
        <v>0</v>
      </c>
      <c r="N246" s="248">
        <v>0</v>
      </c>
      <c r="O246" s="248">
        <f>ROUND(E246*N246,2)</f>
        <v>0</v>
      </c>
      <c r="P246" s="248">
        <v>0</v>
      </c>
      <c r="Q246" s="248">
        <f>ROUND(E246*P246,2)</f>
        <v>0</v>
      </c>
      <c r="R246" s="248"/>
      <c r="S246" s="248" t="s">
        <v>122</v>
      </c>
      <c r="T246" s="249" t="s">
        <v>337</v>
      </c>
      <c r="U246" s="231">
        <v>0</v>
      </c>
      <c r="V246" s="231">
        <f>ROUND(E246*U246,2)</f>
        <v>0</v>
      </c>
      <c r="W246" s="231"/>
      <c r="X246" s="231" t="s">
        <v>320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321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5">
      <c r="A247" s="229"/>
      <c r="B247" s="230"/>
      <c r="C247" s="262" t="s">
        <v>322</v>
      </c>
      <c r="D247" s="232"/>
      <c r="E247" s="233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126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5">
      <c r="A248" s="229"/>
      <c r="B248" s="230"/>
      <c r="C248" s="262" t="s">
        <v>323</v>
      </c>
      <c r="D248" s="232"/>
      <c r="E248" s="233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126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5">
      <c r="A249" s="229"/>
      <c r="B249" s="230"/>
      <c r="C249" s="262" t="s">
        <v>324</v>
      </c>
      <c r="D249" s="232"/>
      <c r="E249" s="233">
        <v>29.748049999999999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126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5">
      <c r="A250" s="243">
        <v>38</v>
      </c>
      <c r="B250" s="244" t="s">
        <v>338</v>
      </c>
      <c r="C250" s="261" t="s">
        <v>339</v>
      </c>
      <c r="D250" s="245" t="s">
        <v>152</v>
      </c>
      <c r="E250" s="246">
        <v>29.748049999999999</v>
      </c>
      <c r="F250" s="247"/>
      <c r="G250" s="248">
        <f>ROUND(E250*F250,2)</f>
        <v>0</v>
      </c>
      <c r="H250" s="247"/>
      <c r="I250" s="248">
        <f>ROUND(E250*H250,2)</f>
        <v>0</v>
      </c>
      <c r="J250" s="247"/>
      <c r="K250" s="248">
        <f>ROUND(E250*J250,2)</f>
        <v>0</v>
      </c>
      <c r="L250" s="248">
        <v>21</v>
      </c>
      <c r="M250" s="248">
        <f>G250*(1+L250/100)</f>
        <v>0</v>
      </c>
      <c r="N250" s="248">
        <v>0</v>
      </c>
      <c r="O250" s="248">
        <f>ROUND(E250*N250,2)</f>
        <v>0</v>
      </c>
      <c r="P250" s="248">
        <v>0</v>
      </c>
      <c r="Q250" s="248">
        <f>ROUND(E250*P250,2)</f>
        <v>0</v>
      </c>
      <c r="R250" s="248"/>
      <c r="S250" s="248" t="s">
        <v>122</v>
      </c>
      <c r="T250" s="249" t="s">
        <v>122</v>
      </c>
      <c r="U250" s="231">
        <v>6.0000000000000001E-3</v>
      </c>
      <c r="V250" s="231">
        <f>ROUND(E250*U250,2)</f>
        <v>0.18</v>
      </c>
      <c r="W250" s="231"/>
      <c r="X250" s="231" t="s">
        <v>320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321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5">
      <c r="A251" s="229"/>
      <c r="B251" s="230"/>
      <c r="C251" s="262" t="s">
        <v>322</v>
      </c>
      <c r="D251" s="232"/>
      <c r="E251" s="23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126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5">
      <c r="A252" s="229"/>
      <c r="B252" s="230"/>
      <c r="C252" s="262" t="s">
        <v>323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126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5">
      <c r="A253" s="229"/>
      <c r="B253" s="230"/>
      <c r="C253" s="262" t="s">
        <v>324</v>
      </c>
      <c r="D253" s="232"/>
      <c r="E253" s="233">
        <v>29.748049999999999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126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x14ac:dyDescent="0.25">
      <c r="A254" s="237" t="s">
        <v>117</v>
      </c>
      <c r="B254" s="238" t="s">
        <v>90</v>
      </c>
      <c r="C254" s="260" t="s">
        <v>29</v>
      </c>
      <c r="D254" s="239"/>
      <c r="E254" s="240"/>
      <c r="F254" s="241"/>
      <c r="G254" s="241">
        <f>SUMIF(AG255:AG257,"&lt;&gt;NOR",G255:G257)</f>
        <v>0</v>
      </c>
      <c r="H254" s="241"/>
      <c r="I254" s="241">
        <f>SUM(I255:I257)</f>
        <v>0</v>
      </c>
      <c r="J254" s="241"/>
      <c r="K254" s="241">
        <f>SUM(K255:K257)</f>
        <v>0</v>
      </c>
      <c r="L254" s="241"/>
      <c r="M254" s="241">
        <f>SUM(M255:M257)</f>
        <v>0</v>
      </c>
      <c r="N254" s="241"/>
      <c r="O254" s="241">
        <f>SUM(O255:O257)</f>
        <v>0</v>
      </c>
      <c r="P254" s="241"/>
      <c r="Q254" s="241">
        <f>SUM(Q255:Q257)</f>
        <v>0</v>
      </c>
      <c r="R254" s="241"/>
      <c r="S254" s="241"/>
      <c r="T254" s="242"/>
      <c r="U254" s="236"/>
      <c r="V254" s="236">
        <f>SUM(V255:V257)</f>
        <v>0</v>
      </c>
      <c r="W254" s="236"/>
      <c r="X254" s="236"/>
      <c r="AG254" t="s">
        <v>118</v>
      </c>
    </row>
    <row r="255" spans="1:60" outlineLevel="1" x14ac:dyDescent="0.25">
      <c r="A255" s="251">
        <v>39</v>
      </c>
      <c r="B255" s="252" t="s">
        <v>340</v>
      </c>
      <c r="C255" s="265" t="s">
        <v>341</v>
      </c>
      <c r="D255" s="253" t="s">
        <v>342</v>
      </c>
      <c r="E255" s="254">
        <v>1</v>
      </c>
      <c r="F255" s="255"/>
      <c r="G255" s="256">
        <f>ROUND(E255*F255,2)</f>
        <v>0</v>
      </c>
      <c r="H255" s="255"/>
      <c r="I255" s="256">
        <f>ROUND(E255*H255,2)</f>
        <v>0</v>
      </c>
      <c r="J255" s="255"/>
      <c r="K255" s="256">
        <f>ROUND(E255*J255,2)</f>
        <v>0</v>
      </c>
      <c r="L255" s="256">
        <v>21</v>
      </c>
      <c r="M255" s="256">
        <f>G255*(1+L255/100)</f>
        <v>0</v>
      </c>
      <c r="N255" s="256">
        <v>0</v>
      </c>
      <c r="O255" s="256">
        <f>ROUND(E255*N255,2)</f>
        <v>0</v>
      </c>
      <c r="P255" s="256">
        <v>0</v>
      </c>
      <c r="Q255" s="256">
        <f>ROUND(E255*P255,2)</f>
        <v>0</v>
      </c>
      <c r="R255" s="256"/>
      <c r="S255" s="256" t="s">
        <v>122</v>
      </c>
      <c r="T255" s="257" t="s">
        <v>169</v>
      </c>
      <c r="U255" s="231">
        <v>0</v>
      </c>
      <c r="V255" s="231">
        <f>ROUND(E255*U255,2)</f>
        <v>0</v>
      </c>
      <c r="W255" s="231"/>
      <c r="X255" s="231" t="s">
        <v>343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344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5">
      <c r="A256" s="251">
        <v>40</v>
      </c>
      <c r="B256" s="252" t="s">
        <v>345</v>
      </c>
      <c r="C256" s="265" t="s">
        <v>346</v>
      </c>
      <c r="D256" s="253" t="s">
        <v>342</v>
      </c>
      <c r="E256" s="254">
        <v>1</v>
      </c>
      <c r="F256" s="255"/>
      <c r="G256" s="256">
        <f>ROUND(E256*F256,2)</f>
        <v>0</v>
      </c>
      <c r="H256" s="255"/>
      <c r="I256" s="256">
        <f>ROUND(E256*H256,2)</f>
        <v>0</v>
      </c>
      <c r="J256" s="255"/>
      <c r="K256" s="256">
        <f>ROUND(E256*J256,2)</f>
        <v>0</v>
      </c>
      <c r="L256" s="256">
        <v>21</v>
      </c>
      <c r="M256" s="256">
        <f>G256*(1+L256/100)</f>
        <v>0</v>
      </c>
      <c r="N256" s="256">
        <v>0</v>
      </c>
      <c r="O256" s="256">
        <f>ROUND(E256*N256,2)</f>
        <v>0</v>
      </c>
      <c r="P256" s="256">
        <v>0</v>
      </c>
      <c r="Q256" s="256">
        <f>ROUND(E256*P256,2)</f>
        <v>0</v>
      </c>
      <c r="R256" s="256"/>
      <c r="S256" s="256" t="s">
        <v>122</v>
      </c>
      <c r="T256" s="257" t="s">
        <v>169</v>
      </c>
      <c r="U256" s="231">
        <v>0</v>
      </c>
      <c r="V256" s="231">
        <f>ROUND(E256*U256,2)</f>
        <v>0</v>
      </c>
      <c r="W256" s="231"/>
      <c r="X256" s="231" t="s">
        <v>343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344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5">
      <c r="A257" s="251">
        <v>41</v>
      </c>
      <c r="B257" s="252" t="s">
        <v>347</v>
      </c>
      <c r="C257" s="265" t="s">
        <v>348</v>
      </c>
      <c r="D257" s="253" t="s">
        <v>342</v>
      </c>
      <c r="E257" s="254">
        <v>1</v>
      </c>
      <c r="F257" s="255"/>
      <c r="G257" s="256">
        <f>ROUND(E257*F257,2)</f>
        <v>0</v>
      </c>
      <c r="H257" s="255"/>
      <c r="I257" s="256">
        <f>ROUND(E257*H257,2)</f>
        <v>0</v>
      </c>
      <c r="J257" s="255"/>
      <c r="K257" s="256">
        <f>ROUND(E257*J257,2)</f>
        <v>0</v>
      </c>
      <c r="L257" s="256">
        <v>21</v>
      </c>
      <c r="M257" s="256">
        <f>G257*(1+L257/100)</f>
        <v>0</v>
      </c>
      <c r="N257" s="256">
        <v>0</v>
      </c>
      <c r="O257" s="256">
        <f>ROUND(E257*N257,2)</f>
        <v>0</v>
      </c>
      <c r="P257" s="256">
        <v>0</v>
      </c>
      <c r="Q257" s="256">
        <f>ROUND(E257*P257,2)</f>
        <v>0</v>
      </c>
      <c r="R257" s="256"/>
      <c r="S257" s="256" t="s">
        <v>122</v>
      </c>
      <c r="T257" s="257" t="s">
        <v>169</v>
      </c>
      <c r="U257" s="231">
        <v>0</v>
      </c>
      <c r="V257" s="231">
        <f>ROUND(E257*U257,2)</f>
        <v>0</v>
      </c>
      <c r="W257" s="231"/>
      <c r="X257" s="231" t="s">
        <v>343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344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x14ac:dyDescent="0.25">
      <c r="A258" s="237" t="s">
        <v>117</v>
      </c>
      <c r="B258" s="238" t="s">
        <v>91</v>
      </c>
      <c r="C258" s="260" t="s">
        <v>30</v>
      </c>
      <c r="D258" s="239"/>
      <c r="E258" s="240"/>
      <c r="F258" s="241"/>
      <c r="G258" s="241">
        <f>SUMIF(AG259:AG266,"&lt;&gt;NOR",G259:G266)</f>
        <v>0</v>
      </c>
      <c r="H258" s="241"/>
      <c r="I258" s="241">
        <f>SUM(I259:I266)</f>
        <v>0</v>
      </c>
      <c r="J258" s="241"/>
      <c r="K258" s="241">
        <f>SUM(K259:K266)</f>
        <v>0</v>
      </c>
      <c r="L258" s="241"/>
      <c r="M258" s="241">
        <f>SUM(M259:M266)</f>
        <v>0</v>
      </c>
      <c r="N258" s="241"/>
      <c r="O258" s="241">
        <f>SUM(O259:O266)</f>
        <v>0</v>
      </c>
      <c r="P258" s="241"/>
      <c r="Q258" s="241">
        <f>SUM(Q259:Q266)</f>
        <v>0</v>
      </c>
      <c r="R258" s="241"/>
      <c r="S258" s="241"/>
      <c r="T258" s="242"/>
      <c r="U258" s="236"/>
      <c r="V258" s="236">
        <f>SUM(V259:V266)</f>
        <v>0</v>
      </c>
      <c r="W258" s="236"/>
      <c r="X258" s="236"/>
      <c r="AG258" t="s">
        <v>118</v>
      </c>
    </row>
    <row r="259" spans="1:60" outlineLevel="1" x14ac:dyDescent="0.25">
      <c r="A259" s="243">
        <v>42</v>
      </c>
      <c r="B259" s="244" t="s">
        <v>349</v>
      </c>
      <c r="C259" s="261" t="s">
        <v>350</v>
      </c>
      <c r="D259" s="245" t="s">
        <v>351</v>
      </c>
      <c r="E259" s="246">
        <v>1</v>
      </c>
      <c r="F259" s="247"/>
      <c r="G259" s="248">
        <f>ROUND(E259*F259,2)</f>
        <v>0</v>
      </c>
      <c r="H259" s="247"/>
      <c r="I259" s="248">
        <f>ROUND(E259*H259,2)</f>
        <v>0</v>
      </c>
      <c r="J259" s="247"/>
      <c r="K259" s="248">
        <f>ROUND(E259*J259,2)</f>
        <v>0</v>
      </c>
      <c r="L259" s="248">
        <v>21</v>
      </c>
      <c r="M259" s="248">
        <f>G259*(1+L259/100)</f>
        <v>0</v>
      </c>
      <c r="N259" s="248">
        <v>0</v>
      </c>
      <c r="O259" s="248">
        <f>ROUND(E259*N259,2)</f>
        <v>0</v>
      </c>
      <c r="P259" s="248">
        <v>0</v>
      </c>
      <c r="Q259" s="248">
        <f>ROUND(E259*P259,2)</f>
        <v>0</v>
      </c>
      <c r="R259" s="248"/>
      <c r="S259" s="248" t="s">
        <v>177</v>
      </c>
      <c r="T259" s="249" t="s">
        <v>169</v>
      </c>
      <c r="U259" s="231">
        <v>0</v>
      </c>
      <c r="V259" s="231">
        <f>ROUND(E259*U259,2)</f>
        <v>0</v>
      </c>
      <c r="W259" s="231"/>
      <c r="X259" s="231" t="s">
        <v>123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124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5">
      <c r="A260" s="229"/>
      <c r="B260" s="230"/>
      <c r="C260" s="263" t="s">
        <v>352</v>
      </c>
      <c r="D260" s="250"/>
      <c r="E260" s="250"/>
      <c r="F260" s="250"/>
      <c r="G260" s="250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132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5">
      <c r="A261" s="243">
        <v>43</v>
      </c>
      <c r="B261" s="244" t="s">
        <v>353</v>
      </c>
      <c r="C261" s="261" t="s">
        <v>354</v>
      </c>
      <c r="D261" s="245" t="s">
        <v>217</v>
      </c>
      <c r="E261" s="246">
        <v>4</v>
      </c>
      <c r="F261" s="247"/>
      <c r="G261" s="248">
        <f>ROUND(E261*F261,2)</f>
        <v>0</v>
      </c>
      <c r="H261" s="247"/>
      <c r="I261" s="248">
        <f>ROUND(E261*H261,2)</f>
        <v>0</v>
      </c>
      <c r="J261" s="247"/>
      <c r="K261" s="248">
        <f>ROUND(E261*J261,2)</f>
        <v>0</v>
      </c>
      <c r="L261" s="248">
        <v>21</v>
      </c>
      <c r="M261" s="248">
        <f>G261*(1+L261/100)</f>
        <v>0</v>
      </c>
      <c r="N261" s="248">
        <v>0</v>
      </c>
      <c r="O261" s="248">
        <f>ROUND(E261*N261,2)</f>
        <v>0</v>
      </c>
      <c r="P261" s="248">
        <v>0</v>
      </c>
      <c r="Q261" s="248">
        <f>ROUND(E261*P261,2)</f>
        <v>0</v>
      </c>
      <c r="R261" s="248"/>
      <c r="S261" s="248" t="s">
        <v>177</v>
      </c>
      <c r="T261" s="249" t="s">
        <v>169</v>
      </c>
      <c r="U261" s="231">
        <v>0</v>
      </c>
      <c r="V261" s="231">
        <f>ROUND(E261*U261,2)</f>
        <v>0</v>
      </c>
      <c r="W261" s="231"/>
      <c r="X261" s="231" t="s">
        <v>123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124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1" outlineLevel="1" x14ac:dyDescent="0.25">
      <c r="A262" s="229"/>
      <c r="B262" s="230"/>
      <c r="C262" s="263" t="s">
        <v>355</v>
      </c>
      <c r="D262" s="250"/>
      <c r="E262" s="250"/>
      <c r="F262" s="250"/>
      <c r="G262" s="250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132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58" t="str">
        <f>C262</f>
        <v>Změřit únosnost pláně, musí být dodržena únosnost, tj. modul deformace statické zatěžovací zkoušky E  = min. 30 Mpa. def,2 = min. 30 Mpa.</v>
      </c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5">
      <c r="A263" s="243">
        <v>44</v>
      </c>
      <c r="B263" s="244" t="s">
        <v>356</v>
      </c>
      <c r="C263" s="261" t="s">
        <v>357</v>
      </c>
      <c r="D263" s="245" t="s">
        <v>211</v>
      </c>
      <c r="E263" s="246">
        <v>2</v>
      </c>
      <c r="F263" s="247"/>
      <c r="G263" s="248">
        <f>ROUND(E263*F263,2)</f>
        <v>0</v>
      </c>
      <c r="H263" s="247"/>
      <c r="I263" s="248">
        <f>ROUND(E263*H263,2)</f>
        <v>0</v>
      </c>
      <c r="J263" s="247"/>
      <c r="K263" s="248">
        <f>ROUND(E263*J263,2)</f>
        <v>0</v>
      </c>
      <c r="L263" s="248">
        <v>21</v>
      </c>
      <c r="M263" s="248">
        <f>G263*(1+L263/100)</f>
        <v>0</v>
      </c>
      <c r="N263" s="248">
        <v>0</v>
      </c>
      <c r="O263" s="248">
        <f>ROUND(E263*N263,2)</f>
        <v>0</v>
      </c>
      <c r="P263" s="248">
        <v>0</v>
      </c>
      <c r="Q263" s="248">
        <f>ROUND(E263*P263,2)</f>
        <v>0</v>
      </c>
      <c r="R263" s="248"/>
      <c r="S263" s="248" t="s">
        <v>177</v>
      </c>
      <c r="T263" s="249" t="s">
        <v>169</v>
      </c>
      <c r="U263" s="231">
        <v>0</v>
      </c>
      <c r="V263" s="231">
        <f>ROUND(E263*U263,2)</f>
        <v>0</v>
      </c>
      <c r="W263" s="231"/>
      <c r="X263" s="231" t="s">
        <v>123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124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5">
      <c r="A264" s="229"/>
      <c r="B264" s="230"/>
      <c r="C264" s="262" t="s">
        <v>358</v>
      </c>
      <c r="D264" s="232"/>
      <c r="E264" s="233">
        <v>2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126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0.399999999999999" outlineLevel="1" x14ac:dyDescent="0.25">
      <c r="A265" s="251">
        <v>45</v>
      </c>
      <c r="B265" s="252" t="s">
        <v>359</v>
      </c>
      <c r="C265" s="265" t="s">
        <v>360</v>
      </c>
      <c r="D265" s="253" t="s">
        <v>342</v>
      </c>
      <c r="E265" s="254">
        <v>1</v>
      </c>
      <c r="F265" s="255"/>
      <c r="G265" s="256">
        <f>ROUND(E265*F265,2)</f>
        <v>0</v>
      </c>
      <c r="H265" s="255"/>
      <c r="I265" s="256">
        <f>ROUND(E265*H265,2)</f>
        <v>0</v>
      </c>
      <c r="J265" s="255"/>
      <c r="K265" s="256">
        <f>ROUND(E265*J265,2)</f>
        <v>0</v>
      </c>
      <c r="L265" s="256">
        <v>21</v>
      </c>
      <c r="M265" s="256">
        <f>G265*(1+L265/100)</f>
        <v>0</v>
      </c>
      <c r="N265" s="256">
        <v>0</v>
      </c>
      <c r="O265" s="256">
        <f>ROUND(E265*N265,2)</f>
        <v>0</v>
      </c>
      <c r="P265" s="256">
        <v>0</v>
      </c>
      <c r="Q265" s="256">
        <f>ROUND(E265*P265,2)</f>
        <v>0</v>
      </c>
      <c r="R265" s="256"/>
      <c r="S265" s="256" t="s">
        <v>122</v>
      </c>
      <c r="T265" s="257" t="s">
        <v>169</v>
      </c>
      <c r="U265" s="231">
        <v>0</v>
      </c>
      <c r="V265" s="231">
        <f>ROUND(E265*U265,2)</f>
        <v>0</v>
      </c>
      <c r="W265" s="231"/>
      <c r="X265" s="231" t="s">
        <v>343</v>
      </c>
      <c r="Y265" s="212"/>
      <c r="Z265" s="212"/>
      <c r="AA265" s="212"/>
      <c r="AB265" s="212"/>
      <c r="AC265" s="212"/>
      <c r="AD265" s="212"/>
      <c r="AE265" s="212"/>
      <c r="AF265" s="212"/>
      <c r="AG265" s="212" t="s">
        <v>344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5">
      <c r="A266" s="243">
        <v>46</v>
      </c>
      <c r="B266" s="244" t="s">
        <v>361</v>
      </c>
      <c r="C266" s="261" t="s">
        <v>362</v>
      </c>
      <c r="D266" s="245" t="s">
        <v>342</v>
      </c>
      <c r="E266" s="246">
        <v>1</v>
      </c>
      <c r="F266" s="247"/>
      <c r="G266" s="248">
        <f>ROUND(E266*F266,2)</f>
        <v>0</v>
      </c>
      <c r="H266" s="247"/>
      <c r="I266" s="248">
        <f>ROUND(E266*H266,2)</f>
        <v>0</v>
      </c>
      <c r="J266" s="247"/>
      <c r="K266" s="248">
        <f>ROUND(E266*J266,2)</f>
        <v>0</v>
      </c>
      <c r="L266" s="248">
        <v>21</v>
      </c>
      <c r="M266" s="248">
        <f>G266*(1+L266/100)</f>
        <v>0</v>
      </c>
      <c r="N266" s="248">
        <v>0</v>
      </c>
      <c r="O266" s="248">
        <f>ROUND(E266*N266,2)</f>
        <v>0</v>
      </c>
      <c r="P266" s="248">
        <v>0</v>
      </c>
      <c r="Q266" s="248">
        <f>ROUND(E266*P266,2)</f>
        <v>0</v>
      </c>
      <c r="R266" s="248"/>
      <c r="S266" s="248" t="s">
        <v>122</v>
      </c>
      <c r="T266" s="249" t="s">
        <v>169</v>
      </c>
      <c r="U266" s="231">
        <v>0</v>
      </c>
      <c r="V266" s="231">
        <f>ROUND(E266*U266,2)</f>
        <v>0</v>
      </c>
      <c r="W266" s="231"/>
      <c r="X266" s="231" t="s">
        <v>343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363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x14ac:dyDescent="0.25">
      <c r="A267" s="3"/>
      <c r="B267" s="4"/>
      <c r="C267" s="266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v>15</v>
      </c>
      <c r="AF267">
        <v>21</v>
      </c>
      <c r="AG267" t="s">
        <v>104</v>
      </c>
    </row>
    <row r="268" spans="1:60" x14ac:dyDescent="0.25">
      <c r="A268" s="215"/>
      <c r="B268" s="216" t="s">
        <v>31</v>
      </c>
      <c r="C268" s="267"/>
      <c r="D268" s="217"/>
      <c r="E268" s="218"/>
      <c r="F268" s="218"/>
      <c r="G268" s="259">
        <f>G8+G28+G109+G112+G121+G125+G135+G173+G178+G202+G225+G254+G258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E268">
        <f>SUMIF(L7:L266,AE267,G7:G266)</f>
        <v>0</v>
      </c>
      <c r="AF268">
        <f>SUMIF(L7:L266,AF267,G7:G266)</f>
        <v>0</v>
      </c>
      <c r="AG268" t="s">
        <v>364</v>
      </c>
    </row>
    <row r="269" spans="1:60" x14ac:dyDescent="0.25">
      <c r="A269" s="3"/>
      <c r="B269" s="4"/>
      <c r="C269" s="266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60" x14ac:dyDescent="0.25">
      <c r="A270" s="3"/>
      <c r="B270" s="4"/>
      <c r="C270" s="266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60" x14ac:dyDescent="0.25">
      <c r="A271" s="219" t="s">
        <v>365</v>
      </c>
      <c r="B271" s="219"/>
      <c r="C271" s="268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60" x14ac:dyDescent="0.25">
      <c r="A272" s="220"/>
      <c r="B272" s="221"/>
      <c r="C272" s="269"/>
      <c r="D272" s="221"/>
      <c r="E272" s="221"/>
      <c r="F272" s="221"/>
      <c r="G272" s="2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G272" t="s">
        <v>366</v>
      </c>
    </row>
    <row r="273" spans="1:33" x14ac:dyDescent="0.25">
      <c r="A273" s="223"/>
      <c r="B273" s="224"/>
      <c r="C273" s="270"/>
      <c r="D273" s="224"/>
      <c r="E273" s="224"/>
      <c r="F273" s="224"/>
      <c r="G273" s="22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33" x14ac:dyDescent="0.25">
      <c r="A274" s="223"/>
      <c r="B274" s="224"/>
      <c r="C274" s="270"/>
      <c r="D274" s="224"/>
      <c r="E274" s="224"/>
      <c r="F274" s="224"/>
      <c r="G274" s="22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33" x14ac:dyDescent="0.25">
      <c r="A275" s="223"/>
      <c r="B275" s="224"/>
      <c r="C275" s="270"/>
      <c r="D275" s="224"/>
      <c r="E275" s="224"/>
      <c r="F275" s="224"/>
      <c r="G275" s="22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33" x14ac:dyDescent="0.25">
      <c r="A276" s="226"/>
      <c r="B276" s="227"/>
      <c r="C276" s="271"/>
      <c r="D276" s="227"/>
      <c r="E276" s="227"/>
      <c r="F276" s="227"/>
      <c r="G276" s="22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33" x14ac:dyDescent="0.25">
      <c r="A277" s="3"/>
      <c r="B277" s="4"/>
      <c r="C277" s="266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33" x14ac:dyDescent="0.25">
      <c r="C278" s="272"/>
      <c r="D278" s="10"/>
      <c r="AG278" t="s">
        <v>367</v>
      </c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KZJbb2bVDwzMgQNPgGEm4AImo+o8Et9b2sM5G0zH5E06VSC5aP6zZFJqjz+2HW4rFVDFz0Aldw9n/KRmxAjaA==" saltValue="JQdY8/tQIMnWPZFJ0D67Zw==" spinCount="100000" sheet="1"/>
  <mergeCells count="13">
    <mergeCell ref="C195:G195"/>
    <mergeCell ref="C260:G260"/>
    <mergeCell ref="C262:G262"/>
    <mergeCell ref="A1:G1"/>
    <mergeCell ref="C2:G2"/>
    <mergeCell ref="C3:G3"/>
    <mergeCell ref="C4:G4"/>
    <mergeCell ref="A271:C271"/>
    <mergeCell ref="A272:G276"/>
    <mergeCell ref="C13:G13"/>
    <mergeCell ref="C68:G68"/>
    <mergeCell ref="C71:G71"/>
    <mergeCell ref="C75:G7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oadresa</vt:lpstr>
      <vt:lpstr>Stavba!Objednatel</vt:lpstr>
      <vt:lpstr>Stavba!Objekt</vt:lpstr>
      <vt:lpstr>'01 001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Sláma</dc:creator>
  <cp:lastModifiedBy>Radek Sláma</cp:lastModifiedBy>
  <cp:lastPrinted>2019-03-19T12:27:02Z</cp:lastPrinted>
  <dcterms:created xsi:type="dcterms:W3CDTF">2009-04-08T07:15:50Z</dcterms:created>
  <dcterms:modified xsi:type="dcterms:W3CDTF">2019-08-21T15:28:43Z</dcterms:modified>
</cp:coreProperties>
</file>