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1. - Výsadba" sheetId="2" r:id="rId2"/>
    <sheet name="5.2. - Následná péče - 1...." sheetId="3" r:id="rId3"/>
    <sheet name="5.3. - Následná péče - 2...." sheetId="4" r:id="rId4"/>
    <sheet name="5.4. - Následná péče - 3...." sheetId="5" r:id="rId5"/>
    <sheet name="5.5. - Následná péče - 4...." sheetId="6" r:id="rId6"/>
    <sheet name="5.6. - Následná péče - 5...." sheetId="7" r:id="rId7"/>
    <sheet name="Pokyny pro vyplnění" sheetId="8" r:id="rId8"/>
  </sheets>
  <definedNames>
    <definedName name="_xlnm.Print_Area" localSheetId="0">'Rekapitulace stavby'!$D$4:$AO$36,'Rekapitulace stavby'!$C$42:$AQ$62</definedName>
    <definedName name="_xlnm._FilterDatabase" localSheetId="1" hidden="1">'1.1. - Výsadba'!$C$87:$K$175</definedName>
    <definedName name="_xlnm.Print_Area" localSheetId="1">'1.1. - Výsadba'!$C$4:$J$41,'1.1. - Výsadba'!$C$47:$J$67,'1.1. - Výsadba'!$C$73:$K$175</definedName>
    <definedName name="_xlnm._FilterDatabase" localSheetId="2" hidden="1">'5.2. - Následná péče - 1....'!$C$87:$K$168</definedName>
    <definedName name="_xlnm.Print_Area" localSheetId="2">'5.2. - Následná péče - 1....'!$C$4:$J$41,'5.2. - Následná péče - 1....'!$C$47:$J$67,'5.2. - Následná péče - 1....'!$C$73:$K$168</definedName>
    <definedName name="_xlnm._FilterDatabase" localSheetId="3" hidden="1">'5.3. - Následná péče - 2....'!$C$87:$K$126</definedName>
    <definedName name="_xlnm.Print_Area" localSheetId="3">'5.3. - Následná péče - 2....'!$C$4:$J$41,'5.3. - Následná péče - 2....'!$C$47:$J$67,'5.3. - Následná péče - 2....'!$C$73:$K$126</definedName>
    <definedName name="_xlnm._FilterDatabase" localSheetId="4" hidden="1">'5.4. - Následná péče - 3....'!$C$87:$K$126</definedName>
    <definedName name="_xlnm.Print_Area" localSheetId="4">'5.4. - Následná péče - 3....'!$C$4:$J$41,'5.4. - Následná péče - 3....'!$C$47:$J$67,'5.4. - Následná péče - 3....'!$C$73:$K$126</definedName>
    <definedName name="_xlnm._FilterDatabase" localSheetId="5" hidden="1">'5.5. - Následná péče - 4....'!$C$87:$K$126</definedName>
    <definedName name="_xlnm.Print_Area" localSheetId="5">'5.5. - Následná péče - 4....'!$C$4:$J$41,'5.5. - Následná péče - 4....'!$C$47:$J$67,'5.5. - Následná péče - 4....'!$C$73:$K$126</definedName>
    <definedName name="_xlnm._FilterDatabase" localSheetId="6" hidden="1">'5.6. - Následná péče - 5....'!$C$87:$K$122</definedName>
    <definedName name="_xlnm.Print_Area" localSheetId="6">'5.6. - Následná péče - 5....'!$C$4:$J$41,'5.6. - Následná péče - 5....'!$C$47:$J$67,'5.6. - Následná péče - 5....'!$C$73:$K$122</definedName>
    <definedName name="_xlnm.Print_Area" localSheetId="7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'1.1. - Výsadba'!$87:$87</definedName>
    <definedName name="_xlnm.Print_Titles" localSheetId="2">'5.2. - Následná péče - 1....'!$87:$87</definedName>
    <definedName name="_xlnm.Print_Titles" localSheetId="3">'5.3. - Následná péče - 2....'!$87:$87</definedName>
    <definedName name="_xlnm.Print_Titles" localSheetId="4">'5.4. - Následná péče - 3....'!$87:$87</definedName>
    <definedName name="_xlnm.Print_Titles" localSheetId="5">'5.5. - Následná péče - 4....'!$87:$87</definedName>
    <definedName name="_xlnm.Print_Titles" localSheetId="6">'5.6. - Následná péče - 5....'!$87:$87</definedName>
  </definedNames>
  <calcPr fullCalcOnLoad="1"/>
</workbook>
</file>

<file path=xl/sharedStrings.xml><?xml version="1.0" encoding="utf-8"?>
<sst xmlns="http://schemas.openxmlformats.org/spreadsheetml/2006/main" count="4239" uniqueCount="563">
  <si>
    <t>Export Komplet</t>
  </si>
  <si>
    <t>VZ</t>
  </si>
  <si>
    <t>2.0</t>
  </si>
  <si>
    <t>ZAMOK</t>
  </si>
  <si>
    <t>False</t>
  </si>
  <si>
    <t>{a71f7da9-4cea-47a6-84ad-f659cf747800}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</si>
  <si>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</si>
  <si>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</si>
  <si>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</si>
  <si>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</si>
  <si>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</si>
  <si>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</si>
  <si>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</si>
  <si>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</si>
  <si>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</si>
  <si>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</si>
  <si>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</si>
  <si>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Orlice, slepé rameno, Malšova Lhota, revitalizace</t>
  </si>
  <si>
    <t>KSO:</t>
  </si>
  <si>
    <t>833</t>
  </si>
  <si>
    <t>CC-CZ:</t>
  </si>
  <si>
    <t>215</t>
  </si>
  <si>
    <t>Místo:</t>
  </si>
  <si>
    <t>Malšova Lhota</t>
  </si>
  <si>
    <t>Datum:</t>
  </si>
  <si>
    <t>30.7.2019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</si>
  <si>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</si>
  <si>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</si>
  <si>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</si>
  <si>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</si>
  <si>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</si>
  <si>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</si>
  <si>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</si>
  <si>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</si>
  <si>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Povodí Labe, státní podnik, PVZ, Hradec Králové</t>
  </si>
  <si>
    <t>True</t>
  </si>
  <si>
    <t>Zpracovatel:</t>
  </si>
  <si>
    <t>Ing. Eva Morkesová</t>
  </si>
  <si>
    <t>Poznámka:</t>
  </si>
  <si>
    <t>Rozpočtováno v CÚ 2019/I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</si>
  <si>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</si>
  <si>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</si>
  <si>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</si>
  <si>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</si>
  <si>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</si>
  <si>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</si>
  <si>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</si>
  <si>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</si>
  <si>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</si>
  <si>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</si>
  <si>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</si>
  <si>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</si>
  <si>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</si>
  <si>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</si>
  <si>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</si>
  <si>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</si>
  <si>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</si>
  <si>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</si>
  <si>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</si>
  <si>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</si>
  <si>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</si>
  <si>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</si>
  <si>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</si>
  <si>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</si>
  <si>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</si>
  <si>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</si>
  <si>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</si>
  <si>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</si>
  <si>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</si>
  <si>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</si>
  <si>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</si>
  <si>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</si>
  <si>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</si>
  <si>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</si>
  <si>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</si>
  <si>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</si>
  <si>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</si>
  <si>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</si>
  <si>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</t>
  </si>
  <si>
    <t>SO 01 Výsadba včetně následné péče (5 let)</t>
  </si>
  <si>
    <t>STA</t>
  </si>
  <si>
    <t>1</t>
  </si>
  <si>
    <t>{2af1d604-ee81-4924-90fc-8abd73c842c9}</t>
  </si>
  <si>
    <t>2</t>
  </si>
  <si>
    <t>/</t>
  </si>
  <si>
    <t>1.1.</t>
  </si>
  <si>
    <t>Výsadba</t>
  </si>
  <si>
    <t>Soupis</t>
  </si>
  <si>
    <t>{4e5dd1ae-8466-46a2-acff-b9a35681454c}</t>
  </si>
  <si>
    <t>5.2.</t>
  </si>
  <si>
    <t>Následná péče - 1. rok</t>
  </si>
  <si>
    <t>{e057c696-8717-4893-8f22-32b94b18c9e9}</t>
  </si>
  <si>
    <t>5.3.</t>
  </si>
  <si>
    <t>Následná péče - 2. rok</t>
  </si>
  <si>
    <t>{3218e10f-a20b-4933-bb85-b86041a20b37}</t>
  </si>
  <si>
    <t>5.4.</t>
  </si>
  <si>
    <t>Následná péče - 3. rok</t>
  </si>
  <si>
    <t>{7e57ebb0-fa0b-43fb-95d3-1b87b132dc40}</t>
  </si>
  <si>
    <t>5.5.</t>
  </si>
  <si>
    <t>Následná péče - 4. rok</t>
  </si>
  <si>
    <t>{c14830d4-8373-415f-b908-b9593ce06d1c}</t>
  </si>
  <si>
    <t>5.6.</t>
  </si>
  <si>
    <t>Následná péče - 5. rok</t>
  </si>
  <si>
    <t>{7e4e6b34-4aed-4f18-bef3-aa6af000b729}</t>
  </si>
  <si>
    <t>KRYCÍ LIST SOUPISU PRACÍ</t>
  </si>
  <si>
    <t>Objekt:</t>
  </si>
  <si>
    <t>1. - SO 01 Výsadba včetně následné péče (5 let)</t>
  </si>
  <si>
    <t>Soupis:</t>
  </si>
  <si>
    <t>1.1. - Výsadba</t>
  </si>
  <si>
    <t>Rozpočtováno v CÚ 2019/I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</si>
  <si>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</si>
  <si>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</si>
  <si>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</si>
  <si>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</si>
  <si>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</si>
  <si>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</si>
  <si>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</si>
  <si>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</si>
  <si>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</si>
  <si>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</si>
  <si>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</si>
  <si>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</si>
  <si>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</si>
  <si>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</si>
  <si>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</si>
  <si>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</si>
  <si>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</si>
  <si>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</si>
  <si>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</si>
  <si>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</si>
  <si>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</si>
  <si>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</si>
  <si>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</si>
  <si>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</si>
  <si>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</si>
  <si>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</si>
  <si>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</si>
  <si>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</si>
  <si>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2019 01</t>
  </si>
  <si>
    <t>4</t>
  </si>
  <si>
    <t>1013905091</t>
  </si>
  <si>
    <t>PP</t>
  </si>
  <si>
    <t>Kosení travin a vodních rostlin ve vegetačním období divokého porostu hustého</t>
  </si>
  <si>
    <t>VV</t>
  </si>
  <si>
    <t>"plocha kosení pro 1 ks odrostku nebo keře - 4 m2"</t>
  </si>
  <si>
    <t>(15+8)*4,0/10000</t>
  </si>
  <si>
    <t>183101215</t>
  </si>
  <si>
    <t>Jamky pro výsadbu s výměnou 50 % půdy zeminy tř 1 až 4 objem do 0,4 m3 v rovině a svahu do 1:5</t>
  </si>
  <si>
    <t>kus</t>
  </si>
  <si>
    <t>1715921923</t>
  </si>
  <si>
    <t>Hloubení jamek pro vysazování rostlin v zemině tř.1 až 4 s výměnou půdy z 50% v rovině nebo na svahu do 1:5, objemu přes 0,125 do 0,40 m3</t>
  </si>
  <si>
    <t>"pro stromky"</t>
  </si>
  <si>
    <t>15+8</t>
  </si>
  <si>
    <t>3</t>
  </si>
  <si>
    <t>M</t>
  </si>
  <si>
    <t>10364101</t>
  </si>
  <si>
    <t>zemina pro terénní úpravy -  ornice</t>
  </si>
  <si>
    <t>t</t>
  </si>
  <si>
    <t>8</t>
  </si>
  <si>
    <t>780130580</t>
  </si>
  <si>
    <t>(15+8)*0,20*1,6</t>
  </si>
  <si>
    <t>184102113</t>
  </si>
  <si>
    <t>Výsadba dřeviny s balem D do 0,4 m do jamky se zalitím v rovině a svahu do 1:5</t>
  </si>
  <si>
    <t>-633971041</t>
  </si>
  <si>
    <t>Výsadba dřeviny s balem do předem vyhloubené jamky se zalitím v rovině nebo na svahu do 1:5, při průměru balu přes 300 do 400 mm</t>
  </si>
  <si>
    <t>"stromky"</t>
  </si>
  <si>
    <t>5</t>
  </si>
  <si>
    <t>R001</t>
  </si>
  <si>
    <t>Dub letní /Quercus robur/ obvod kmínku 10 - 12 cm</t>
  </si>
  <si>
    <t>-1883975718</t>
  </si>
  <si>
    <t>"stromky se zemním balem, 15 ks"</t>
  </si>
  <si>
    <t>6</t>
  </si>
  <si>
    <t>R002</t>
  </si>
  <si>
    <t>594863267</t>
  </si>
  <si>
    <t>Jilm drsný /Ulmus glabra/ obvod kmínku 10 - 12 cm</t>
  </si>
  <si>
    <t>"stromky se zemním balem, 8 ks"</t>
  </si>
  <si>
    <t>7</t>
  </si>
  <si>
    <t>184215111R</t>
  </si>
  <si>
    <t xml:space="preserve">Zatlučení a signální nátěr kůlu </t>
  </si>
  <si>
    <t>1650775880</t>
  </si>
  <si>
    <t>"signální kolíky pro lokalizaci jednotlivých stromů před vlastní výsadbou"</t>
  </si>
  <si>
    <t>23</t>
  </si>
  <si>
    <t>60591251</t>
  </si>
  <si>
    <t>kůl vyvazovací dřevěný impregnovaný D 8cm dl 1,5m</t>
  </si>
  <si>
    <t>221388372</t>
  </si>
  <si>
    <t>"signální kůly"</t>
  </si>
  <si>
    <t>9</t>
  </si>
  <si>
    <t>184215133</t>
  </si>
  <si>
    <t>Ukotvení kmene dřevin třemi kůly D do 0,1 m délky do 3 m</t>
  </si>
  <si>
    <t>229685063</t>
  </si>
  <si>
    <t>Ukotvení dřeviny kůly třemi kůly, délky přes 2 do 3 m</t>
  </si>
  <si>
    <t>"kůly k odrostkům délky 2,5 m (1 stromek- 3 kůly)</t>
  </si>
  <si>
    <t>10</t>
  </si>
  <si>
    <t>60591255</t>
  </si>
  <si>
    <t>kůl vyvazovací dřevěný impregnovaný D 8cm dl 2,5m</t>
  </si>
  <si>
    <t>1285562407</t>
  </si>
  <si>
    <t>"kůly ke stromkům délky 2,5 m"</t>
  </si>
  <si>
    <t>23*3</t>
  </si>
  <si>
    <t>11</t>
  </si>
  <si>
    <t>184215412</t>
  </si>
  <si>
    <t>Zhotovení závlahové mísy dřevin D do 1,0 m v rovině nebo na svahu do 1:5</t>
  </si>
  <si>
    <t>-45875426</t>
  </si>
  <si>
    <t>Zhotovení závlahové mísy u solitérních dřevin v rovině nebo na svahu do 1:5, o průměru mísy přes 0,5 do 1 m</t>
  </si>
  <si>
    <t>12</t>
  </si>
  <si>
    <t>58331200</t>
  </si>
  <si>
    <t>štěrkopísek netříděný zásypový</t>
  </si>
  <si>
    <t>1875563956</t>
  </si>
  <si>
    <t>"pro zhotovení závlahové mísy pro stromky"</t>
  </si>
  <si>
    <t>23*0,002 'Přepočtené koeficientem množství</t>
  </si>
  <si>
    <t>13</t>
  </si>
  <si>
    <t>184501141</t>
  </si>
  <si>
    <t>Zhotovení obalu z rákosové nebo kokosové rohože v rovině a svahu do 1:5</t>
  </si>
  <si>
    <t>m2</t>
  </si>
  <si>
    <t>-978861279</t>
  </si>
  <si>
    <t>Zhotovení obalu kmene z rákosové nebo kokosové rohože v rovině nebo na svahu do 1:5</t>
  </si>
  <si>
    <t>"chráničky stromků proti korní spále, 23 ks"</t>
  </si>
  <si>
    <t>23*2,0*0,20</t>
  </si>
  <si>
    <t>14</t>
  </si>
  <si>
    <t>61894010</t>
  </si>
  <si>
    <t>síť kokosová (400 g/m2) 2x50m</t>
  </si>
  <si>
    <t>475840384</t>
  </si>
  <si>
    <t>"pro chráničky stromků proti korní spále, 23 ks"</t>
  </si>
  <si>
    <t>185804513</t>
  </si>
  <si>
    <t>Odplevelení dřevin soliterních v rovině a svahu do 1:5</t>
  </si>
  <si>
    <t>-913177591</t>
  </si>
  <si>
    <t>Odplevelení výsadeb v rovině nebo na svahu do 1:5 dřevin solitérních</t>
  </si>
  <si>
    <t>"odplevelení 1 m2 na 1 ks stromku"</t>
  </si>
  <si>
    <t>23*1,0</t>
  </si>
  <si>
    <t>16</t>
  </si>
  <si>
    <t>184813134</t>
  </si>
  <si>
    <t>Ochrana listnatých dřevin přes 70 cm před okusem chemickým nátěrem v rovině a svahu do 1:5</t>
  </si>
  <si>
    <t>100 kus</t>
  </si>
  <si>
    <t>601219996</t>
  </si>
  <si>
    <t>Ochrana dřevin před okusem zvěří chemicky nátěrem, v rovině nebo ve svahu do 1:5 listnatých, výšky přes 70 cm</t>
  </si>
  <si>
    <t>23/100</t>
  </si>
  <si>
    <t>17</t>
  </si>
  <si>
    <t>184816111</t>
  </si>
  <si>
    <t>Hnojení sazenic průmyslovými hnojivy do 0,25 kg k jedné sazenici</t>
  </si>
  <si>
    <t>1029427771</t>
  </si>
  <si>
    <t>Hnojení sazenic průmyslovými hnojivy v množství do 0,25 kg k jedné sazenici</t>
  </si>
  <si>
    <t>"stromky, (15+8) ks"</t>
  </si>
  <si>
    <t>18</t>
  </si>
  <si>
    <t>R900</t>
  </si>
  <si>
    <t>hnojivo Silvamix forte - tablety</t>
  </si>
  <si>
    <t>-261748845</t>
  </si>
  <si>
    <t>"dodání hnojiva k jednotlivým stromkům"</t>
  </si>
  <si>
    <t>"stromky - 5 tablety/1 jamka, počet stromků 23 ks"</t>
  </si>
  <si>
    <t>5*(15+8)</t>
  </si>
  <si>
    <t>19</t>
  </si>
  <si>
    <t>185803101</t>
  </si>
  <si>
    <t>Shrabání a odvoz pokoseného divokého porostu do 20 km</t>
  </si>
  <si>
    <t>223309582</t>
  </si>
  <si>
    <t>Shrabání a odvoz pokoseného porostu a organických naplavenin s naložením na dopravní prostředek a odvozem na vzdálenost do 20 km divokého porostu</t>
  </si>
  <si>
    <t>"shrabání včetně likvidace"</t>
  </si>
  <si>
    <t>0,009</t>
  </si>
  <si>
    <t>20</t>
  </si>
  <si>
    <t>185804311</t>
  </si>
  <si>
    <t>Zalití rostlin vodou plocha do 20 m2</t>
  </si>
  <si>
    <t>m3</t>
  </si>
  <si>
    <t>1801544205</t>
  </si>
  <si>
    <t>Zalití rostlin vodou plochy záhonů jednotlivě do 20 m2</t>
  </si>
  <si>
    <t>"zalití po výsadbě 50 l k 1 stromku (14 x za 1. veg. období)"</t>
  </si>
  <si>
    <t>14*(15+8)*0,05</t>
  </si>
  <si>
    <t>99</t>
  </si>
  <si>
    <t>Přesun hmot</t>
  </si>
  <si>
    <t>998231311</t>
  </si>
  <si>
    <t>Přesun hmot pro sadovnické a krajinářské úpravy vodorovně do 5000 m</t>
  </si>
  <si>
    <t>869203767</t>
  </si>
  <si>
    <t>Přesun hmot pro sadovnické a krajinářské úpravy - strojně dopravní vzdálenost do 5000 m</t>
  </si>
  <si>
    <t>5.2. - Následná péče - 1. rok</t>
  </si>
  <si>
    <t>830689879</t>
  </si>
  <si>
    <t>"pro stromky (náhrada za uhynulé stromky)"</t>
  </si>
  <si>
    <t>-933267967</t>
  </si>
  <si>
    <t>7*0,20*1,6</t>
  </si>
  <si>
    <t>1817591465</t>
  </si>
  <si>
    <t>"stromky (náhrada za uhynulé)"</t>
  </si>
  <si>
    <t>1256292487</t>
  </si>
  <si>
    <t>"stromky se zemním balem (náhrada za uhynulé), odborný odhad 4 ks"</t>
  </si>
  <si>
    <t>1339825112</t>
  </si>
  <si>
    <t>"stromky se zemním balem (náhrada za uhynulé), odborný odhad 3 ks"</t>
  </si>
  <si>
    <t>-1614361608</t>
  </si>
  <si>
    <t>"kůly délky 2,5 m ke stromkům (1 stromek- 3 kůly), náhrada za uhynulé stromky"</t>
  </si>
  <si>
    <t>"použití kůlů od uhynulých stromků"</t>
  </si>
  <si>
    <t>-1716343186</t>
  </si>
  <si>
    <t xml:space="preserve">"pro stromky nově vysazené jako náhrada za uhynulé stromky" </t>
  </si>
  <si>
    <t>-437925744</t>
  </si>
  <si>
    <t>"pro zhotovení závlahové mísy pro nově vysazené stromky (náhrada za uhynulé stromky)"</t>
  </si>
  <si>
    <t>7*0,002 'Přepočtené koeficientem množství</t>
  </si>
  <si>
    <t>622250179</t>
  </si>
  <si>
    <t>"chráničky stromků proti korní spále, 7 ks (nově vysazené stromky)"</t>
  </si>
  <si>
    <t>7*2,0*0,20</t>
  </si>
  <si>
    <t>-873525290</t>
  </si>
  <si>
    <t>"pro chráničky stromků proti korní spále, 7 ks (nově vysazené stromky)"</t>
  </si>
  <si>
    <t>R003</t>
  </si>
  <si>
    <t>Úprava obalu kmene z kokosové rohože v rovině nebo na svahu do 1:5</t>
  </si>
  <si>
    <t>-1567606422</t>
  </si>
  <si>
    <t>"úprava chráničky stromků proti korní spále (odpočet nově vysazených stromků)"</t>
  </si>
  <si>
    <t>23-7</t>
  </si>
  <si>
    <t>502235438</t>
  </si>
  <si>
    <t>1029621984</t>
  </si>
  <si>
    <t>"stromky, 23 ks"</t>
  </si>
  <si>
    <t>1529199433</t>
  </si>
  <si>
    <t>"stromky - 5 tablety/1 stromek, počet stromků 23 ks"</t>
  </si>
  <si>
    <t>5*23</t>
  </si>
  <si>
    <t>184818111</t>
  </si>
  <si>
    <t>Vyvětvení a tvarový ořez dřevin v do 3 m s odnesením odpadu do 200 m a spálením</t>
  </si>
  <si>
    <t>394479723</t>
  </si>
  <si>
    <t>Vyvětvení a tvarový ořez dřevin s úpravou koruny při výšce stromu do 3 m</t>
  </si>
  <si>
    <t>"úprava koruny vysazených stromků (odpočet nově vysazených stromů)"</t>
  </si>
  <si>
    <t>184911111</t>
  </si>
  <si>
    <t>Znovuuvázání dřeviny ke kůlům</t>
  </si>
  <si>
    <t>-778967826</t>
  </si>
  <si>
    <t>Znovuuvázání dřeviny jedním úvazkem ke stávajícímu kůlu</t>
  </si>
  <si>
    <t>"úprava úvazků a kotvení stromků (odpočet stromků nově vysazených"</t>
  </si>
  <si>
    <t>185804213</t>
  </si>
  <si>
    <t>Vypletí záhonu dřevin soliterních s naložením a odvozem odpadu do 20 km v rovině a svahu do 1:5</t>
  </si>
  <si>
    <t>-1148585758</t>
  </si>
  <si>
    <t>Vypletí v rovině nebo na svahu do 1:5 dřevin solitérních</t>
  </si>
  <si>
    <t>"okolo stromků"</t>
  </si>
  <si>
    <t>1297084531</t>
  </si>
  <si>
    <t>14*(23-7+7)*0,05</t>
  </si>
  <si>
    <t>396108307</t>
  </si>
  <si>
    <t>5.3. - Následná péče - 2. rok</t>
  </si>
  <si>
    <t>1407834838</t>
  </si>
  <si>
    <t>"úprava chráničky stromků proti korní spále"</t>
  </si>
  <si>
    <t>-500419636</t>
  </si>
  <si>
    <t>-2024812301</t>
  </si>
  <si>
    <t>-1604038461</t>
  </si>
  <si>
    <t>1207930546</t>
  </si>
  <si>
    <t>"úprava koruny vysazených stromků, 23 ks"</t>
  </si>
  <si>
    <t>-552128450</t>
  </si>
  <si>
    <t>"úprava úvazků a kotvení stromků"</t>
  </si>
  <si>
    <t>-1494041502</t>
  </si>
  <si>
    <t>-1800272342</t>
  </si>
  <si>
    <t>"zalití po výsadbě 50 l k 1 stromku (10 x za 1. veg. období)"</t>
  </si>
  <si>
    <t>10*23*0,05</t>
  </si>
  <si>
    <t>1525538984</t>
  </si>
  <si>
    <t>5.4. - Následná péče - 3. rok</t>
  </si>
  <si>
    <t>184215173</t>
  </si>
  <si>
    <t>Odstranění ukotvení kmene dřevin třemi kůly D do 0,1 m délky do 3 m</t>
  </si>
  <si>
    <t>258698172</t>
  </si>
  <si>
    <t>Odstranění ukotvení dřeviny kůly třemi kůly, délky přes 2 do 3 m</t>
  </si>
  <si>
    <t>"odstranění ukotvení stromků (kůly a úvazky)"</t>
  </si>
  <si>
    <t>-1186528970</t>
  </si>
  <si>
    <t>-1810223088</t>
  </si>
  <si>
    <t>-1902018876</t>
  </si>
  <si>
    <t>1644870904</t>
  </si>
  <si>
    <t>853681601</t>
  </si>
  <si>
    <t>-1322723908</t>
  </si>
  <si>
    <t>-1223361089</t>
  </si>
  <si>
    <t>"zalití po výsadbě 50 l k 1 stromku (6 x za veg. období)"</t>
  </si>
  <si>
    <t>260695720</t>
  </si>
  <si>
    <t>5.5. - Následná péče - 4. rok</t>
  </si>
  <si>
    <t>-1135320071</t>
  </si>
  <si>
    <t>1455580478</t>
  </si>
  <si>
    <t>1073627947</t>
  </si>
  <si>
    <t>357148367</t>
  </si>
  <si>
    <t>-1472835990</t>
  </si>
  <si>
    <t>-1921073682</t>
  </si>
  <si>
    <t>-2013625629</t>
  </si>
  <si>
    <t>-504395797</t>
  </si>
  <si>
    <t>6*23*0,05</t>
  </si>
  <si>
    <t>1171480974</t>
  </si>
  <si>
    <t>5.6. - Následná péče - 5. rok</t>
  </si>
  <si>
    <t>184501181</t>
  </si>
  <si>
    <t>Odstranění obalu z rákosové nebo kokosové rohože v rovině a svahu do 1:5</t>
  </si>
  <si>
    <t>-1679965451</t>
  </si>
  <si>
    <t>Odstranění obalu kmene z rákosové nebo kokosové rohože v rovině nebo na svahu do 1:5</t>
  </si>
  <si>
    <t>"odstranění kokosové rohože ze stromků (včetně její likvidace)"</t>
  </si>
  <si>
    <t>177473095</t>
  </si>
  <si>
    <t>-1030191746</t>
  </si>
  <si>
    <t>-563374920</t>
  </si>
  <si>
    <t>396983315</t>
  </si>
  <si>
    <t>-822964523</t>
  </si>
  <si>
    <t>832959815</t>
  </si>
  <si>
    <t>"zalití po výsadbě 50 l k 1 stromku (4 x za veg. období)"</t>
  </si>
  <si>
    <t>4*23*0,05</t>
  </si>
  <si>
    <t>-442805920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</si>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</sst>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38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1809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Orlice, slepé rameno, Malšova Lhota, revitalizace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Malšova Lhota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30.7.2019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7.9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OIČ, Hradec Králové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>Povodí Labe, státní podnik, PVZ, Hradec Králové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Ing. Eva Morkesová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27" customHeight="1">
      <c r="A55" s="7"/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ROUND(SUM(AG56:AG61),2)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80</v>
      </c>
      <c r="AR55" s="119"/>
      <c r="AS55" s="120">
        <f>ROUND(SUM(AS56:AS61),2)</f>
        <v>0</v>
      </c>
      <c r="AT55" s="121">
        <f>ROUND(SUM(AV55:AW55),2)</f>
        <v>0</v>
      </c>
      <c r="AU55" s="122">
        <f>ROUND(SUM(AU56:AU61),5)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ROUND(SUM(AZ56:AZ61),2)</f>
        <v>0</v>
      </c>
      <c r="BA55" s="121">
        <f>ROUND(SUM(BA56:BA61),2)</f>
        <v>0</v>
      </c>
      <c r="BB55" s="121">
        <f>ROUND(SUM(BB56:BB61),2)</f>
        <v>0</v>
      </c>
      <c r="BC55" s="121">
        <f>ROUND(SUM(BC56:BC61),2)</f>
        <v>0</v>
      </c>
      <c r="BD55" s="123">
        <f>ROUND(SUM(BD56:BD61),2)</f>
        <v>0</v>
      </c>
      <c r="BE55" s="7"/>
      <c r="BS55" s="124" t="s">
        <v>73</v>
      </c>
      <c r="BT55" s="124" t="s">
        <v>81</v>
      </c>
      <c r="BU55" s="124" t="s">
        <v>75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0" s="4" customFormat="1" ht="16.5" customHeight="1">
      <c r="A56" s="125" t="s">
        <v>84</v>
      </c>
      <c r="B56" s="64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'1.1. - Výsadba'!J32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87</v>
      </c>
      <c r="AR56" s="66"/>
      <c r="AS56" s="130">
        <v>0</v>
      </c>
      <c r="AT56" s="131">
        <f>ROUND(SUM(AV56:AW56),2)</f>
        <v>0</v>
      </c>
      <c r="AU56" s="132">
        <f>'1.1. - Výsadba'!P88</f>
        <v>0</v>
      </c>
      <c r="AV56" s="131">
        <f>'1.1. - Výsadba'!J35</f>
        <v>0</v>
      </c>
      <c r="AW56" s="131">
        <f>'1.1. - Výsadba'!J36</f>
        <v>0</v>
      </c>
      <c r="AX56" s="131">
        <f>'1.1. - Výsadba'!J37</f>
        <v>0</v>
      </c>
      <c r="AY56" s="131">
        <f>'1.1. - Výsadba'!J38</f>
        <v>0</v>
      </c>
      <c r="AZ56" s="131">
        <f>'1.1. - Výsadba'!F35</f>
        <v>0</v>
      </c>
      <c r="BA56" s="131">
        <f>'1.1. - Výsadba'!F36</f>
        <v>0</v>
      </c>
      <c r="BB56" s="131">
        <f>'1.1. - Výsadba'!F37</f>
        <v>0</v>
      </c>
      <c r="BC56" s="131">
        <f>'1.1. - Výsadba'!F38</f>
        <v>0</v>
      </c>
      <c r="BD56" s="133">
        <f>'1.1. - Výsadba'!F39</f>
        <v>0</v>
      </c>
      <c r="BE56" s="4"/>
      <c r="BT56" s="134" t="s">
        <v>83</v>
      </c>
      <c r="BV56" s="134" t="s">
        <v>76</v>
      </c>
      <c r="BW56" s="134" t="s">
        <v>88</v>
      </c>
      <c r="BX56" s="134" t="s">
        <v>82</v>
      </c>
      <c r="CL56" s="134" t="s">
        <v>19</v>
      </c>
    </row>
    <row r="57" spans="1:90" s="4" customFormat="1" ht="16.5" customHeight="1">
      <c r="A57" s="125" t="s">
        <v>84</v>
      </c>
      <c r="B57" s="64"/>
      <c r="C57" s="126"/>
      <c r="D57" s="126"/>
      <c r="E57" s="127" t="s">
        <v>89</v>
      </c>
      <c r="F57" s="127"/>
      <c r="G57" s="127"/>
      <c r="H57" s="127"/>
      <c r="I57" s="127"/>
      <c r="J57" s="126"/>
      <c r="K57" s="127" t="s">
        <v>90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'5.2. - Následná péče - 1....'!J32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87</v>
      </c>
      <c r="AR57" s="66"/>
      <c r="AS57" s="130">
        <v>0</v>
      </c>
      <c r="AT57" s="131">
        <f>ROUND(SUM(AV57:AW57),2)</f>
        <v>0</v>
      </c>
      <c r="AU57" s="132">
        <f>'5.2. - Následná péče - 1....'!P88</f>
        <v>0</v>
      </c>
      <c r="AV57" s="131">
        <f>'5.2. - Následná péče - 1....'!J35</f>
        <v>0</v>
      </c>
      <c r="AW57" s="131">
        <f>'5.2. - Následná péče - 1....'!J36</f>
        <v>0</v>
      </c>
      <c r="AX57" s="131">
        <f>'5.2. - Následná péče - 1....'!J37</f>
        <v>0</v>
      </c>
      <c r="AY57" s="131">
        <f>'5.2. - Následná péče - 1....'!J38</f>
        <v>0</v>
      </c>
      <c r="AZ57" s="131">
        <f>'5.2. - Následná péče - 1....'!F35</f>
        <v>0</v>
      </c>
      <c r="BA57" s="131">
        <f>'5.2. - Následná péče - 1....'!F36</f>
        <v>0</v>
      </c>
      <c r="BB57" s="131">
        <f>'5.2. - Následná péče - 1....'!F37</f>
        <v>0</v>
      </c>
      <c r="BC57" s="131">
        <f>'5.2. - Následná péče - 1....'!F38</f>
        <v>0</v>
      </c>
      <c r="BD57" s="133">
        <f>'5.2. - Následná péče - 1....'!F39</f>
        <v>0</v>
      </c>
      <c r="BE57" s="4"/>
      <c r="BT57" s="134" t="s">
        <v>83</v>
      </c>
      <c r="BV57" s="134" t="s">
        <v>76</v>
      </c>
      <c r="BW57" s="134" t="s">
        <v>91</v>
      </c>
      <c r="BX57" s="134" t="s">
        <v>82</v>
      </c>
      <c r="CL57" s="134" t="s">
        <v>19</v>
      </c>
    </row>
    <row r="58" spans="1:90" s="4" customFormat="1" ht="16.5" customHeight="1">
      <c r="A58" s="125" t="s">
        <v>84</v>
      </c>
      <c r="B58" s="64"/>
      <c r="C58" s="126"/>
      <c r="D58" s="126"/>
      <c r="E58" s="127" t="s">
        <v>92</v>
      </c>
      <c r="F58" s="127"/>
      <c r="G58" s="127"/>
      <c r="H58" s="127"/>
      <c r="I58" s="127"/>
      <c r="J58" s="126"/>
      <c r="K58" s="127" t="s">
        <v>93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'5.3. - Následná péče - 2....'!J32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87</v>
      </c>
      <c r="AR58" s="66"/>
      <c r="AS58" s="130">
        <v>0</v>
      </c>
      <c r="AT58" s="131">
        <f>ROUND(SUM(AV58:AW58),2)</f>
        <v>0</v>
      </c>
      <c r="AU58" s="132">
        <f>'5.3. - Následná péče - 2....'!P88</f>
        <v>0</v>
      </c>
      <c r="AV58" s="131">
        <f>'5.3. - Následná péče - 2....'!J35</f>
        <v>0</v>
      </c>
      <c r="AW58" s="131">
        <f>'5.3. - Následná péče - 2....'!J36</f>
        <v>0</v>
      </c>
      <c r="AX58" s="131">
        <f>'5.3. - Následná péče - 2....'!J37</f>
        <v>0</v>
      </c>
      <c r="AY58" s="131">
        <f>'5.3. - Následná péče - 2....'!J38</f>
        <v>0</v>
      </c>
      <c r="AZ58" s="131">
        <f>'5.3. - Následná péče - 2....'!F35</f>
        <v>0</v>
      </c>
      <c r="BA58" s="131">
        <f>'5.3. - Následná péče - 2....'!F36</f>
        <v>0</v>
      </c>
      <c r="BB58" s="131">
        <f>'5.3. - Následná péče - 2....'!F37</f>
        <v>0</v>
      </c>
      <c r="BC58" s="131">
        <f>'5.3. - Následná péče - 2....'!F38</f>
        <v>0</v>
      </c>
      <c r="BD58" s="133">
        <f>'5.3. - Následná péče - 2....'!F39</f>
        <v>0</v>
      </c>
      <c r="BE58" s="4"/>
      <c r="BT58" s="134" t="s">
        <v>83</v>
      </c>
      <c r="BV58" s="134" t="s">
        <v>76</v>
      </c>
      <c r="BW58" s="134" t="s">
        <v>94</v>
      </c>
      <c r="BX58" s="134" t="s">
        <v>82</v>
      </c>
      <c r="CL58" s="134" t="s">
        <v>19</v>
      </c>
    </row>
    <row r="59" spans="1:90" s="4" customFormat="1" ht="16.5" customHeight="1">
      <c r="A59" s="125" t="s">
        <v>84</v>
      </c>
      <c r="B59" s="64"/>
      <c r="C59" s="126"/>
      <c r="D59" s="126"/>
      <c r="E59" s="127" t="s">
        <v>95</v>
      </c>
      <c r="F59" s="127"/>
      <c r="G59" s="127"/>
      <c r="H59" s="127"/>
      <c r="I59" s="127"/>
      <c r="J59" s="126"/>
      <c r="K59" s="127" t="s">
        <v>96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'5.4. - Následná péče - 3....'!J32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87</v>
      </c>
      <c r="AR59" s="66"/>
      <c r="AS59" s="130">
        <v>0</v>
      </c>
      <c r="AT59" s="131">
        <f>ROUND(SUM(AV59:AW59),2)</f>
        <v>0</v>
      </c>
      <c r="AU59" s="132">
        <f>'5.4. - Následná péče - 3....'!P88</f>
        <v>0</v>
      </c>
      <c r="AV59" s="131">
        <f>'5.4. - Následná péče - 3....'!J35</f>
        <v>0</v>
      </c>
      <c r="AW59" s="131">
        <f>'5.4. - Následná péče - 3....'!J36</f>
        <v>0</v>
      </c>
      <c r="AX59" s="131">
        <f>'5.4. - Následná péče - 3....'!J37</f>
        <v>0</v>
      </c>
      <c r="AY59" s="131">
        <f>'5.4. - Následná péče - 3....'!J38</f>
        <v>0</v>
      </c>
      <c r="AZ59" s="131">
        <f>'5.4. - Následná péče - 3....'!F35</f>
        <v>0</v>
      </c>
      <c r="BA59" s="131">
        <f>'5.4. - Následná péče - 3....'!F36</f>
        <v>0</v>
      </c>
      <c r="BB59" s="131">
        <f>'5.4. - Následná péče - 3....'!F37</f>
        <v>0</v>
      </c>
      <c r="BC59" s="131">
        <f>'5.4. - Následná péče - 3....'!F38</f>
        <v>0</v>
      </c>
      <c r="BD59" s="133">
        <f>'5.4. - Následná péče - 3....'!F39</f>
        <v>0</v>
      </c>
      <c r="BE59" s="4"/>
      <c r="BT59" s="134" t="s">
        <v>83</v>
      </c>
      <c r="BV59" s="134" t="s">
        <v>76</v>
      </c>
      <c r="BW59" s="134" t="s">
        <v>97</v>
      </c>
      <c r="BX59" s="134" t="s">
        <v>82</v>
      </c>
      <c r="CL59" s="134" t="s">
        <v>19</v>
      </c>
    </row>
    <row r="60" spans="1:90" s="4" customFormat="1" ht="16.5" customHeight="1">
      <c r="A60" s="125" t="s">
        <v>84</v>
      </c>
      <c r="B60" s="64"/>
      <c r="C60" s="126"/>
      <c r="D60" s="126"/>
      <c r="E60" s="127" t="s">
        <v>98</v>
      </c>
      <c r="F60" s="127"/>
      <c r="G60" s="127"/>
      <c r="H60" s="127"/>
      <c r="I60" s="127"/>
      <c r="J60" s="126"/>
      <c r="K60" s="127" t="s">
        <v>99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'5.5. - Následná péče - 4....'!J32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87</v>
      </c>
      <c r="AR60" s="66"/>
      <c r="AS60" s="130">
        <v>0</v>
      </c>
      <c r="AT60" s="131">
        <f>ROUND(SUM(AV60:AW60),2)</f>
        <v>0</v>
      </c>
      <c r="AU60" s="132">
        <f>'5.5. - Následná péče - 4....'!P88</f>
        <v>0</v>
      </c>
      <c r="AV60" s="131">
        <f>'5.5. - Následná péče - 4....'!J35</f>
        <v>0</v>
      </c>
      <c r="AW60" s="131">
        <f>'5.5. - Následná péče - 4....'!J36</f>
        <v>0</v>
      </c>
      <c r="AX60" s="131">
        <f>'5.5. - Následná péče - 4....'!J37</f>
        <v>0</v>
      </c>
      <c r="AY60" s="131">
        <f>'5.5. - Následná péče - 4....'!J38</f>
        <v>0</v>
      </c>
      <c r="AZ60" s="131">
        <f>'5.5. - Následná péče - 4....'!F35</f>
        <v>0</v>
      </c>
      <c r="BA60" s="131">
        <f>'5.5. - Následná péče - 4....'!F36</f>
        <v>0</v>
      </c>
      <c r="BB60" s="131">
        <f>'5.5. - Následná péče - 4....'!F37</f>
        <v>0</v>
      </c>
      <c r="BC60" s="131">
        <f>'5.5. - Následná péče - 4....'!F38</f>
        <v>0</v>
      </c>
      <c r="BD60" s="133">
        <f>'5.5. - Následná péče - 4....'!F39</f>
        <v>0</v>
      </c>
      <c r="BE60" s="4"/>
      <c r="BT60" s="134" t="s">
        <v>83</v>
      </c>
      <c r="BV60" s="134" t="s">
        <v>76</v>
      </c>
      <c r="BW60" s="134" t="s">
        <v>100</v>
      </c>
      <c r="BX60" s="134" t="s">
        <v>82</v>
      </c>
      <c r="CL60" s="134" t="s">
        <v>19</v>
      </c>
    </row>
    <row r="61" spans="1:90" s="4" customFormat="1" ht="16.5" customHeight="1">
      <c r="A61" s="125" t="s">
        <v>84</v>
      </c>
      <c r="B61" s="64"/>
      <c r="C61" s="126"/>
      <c r="D61" s="126"/>
      <c r="E61" s="127" t="s">
        <v>101</v>
      </c>
      <c r="F61" s="127"/>
      <c r="G61" s="127"/>
      <c r="H61" s="127"/>
      <c r="I61" s="127"/>
      <c r="J61" s="126"/>
      <c r="K61" s="127" t="s">
        <v>102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'5.6. - Následná péče - 5....'!J32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87</v>
      </c>
      <c r="AR61" s="66"/>
      <c r="AS61" s="135">
        <v>0</v>
      </c>
      <c r="AT61" s="136">
        <f>ROUND(SUM(AV61:AW61),2)</f>
        <v>0</v>
      </c>
      <c r="AU61" s="137">
        <f>'5.6. - Následná péče - 5....'!P88</f>
        <v>0</v>
      </c>
      <c r="AV61" s="136">
        <f>'5.6. - Následná péče - 5....'!J35</f>
        <v>0</v>
      </c>
      <c r="AW61" s="136">
        <f>'5.6. - Následná péče - 5....'!J36</f>
        <v>0</v>
      </c>
      <c r="AX61" s="136">
        <f>'5.6. - Následná péče - 5....'!J37</f>
        <v>0</v>
      </c>
      <c r="AY61" s="136">
        <f>'5.6. - Následná péče - 5....'!J38</f>
        <v>0</v>
      </c>
      <c r="AZ61" s="136">
        <f>'5.6. - Následná péče - 5....'!F35</f>
        <v>0</v>
      </c>
      <c r="BA61" s="136">
        <f>'5.6. - Následná péče - 5....'!F36</f>
        <v>0</v>
      </c>
      <c r="BB61" s="136">
        <f>'5.6. - Následná péče - 5....'!F37</f>
        <v>0</v>
      </c>
      <c r="BC61" s="136">
        <f>'5.6. - Následná péče - 5....'!F38</f>
        <v>0</v>
      </c>
      <c r="BD61" s="138">
        <f>'5.6. - Následná péče - 5....'!F39</f>
        <v>0</v>
      </c>
      <c r="BE61" s="4"/>
      <c r="BT61" s="134" t="s">
        <v>83</v>
      </c>
      <c r="BV61" s="134" t="s">
        <v>76</v>
      </c>
      <c r="BW61" s="134" t="s">
        <v>103</v>
      </c>
      <c r="BX61" s="134" t="s">
        <v>82</v>
      </c>
      <c r="CL61" s="134" t="s">
        <v>19</v>
      </c>
    </row>
    <row r="62" spans="1:57" s="2" customFormat="1" ht="30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</sheetData>
  <sheetProtection password="CC35" sheet="1" objects="1" scenarios="1" formatColumns="0" formatRows="0"/>
  <mergeCells count="6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C52:G52"/>
    <mergeCell ref="I52:AF52"/>
    <mergeCell ref="D55:H55"/>
    <mergeCell ref="J55:AF55"/>
    <mergeCell ref="E56:I56"/>
    <mergeCell ref="K56:AF56"/>
    <mergeCell ref="E57:I57"/>
    <mergeCell ref="K57:AF57"/>
    <mergeCell ref="E58:I58"/>
    <mergeCell ref="K58:AF58"/>
    <mergeCell ref="E59:I59"/>
    <mergeCell ref="K59:AF59"/>
    <mergeCell ref="E60:I60"/>
    <mergeCell ref="K60:AF60"/>
    <mergeCell ref="E61:I61"/>
    <mergeCell ref="K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54:AM54"/>
    <mergeCell ref="AN54:AP54"/>
  </mergeCells>
  <hyperlinks>
    <hyperlink ref="A56" location="'1.1. - Výsadba'!C2" display="/"/>
    <hyperlink ref="A57" location="'5.2. - Následná péče - 1....'!C2" display="/"/>
    <hyperlink ref="A58" location="'5.3. - Následná péče - 2....'!C2" display="/"/>
    <hyperlink ref="A59" location="'5.4. - Následná péče - 3....'!C2" display="/"/>
    <hyperlink ref="A60" location="'5.5. - Následná péče - 4....'!C2" display="/"/>
    <hyperlink ref="A61" location="'5.6. - Následná péče - 5.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0"/>
      <c r="AT3" s="17" t="s">
        <v>83</v>
      </c>
    </row>
    <row r="4" spans="2:46" s="1" customFormat="1" ht="24.95" customHeight="1">
      <c r="B4" s="20"/>
      <c r="D4" s="143" t="s">
        <v>104</v>
      </c>
      <c r="I4" s="139"/>
      <c r="L4" s="20"/>
      <c r="M4" s="144" t="s">
        <v>10</v>
      </c>
      <c r="AT4" s="17" t="s">
        <v>35</v>
      </c>
    </row>
    <row r="5" spans="2:12" s="1" customFormat="1" ht="6.95" customHeight="1">
      <c r="B5" s="20"/>
      <c r="I5" s="139"/>
      <c r="L5" s="20"/>
    </row>
    <row r="6" spans="2:12" s="1" customFormat="1" ht="12" customHeight="1">
      <c r="B6" s="20"/>
      <c r="D6" s="145" t="s">
        <v>16</v>
      </c>
      <c r="I6" s="139"/>
      <c r="L6" s="20"/>
    </row>
    <row r="7" spans="2:12" s="1" customFormat="1" ht="16.5" customHeight="1">
      <c r="B7" s="20"/>
      <c r="E7" s="146" t="str">
        <f>'Rekapitulace stavby'!K6</f>
        <v>Orlice, slepé rameno, Malšova Lhota, revitalizace</v>
      </c>
      <c r="F7" s="145"/>
      <c r="G7" s="145"/>
      <c r="H7" s="145"/>
      <c r="I7" s="139"/>
      <c r="L7" s="20"/>
    </row>
    <row r="8" spans="2:12" s="1" customFormat="1" ht="12" customHeight="1">
      <c r="B8" s="20"/>
      <c r="D8" s="145" t="s">
        <v>105</v>
      </c>
      <c r="I8" s="139"/>
      <c r="L8" s="20"/>
    </row>
    <row r="9" spans="1:31" s="2" customFormat="1" ht="16.5" customHeight="1">
      <c r="A9" s="38"/>
      <c r="B9" s="44"/>
      <c r="C9" s="38"/>
      <c r="D9" s="38"/>
      <c r="E9" s="146" t="s">
        <v>106</v>
      </c>
      <c r="F9" s="38"/>
      <c r="G9" s="38"/>
      <c r="H9" s="38"/>
      <c r="I9" s="147"/>
      <c r="J9" s="38"/>
      <c r="K9" s="38"/>
      <c r="L9" s="14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5" t="s">
        <v>107</v>
      </c>
      <c r="E10" s="38"/>
      <c r="F10" s="38"/>
      <c r="G10" s="38"/>
      <c r="H10" s="38"/>
      <c r="I10" s="147"/>
      <c r="J10" s="38"/>
      <c r="K10" s="38"/>
      <c r="L10" s="14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9" t="s">
        <v>108</v>
      </c>
      <c r="F11" s="38"/>
      <c r="G11" s="38"/>
      <c r="H11" s="38"/>
      <c r="I11" s="147"/>
      <c r="J11" s="38"/>
      <c r="K11" s="38"/>
      <c r="L11" s="14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47"/>
      <c r="J12" s="38"/>
      <c r="K12" s="38"/>
      <c r="L12" s="14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5" t="s">
        <v>18</v>
      </c>
      <c r="E13" s="38"/>
      <c r="F13" s="134" t="s">
        <v>19</v>
      </c>
      <c r="G13" s="38"/>
      <c r="H13" s="38"/>
      <c r="I13" s="150" t="s">
        <v>20</v>
      </c>
      <c r="J13" s="134" t="s">
        <v>21</v>
      </c>
      <c r="K13" s="38"/>
      <c r="L13" s="14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5" t="s">
        <v>22</v>
      </c>
      <c r="E14" s="38"/>
      <c r="F14" s="134" t="s">
        <v>23</v>
      </c>
      <c r="G14" s="38"/>
      <c r="H14" s="38"/>
      <c r="I14" s="150" t="s">
        <v>24</v>
      </c>
      <c r="J14" s="151" t="str">
        <f>'Rekapitulace stavby'!AN8</f>
        <v>30.7.2019</v>
      </c>
      <c r="K14" s="38"/>
      <c r="L14" s="14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47"/>
      <c r="J15" s="38"/>
      <c r="K15" s="38"/>
      <c r="L15" s="14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5" t="s">
        <v>26</v>
      </c>
      <c r="E16" s="38"/>
      <c r="F16" s="38"/>
      <c r="G16" s="38"/>
      <c r="H16" s="38"/>
      <c r="I16" s="150" t="s">
        <v>27</v>
      </c>
      <c r="J16" s="134" t="s">
        <v>28</v>
      </c>
      <c r="K16" s="38"/>
      <c r="L16" s="14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4" t="s">
        <v>29</v>
      </c>
      <c r="F17" s="38"/>
      <c r="G17" s="38"/>
      <c r="H17" s="38"/>
      <c r="I17" s="150" t="s">
        <v>30</v>
      </c>
      <c r="J17" s="134" t="s">
        <v>28</v>
      </c>
      <c r="K17" s="38"/>
      <c r="L17" s="14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47"/>
      <c r="J18" s="38"/>
      <c r="K18" s="38"/>
      <c r="L18" s="14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5" t="s">
        <v>31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14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4"/>
      <c r="G20" s="134"/>
      <c r="H20" s="134"/>
      <c r="I20" s="150" t="s">
        <v>30</v>
      </c>
      <c r="J20" s="33" t="str">
        <f>'Rekapitulace stavby'!AN14</f>
        <v>Vyplň údaj</v>
      </c>
      <c r="K20" s="38"/>
      <c r="L20" s="14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47"/>
      <c r="J21" s="38"/>
      <c r="K21" s="38"/>
      <c r="L21" s="14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5" t="s">
        <v>33</v>
      </c>
      <c r="E22" s="38"/>
      <c r="F22" s="38"/>
      <c r="G22" s="38"/>
      <c r="H22" s="38"/>
      <c r="I22" s="150" t="s">
        <v>27</v>
      </c>
      <c r="J22" s="134" t="s">
        <v>28</v>
      </c>
      <c r="K22" s="38"/>
      <c r="L22" s="14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4" t="s">
        <v>34</v>
      </c>
      <c r="F23" s="38"/>
      <c r="G23" s="38"/>
      <c r="H23" s="38"/>
      <c r="I23" s="150" t="s">
        <v>30</v>
      </c>
      <c r="J23" s="134" t="s">
        <v>28</v>
      </c>
      <c r="K23" s="38"/>
      <c r="L23" s="14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47"/>
      <c r="J24" s="38"/>
      <c r="K24" s="38"/>
      <c r="L24" s="14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5" t="s">
        <v>36</v>
      </c>
      <c r="E25" s="38"/>
      <c r="F25" s="38"/>
      <c r="G25" s="38"/>
      <c r="H25" s="38"/>
      <c r="I25" s="150" t="s">
        <v>27</v>
      </c>
      <c r="J25" s="134" t="s">
        <v>28</v>
      </c>
      <c r="K25" s="38"/>
      <c r="L25" s="14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4" t="s">
        <v>37</v>
      </c>
      <c r="F26" s="38"/>
      <c r="G26" s="38"/>
      <c r="H26" s="38"/>
      <c r="I26" s="150" t="s">
        <v>30</v>
      </c>
      <c r="J26" s="134" t="s">
        <v>28</v>
      </c>
      <c r="K26" s="38"/>
      <c r="L26" s="14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47"/>
      <c r="J27" s="38"/>
      <c r="K27" s="38"/>
      <c r="L27" s="14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5" t="s">
        <v>38</v>
      </c>
      <c r="E28" s="38"/>
      <c r="F28" s="38"/>
      <c r="G28" s="38"/>
      <c r="H28" s="38"/>
      <c r="I28" s="147"/>
      <c r="J28" s="38"/>
      <c r="K28" s="38"/>
      <c r="L28" s="14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5.5" customHeight="1">
      <c r="A29" s="152"/>
      <c r="B29" s="153"/>
      <c r="C29" s="152"/>
      <c r="D29" s="152"/>
      <c r="E29" s="154" t="s">
        <v>109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47"/>
      <c r="J30" s="38"/>
      <c r="K30" s="38"/>
      <c r="L30" s="14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7"/>
      <c r="E31" s="157"/>
      <c r="F31" s="157"/>
      <c r="G31" s="157"/>
      <c r="H31" s="157"/>
      <c r="I31" s="158"/>
      <c r="J31" s="157"/>
      <c r="K31" s="157"/>
      <c r="L31" s="14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147"/>
      <c r="J32" s="160">
        <f>ROUND(J88,2)</f>
        <v>0</v>
      </c>
      <c r="K32" s="38"/>
      <c r="L32" s="14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7"/>
      <c r="E33" s="157"/>
      <c r="F33" s="157"/>
      <c r="G33" s="157"/>
      <c r="H33" s="157"/>
      <c r="I33" s="158"/>
      <c r="J33" s="157"/>
      <c r="K33" s="157"/>
      <c r="L33" s="14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2" t="s">
        <v>41</v>
      </c>
      <c r="J34" s="161" t="s">
        <v>43</v>
      </c>
      <c r="K34" s="38"/>
      <c r="L34" s="14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44</v>
      </c>
      <c r="E35" s="145" t="s">
        <v>45</v>
      </c>
      <c r="F35" s="164">
        <f>ROUND((SUM(BE88:BE175)),2)</f>
        <v>0</v>
      </c>
      <c r="G35" s="38"/>
      <c r="H35" s="38"/>
      <c r="I35" s="165">
        <v>0.21</v>
      </c>
      <c r="J35" s="164">
        <f>ROUND(((SUM(BE88:BE175))*I35),2)</f>
        <v>0</v>
      </c>
      <c r="K35" s="38"/>
      <c r="L35" s="1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5" t="s">
        <v>46</v>
      </c>
      <c r="F36" s="164">
        <f>ROUND((SUM(BF88:BF175)),2)</f>
        <v>0</v>
      </c>
      <c r="G36" s="38"/>
      <c r="H36" s="38"/>
      <c r="I36" s="165">
        <v>0.15</v>
      </c>
      <c r="J36" s="164">
        <f>ROUND(((SUM(BF88:BF175))*I36),2)</f>
        <v>0</v>
      </c>
      <c r="K36" s="38"/>
      <c r="L36" s="14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45" t="s">
        <v>44</v>
      </c>
      <c r="E37" s="145" t="s">
        <v>47</v>
      </c>
      <c r="F37" s="164">
        <f>ROUND((SUM(BG88:BG175)),2)</f>
        <v>0</v>
      </c>
      <c r="G37" s="38"/>
      <c r="H37" s="38"/>
      <c r="I37" s="165">
        <v>0.21</v>
      </c>
      <c r="J37" s="164">
        <f>0</f>
        <v>0</v>
      </c>
      <c r="K37" s="38"/>
      <c r="L37" s="1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45" t="s">
        <v>48</v>
      </c>
      <c r="F38" s="164">
        <f>ROUND((SUM(BH88:BH175)),2)</f>
        <v>0</v>
      </c>
      <c r="G38" s="38"/>
      <c r="H38" s="38"/>
      <c r="I38" s="165">
        <v>0.15</v>
      </c>
      <c r="J38" s="164">
        <f>0</f>
        <v>0</v>
      </c>
      <c r="K38" s="38"/>
      <c r="L38" s="14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5" t="s">
        <v>49</v>
      </c>
      <c r="F39" s="164">
        <f>ROUND((SUM(BI88:BI175)),2)</f>
        <v>0</v>
      </c>
      <c r="G39" s="38"/>
      <c r="H39" s="38"/>
      <c r="I39" s="165">
        <v>0</v>
      </c>
      <c r="J39" s="164">
        <f>0</f>
        <v>0</v>
      </c>
      <c r="K39" s="38"/>
      <c r="L39" s="14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7"/>
      <c r="J40" s="38"/>
      <c r="K40" s="38"/>
      <c r="L40" s="14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71"/>
      <c r="J41" s="172">
        <f>SUM(J32:J39)</f>
        <v>0</v>
      </c>
      <c r="K41" s="173"/>
      <c r="L41" s="14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110</v>
      </c>
      <c r="D47" s="40"/>
      <c r="E47" s="40"/>
      <c r="F47" s="40"/>
      <c r="G47" s="40"/>
      <c r="H47" s="40"/>
      <c r="I47" s="147"/>
      <c r="J47" s="40"/>
      <c r="K47" s="40"/>
      <c r="L47" s="1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147"/>
      <c r="J48" s="40"/>
      <c r="K48" s="40"/>
      <c r="L48" s="14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147"/>
      <c r="J49" s="40"/>
      <c r="K49" s="40"/>
      <c r="L49" s="1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80" t="str">
        <f>E7</f>
        <v>Orlice, slepé rameno, Malšova Lhota, revitalizace</v>
      </c>
      <c r="F50" s="32"/>
      <c r="G50" s="32"/>
      <c r="H50" s="32"/>
      <c r="I50" s="147"/>
      <c r="J50" s="40"/>
      <c r="K50" s="40"/>
      <c r="L50" s="14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139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80" t="s">
        <v>106</v>
      </c>
      <c r="F52" s="40"/>
      <c r="G52" s="40"/>
      <c r="H52" s="40"/>
      <c r="I52" s="147"/>
      <c r="J52" s="40"/>
      <c r="K52" s="40"/>
      <c r="L52" s="14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147"/>
      <c r="J53" s="40"/>
      <c r="K53" s="40"/>
      <c r="L53" s="14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70" t="str">
        <f>E11</f>
        <v>1.1. - Výsadba</v>
      </c>
      <c r="F54" s="40"/>
      <c r="G54" s="40"/>
      <c r="H54" s="40"/>
      <c r="I54" s="147"/>
      <c r="J54" s="40"/>
      <c r="K54" s="40"/>
      <c r="L54" s="14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147"/>
      <c r="J55" s="40"/>
      <c r="K55" s="40"/>
      <c r="L55" s="14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Malšova Lhota</v>
      </c>
      <c r="G56" s="40"/>
      <c r="H56" s="40"/>
      <c r="I56" s="150" t="s">
        <v>24</v>
      </c>
      <c r="J56" s="73" t="str">
        <f>IF(J14="","",J14)</f>
        <v>30.7.2019</v>
      </c>
      <c r="K56" s="40"/>
      <c r="L56" s="14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147"/>
      <c r="J57" s="40"/>
      <c r="K57" s="40"/>
      <c r="L57" s="14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43.05" customHeight="1">
      <c r="A58" s="38"/>
      <c r="B58" s="39"/>
      <c r="C58" s="32" t="s">
        <v>26</v>
      </c>
      <c r="D58" s="40"/>
      <c r="E58" s="40"/>
      <c r="F58" s="27" t="str">
        <f>E17</f>
        <v>Povodí Labe, státní podnik, OIČ, Hradec Králové</v>
      </c>
      <c r="G58" s="40"/>
      <c r="H58" s="40"/>
      <c r="I58" s="150" t="s">
        <v>33</v>
      </c>
      <c r="J58" s="36" t="str">
        <f>E23</f>
        <v>Povodí Labe, státní podnik, PVZ, Hradec Králové</v>
      </c>
      <c r="K58" s="40"/>
      <c r="L58" s="14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150" t="s">
        <v>36</v>
      </c>
      <c r="J59" s="36" t="str">
        <f>E26</f>
        <v>Ing. Eva Morkesová</v>
      </c>
      <c r="K59" s="40"/>
      <c r="L59" s="14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147"/>
      <c r="J60" s="40"/>
      <c r="K60" s="40"/>
      <c r="L60" s="14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81" t="s">
        <v>111</v>
      </c>
      <c r="D61" s="182"/>
      <c r="E61" s="182"/>
      <c r="F61" s="182"/>
      <c r="G61" s="182"/>
      <c r="H61" s="182"/>
      <c r="I61" s="183"/>
      <c r="J61" s="184" t="s">
        <v>112</v>
      </c>
      <c r="K61" s="182"/>
      <c r="L61" s="14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147"/>
      <c r="J62" s="40"/>
      <c r="K62" s="40"/>
      <c r="L62" s="14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85" t="s">
        <v>72</v>
      </c>
      <c r="D63" s="40"/>
      <c r="E63" s="40"/>
      <c r="F63" s="40"/>
      <c r="G63" s="40"/>
      <c r="H63" s="40"/>
      <c r="I63" s="147"/>
      <c r="J63" s="103">
        <f>J88</f>
        <v>0</v>
      </c>
      <c r="K63" s="40"/>
      <c r="L63" s="14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113</v>
      </c>
    </row>
    <row r="64" spans="1:31" s="9" customFormat="1" ht="24.95" customHeight="1">
      <c r="A64" s="9"/>
      <c r="B64" s="186"/>
      <c r="C64" s="187"/>
      <c r="D64" s="188" t="s">
        <v>114</v>
      </c>
      <c r="E64" s="189"/>
      <c r="F64" s="189"/>
      <c r="G64" s="189"/>
      <c r="H64" s="189"/>
      <c r="I64" s="190"/>
      <c r="J64" s="191">
        <f>J89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115</v>
      </c>
      <c r="E65" s="195"/>
      <c r="F65" s="195"/>
      <c r="G65" s="195"/>
      <c r="H65" s="195"/>
      <c r="I65" s="196"/>
      <c r="J65" s="197">
        <f>J90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116</v>
      </c>
      <c r="E66" s="195"/>
      <c r="F66" s="195"/>
      <c r="G66" s="195"/>
      <c r="H66" s="195"/>
      <c r="I66" s="196"/>
      <c r="J66" s="197">
        <f>J173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47"/>
      <c r="J67" s="40"/>
      <c r="K67" s="40"/>
      <c r="L67" s="14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60"/>
      <c r="C68" s="61"/>
      <c r="D68" s="61"/>
      <c r="E68" s="61"/>
      <c r="F68" s="61"/>
      <c r="G68" s="61"/>
      <c r="H68" s="61"/>
      <c r="I68" s="176"/>
      <c r="J68" s="61"/>
      <c r="K68" s="61"/>
      <c r="L68" s="14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2"/>
      <c r="C72" s="63"/>
      <c r="D72" s="63"/>
      <c r="E72" s="63"/>
      <c r="F72" s="63"/>
      <c r="G72" s="63"/>
      <c r="H72" s="63"/>
      <c r="I72" s="179"/>
      <c r="J72" s="63"/>
      <c r="K72" s="63"/>
      <c r="L72" s="14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147"/>
      <c r="J73" s="40"/>
      <c r="K73" s="40"/>
      <c r="L73" s="14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47"/>
      <c r="J74" s="40"/>
      <c r="K74" s="40"/>
      <c r="L74" s="14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47"/>
      <c r="J75" s="40"/>
      <c r="K75" s="40"/>
      <c r="L75" s="14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80" t="str">
        <f>E7</f>
        <v>Orlice, slepé rameno, Malšova Lhota, revitalizace</v>
      </c>
      <c r="F76" s="32"/>
      <c r="G76" s="32"/>
      <c r="H76" s="32"/>
      <c r="I76" s="147"/>
      <c r="J76" s="40"/>
      <c r="K76" s="40"/>
      <c r="L76" s="14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105</v>
      </c>
      <c r="D77" s="22"/>
      <c r="E77" s="22"/>
      <c r="F77" s="22"/>
      <c r="G77" s="22"/>
      <c r="H77" s="22"/>
      <c r="I77" s="139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80" t="s">
        <v>106</v>
      </c>
      <c r="F78" s="40"/>
      <c r="G78" s="40"/>
      <c r="H78" s="40"/>
      <c r="I78" s="147"/>
      <c r="J78" s="40"/>
      <c r="K78" s="40"/>
      <c r="L78" s="14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107</v>
      </c>
      <c r="D79" s="40"/>
      <c r="E79" s="40"/>
      <c r="F79" s="40"/>
      <c r="G79" s="40"/>
      <c r="H79" s="40"/>
      <c r="I79" s="147"/>
      <c r="J79" s="40"/>
      <c r="K79" s="40"/>
      <c r="L79" s="14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70" t="str">
        <f>E11</f>
        <v>1.1. - Výsadba</v>
      </c>
      <c r="F80" s="40"/>
      <c r="G80" s="40"/>
      <c r="H80" s="40"/>
      <c r="I80" s="147"/>
      <c r="J80" s="40"/>
      <c r="K80" s="40"/>
      <c r="L80" s="14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47"/>
      <c r="J81" s="40"/>
      <c r="K81" s="40"/>
      <c r="L81" s="14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F14</f>
        <v>Malšova Lhota</v>
      </c>
      <c r="G82" s="40"/>
      <c r="H82" s="40"/>
      <c r="I82" s="150" t="s">
        <v>24</v>
      </c>
      <c r="J82" s="73" t="str">
        <f>IF(J14="","",J14)</f>
        <v>30.7.2019</v>
      </c>
      <c r="K82" s="40"/>
      <c r="L82" s="14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7"/>
      <c r="J83" s="40"/>
      <c r="K83" s="40"/>
      <c r="L83" s="14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43.05" customHeight="1">
      <c r="A84" s="38"/>
      <c r="B84" s="39"/>
      <c r="C84" s="32" t="s">
        <v>26</v>
      </c>
      <c r="D84" s="40"/>
      <c r="E84" s="40"/>
      <c r="F84" s="27" t="str">
        <f>E17</f>
        <v>Povodí Labe, státní podnik, OIČ, Hradec Králové</v>
      </c>
      <c r="G84" s="40"/>
      <c r="H84" s="40"/>
      <c r="I84" s="150" t="s">
        <v>33</v>
      </c>
      <c r="J84" s="36" t="str">
        <f>E23</f>
        <v>Povodí Labe, státní podnik, PVZ, Hradec Králové</v>
      </c>
      <c r="K84" s="40"/>
      <c r="L84" s="14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IF(E20="","",E20)</f>
        <v>Vyplň údaj</v>
      </c>
      <c r="G85" s="40"/>
      <c r="H85" s="40"/>
      <c r="I85" s="150" t="s">
        <v>36</v>
      </c>
      <c r="J85" s="36" t="str">
        <f>E26</f>
        <v>Ing. Eva Morkesová</v>
      </c>
      <c r="K85" s="40"/>
      <c r="L85" s="14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47"/>
      <c r="J86" s="40"/>
      <c r="K86" s="40"/>
      <c r="L86" s="14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99"/>
      <c r="B87" s="200"/>
      <c r="C87" s="201" t="s">
        <v>118</v>
      </c>
      <c r="D87" s="202" t="s">
        <v>59</v>
      </c>
      <c r="E87" s="202" t="s">
        <v>55</v>
      </c>
      <c r="F87" s="202" t="s">
        <v>56</v>
      </c>
      <c r="G87" s="202" t="s">
        <v>119</v>
      </c>
      <c r="H87" s="202" t="s">
        <v>120</v>
      </c>
      <c r="I87" s="203" t="s">
        <v>121</v>
      </c>
      <c r="J87" s="202" t="s">
        <v>112</v>
      </c>
      <c r="K87" s="204" t="s">
        <v>122</v>
      </c>
      <c r="L87" s="205"/>
      <c r="M87" s="93" t="s">
        <v>28</v>
      </c>
      <c r="N87" s="94" t="s">
        <v>44</v>
      </c>
      <c r="O87" s="94" t="s">
        <v>123</v>
      </c>
      <c r="P87" s="94" t="s">
        <v>124</v>
      </c>
      <c r="Q87" s="94" t="s">
        <v>125</v>
      </c>
      <c r="R87" s="94" t="s">
        <v>126</v>
      </c>
      <c r="S87" s="94" t="s">
        <v>127</v>
      </c>
      <c r="T87" s="95" t="s">
        <v>128</v>
      </c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</row>
    <row r="88" spans="1:63" s="2" customFormat="1" ht="22.8" customHeight="1">
      <c r="A88" s="38"/>
      <c r="B88" s="39"/>
      <c r="C88" s="100" t="s">
        <v>129</v>
      </c>
      <c r="D88" s="40"/>
      <c r="E88" s="40"/>
      <c r="F88" s="40"/>
      <c r="G88" s="40"/>
      <c r="H88" s="40"/>
      <c r="I88" s="147"/>
      <c r="J88" s="206">
        <f>BK88</f>
        <v>0</v>
      </c>
      <c r="K88" s="40"/>
      <c r="L88" s="44"/>
      <c r="M88" s="96"/>
      <c r="N88" s="207"/>
      <c r="O88" s="97"/>
      <c r="P88" s="208">
        <f>P89</f>
        <v>0</v>
      </c>
      <c r="Q88" s="97"/>
      <c r="R88" s="208">
        <f>R89</f>
        <v>8.637005999999998</v>
      </c>
      <c r="S88" s="97"/>
      <c r="T88" s="209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113</v>
      </c>
      <c r="BK88" s="210">
        <f>BK89</f>
        <v>0</v>
      </c>
    </row>
    <row r="89" spans="1:63" s="12" customFormat="1" ht="25.9" customHeight="1">
      <c r="A89" s="12"/>
      <c r="B89" s="211"/>
      <c r="C89" s="212"/>
      <c r="D89" s="213" t="s">
        <v>73</v>
      </c>
      <c r="E89" s="214" t="s">
        <v>130</v>
      </c>
      <c r="F89" s="214" t="s">
        <v>131</v>
      </c>
      <c r="G89" s="212"/>
      <c r="H89" s="212"/>
      <c r="I89" s="215"/>
      <c r="J89" s="216">
        <f>BK89</f>
        <v>0</v>
      </c>
      <c r="K89" s="212"/>
      <c r="L89" s="217"/>
      <c r="M89" s="218"/>
      <c r="N89" s="219"/>
      <c r="O89" s="219"/>
      <c r="P89" s="220">
        <f>P90+P173</f>
        <v>0</v>
      </c>
      <c r="Q89" s="219"/>
      <c r="R89" s="220">
        <f>R90+R173</f>
        <v>8.637005999999998</v>
      </c>
      <c r="S89" s="219"/>
      <c r="T89" s="221">
        <f>T90+T173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2" t="s">
        <v>81</v>
      </c>
      <c r="AT89" s="223" t="s">
        <v>73</v>
      </c>
      <c r="AU89" s="223" t="s">
        <v>74</v>
      </c>
      <c r="AY89" s="222" t="s">
        <v>132</v>
      </c>
      <c r="BK89" s="224">
        <f>BK90+BK173</f>
        <v>0</v>
      </c>
    </row>
    <row r="90" spans="1:63" s="12" customFormat="1" ht="22.8" customHeight="1">
      <c r="A90" s="12"/>
      <c r="B90" s="211"/>
      <c r="C90" s="212"/>
      <c r="D90" s="213" t="s">
        <v>73</v>
      </c>
      <c r="E90" s="225" t="s">
        <v>81</v>
      </c>
      <c r="F90" s="225" t="s">
        <v>133</v>
      </c>
      <c r="G90" s="212"/>
      <c r="H90" s="212"/>
      <c r="I90" s="215"/>
      <c r="J90" s="226">
        <f>BK90</f>
        <v>0</v>
      </c>
      <c r="K90" s="212"/>
      <c r="L90" s="217"/>
      <c r="M90" s="218"/>
      <c r="N90" s="219"/>
      <c r="O90" s="219"/>
      <c r="P90" s="220">
        <f>SUM(P91:P172)</f>
        <v>0</v>
      </c>
      <c r="Q90" s="219"/>
      <c r="R90" s="220">
        <f>SUM(R91:R172)</f>
        <v>8.637005999999998</v>
      </c>
      <c r="S90" s="219"/>
      <c r="T90" s="221">
        <f>SUM(T91:T172)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2" t="s">
        <v>81</v>
      </c>
      <c r="AT90" s="223" t="s">
        <v>73</v>
      </c>
      <c r="AU90" s="223" t="s">
        <v>81</v>
      </c>
      <c r="AY90" s="222" t="s">
        <v>132</v>
      </c>
      <c r="BK90" s="224">
        <f>SUM(BK91:BK172)</f>
        <v>0</v>
      </c>
    </row>
    <row r="91" spans="1:65" s="2" customFormat="1" ht="16.5" customHeight="1">
      <c r="A91" s="38"/>
      <c r="B91" s="39"/>
      <c r="C91" s="227" t="s">
        <v>81</v>
      </c>
      <c r="D91" s="227" t="s">
        <v>134</v>
      </c>
      <c r="E91" s="228" t="s">
        <v>135</v>
      </c>
      <c r="F91" s="229" t="s">
        <v>136</v>
      </c>
      <c r="G91" s="230" t="s">
        <v>137</v>
      </c>
      <c r="H91" s="231">
        <v>0.009</v>
      </c>
      <c r="I91" s="232"/>
      <c r="J91" s="233">
        <f>ROUND(I91*H91,2)</f>
        <v>0</v>
      </c>
      <c r="K91" s="229" t="s">
        <v>138</v>
      </c>
      <c r="L91" s="44"/>
      <c r="M91" s="234" t="s">
        <v>28</v>
      </c>
      <c r="N91" s="235" t="s">
        <v>47</v>
      </c>
      <c r="O91" s="85"/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38" t="s">
        <v>139</v>
      </c>
      <c r="AT91" s="238" t="s">
        <v>134</v>
      </c>
      <c r="AU91" s="238" t="s">
        <v>83</v>
      </c>
      <c r="AY91" s="17" t="s">
        <v>132</v>
      </c>
      <c r="BE91" s="239">
        <f>IF(N91="základní",J91,0)</f>
        <v>0</v>
      </c>
      <c r="BF91" s="239">
        <f>IF(N91="snížená",J91,0)</f>
        <v>0</v>
      </c>
      <c r="BG91" s="239">
        <f>IF(N91="zákl. přenesená",J91,0)</f>
        <v>0</v>
      </c>
      <c r="BH91" s="239">
        <f>IF(N91="sníž. přenesená",J91,0)</f>
        <v>0</v>
      </c>
      <c r="BI91" s="239">
        <f>IF(N91="nulová",J91,0)</f>
        <v>0</v>
      </c>
      <c r="BJ91" s="17" t="s">
        <v>139</v>
      </c>
      <c r="BK91" s="239">
        <f>ROUND(I91*H91,2)</f>
        <v>0</v>
      </c>
      <c r="BL91" s="17" t="s">
        <v>139</v>
      </c>
      <c r="BM91" s="238" t="s">
        <v>140</v>
      </c>
    </row>
    <row r="92" spans="1:47" s="2" customFormat="1" ht="12">
      <c r="A92" s="38"/>
      <c r="B92" s="39"/>
      <c r="C92" s="40"/>
      <c r="D92" s="240" t="s">
        <v>141</v>
      </c>
      <c r="E92" s="40"/>
      <c r="F92" s="241" t="s">
        <v>142</v>
      </c>
      <c r="G92" s="40"/>
      <c r="H92" s="40"/>
      <c r="I92" s="147"/>
      <c r="J92" s="40"/>
      <c r="K92" s="40"/>
      <c r="L92" s="44"/>
      <c r="M92" s="242"/>
      <c r="N92" s="243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141</v>
      </c>
      <c r="AU92" s="17" t="s">
        <v>83</v>
      </c>
    </row>
    <row r="93" spans="1:51" s="13" customFormat="1" ht="12">
      <c r="A93" s="13"/>
      <c r="B93" s="244"/>
      <c r="C93" s="245"/>
      <c r="D93" s="240" t="s">
        <v>143</v>
      </c>
      <c r="E93" s="246" t="s">
        <v>28</v>
      </c>
      <c r="F93" s="247" t="s">
        <v>144</v>
      </c>
      <c r="G93" s="245"/>
      <c r="H93" s="246" t="s">
        <v>28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3" t="s">
        <v>143</v>
      </c>
      <c r="AU93" s="253" t="s">
        <v>83</v>
      </c>
      <c r="AV93" s="13" t="s">
        <v>81</v>
      </c>
      <c r="AW93" s="13" t="s">
        <v>35</v>
      </c>
      <c r="AX93" s="13" t="s">
        <v>74</v>
      </c>
      <c r="AY93" s="253" t="s">
        <v>132</v>
      </c>
    </row>
    <row r="94" spans="1:51" s="14" customFormat="1" ht="12">
      <c r="A94" s="14"/>
      <c r="B94" s="254"/>
      <c r="C94" s="255"/>
      <c r="D94" s="240" t="s">
        <v>143</v>
      </c>
      <c r="E94" s="256" t="s">
        <v>28</v>
      </c>
      <c r="F94" s="257" t="s">
        <v>145</v>
      </c>
      <c r="G94" s="255"/>
      <c r="H94" s="258">
        <v>0.009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4" t="s">
        <v>143</v>
      </c>
      <c r="AU94" s="264" t="s">
        <v>83</v>
      </c>
      <c r="AV94" s="14" t="s">
        <v>83</v>
      </c>
      <c r="AW94" s="14" t="s">
        <v>35</v>
      </c>
      <c r="AX94" s="14" t="s">
        <v>81</v>
      </c>
      <c r="AY94" s="264" t="s">
        <v>132</v>
      </c>
    </row>
    <row r="95" spans="1:65" s="2" customFormat="1" ht="16.5" customHeight="1">
      <c r="A95" s="38"/>
      <c r="B95" s="39"/>
      <c r="C95" s="227" t="s">
        <v>83</v>
      </c>
      <c r="D95" s="227" t="s">
        <v>134</v>
      </c>
      <c r="E95" s="228" t="s">
        <v>146</v>
      </c>
      <c r="F95" s="229" t="s">
        <v>147</v>
      </c>
      <c r="G95" s="230" t="s">
        <v>148</v>
      </c>
      <c r="H95" s="231">
        <v>23</v>
      </c>
      <c r="I95" s="232"/>
      <c r="J95" s="233">
        <f>ROUND(I95*H95,2)</f>
        <v>0</v>
      </c>
      <c r="K95" s="229" t="s">
        <v>138</v>
      </c>
      <c r="L95" s="44"/>
      <c r="M95" s="234" t="s">
        <v>28</v>
      </c>
      <c r="N95" s="235" t="s">
        <v>47</v>
      </c>
      <c r="O95" s="85"/>
      <c r="P95" s="236">
        <f>O95*H95</f>
        <v>0</v>
      </c>
      <c r="Q95" s="236">
        <v>0</v>
      </c>
      <c r="R95" s="236">
        <f>Q95*H95</f>
        <v>0</v>
      </c>
      <c r="S95" s="236">
        <v>0</v>
      </c>
      <c r="T95" s="23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38" t="s">
        <v>139</v>
      </c>
      <c r="AT95" s="238" t="s">
        <v>134</v>
      </c>
      <c r="AU95" s="238" t="s">
        <v>83</v>
      </c>
      <c r="AY95" s="17" t="s">
        <v>132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7" t="s">
        <v>139</v>
      </c>
      <c r="BK95" s="239">
        <f>ROUND(I95*H95,2)</f>
        <v>0</v>
      </c>
      <c r="BL95" s="17" t="s">
        <v>139</v>
      </c>
      <c r="BM95" s="238" t="s">
        <v>149</v>
      </c>
    </row>
    <row r="96" spans="1:47" s="2" customFormat="1" ht="12">
      <c r="A96" s="38"/>
      <c r="B96" s="39"/>
      <c r="C96" s="40"/>
      <c r="D96" s="240" t="s">
        <v>141</v>
      </c>
      <c r="E96" s="40"/>
      <c r="F96" s="241" t="s">
        <v>150</v>
      </c>
      <c r="G96" s="40"/>
      <c r="H96" s="40"/>
      <c r="I96" s="147"/>
      <c r="J96" s="40"/>
      <c r="K96" s="40"/>
      <c r="L96" s="44"/>
      <c r="M96" s="242"/>
      <c r="N96" s="243"/>
      <c r="O96" s="85"/>
      <c r="P96" s="85"/>
      <c r="Q96" s="85"/>
      <c r="R96" s="85"/>
      <c r="S96" s="85"/>
      <c r="T96" s="8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83</v>
      </c>
    </row>
    <row r="97" spans="1:51" s="13" customFormat="1" ht="12">
      <c r="A97" s="13"/>
      <c r="B97" s="244"/>
      <c r="C97" s="245"/>
      <c r="D97" s="240" t="s">
        <v>143</v>
      </c>
      <c r="E97" s="246" t="s">
        <v>28</v>
      </c>
      <c r="F97" s="247" t="s">
        <v>151</v>
      </c>
      <c r="G97" s="245"/>
      <c r="H97" s="246" t="s">
        <v>28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3" t="s">
        <v>143</v>
      </c>
      <c r="AU97" s="253" t="s">
        <v>83</v>
      </c>
      <c r="AV97" s="13" t="s">
        <v>81</v>
      </c>
      <c r="AW97" s="13" t="s">
        <v>35</v>
      </c>
      <c r="AX97" s="13" t="s">
        <v>74</v>
      </c>
      <c r="AY97" s="253" t="s">
        <v>132</v>
      </c>
    </row>
    <row r="98" spans="1:51" s="14" customFormat="1" ht="12">
      <c r="A98" s="14"/>
      <c r="B98" s="254"/>
      <c r="C98" s="255"/>
      <c r="D98" s="240" t="s">
        <v>143</v>
      </c>
      <c r="E98" s="256" t="s">
        <v>28</v>
      </c>
      <c r="F98" s="257" t="s">
        <v>152</v>
      </c>
      <c r="G98" s="255"/>
      <c r="H98" s="258">
        <v>23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4" t="s">
        <v>143</v>
      </c>
      <c r="AU98" s="264" t="s">
        <v>83</v>
      </c>
      <c r="AV98" s="14" t="s">
        <v>83</v>
      </c>
      <c r="AW98" s="14" t="s">
        <v>35</v>
      </c>
      <c r="AX98" s="14" t="s">
        <v>81</v>
      </c>
      <c r="AY98" s="264" t="s">
        <v>132</v>
      </c>
    </row>
    <row r="99" spans="1:65" s="2" customFormat="1" ht="16.5" customHeight="1">
      <c r="A99" s="38"/>
      <c r="B99" s="39"/>
      <c r="C99" s="265" t="s">
        <v>153</v>
      </c>
      <c r="D99" s="265" t="s">
        <v>154</v>
      </c>
      <c r="E99" s="266" t="s">
        <v>155</v>
      </c>
      <c r="F99" s="267" t="s">
        <v>156</v>
      </c>
      <c r="G99" s="268" t="s">
        <v>157</v>
      </c>
      <c r="H99" s="269">
        <v>7.36</v>
      </c>
      <c r="I99" s="270"/>
      <c r="J99" s="271">
        <f>ROUND(I99*H99,2)</f>
        <v>0</v>
      </c>
      <c r="K99" s="267" t="s">
        <v>138</v>
      </c>
      <c r="L99" s="272"/>
      <c r="M99" s="273" t="s">
        <v>28</v>
      </c>
      <c r="N99" s="274" t="s">
        <v>47</v>
      </c>
      <c r="O99" s="85"/>
      <c r="P99" s="236">
        <f>O99*H99</f>
        <v>0</v>
      </c>
      <c r="Q99" s="236">
        <v>1</v>
      </c>
      <c r="R99" s="236">
        <f>Q99*H99</f>
        <v>7.36</v>
      </c>
      <c r="S99" s="236">
        <v>0</v>
      </c>
      <c r="T99" s="23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8" t="s">
        <v>158</v>
      </c>
      <c r="AT99" s="238" t="s">
        <v>154</v>
      </c>
      <c r="AU99" s="238" t="s">
        <v>83</v>
      </c>
      <c r="AY99" s="17" t="s">
        <v>132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7" t="s">
        <v>139</v>
      </c>
      <c r="BK99" s="239">
        <f>ROUND(I99*H99,2)</f>
        <v>0</v>
      </c>
      <c r="BL99" s="17" t="s">
        <v>139</v>
      </c>
      <c r="BM99" s="238" t="s">
        <v>159</v>
      </c>
    </row>
    <row r="100" spans="1:47" s="2" customFormat="1" ht="12">
      <c r="A100" s="38"/>
      <c r="B100" s="39"/>
      <c r="C100" s="40"/>
      <c r="D100" s="240" t="s">
        <v>141</v>
      </c>
      <c r="E100" s="40"/>
      <c r="F100" s="241" t="s">
        <v>156</v>
      </c>
      <c r="G100" s="40"/>
      <c r="H100" s="40"/>
      <c r="I100" s="147"/>
      <c r="J100" s="40"/>
      <c r="K100" s="40"/>
      <c r="L100" s="44"/>
      <c r="M100" s="242"/>
      <c r="N100" s="243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141</v>
      </c>
      <c r="AU100" s="17" t="s">
        <v>83</v>
      </c>
    </row>
    <row r="101" spans="1:51" s="13" customFormat="1" ht="12">
      <c r="A101" s="13"/>
      <c r="B101" s="244"/>
      <c r="C101" s="245"/>
      <c r="D101" s="240" t="s">
        <v>143</v>
      </c>
      <c r="E101" s="246" t="s">
        <v>28</v>
      </c>
      <c r="F101" s="247" t="s">
        <v>151</v>
      </c>
      <c r="G101" s="245"/>
      <c r="H101" s="246" t="s">
        <v>28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3" t="s">
        <v>143</v>
      </c>
      <c r="AU101" s="253" t="s">
        <v>83</v>
      </c>
      <c r="AV101" s="13" t="s">
        <v>81</v>
      </c>
      <c r="AW101" s="13" t="s">
        <v>35</v>
      </c>
      <c r="AX101" s="13" t="s">
        <v>74</v>
      </c>
      <c r="AY101" s="253" t="s">
        <v>132</v>
      </c>
    </row>
    <row r="102" spans="1:51" s="14" customFormat="1" ht="12">
      <c r="A102" s="14"/>
      <c r="B102" s="254"/>
      <c r="C102" s="255"/>
      <c r="D102" s="240" t="s">
        <v>143</v>
      </c>
      <c r="E102" s="256" t="s">
        <v>28</v>
      </c>
      <c r="F102" s="257" t="s">
        <v>160</v>
      </c>
      <c r="G102" s="255"/>
      <c r="H102" s="258">
        <v>7.36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143</v>
      </c>
      <c r="AU102" s="264" t="s">
        <v>83</v>
      </c>
      <c r="AV102" s="14" t="s">
        <v>83</v>
      </c>
      <c r="AW102" s="14" t="s">
        <v>35</v>
      </c>
      <c r="AX102" s="14" t="s">
        <v>81</v>
      </c>
      <c r="AY102" s="264" t="s">
        <v>132</v>
      </c>
    </row>
    <row r="103" spans="1:65" s="2" customFormat="1" ht="16.5" customHeight="1">
      <c r="A103" s="38"/>
      <c r="B103" s="39"/>
      <c r="C103" s="227" t="s">
        <v>139</v>
      </c>
      <c r="D103" s="227" t="s">
        <v>134</v>
      </c>
      <c r="E103" s="228" t="s">
        <v>161</v>
      </c>
      <c r="F103" s="229" t="s">
        <v>162</v>
      </c>
      <c r="G103" s="230" t="s">
        <v>148</v>
      </c>
      <c r="H103" s="231">
        <v>23</v>
      </c>
      <c r="I103" s="232"/>
      <c r="J103" s="233">
        <f>ROUND(I103*H103,2)</f>
        <v>0</v>
      </c>
      <c r="K103" s="229" t="s">
        <v>138</v>
      </c>
      <c r="L103" s="44"/>
      <c r="M103" s="234" t="s">
        <v>28</v>
      </c>
      <c r="N103" s="235" t="s">
        <v>47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38" t="s">
        <v>139</v>
      </c>
      <c r="AT103" s="238" t="s">
        <v>134</v>
      </c>
      <c r="AU103" s="238" t="s">
        <v>83</v>
      </c>
      <c r="AY103" s="17" t="s">
        <v>132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7" t="s">
        <v>139</v>
      </c>
      <c r="BK103" s="239">
        <f>ROUND(I103*H103,2)</f>
        <v>0</v>
      </c>
      <c r="BL103" s="17" t="s">
        <v>139</v>
      </c>
      <c r="BM103" s="238" t="s">
        <v>163</v>
      </c>
    </row>
    <row r="104" spans="1:47" s="2" customFormat="1" ht="12">
      <c r="A104" s="38"/>
      <c r="B104" s="39"/>
      <c r="C104" s="40"/>
      <c r="D104" s="240" t="s">
        <v>141</v>
      </c>
      <c r="E104" s="40"/>
      <c r="F104" s="241" t="s">
        <v>164</v>
      </c>
      <c r="G104" s="40"/>
      <c r="H104" s="40"/>
      <c r="I104" s="147"/>
      <c r="J104" s="40"/>
      <c r="K104" s="40"/>
      <c r="L104" s="44"/>
      <c r="M104" s="242"/>
      <c r="N104" s="243"/>
      <c r="O104" s="85"/>
      <c r="P104" s="85"/>
      <c r="Q104" s="85"/>
      <c r="R104" s="85"/>
      <c r="S104" s="85"/>
      <c r="T104" s="8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141</v>
      </c>
      <c r="AU104" s="17" t="s">
        <v>83</v>
      </c>
    </row>
    <row r="105" spans="1:51" s="13" customFormat="1" ht="12">
      <c r="A105" s="13"/>
      <c r="B105" s="244"/>
      <c r="C105" s="245"/>
      <c r="D105" s="240" t="s">
        <v>143</v>
      </c>
      <c r="E105" s="246" t="s">
        <v>28</v>
      </c>
      <c r="F105" s="247" t="s">
        <v>165</v>
      </c>
      <c r="G105" s="245"/>
      <c r="H105" s="246" t="s">
        <v>28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3" t="s">
        <v>143</v>
      </c>
      <c r="AU105" s="253" t="s">
        <v>83</v>
      </c>
      <c r="AV105" s="13" t="s">
        <v>81</v>
      </c>
      <c r="AW105" s="13" t="s">
        <v>35</v>
      </c>
      <c r="AX105" s="13" t="s">
        <v>74</v>
      </c>
      <c r="AY105" s="253" t="s">
        <v>132</v>
      </c>
    </row>
    <row r="106" spans="1:51" s="14" customFormat="1" ht="12">
      <c r="A106" s="14"/>
      <c r="B106" s="254"/>
      <c r="C106" s="255"/>
      <c r="D106" s="240" t="s">
        <v>143</v>
      </c>
      <c r="E106" s="256" t="s">
        <v>28</v>
      </c>
      <c r="F106" s="257" t="s">
        <v>152</v>
      </c>
      <c r="G106" s="255"/>
      <c r="H106" s="258">
        <v>23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4" t="s">
        <v>143</v>
      </c>
      <c r="AU106" s="264" t="s">
        <v>83</v>
      </c>
      <c r="AV106" s="14" t="s">
        <v>83</v>
      </c>
      <c r="AW106" s="14" t="s">
        <v>35</v>
      </c>
      <c r="AX106" s="14" t="s">
        <v>81</v>
      </c>
      <c r="AY106" s="264" t="s">
        <v>132</v>
      </c>
    </row>
    <row r="107" spans="1:65" s="2" customFormat="1" ht="16.5" customHeight="1">
      <c r="A107" s="38"/>
      <c r="B107" s="39"/>
      <c r="C107" s="265" t="s">
        <v>166</v>
      </c>
      <c r="D107" s="265" t="s">
        <v>154</v>
      </c>
      <c r="E107" s="266" t="s">
        <v>167</v>
      </c>
      <c r="F107" s="267" t="s">
        <v>168</v>
      </c>
      <c r="G107" s="268" t="s">
        <v>148</v>
      </c>
      <c r="H107" s="269">
        <v>15</v>
      </c>
      <c r="I107" s="270"/>
      <c r="J107" s="271">
        <f>ROUND(I107*H107,2)</f>
        <v>0</v>
      </c>
      <c r="K107" s="267" t="s">
        <v>28</v>
      </c>
      <c r="L107" s="272"/>
      <c r="M107" s="273" t="s">
        <v>28</v>
      </c>
      <c r="N107" s="274" t="s">
        <v>47</v>
      </c>
      <c r="O107" s="85"/>
      <c r="P107" s="236">
        <f>O107*H107</f>
        <v>0</v>
      </c>
      <c r="Q107" s="236">
        <v>0.027</v>
      </c>
      <c r="R107" s="236">
        <f>Q107*H107</f>
        <v>0.40499999999999997</v>
      </c>
      <c r="S107" s="236">
        <v>0</v>
      </c>
      <c r="T107" s="23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38" t="s">
        <v>158</v>
      </c>
      <c r="AT107" s="238" t="s">
        <v>154</v>
      </c>
      <c r="AU107" s="238" t="s">
        <v>83</v>
      </c>
      <c r="AY107" s="17" t="s">
        <v>132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7" t="s">
        <v>139</v>
      </c>
      <c r="BK107" s="239">
        <f>ROUND(I107*H107,2)</f>
        <v>0</v>
      </c>
      <c r="BL107" s="17" t="s">
        <v>139</v>
      </c>
      <c r="BM107" s="238" t="s">
        <v>169</v>
      </c>
    </row>
    <row r="108" spans="1:47" s="2" customFormat="1" ht="12">
      <c r="A108" s="38"/>
      <c r="B108" s="39"/>
      <c r="C108" s="40"/>
      <c r="D108" s="240" t="s">
        <v>141</v>
      </c>
      <c r="E108" s="40"/>
      <c r="F108" s="241" t="s">
        <v>168</v>
      </c>
      <c r="G108" s="40"/>
      <c r="H108" s="40"/>
      <c r="I108" s="147"/>
      <c r="J108" s="40"/>
      <c r="K108" s="40"/>
      <c r="L108" s="44"/>
      <c r="M108" s="242"/>
      <c r="N108" s="243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141</v>
      </c>
      <c r="AU108" s="17" t="s">
        <v>83</v>
      </c>
    </row>
    <row r="109" spans="1:51" s="13" customFormat="1" ht="12">
      <c r="A109" s="13"/>
      <c r="B109" s="244"/>
      <c r="C109" s="245"/>
      <c r="D109" s="240" t="s">
        <v>143</v>
      </c>
      <c r="E109" s="246" t="s">
        <v>28</v>
      </c>
      <c r="F109" s="247" t="s">
        <v>170</v>
      </c>
      <c r="G109" s="245"/>
      <c r="H109" s="246" t="s">
        <v>28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3" t="s">
        <v>143</v>
      </c>
      <c r="AU109" s="253" t="s">
        <v>83</v>
      </c>
      <c r="AV109" s="13" t="s">
        <v>81</v>
      </c>
      <c r="AW109" s="13" t="s">
        <v>35</v>
      </c>
      <c r="AX109" s="13" t="s">
        <v>74</v>
      </c>
      <c r="AY109" s="253" t="s">
        <v>132</v>
      </c>
    </row>
    <row r="110" spans="1:51" s="14" customFormat="1" ht="12">
      <c r="A110" s="14"/>
      <c r="B110" s="254"/>
      <c r="C110" s="255"/>
      <c r="D110" s="240" t="s">
        <v>143</v>
      </c>
      <c r="E110" s="256" t="s">
        <v>28</v>
      </c>
      <c r="F110" s="257" t="s">
        <v>8</v>
      </c>
      <c r="G110" s="255"/>
      <c r="H110" s="258">
        <v>15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4" t="s">
        <v>143</v>
      </c>
      <c r="AU110" s="264" t="s">
        <v>83</v>
      </c>
      <c r="AV110" s="14" t="s">
        <v>83</v>
      </c>
      <c r="AW110" s="14" t="s">
        <v>35</v>
      </c>
      <c r="AX110" s="14" t="s">
        <v>81</v>
      </c>
      <c r="AY110" s="264" t="s">
        <v>132</v>
      </c>
    </row>
    <row r="111" spans="1:65" s="2" customFormat="1" ht="16.5" customHeight="1">
      <c r="A111" s="38"/>
      <c r="B111" s="39"/>
      <c r="C111" s="265" t="s">
        <v>171</v>
      </c>
      <c r="D111" s="265" t="s">
        <v>154</v>
      </c>
      <c r="E111" s="266" t="s">
        <v>172</v>
      </c>
      <c r="F111" s="267" t="s">
        <v>168</v>
      </c>
      <c r="G111" s="268" t="s">
        <v>148</v>
      </c>
      <c r="H111" s="269">
        <v>8</v>
      </c>
      <c r="I111" s="270"/>
      <c r="J111" s="271">
        <f>ROUND(I111*H111,2)</f>
        <v>0</v>
      </c>
      <c r="K111" s="267" t="s">
        <v>28</v>
      </c>
      <c r="L111" s="272"/>
      <c r="M111" s="273" t="s">
        <v>28</v>
      </c>
      <c r="N111" s="274" t="s">
        <v>47</v>
      </c>
      <c r="O111" s="85"/>
      <c r="P111" s="236">
        <f>O111*H111</f>
        <v>0</v>
      </c>
      <c r="Q111" s="236">
        <v>0.027</v>
      </c>
      <c r="R111" s="236">
        <f>Q111*H111</f>
        <v>0.216</v>
      </c>
      <c r="S111" s="236">
        <v>0</v>
      </c>
      <c r="T111" s="23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38" t="s">
        <v>158</v>
      </c>
      <c r="AT111" s="238" t="s">
        <v>154</v>
      </c>
      <c r="AU111" s="238" t="s">
        <v>83</v>
      </c>
      <c r="AY111" s="17" t="s">
        <v>132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17" t="s">
        <v>139</v>
      </c>
      <c r="BK111" s="239">
        <f>ROUND(I111*H111,2)</f>
        <v>0</v>
      </c>
      <c r="BL111" s="17" t="s">
        <v>139</v>
      </c>
      <c r="BM111" s="238" t="s">
        <v>173</v>
      </c>
    </row>
    <row r="112" spans="1:47" s="2" customFormat="1" ht="12">
      <c r="A112" s="38"/>
      <c r="B112" s="39"/>
      <c r="C112" s="40"/>
      <c r="D112" s="240" t="s">
        <v>141</v>
      </c>
      <c r="E112" s="40"/>
      <c r="F112" s="241" t="s">
        <v>174</v>
      </c>
      <c r="G112" s="40"/>
      <c r="H112" s="40"/>
      <c r="I112" s="147"/>
      <c r="J112" s="40"/>
      <c r="K112" s="40"/>
      <c r="L112" s="44"/>
      <c r="M112" s="242"/>
      <c r="N112" s="243"/>
      <c r="O112" s="85"/>
      <c r="P112" s="85"/>
      <c r="Q112" s="85"/>
      <c r="R112" s="85"/>
      <c r="S112" s="85"/>
      <c r="T112" s="86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141</v>
      </c>
      <c r="AU112" s="17" t="s">
        <v>83</v>
      </c>
    </row>
    <row r="113" spans="1:51" s="13" customFormat="1" ht="12">
      <c r="A113" s="13"/>
      <c r="B113" s="244"/>
      <c r="C113" s="245"/>
      <c r="D113" s="240" t="s">
        <v>143</v>
      </c>
      <c r="E113" s="246" t="s">
        <v>28</v>
      </c>
      <c r="F113" s="247" t="s">
        <v>175</v>
      </c>
      <c r="G113" s="245"/>
      <c r="H113" s="246" t="s">
        <v>28</v>
      </c>
      <c r="I113" s="248"/>
      <c r="J113" s="245"/>
      <c r="K113" s="245"/>
      <c r="L113" s="249"/>
      <c r="M113" s="250"/>
      <c r="N113" s="251"/>
      <c r="O113" s="251"/>
      <c r="P113" s="251"/>
      <c r="Q113" s="251"/>
      <c r="R113" s="251"/>
      <c r="S113" s="251"/>
      <c r="T113" s="25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3" t="s">
        <v>143</v>
      </c>
      <c r="AU113" s="253" t="s">
        <v>83</v>
      </c>
      <c r="AV113" s="13" t="s">
        <v>81</v>
      </c>
      <c r="AW113" s="13" t="s">
        <v>35</v>
      </c>
      <c r="AX113" s="13" t="s">
        <v>74</v>
      </c>
      <c r="AY113" s="253" t="s">
        <v>132</v>
      </c>
    </row>
    <row r="114" spans="1:51" s="14" customFormat="1" ht="12">
      <c r="A114" s="14"/>
      <c r="B114" s="254"/>
      <c r="C114" s="255"/>
      <c r="D114" s="240" t="s">
        <v>143</v>
      </c>
      <c r="E114" s="256" t="s">
        <v>28</v>
      </c>
      <c r="F114" s="257" t="s">
        <v>158</v>
      </c>
      <c r="G114" s="255"/>
      <c r="H114" s="258">
        <v>8</v>
      </c>
      <c r="I114" s="259"/>
      <c r="J114" s="255"/>
      <c r="K114" s="255"/>
      <c r="L114" s="260"/>
      <c r="M114" s="261"/>
      <c r="N114" s="262"/>
      <c r="O114" s="262"/>
      <c r="P114" s="262"/>
      <c r="Q114" s="262"/>
      <c r="R114" s="262"/>
      <c r="S114" s="262"/>
      <c r="T114" s="26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4" t="s">
        <v>143</v>
      </c>
      <c r="AU114" s="264" t="s">
        <v>83</v>
      </c>
      <c r="AV114" s="14" t="s">
        <v>83</v>
      </c>
      <c r="AW114" s="14" t="s">
        <v>35</v>
      </c>
      <c r="AX114" s="14" t="s">
        <v>81</v>
      </c>
      <c r="AY114" s="264" t="s">
        <v>132</v>
      </c>
    </row>
    <row r="115" spans="1:65" s="2" customFormat="1" ht="16.5" customHeight="1">
      <c r="A115" s="38"/>
      <c r="B115" s="39"/>
      <c r="C115" s="227" t="s">
        <v>176</v>
      </c>
      <c r="D115" s="227" t="s">
        <v>134</v>
      </c>
      <c r="E115" s="228" t="s">
        <v>177</v>
      </c>
      <c r="F115" s="229" t="s">
        <v>178</v>
      </c>
      <c r="G115" s="230" t="s">
        <v>148</v>
      </c>
      <c r="H115" s="231">
        <v>23</v>
      </c>
      <c r="I115" s="232"/>
      <c r="J115" s="233">
        <f>ROUND(I115*H115,2)</f>
        <v>0</v>
      </c>
      <c r="K115" s="229" t="s">
        <v>28</v>
      </c>
      <c r="L115" s="44"/>
      <c r="M115" s="234" t="s">
        <v>28</v>
      </c>
      <c r="N115" s="235" t="s">
        <v>47</v>
      </c>
      <c r="O115" s="85"/>
      <c r="P115" s="236">
        <f>O115*H115</f>
        <v>0</v>
      </c>
      <c r="Q115" s="236">
        <v>5E-05</v>
      </c>
      <c r="R115" s="236">
        <f>Q115*H115</f>
        <v>0.00115</v>
      </c>
      <c r="S115" s="236">
        <v>0</v>
      </c>
      <c r="T115" s="23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38" t="s">
        <v>139</v>
      </c>
      <c r="AT115" s="238" t="s">
        <v>134</v>
      </c>
      <c r="AU115" s="238" t="s">
        <v>83</v>
      </c>
      <c r="AY115" s="17" t="s">
        <v>132</v>
      </c>
      <c r="BE115" s="239">
        <f>IF(N115="základní",J115,0)</f>
        <v>0</v>
      </c>
      <c r="BF115" s="239">
        <f>IF(N115="snížená",J115,0)</f>
        <v>0</v>
      </c>
      <c r="BG115" s="239">
        <f>IF(N115="zákl. přenesená",J115,0)</f>
        <v>0</v>
      </c>
      <c r="BH115" s="239">
        <f>IF(N115="sníž. přenesená",J115,0)</f>
        <v>0</v>
      </c>
      <c r="BI115" s="239">
        <f>IF(N115="nulová",J115,0)</f>
        <v>0</v>
      </c>
      <c r="BJ115" s="17" t="s">
        <v>139</v>
      </c>
      <c r="BK115" s="239">
        <f>ROUND(I115*H115,2)</f>
        <v>0</v>
      </c>
      <c r="BL115" s="17" t="s">
        <v>139</v>
      </c>
      <c r="BM115" s="238" t="s">
        <v>179</v>
      </c>
    </row>
    <row r="116" spans="1:47" s="2" customFormat="1" ht="12">
      <c r="A116" s="38"/>
      <c r="B116" s="39"/>
      <c r="C116" s="40"/>
      <c r="D116" s="240" t="s">
        <v>141</v>
      </c>
      <c r="E116" s="40"/>
      <c r="F116" s="241" t="s">
        <v>178</v>
      </c>
      <c r="G116" s="40"/>
      <c r="H116" s="40"/>
      <c r="I116" s="147"/>
      <c r="J116" s="40"/>
      <c r="K116" s="40"/>
      <c r="L116" s="44"/>
      <c r="M116" s="242"/>
      <c r="N116" s="243"/>
      <c r="O116" s="85"/>
      <c r="P116" s="85"/>
      <c r="Q116" s="85"/>
      <c r="R116" s="85"/>
      <c r="S116" s="85"/>
      <c r="T116" s="86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141</v>
      </c>
      <c r="AU116" s="17" t="s">
        <v>83</v>
      </c>
    </row>
    <row r="117" spans="1:51" s="13" customFormat="1" ht="12">
      <c r="A117" s="13"/>
      <c r="B117" s="244"/>
      <c r="C117" s="245"/>
      <c r="D117" s="240" t="s">
        <v>143</v>
      </c>
      <c r="E117" s="246" t="s">
        <v>28</v>
      </c>
      <c r="F117" s="247" t="s">
        <v>180</v>
      </c>
      <c r="G117" s="245"/>
      <c r="H117" s="246" t="s">
        <v>28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3" t="s">
        <v>143</v>
      </c>
      <c r="AU117" s="253" t="s">
        <v>83</v>
      </c>
      <c r="AV117" s="13" t="s">
        <v>81</v>
      </c>
      <c r="AW117" s="13" t="s">
        <v>35</v>
      </c>
      <c r="AX117" s="13" t="s">
        <v>74</v>
      </c>
      <c r="AY117" s="253" t="s">
        <v>132</v>
      </c>
    </row>
    <row r="118" spans="1:51" s="14" customFormat="1" ht="12">
      <c r="A118" s="14"/>
      <c r="B118" s="254"/>
      <c r="C118" s="255"/>
      <c r="D118" s="240" t="s">
        <v>143</v>
      </c>
      <c r="E118" s="256" t="s">
        <v>28</v>
      </c>
      <c r="F118" s="257" t="s">
        <v>181</v>
      </c>
      <c r="G118" s="255"/>
      <c r="H118" s="258">
        <v>23</v>
      </c>
      <c r="I118" s="259"/>
      <c r="J118" s="255"/>
      <c r="K118" s="255"/>
      <c r="L118" s="260"/>
      <c r="M118" s="261"/>
      <c r="N118" s="262"/>
      <c r="O118" s="262"/>
      <c r="P118" s="262"/>
      <c r="Q118" s="262"/>
      <c r="R118" s="262"/>
      <c r="S118" s="262"/>
      <c r="T118" s="26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4" t="s">
        <v>143</v>
      </c>
      <c r="AU118" s="264" t="s">
        <v>83</v>
      </c>
      <c r="AV118" s="14" t="s">
        <v>83</v>
      </c>
      <c r="AW118" s="14" t="s">
        <v>35</v>
      </c>
      <c r="AX118" s="14" t="s">
        <v>81</v>
      </c>
      <c r="AY118" s="264" t="s">
        <v>132</v>
      </c>
    </row>
    <row r="119" spans="1:65" s="2" customFormat="1" ht="16.5" customHeight="1">
      <c r="A119" s="38"/>
      <c r="B119" s="39"/>
      <c r="C119" s="265" t="s">
        <v>158</v>
      </c>
      <c r="D119" s="265" t="s">
        <v>154</v>
      </c>
      <c r="E119" s="266" t="s">
        <v>182</v>
      </c>
      <c r="F119" s="267" t="s">
        <v>183</v>
      </c>
      <c r="G119" s="268" t="s">
        <v>148</v>
      </c>
      <c r="H119" s="269">
        <v>23</v>
      </c>
      <c r="I119" s="270"/>
      <c r="J119" s="271">
        <f>ROUND(I119*H119,2)</f>
        <v>0</v>
      </c>
      <c r="K119" s="267" t="s">
        <v>138</v>
      </c>
      <c r="L119" s="272"/>
      <c r="M119" s="273" t="s">
        <v>28</v>
      </c>
      <c r="N119" s="274" t="s">
        <v>47</v>
      </c>
      <c r="O119" s="85"/>
      <c r="P119" s="236">
        <f>O119*H119</f>
        <v>0</v>
      </c>
      <c r="Q119" s="236">
        <v>0.00354</v>
      </c>
      <c r="R119" s="236">
        <f>Q119*H119</f>
        <v>0.08142</v>
      </c>
      <c r="S119" s="236">
        <v>0</v>
      </c>
      <c r="T119" s="23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38" t="s">
        <v>158</v>
      </c>
      <c r="AT119" s="238" t="s">
        <v>154</v>
      </c>
      <c r="AU119" s="238" t="s">
        <v>83</v>
      </c>
      <c r="AY119" s="17" t="s">
        <v>132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7" t="s">
        <v>139</v>
      </c>
      <c r="BK119" s="239">
        <f>ROUND(I119*H119,2)</f>
        <v>0</v>
      </c>
      <c r="BL119" s="17" t="s">
        <v>139</v>
      </c>
      <c r="BM119" s="238" t="s">
        <v>184</v>
      </c>
    </row>
    <row r="120" spans="1:47" s="2" customFormat="1" ht="12">
      <c r="A120" s="38"/>
      <c r="B120" s="39"/>
      <c r="C120" s="40"/>
      <c r="D120" s="240" t="s">
        <v>141</v>
      </c>
      <c r="E120" s="40"/>
      <c r="F120" s="241" t="s">
        <v>183</v>
      </c>
      <c r="G120" s="40"/>
      <c r="H120" s="40"/>
      <c r="I120" s="147"/>
      <c r="J120" s="40"/>
      <c r="K120" s="40"/>
      <c r="L120" s="44"/>
      <c r="M120" s="242"/>
      <c r="N120" s="243"/>
      <c r="O120" s="85"/>
      <c r="P120" s="85"/>
      <c r="Q120" s="85"/>
      <c r="R120" s="85"/>
      <c r="S120" s="85"/>
      <c r="T120" s="86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141</v>
      </c>
      <c r="AU120" s="17" t="s">
        <v>83</v>
      </c>
    </row>
    <row r="121" spans="1:51" s="13" customFormat="1" ht="12">
      <c r="A121" s="13"/>
      <c r="B121" s="244"/>
      <c r="C121" s="245"/>
      <c r="D121" s="240" t="s">
        <v>143</v>
      </c>
      <c r="E121" s="246" t="s">
        <v>28</v>
      </c>
      <c r="F121" s="247" t="s">
        <v>185</v>
      </c>
      <c r="G121" s="245"/>
      <c r="H121" s="246" t="s">
        <v>28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3" t="s">
        <v>143</v>
      </c>
      <c r="AU121" s="253" t="s">
        <v>83</v>
      </c>
      <c r="AV121" s="13" t="s">
        <v>81</v>
      </c>
      <c r="AW121" s="13" t="s">
        <v>35</v>
      </c>
      <c r="AX121" s="13" t="s">
        <v>74</v>
      </c>
      <c r="AY121" s="253" t="s">
        <v>132</v>
      </c>
    </row>
    <row r="122" spans="1:51" s="14" customFormat="1" ht="12">
      <c r="A122" s="14"/>
      <c r="B122" s="254"/>
      <c r="C122" s="255"/>
      <c r="D122" s="240" t="s">
        <v>143</v>
      </c>
      <c r="E122" s="256" t="s">
        <v>28</v>
      </c>
      <c r="F122" s="257" t="s">
        <v>181</v>
      </c>
      <c r="G122" s="255"/>
      <c r="H122" s="258">
        <v>23</v>
      </c>
      <c r="I122" s="259"/>
      <c r="J122" s="255"/>
      <c r="K122" s="255"/>
      <c r="L122" s="260"/>
      <c r="M122" s="261"/>
      <c r="N122" s="262"/>
      <c r="O122" s="262"/>
      <c r="P122" s="262"/>
      <c r="Q122" s="262"/>
      <c r="R122" s="262"/>
      <c r="S122" s="262"/>
      <c r="T122" s="26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4" t="s">
        <v>143</v>
      </c>
      <c r="AU122" s="264" t="s">
        <v>83</v>
      </c>
      <c r="AV122" s="14" t="s">
        <v>83</v>
      </c>
      <c r="AW122" s="14" t="s">
        <v>35</v>
      </c>
      <c r="AX122" s="14" t="s">
        <v>81</v>
      </c>
      <c r="AY122" s="264" t="s">
        <v>132</v>
      </c>
    </row>
    <row r="123" spans="1:65" s="2" customFormat="1" ht="16.5" customHeight="1">
      <c r="A123" s="38"/>
      <c r="B123" s="39"/>
      <c r="C123" s="227" t="s">
        <v>186</v>
      </c>
      <c r="D123" s="227" t="s">
        <v>134</v>
      </c>
      <c r="E123" s="228" t="s">
        <v>187</v>
      </c>
      <c r="F123" s="229" t="s">
        <v>188</v>
      </c>
      <c r="G123" s="230" t="s">
        <v>148</v>
      </c>
      <c r="H123" s="231">
        <v>23</v>
      </c>
      <c r="I123" s="232"/>
      <c r="J123" s="233">
        <f>ROUND(I123*H123,2)</f>
        <v>0</v>
      </c>
      <c r="K123" s="229" t="s">
        <v>138</v>
      </c>
      <c r="L123" s="44"/>
      <c r="M123" s="234" t="s">
        <v>28</v>
      </c>
      <c r="N123" s="235" t="s">
        <v>47</v>
      </c>
      <c r="O123" s="85"/>
      <c r="P123" s="236">
        <f>O123*H123</f>
        <v>0</v>
      </c>
      <c r="Q123" s="236">
        <v>6E-05</v>
      </c>
      <c r="R123" s="236">
        <f>Q123*H123</f>
        <v>0.00138</v>
      </c>
      <c r="S123" s="236">
        <v>0</v>
      </c>
      <c r="T123" s="23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8" t="s">
        <v>139</v>
      </c>
      <c r="AT123" s="238" t="s">
        <v>134</v>
      </c>
      <c r="AU123" s="238" t="s">
        <v>83</v>
      </c>
      <c r="AY123" s="17" t="s">
        <v>132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7" t="s">
        <v>139</v>
      </c>
      <c r="BK123" s="239">
        <f>ROUND(I123*H123,2)</f>
        <v>0</v>
      </c>
      <c r="BL123" s="17" t="s">
        <v>139</v>
      </c>
      <c r="BM123" s="238" t="s">
        <v>189</v>
      </c>
    </row>
    <row r="124" spans="1:47" s="2" customFormat="1" ht="12">
      <c r="A124" s="38"/>
      <c r="B124" s="39"/>
      <c r="C124" s="40"/>
      <c r="D124" s="240" t="s">
        <v>141</v>
      </c>
      <c r="E124" s="40"/>
      <c r="F124" s="241" t="s">
        <v>190</v>
      </c>
      <c r="G124" s="40"/>
      <c r="H124" s="40"/>
      <c r="I124" s="147"/>
      <c r="J124" s="40"/>
      <c r="K124" s="40"/>
      <c r="L124" s="44"/>
      <c r="M124" s="242"/>
      <c r="N124" s="243"/>
      <c r="O124" s="85"/>
      <c r="P124" s="85"/>
      <c r="Q124" s="85"/>
      <c r="R124" s="85"/>
      <c r="S124" s="85"/>
      <c r="T124" s="86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141</v>
      </c>
      <c r="AU124" s="17" t="s">
        <v>83</v>
      </c>
    </row>
    <row r="125" spans="1:51" s="13" customFormat="1" ht="12">
      <c r="A125" s="13"/>
      <c r="B125" s="244"/>
      <c r="C125" s="245"/>
      <c r="D125" s="240" t="s">
        <v>143</v>
      </c>
      <c r="E125" s="246" t="s">
        <v>28</v>
      </c>
      <c r="F125" s="247" t="s">
        <v>191</v>
      </c>
      <c r="G125" s="245"/>
      <c r="H125" s="246" t="s">
        <v>28</v>
      </c>
      <c r="I125" s="248"/>
      <c r="J125" s="245"/>
      <c r="K125" s="245"/>
      <c r="L125" s="249"/>
      <c r="M125" s="250"/>
      <c r="N125" s="251"/>
      <c r="O125" s="251"/>
      <c r="P125" s="251"/>
      <c r="Q125" s="251"/>
      <c r="R125" s="251"/>
      <c r="S125" s="251"/>
      <c r="T125" s="25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3" t="s">
        <v>143</v>
      </c>
      <c r="AU125" s="253" t="s">
        <v>83</v>
      </c>
      <c r="AV125" s="13" t="s">
        <v>81</v>
      </c>
      <c r="AW125" s="13" t="s">
        <v>35</v>
      </c>
      <c r="AX125" s="13" t="s">
        <v>74</v>
      </c>
      <c r="AY125" s="253" t="s">
        <v>132</v>
      </c>
    </row>
    <row r="126" spans="1:51" s="14" customFormat="1" ht="12">
      <c r="A126" s="14"/>
      <c r="B126" s="254"/>
      <c r="C126" s="255"/>
      <c r="D126" s="240" t="s">
        <v>143</v>
      </c>
      <c r="E126" s="256" t="s">
        <v>28</v>
      </c>
      <c r="F126" s="257" t="s">
        <v>181</v>
      </c>
      <c r="G126" s="255"/>
      <c r="H126" s="258">
        <v>23</v>
      </c>
      <c r="I126" s="259"/>
      <c r="J126" s="255"/>
      <c r="K126" s="255"/>
      <c r="L126" s="260"/>
      <c r="M126" s="261"/>
      <c r="N126" s="262"/>
      <c r="O126" s="262"/>
      <c r="P126" s="262"/>
      <c r="Q126" s="262"/>
      <c r="R126" s="262"/>
      <c r="S126" s="262"/>
      <c r="T126" s="26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4" t="s">
        <v>143</v>
      </c>
      <c r="AU126" s="264" t="s">
        <v>83</v>
      </c>
      <c r="AV126" s="14" t="s">
        <v>83</v>
      </c>
      <c r="AW126" s="14" t="s">
        <v>35</v>
      </c>
      <c r="AX126" s="14" t="s">
        <v>81</v>
      </c>
      <c r="AY126" s="264" t="s">
        <v>132</v>
      </c>
    </row>
    <row r="127" spans="1:65" s="2" customFormat="1" ht="16.5" customHeight="1">
      <c r="A127" s="38"/>
      <c r="B127" s="39"/>
      <c r="C127" s="265" t="s">
        <v>192</v>
      </c>
      <c r="D127" s="265" t="s">
        <v>154</v>
      </c>
      <c r="E127" s="266" t="s">
        <v>193</v>
      </c>
      <c r="F127" s="267" t="s">
        <v>194</v>
      </c>
      <c r="G127" s="268" t="s">
        <v>148</v>
      </c>
      <c r="H127" s="269">
        <v>69</v>
      </c>
      <c r="I127" s="270"/>
      <c r="J127" s="271">
        <f>ROUND(I127*H127,2)</f>
        <v>0</v>
      </c>
      <c r="K127" s="267" t="s">
        <v>138</v>
      </c>
      <c r="L127" s="272"/>
      <c r="M127" s="273" t="s">
        <v>28</v>
      </c>
      <c r="N127" s="274" t="s">
        <v>47</v>
      </c>
      <c r="O127" s="85"/>
      <c r="P127" s="236">
        <f>O127*H127</f>
        <v>0</v>
      </c>
      <c r="Q127" s="236">
        <v>0.0059</v>
      </c>
      <c r="R127" s="236">
        <f>Q127*H127</f>
        <v>0.4071</v>
      </c>
      <c r="S127" s="236">
        <v>0</v>
      </c>
      <c r="T127" s="23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8" t="s">
        <v>158</v>
      </c>
      <c r="AT127" s="238" t="s">
        <v>154</v>
      </c>
      <c r="AU127" s="238" t="s">
        <v>83</v>
      </c>
      <c r="AY127" s="17" t="s">
        <v>132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7" t="s">
        <v>139</v>
      </c>
      <c r="BK127" s="239">
        <f>ROUND(I127*H127,2)</f>
        <v>0</v>
      </c>
      <c r="BL127" s="17" t="s">
        <v>139</v>
      </c>
      <c r="BM127" s="238" t="s">
        <v>195</v>
      </c>
    </row>
    <row r="128" spans="1:47" s="2" customFormat="1" ht="12">
      <c r="A128" s="38"/>
      <c r="B128" s="39"/>
      <c r="C128" s="40"/>
      <c r="D128" s="240" t="s">
        <v>141</v>
      </c>
      <c r="E128" s="40"/>
      <c r="F128" s="241" t="s">
        <v>194</v>
      </c>
      <c r="G128" s="40"/>
      <c r="H128" s="40"/>
      <c r="I128" s="147"/>
      <c r="J128" s="40"/>
      <c r="K128" s="40"/>
      <c r="L128" s="44"/>
      <c r="M128" s="242"/>
      <c r="N128" s="243"/>
      <c r="O128" s="85"/>
      <c r="P128" s="85"/>
      <c r="Q128" s="85"/>
      <c r="R128" s="85"/>
      <c r="S128" s="85"/>
      <c r="T128" s="86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141</v>
      </c>
      <c r="AU128" s="17" t="s">
        <v>83</v>
      </c>
    </row>
    <row r="129" spans="1:51" s="13" customFormat="1" ht="12">
      <c r="A129" s="13"/>
      <c r="B129" s="244"/>
      <c r="C129" s="245"/>
      <c r="D129" s="240" t="s">
        <v>143</v>
      </c>
      <c r="E129" s="246" t="s">
        <v>28</v>
      </c>
      <c r="F129" s="247" t="s">
        <v>196</v>
      </c>
      <c r="G129" s="245"/>
      <c r="H129" s="246" t="s">
        <v>28</v>
      </c>
      <c r="I129" s="248"/>
      <c r="J129" s="245"/>
      <c r="K129" s="245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143</v>
      </c>
      <c r="AU129" s="253" t="s">
        <v>83</v>
      </c>
      <c r="AV129" s="13" t="s">
        <v>81</v>
      </c>
      <c r="AW129" s="13" t="s">
        <v>35</v>
      </c>
      <c r="AX129" s="13" t="s">
        <v>74</v>
      </c>
      <c r="AY129" s="253" t="s">
        <v>132</v>
      </c>
    </row>
    <row r="130" spans="1:51" s="14" customFormat="1" ht="12">
      <c r="A130" s="14"/>
      <c r="B130" s="254"/>
      <c r="C130" s="255"/>
      <c r="D130" s="240" t="s">
        <v>143</v>
      </c>
      <c r="E130" s="256" t="s">
        <v>28</v>
      </c>
      <c r="F130" s="257" t="s">
        <v>197</v>
      </c>
      <c r="G130" s="255"/>
      <c r="H130" s="258">
        <v>69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4" t="s">
        <v>143</v>
      </c>
      <c r="AU130" s="264" t="s">
        <v>83</v>
      </c>
      <c r="AV130" s="14" t="s">
        <v>83</v>
      </c>
      <c r="AW130" s="14" t="s">
        <v>35</v>
      </c>
      <c r="AX130" s="14" t="s">
        <v>81</v>
      </c>
      <c r="AY130" s="264" t="s">
        <v>132</v>
      </c>
    </row>
    <row r="131" spans="1:65" s="2" customFormat="1" ht="16.5" customHeight="1">
      <c r="A131" s="38"/>
      <c r="B131" s="39"/>
      <c r="C131" s="227" t="s">
        <v>198</v>
      </c>
      <c r="D131" s="227" t="s">
        <v>134</v>
      </c>
      <c r="E131" s="228" t="s">
        <v>199</v>
      </c>
      <c r="F131" s="229" t="s">
        <v>200</v>
      </c>
      <c r="G131" s="230" t="s">
        <v>148</v>
      </c>
      <c r="H131" s="231">
        <v>23</v>
      </c>
      <c r="I131" s="232"/>
      <c r="J131" s="233">
        <f>ROUND(I131*H131,2)</f>
        <v>0</v>
      </c>
      <c r="K131" s="229" t="s">
        <v>138</v>
      </c>
      <c r="L131" s="44"/>
      <c r="M131" s="234" t="s">
        <v>28</v>
      </c>
      <c r="N131" s="235" t="s">
        <v>47</v>
      </c>
      <c r="O131" s="85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139</v>
      </c>
      <c r="AT131" s="238" t="s">
        <v>134</v>
      </c>
      <c r="AU131" s="238" t="s">
        <v>83</v>
      </c>
      <c r="AY131" s="17" t="s">
        <v>132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139</v>
      </c>
      <c r="BK131" s="239">
        <f>ROUND(I131*H131,2)</f>
        <v>0</v>
      </c>
      <c r="BL131" s="17" t="s">
        <v>139</v>
      </c>
      <c r="BM131" s="238" t="s">
        <v>201</v>
      </c>
    </row>
    <row r="132" spans="1:47" s="2" customFormat="1" ht="12">
      <c r="A132" s="38"/>
      <c r="B132" s="39"/>
      <c r="C132" s="40"/>
      <c r="D132" s="240" t="s">
        <v>141</v>
      </c>
      <c r="E132" s="40"/>
      <c r="F132" s="241" t="s">
        <v>202</v>
      </c>
      <c r="G132" s="40"/>
      <c r="H132" s="40"/>
      <c r="I132" s="147"/>
      <c r="J132" s="40"/>
      <c r="K132" s="40"/>
      <c r="L132" s="44"/>
      <c r="M132" s="242"/>
      <c r="N132" s="243"/>
      <c r="O132" s="85"/>
      <c r="P132" s="85"/>
      <c r="Q132" s="85"/>
      <c r="R132" s="85"/>
      <c r="S132" s="85"/>
      <c r="T132" s="86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141</v>
      </c>
      <c r="AU132" s="17" t="s">
        <v>83</v>
      </c>
    </row>
    <row r="133" spans="1:51" s="13" customFormat="1" ht="12">
      <c r="A133" s="13"/>
      <c r="B133" s="244"/>
      <c r="C133" s="245"/>
      <c r="D133" s="240" t="s">
        <v>143</v>
      </c>
      <c r="E133" s="246" t="s">
        <v>28</v>
      </c>
      <c r="F133" s="247" t="s">
        <v>151</v>
      </c>
      <c r="G133" s="245"/>
      <c r="H133" s="246" t="s">
        <v>28</v>
      </c>
      <c r="I133" s="248"/>
      <c r="J133" s="245"/>
      <c r="K133" s="245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143</v>
      </c>
      <c r="AU133" s="253" t="s">
        <v>83</v>
      </c>
      <c r="AV133" s="13" t="s">
        <v>81</v>
      </c>
      <c r="AW133" s="13" t="s">
        <v>35</v>
      </c>
      <c r="AX133" s="13" t="s">
        <v>74</v>
      </c>
      <c r="AY133" s="253" t="s">
        <v>132</v>
      </c>
    </row>
    <row r="134" spans="1:51" s="14" customFormat="1" ht="12">
      <c r="A134" s="14"/>
      <c r="B134" s="254"/>
      <c r="C134" s="255"/>
      <c r="D134" s="240" t="s">
        <v>143</v>
      </c>
      <c r="E134" s="256" t="s">
        <v>28</v>
      </c>
      <c r="F134" s="257" t="s">
        <v>152</v>
      </c>
      <c r="G134" s="255"/>
      <c r="H134" s="258">
        <v>23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4" t="s">
        <v>143</v>
      </c>
      <c r="AU134" s="264" t="s">
        <v>83</v>
      </c>
      <c r="AV134" s="14" t="s">
        <v>83</v>
      </c>
      <c r="AW134" s="14" t="s">
        <v>35</v>
      </c>
      <c r="AX134" s="14" t="s">
        <v>81</v>
      </c>
      <c r="AY134" s="264" t="s">
        <v>132</v>
      </c>
    </row>
    <row r="135" spans="1:65" s="2" customFormat="1" ht="16.5" customHeight="1">
      <c r="A135" s="38"/>
      <c r="B135" s="39"/>
      <c r="C135" s="265" t="s">
        <v>203</v>
      </c>
      <c r="D135" s="265" t="s">
        <v>154</v>
      </c>
      <c r="E135" s="266" t="s">
        <v>204</v>
      </c>
      <c r="F135" s="267" t="s">
        <v>205</v>
      </c>
      <c r="G135" s="268" t="s">
        <v>157</v>
      </c>
      <c r="H135" s="269">
        <v>0.046</v>
      </c>
      <c r="I135" s="270"/>
      <c r="J135" s="271">
        <f>ROUND(I135*H135,2)</f>
        <v>0</v>
      </c>
      <c r="K135" s="267" t="s">
        <v>138</v>
      </c>
      <c r="L135" s="272"/>
      <c r="M135" s="273" t="s">
        <v>28</v>
      </c>
      <c r="N135" s="274" t="s">
        <v>47</v>
      </c>
      <c r="O135" s="85"/>
      <c r="P135" s="236">
        <f>O135*H135</f>
        <v>0</v>
      </c>
      <c r="Q135" s="236">
        <v>1</v>
      </c>
      <c r="R135" s="236">
        <f>Q135*H135</f>
        <v>0.046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158</v>
      </c>
      <c r="AT135" s="238" t="s">
        <v>154</v>
      </c>
      <c r="AU135" s="238" t="s">
        <v>83</v>
      </c>
      <c r="AY135" s="17" t="s">
        <v>132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139</v>
      </c>
      <c r="BK135" s="239">
        <f>ROUND(I135*H135,2)</f>
        <v>0</v>
      </c>
      <c r="BL135" s="17" t="s">
        <v>139</v>
      </c>
      <c r="BM135" s="238" t="s">
        <v>206</v>
      </c>
    </row>
    <row r="136" spans="1:47" s="2" customFormat="1" ht="12">
      <c r="A136" s="38"/>
      <c r="B136" s="39"/>
      <c r="C136" s="40"/>
      <c r="D136" s="240" t="s">
        <v>141</v>
      </c>
      <c r="E136" s="40"/>
      <c r="F136" s="241" t="s">
        <v>205</v>
      </c>
      <c r="G136" s="40"/>
      <c r="H136" s="40"/>
      <c r="I136" s="147"/>
      <c r="J136" s="40"/>
      <c r="K136" s="40"/>
      <c r="L136" s="44"/>
      <c r="M136" s="242"/>
      <c r="N136" s="243"/>
      <c r="O136" s="85"/>
      <c r="P136" s="85"/>
      <c r="Q136" s="85"/>
      <c r="R136" s="85"/>
      <c r="S136" s="85"/>
      <c r="T136" s="86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141</v>
      </c>
      <c r="AU136" s="17" t="s">
        <v>83</v>
      </c>
    </row>
    <row r="137" spans="1:51" s="13" customFormat="1" ht="12">
      <c r="A137" s="13"/>
      <c r="B137" s="244"/>
      <c r="C137" s="245"/>
      <c r="D137" s="240" t="s">
        <v>143</v>
      </c>
      <c r="E137" s="246" t="s">
        <v>28</v>
      </c>
      <c r="F137" s="247" t="s">
        <v>207</v>
      </c>
      <c r="G137" s="245"/>
      <c r="H137" s="246" t="s">
        <v>28</v>
      </c>
      <c r="I137" s="248"/>
      <c r="J137" s="245"/>
      <c r="K137" s="245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143</v>
      </c>
      <c r="AU137" s="253" t="s">
        <v>83</v>
      </c>
      <c r="AV137" s="13" t="s">
        <v>81</v>
      </c>
      <c r="AW137" s="13" t="s">
        <v>35</v>
      </c>
      <c r="AX137" s="13" t="s">
        <v>74</v>
      </c>
      <c r="AY137" s="253" t="s">
        <v>132</v>
      </c>
    </row>
    <row r="138" spans="1:51" s="14" customFormat="1" ht="12">
      <c r="A138" s="14"/>
      <c r="B138" s="254"/>
      <c r="C138" s="255"/>
      <c r="D138" s="240" t="s">
        <v>143</v>
      </c>
      <c r="E138" s="256" t="s">
        <v>28</v>
      </c>
      <c r="F138" s="257" t="s">
        <v>152</v>
      </c>
      <c r="G138" s="255"/>
      <c r="H138" s="258">
        <v>23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4" t="s">
        <v>143</v>
      </c>
      <c r="AU138" s="264" t="s">
        <v>83</v>
      </c>
      <c r="AV138" s="14" t="s">
        <v>83</v>
      </c>
      <c r="AW138" s="14" t="s">
        <v>35</v>
      </c>
      <c r="AX138" s="14" t="s">
        <v>81</v>
      </c>
      <c r="AY138" s="264" t="s">
        <v>132</v>
      </c>
    </row>
    <row r="139" spans="1:51" s="14" customFormat="1" ht="12">
      <c r="A139" s="14"/>
      <c r="B139" s="254"/>
      <c r="C139" s="255"/>
      <c r="D139" s="240" t="s">
        <v>143</v>
      </c>
      <c r="E139" s="255"/>
      <c r="F139" s="257" t="s">
        <v>208</v>
      </c>
      <c r="G139" s="255"/>
      <c r="H139" s="258">
        <v>0.046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4" t="s">
        <v>143</v>
      </c>
      <c r="AU139" s="264" t="s">
        <v>83</v>
      </c>
      <c r="AV139" s="14" t="s">
        <v>83</v>
      </c>
      <c r="AW139" s="14" t="s">
        <v>4</v>
      </c>
      <c r="AX139" s="14" t="s">
        <v>81</v>
      </c>
      <c r="AY139" s="264" t="s">
        <v>132</v>
      </c>
    </row>
    <row r="140" spans="1:65" s="2" customFormat="1" ht="16.5" customHeight="1">
      <c r="A140" s="38"/>
      <c r="B140" s="39"/>
      <c r="C140" s="227" t="s">
        <v>209</v>
      </c>
      <c r="D140" s="227" t="s">
        <v>134</v>
      </c>
      <c r="E140" s="228" t="s">
        <v>210</v>
      </c>
      <c r="F140" s="229" t="s">
        <v>211</v>
      </c>
      <c r="G140" s="230" t="s">
        <v>212</v>
      </c>
      <c r="H140" s="231">
        <v>9.2</v>
      </c>
      <c r="I140" s="232"/>
      <c r="J140" s="233">
        <f>ROUND(I140*H140,2)</f>
        <v>0</v>
      </c>
      <c r="K140" s="229" t="s">
        <v>138</v>
      </c>
      <c r="L140" s="44"/>
      <c r="M140" s="234" t="s">
        <v>28</v>
      </c>
      <c r="N140" s="235" t="s">
        <v>47</v>
      </c>
      <c r="O140" s="85"/>
      <c r="P140" s="236">
        <f>O140*H140</f>
        <v>0</v>
      </c>
      <c r="Q140" s="236">
        <v>3E-05</v>
      </c>
      <c r="R140" s="236">
        <f>Q140*H140</f>
        <v>0.000276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139</v>
      </c>
      <c r="AT140" s="238" t="s">
        <v>134</v>
      </c>
      <c r="AU140" s="238" t="s">
        <v>83</v>
      </c>
      <c r="AY140" s="17" t="s">
        <v>132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139</v>
      </c>
      <c r="BK140" s="239">
        <f>ROUND(I140*H140,2)</f>
        <v>0</v>
      </c>
      <c r="BL140" s="17" t="s">
        <v>139</v>
      </c>
      <c r="BM140" s="238" t="s">
        <v>213</v>
      </c>
    </row>
    <row r="141" spans="1:47" s="2" customFormat="1" ht="12">
      <c r="A141" s="38"/>
      <c r="B141" s="39"/>
      <c r="C141" s="40"/>
      <c r="D141" s="240" t="s">
        <v>141</v>
      </c>
      <c r="E141" s="40"/>
      <c r="F141" s="241" t="s">
        <v>214</v>
      </c>
      <c r="G141" s="40"/>
      <c r="H141" s="40"/>
      <c r="I141" s="147"/>
      <c r="J141" s="40"/>
      <c r="K141" s="40"/>
      <c r="L141" s="44"/>
      <c r="M141" s="242"/>
      <c r="N141" s="243"/>
      <c r="O141" s="85"/>
      <c r="P141" s="85"/>
      <c r="Q141" s="85"/>
      <c r="R141" s="85"/>
      <c r="S141" s="85"/>
      <c r="T141" s="86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141</v>
      </c>
      <c r="AU141" s="17" t="s">
        <v>83</v>
      </c>
    </row>
    <row r="142" spans="1:51" s="13" customFormat="1" ht="12">
      <c r="A142" s="13"/>
      <c r="B142" s="244"/>
      <c r="C142" s="245"/>
      <c r="D142" s="240" t="s">
        <v>143</v>
      </c>
      <c r="E142" s="246" t="s">
        <v>28</v>
      </c>
      <c r="F142" s="247" t="s">
        <v>215</v>
      </c>
      <c r="G142" s="245"/>
      <c r="H142" s="246" t="s">
        <v>28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143</v>
      </c>
      <c r="AU142" s="253" t="s">
        <v>83</v>
      </c>
      <c r="AV142" s="13" t="s">
        <v>81</v>
      </c>
      <c r="AW142" s="13" t="s">
        <v>35</v>
      </c>
      <c r="AX142" s="13" t="s">
        <v>74</v>
      </c>
      <c r="AY142" s="253" t="s">
        <v>132</v>
      </c>
    </row>
    <row r="143" spans="1:51" s="14" customFormat="1" ht="12">
      <c r="A143" s="14"/>
      <c r="B143" s="254"/>
      <c r="C143" s="255"/>
      <c r="D143" s="240" t="s">
        <v>143</v>
      </c>
      <c r="E143" s="256" t="s">
        <v>28</v>
      </c>
      <c r="F143" s="257" t="s">
        <v>216</v>
      </c>
      <c r="G143" s="255"/>
      <c r="H143" s="258">
        <v>9.2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4" t="s">
        <v>143</v>
      </c>
      <c r="AU143" s="264" t="s">
        <v>83</v>
      </c>
      <c r="AV143" s="14" t="s">
        <v>83</v>
      </c>
      <c r="AW143" s="14" t="s">
        <v>35</v>
      </c>
      <c r="AX143" s="14" t="s">
        <v>81</v>
      </c>
      <c r="AY143" s="264" t="s">
        <v>132</v>
      </c>
    </row>
    <row r="144" spans="1:65" s="2" customFormat="1" ht="16.5" customHeight="1">
      <c r="A144" s="38"/>
      <c r="B144" s="39"/>
      <c r="C144" s="265" t="s">
        <v>217</v>
      </c>
      <c r="D144" s="265" t="s">
        <v>154</v>
      </c>
      <c r="E144" s="266" t="s">
        <v>218</v>
      </c>
      <c r="F144" s="267" t="s">
        <v>219</v>
      </c>
      <c r="G144" s="268" t="s">
        <v>212</v>
      </c>
      <c r="H144" s="269">
        <v>9.2</v>
      </c>
      <c r="I144" s="270"/>
      <c r="J144" s="271">
        <f>ROUND(I144*H144,2)</f>
        <v>0</v>
      </c>
      <c r="K144" s="267" t="s">
        <v>138</v>
      </c>
      <c r="L144" s="272"/>
      <c r="M144" s="273" t="s">
        <v>28</v>
      </c>
      <c r="N144" s="274" t="s">
        <v>47</v>
      </c>
      <c r="O144" s="85"/>
      <c r="P144" s="236">
        <f>O144*H144</f>
        <v>0</v>
      </c>
      <c r="Q144" s="236">
        <v>0.0004</v>
      </c>
      <c r="R144" s="236">
        <f>Q144*H144</f>
        <v>0.0036799999999999997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158</v>
      </c>
      <c r="AT144" s="238" t="s">
        <v>154</v>
      </c>
      <c r="AU144" s="238" t="s">
        <v>83</v>
      </c>
      <c r="AY144" s="17" t="s">
        <v>132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139</v>
      </c>
      <c r="BK144" s="239">
        <f>ROUND(I144*H144,2)</f>
        <v>0</v>
      </c>
      <c r="BL144" s="17" t="s">
        <v>139</v>
      </c>
      <c r="BM144" s="238" t="s">
        <v>220</v>
      </c>
    </row>
    <row r="145" spans="1:47" s="2" customFormat="1" ht="12">
      <c r="A145" s="38"/>
      <c r="B145" s="39"/>
      <c r="C145" s="40"/>
      <c r="D145" s="240" t="s">
        <v>141</v>
      </c>
      <c r="E145" s="40"/>
      <c r="F145" s="241" t="s">
        <v>219</v>
      </c>
      <c r="G145" s="40"/>
      <c r="H145" s="40"/>
      <c r="I145" s="147"/>
      <c r="J145" s="40"/>
      <c r="K145" s="40"/>
      <c r="L145" s="44"/>
      <c r="M145" s="242"/>
      <c r="N145" s="243"/>
      <c r="O145" s="85"/>
      <c r="P145" s="85"/>
      <c r="Q145" s="85"/>
      <c r="R145" s="85"/>
      <c r="S145" s="85"/>
      <c r="T145" s="86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141</v>
      </c>
      <c r="AU145" s="17" t="s">
        <v>83</v>
      </c>
    </row>
    <row r="146" spans="1:51" s="13" customFormat="1" ht="12">
      <c r="A146" s="13"/>
      <c r="B146" s="244"/>
      <c r="C146" s="245"/>
      <c r="D146" s="240" t="s">
        <v>143</v>
      </c>
      <c r="E146" s="246" t="s">
        <v>28</v>
      </c>
      <c r="F146" s="247" t="s">
        <v>221</v>
      </c>
      <c r="G146" s="245"/>
      <c r="H146" s="246" t="s">
        <v>28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143</v>
      </c>
      <c r="AU146" s="253" t="s">
        <v>83</v>
      </c>
      <c r="AV146" s="13" t="s">
        <v>81</v>
      </c>
      <c r="AW146" s="13" t="s">
        <v>35</v>
      </c>
      <c r="AX146" s="13" t="s">
        <v>74</v>
      </c>
      <c r="AY146" s="253" t="s">
        <v>132</v>
      </c>
    </row>
    <row r="147" spans="1:51" s="14" customFormat="1" ht="12">
      <c r="A147" s="14"/>
      <c r="B147" s="254"/>
      <c r="C147" s="255"/>
      <c r="D147" s="240" t="s">
        <v>143</v>
      </c>
      <c r="E147" s="256" t="s">
        <v>28</v>
      </c>
      <c r="F147" s="257" t="s">
        <v>216</v>
      </c>
      <c r="G147" s="255"/>
      <c r="H147" s="258">
        <v>9.2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4" t="s">
        <v>143</v>
      </c>
      <c r="AU147" s="264" t="s">
        <v>83</v>
      </c>
      <c r="AV147" s="14" t="s">
        <v>83</v>
      </c>
      <c r="AW147" s="14" t="s">
        <v>35</v>
      </c>
      <c r="AX147" s="14" t="s">
        <v>81</v>
      </c>
      <c r="AY147" s="264" t="s">
        <v>132</v>
      </c>
    </row>
    <row r="148" spans="1:65" s="2" customFormat="1" ht="16.5" customHeight="1">
      <c r="A148" s="38"/>
      <c r="B148" s="39"/>
      <c r="C148" s="227" t="s">
        <v>8</v>
      </c>
      <c r="D148" s="227" t="s">
        <v>134</v>
      </c>
      <c r="E148" s="228" t="s">
        <v>222</v>
      </c>
      <c r="F148" s="229" t="s">
        <v>223</v>
      </c>
      <c r="G148" s="230" t="s">
        <v>212</v>
      </c>
      <c r="H148" s="231">
        <v>23</v>
      </c>
      <c r="I148" s="232"/>
      <c r="J148" s="233">
        <f>ROUND(I148*H148,2)</f>
        <v>0</v>
      </c>
      <c r="K148" s="229" t="s">
        <v>138</v>
      </c>
      <c r="L148" s="44"/>
      <c r="M148" s="234" t="s">
        <v>28</v>
      </c>
      <c r="N148" s="235" t="s">
        <v>47</v>
      </c>
      <c r="O148" s="85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139</v>
      </c>
      <c r="AT148" s="238" t="s">
        <v>134</v>
      </c>
      <c r="AU148" s="238" t="s">
        <v>83</v>
      </c>
      <c r="AY148" s="17" t="s">
        <v>132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139</v>
      </c>
      <c r="BK148" s="239">
        <f>ROUND(I148*H148,2)</f>
        <v>0</v>
      </c>
      <c r="BL148" s="17" t="s">
        <v>139</v>
      </c>
      <c r="BM148" s="238" t="s">
        <v>224</v>
      </c>
    </row>
    <row r="149" spans="1:47" s="2" customFormat="1" ht="12">
      <c r="A149" s="38"/>
      <c r="B149" s="39"/>
      <c r="C149" s="40"/>
      <c r="D149" s="240" t="s">
        <v>141</v>
      </c>
      <c r="E149" s="40"/>
      <c r="F149" s="241" t="s">
        <v>225</v>
      </c>
      <c r="G149" s="40"/>
      <c r="H149" s="40"/>
      <c r="I149" s="147"/>
      <c r="J149" s="40"/>
      <c r="K149" s="40"/>
      <c r="L149" s="44"/>
      <c r="M149" s="242"/>
      <c r="N149" s="243"/>
      <c r="O149" s="85"/>
      <c r="P149" s="85"/>
      <c r="Q149" s="85"/>
      <c r="R149" s="85"/>
      <c r="S149" s="85"/>
      <c r="T149" s="86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141</v>
      </c>
      <c r="AU149" s="17" t="s">
        <v>83</v>
      </c>
    </row>
    <row r="150" spans="1:51" s="13" customFormat="1" ht="12">
      <c r="A150" s="13"/>
      <c r="B150" s="244"/>
      <c r="C150" s="245"/>
      <c r="D150" s="240" t="s">
        <v>143</v>
      </c>
      <c r="E150" s="246" t="s">
        <v>28</v>
      </c>
      <c r="F150" s="247" t="s">
        <v>226</v>
      </c>
      <c r="G150" s="245"/>
      <c r="H150" s="246" t="s">
        <v>28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143</v>
      </c>
      <c r="AU150" s="253" t="s">
        <v>83</v>
      </c>
      <c r="AV150" s="13" t="s">
        <v>81</v>
      </c>
      <c r="AW150" s="13" t="s">
        <v>35</v>
      </c>
      <c r="AX150" s="13" t="s">
        <v>74</v>
      </c>
      <c r="AY150" s="253" t="s">
        <v>132</v>
      </c>
    </row>
    <row r="151" spans="1:51" s="14" customFormat="1" ht="12">
      <c r="A151" s="14"/>
      <c r="B151" s="254"/>
      <c r="C151" s="255"/>
      <c r="D151" s="240" t="s">
        <v>143</v>
      </c>
      <c r="E151" s="256" t="s">
        <v>28</v>
      </c>
      <c r="F151" s="257" t="s">
        <v>227</v>
      </c>
      <c r="G151" s="255"/>
      <c r="H151" s="258">
        <v>23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4" t="s">
        <v>143</v>
      </c>
      <c r="AU151" s="264" t="s">
        <v>83</v>
      </c>
      <c r="AV151" s="14" t="s">
        <v>83</v>
      </c>
      <c r="AW151" s="14" t="s">
        <v>35</v>
      </c>
      <c r="AX151" s="14" t="s">
        <v>81</v>
      </c>
      <c r="AY151" s="264" t="s">
        <v>132</v>
      </c>
    </row>
    <row r="152" spans="1:65" s="2" customFormat="1" ht="16.5" customHeight="1">
      <c r="A152" s="38"/>
      <c r="B152" s="39"/>
      <c r="C152" s="227" t="s">
        <v>228</v>
      </c>
      <c r="D152" s="227" t="s">
        <v>134</v>
      </c>
      <c r="E152" s="228" t="s">
        <v>229</v>
      </c>
      <c r="F152" s="229" t="s">
        <v>230</v>
      </c>
      <c r="G152" s="230" t="s">
        <v>231</v>
      </c>
      <c r="H152" s="231">
        <v>0.23</v>
      </c>
      <c r="I152" s="232"/>
      <c r="J152" s="233">
        <f>ROUND(I152*H152,2)</f>
        <v>0</v>
      </c>
      <c r="K152" s="229" t="s">
        <v>138</v>
      </c>
      <c r="L152" s="44"/>
      <c r="M152" s="234" t="s">
        <v>28</v>
      </c>
      <c r="N152" s="235" t="s">
        <v>47</v>
      </c>
      <c r="O152" s="85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139</v>
      </c>
      <c r="AT152" s="238" t="s">
        <v>134</v>
      </c>
      <c r="AU152" s="238" t="s">
        <v>83</v>
      </c>
      <c r="AY152" s="17" t="s">
        <v>132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139</v>
      </c>
      <c r="BK152" s="239">
        <f>ROUND(I152*H152,2)</f>
        <v>0</v>
      </c>
      <c r="BL152" s="17" t="s">
        <v>139</v>
      </c>
      <c r="BM152" s="238" t="s">
        <v>232</v>
      </c>
    </row>
    <row r="153" spans="1:47" s="2" customFormat="1" ht="12">
      <c r="A153" s="38"/>
      <c r="B153" s="39"/>
      <c r="C153" s="40"/>
      <c r="D153" s="240" t="s">
        <v>141</v>
      </c>
      <c r="E153" s="40"/>
      <c r="F153" s="241" t="s">
        <v>233</v>
      </c>
      <c r="G153" s="40"/>
      <c r="H153" s="40"/>
      <c r="I153" s="147"/>
      <c r="J153" s="40"/>
      <c r="K153" s="40"/>
      <c r="L153" s="44"/>
      <c r="M153" s="242"/>
      <c r="N153" s="243"/>
      <c r="O153" s="85"/>
      <c r="P153" s="85"/>
      <c r="Q153" s="85"/>
      <c r="R153" s="85"/>
      <c r="S153" s="85"/>
      <c r="T153" s="86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141</v>
      </c>
      <c r="AU153" s="17" t="s">
        <v>83</v>
      </c>
    </row>
    <row r="154" spans="1:51" s="13" customFormat="1" ht="12">
      <c r="A154" s="13"/>
      <c r="B154" s="244"/>
      <c r="C154" s="245"/>
      <c r="D154" s="240" t="s">
        <v>143</v>
      </c>
      <c r="E154" s="246" t="s">
        <v>28</v>
      </c>
      <c r="F154" s="247" t="s">
        <v>165</v>
      </c>
      <c r="G154" s="245"/>
      <c r="H154" s="246" t="s">
        <v>28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143</v>
      </c>
      <c r="AU154" s="253" t="s">
        <v>83</v>
      </c>
      <c r="AV154" s="13" t="s">
        <v>81</v>
      </c>
      <c r="AW154" s="13" t="s">
        <v>35</v>
      </c>
      <c r="AX154" s="13" t="s">
        <v>74</v>
      </c>
      <c r="AY154" s="253" t="s">
        <v>132</v>
      </c>
    </row>
    <row r="155" spans="1:51" s="14" customFormat="1" ht="12">
      <c r="A155" s="14"/>
      <c r="B155" s="254"/>
      <c r="C155" s="255"/>
      <c r="D155" s="240" t="s">
        <v>143</v>
      </c>
      <c r="E155" s="256" t="s">
        <v>28</v>
      </c>
      <c r="F155" s="257" t="s">
        <v>234</v>
      </c>
      <c r="G155" s="255"/>
      <c r="H155" s="258">
        <v>0.23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143</v>
      </c>
      <c r="AU155" s="264" t="s">
        <v>83</v>
      </c>
      <c r="AV155" s="14" t="s">
        <v>83</v>
      </c>
      <c r="AW155" s="14" t="s">
        <v>35</v>
      </c>
      <c r="AX155" s="14" t="s">
        <v>81</v>
      </c>
      <c r="AY155" s="264" t="s">
        <v>132</v>
      </c>
    </row>
    <row r="156" spans="1:65" s="2" customFormat="1" ht="16.5" customHeight="1">
      <c r="A156" s="38"/>
      <c r="B156" s="39"/>
      <c r="C156" s="227" t="s">
        <v>235</v>
      </c>
      <c r="D156" s="227" t="s">
        <v>134</v>
      </c>
      <c r="E156" s="228" t="s">
        <v>236</v>
      </c>
      <c r="F156" s="229" t="s">
        <v>237</v>
      </c>
      <c r="G156" s="230" t="s">
        <v>148</v>
      </c>
      <c r="H156" s="231">
        <v>23</v>
      </c>
      <c r="I156" s="232"/>
      <c r="J156" s="233">
        <f>ROUND(I156*H156,2)</f>
        <v>0</v>
      </c>
      <c r="K156" s="229" t="s">
        <v>138</v>
      </c>
      <c r="L156" s="44"/>
      <c r="M156" s="234" t="s">
        <v>28</v>
      </c>
      <c r="N156" s="235" t="s">
        <v>47</v>
      </c>
      <c r="O156" s="85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139</v>
      </c>
      <c r="AT156" s="238" t="s">
        <v>134</v>
      </c>
      <c r="AU156" s="238" t="s">
        <v>83</v>
      </c>
      <c r="AY156" s="17" t="s">
        <v>132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139</v>
      </c>
      <c r="BK156" s="239">
        <f>ROUND(I156*H156,2)</f>
        <v>0</v>
      </c>
      <c r="BL156" s="17" t="s">
        <v>139</v>
      </c>
      <c r="BM156" s="238" t="s">
        <v>238</v>
      </c>
    </row>
    <row r="157" spans="1:47" s="2" customFormat="1" ht="12">
      <c r="A157" s="38"/>
      <c r="B157" s="39"/>
      <c r="C157" s="40"/>
      <c r="D157" s="240" t="s">
        <v>141</v>
      </c>
      <c r="E157" s="40"/>
      <c r="F157" s="241" t="s">
        <v>239</v>
      </c>
      <c r="G157" s="40"/>
      <c r="H157" s="40"/>
      <c r="I157" s="147"/>
      <c r="J157" s="40"/>
      <c r="K157" s="40"/>
      <c r="L157" s="44"/>
      <c r="M157" s="242"/>
      <c r="N157" s="243"/>
      <c r="O157" s="85"/>
      <c r="P157" s="85"/>
      <c r="Q157" s="85"/>
      <c r="R157" s="85"/>
      <c r="S157" s="85"/>
      <c r="T157" s="86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141</v>
      </c>
      <c r="AU157" s="17" t="s">
        <v>83</v>
      </c>
    </row>
    <row r="158" spans="1:51" s="13" customFormat="1" ht="12">
      <c r="A158" s="13"/>
      <c r="B158" s="244"/>
      <c r="C158" s="245"/>
      <c r="D158" s="240" t="s">
        <v>143</v>
      </c>
      <c r="E158" s="246" t="s">
        <v>28</v>
      </c>
      <c r="F158" s="247" t="s">
        <v>240</v>
      </c>
      <c r="G158" s="245"/>
      <c r="H158" s="246" t="s">
        <v>28</v>
      </c>
      <c r="I158" s="248"/>
      <c r="J158" s="245"/>
      <c r="K158" s="245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143</v>
      </c>
      <c r="AU158" s="253" t="s">
        <v>83</v>
      </c>
      <c r="AV158" s="13" t="s">
        <v>81</v>
      </c>
      <c r="AW158" s="13" t="s">
        <v>35</v>
      </c>
      <c r="AX158" s="13" t="s">
        <v>74</v>
      </c>
      <c r="AY158" s="253" t="s">
        <v>132</v>
      </c>
    </row>
    <row r="159" spans="1:51" s="14" customFormat="1" ht="12">
      <c r="A159" s="14"/>
      <c r="B159" s="254"/>
      <c r="C159" s="255"/>
      <c r="D159" s="240" t="s">
        <v>143</v>
      </c>
      <c r="E159" s="256" t="s">
        <v>28</v>
      </c>
      <c r="F159" s="257" t="s">
        <v>152</v>
      </c>
      <c r="G159" s="255"/>
      <c r="H159" s="258">
        <v>23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4" t="s">
        <v>143</v>
      </c>
      <c r="AU159" s="264" t="s">
        <v>83</v>
      </c>
      <c r="AV159" s="14" t="s">
        <v>83</v>
      </c>
      <c r="AW159" s="14" t="s">
        <v>35</v>
      </c>
      <c r="AX159" s="14" t="s">
        <v>81</v>
      </c>
      <c r="AY159" s="264" t="s">
        <v>132</v>
      </c>
    </row>
    <row r="160" spans="1:65" s="2" customFormat="1" ht="16.5" customHeight="1">
      <c r="A160" s="38"/>
      <c r="B160" s="39"/>
      <c r="C160" s="265" t="s">
        <v>241</v>
      </c>
      <c r="D160" s="265" t="s">
        <v>154</v>
      </c>
      <c r="E160" s="266" t="s">
        <v>242</v>
      </c>
      <c r="F160" s="267" t="s">
        <v>243</v>
      </c>
      <c r="G160" s="268" t="s">
        <v>148</v>
      </c>
      <c r="H160" s="269">
        <v>115</v>
      </c>
      <c r="I160" s="270"/>
      <c r="J160" s="271">
        <f>ROUND(I160*H160,2)</f>
        <v>0</v>
      </c>
      <c r="K160" s="267" t="s">
        <v>28</v>
      </c>
      <c r="L160" s="272"/>
      <c r="M160" s="273" t="s">
        <v>28</v>
      </c>
      <c r="N160" s="274" t="s">
        <v>47</v>
      </c>
      <c r="O160" s="85"/>
      <c r="P160" s="236">
        <f>O160*H160</f>
        <v>0</v>
      </c>
      <c r="Q160" s="236">
        <v>0.001</v>
      </c>
      <c r="R160" s="236">
        <f>Q160*H160</f>
        <v>0.115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158</v>
      </c>
      <c r="AT160" s="238" t="s">
        <v>154</v>
      </c>
      <c r="AU160" s="238" t="s">
        <v>83</v>
      </c>
      <c r="AY160" s="17" t="s">
        <v>132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139</v>
      </c>
      <c r="BK160" s="239">
        <f>ROUND(I160*H160,2)</f>
        <v>0</v>
      </c>
      <c r="BL160" s="17" t="s">
        <v>139</v>
      </c>
      <c r="BM160" s="238" t="s">
        <v>244</v>
      </c>
    </row>
    <row r="161" spans="1:47" s="2" customFormat="1" ht="12">
      <c r="A161" s="38"/>
      <c r="B161" s="39"/>
      <c r="C161" s="40"/>
      <c r="D161" s="240" t="s">
        <v>141</v>
      </c>
      <c r="E161" s="40"/>
      <c r="F161" s="241" t="s">
        <v>243</v>
      </c>
      <c r="G161" s="40"/>
      <c r="H161" s="40"/>
      <c r="I161" s="147"/>
      <c r="J161" s="40"/>
      <c r="K161" s="40"/>
      <c r="L161" s="44"/>
      <c r="M161" s="242"/>
      <c r="N161" s="243"/>
      <c r="O161" s="85"/>
      <c r="P161" s="85"/>
      <c r="Q161" s="85"/>
      <c r="R161" s="85"/>
      <c r="S161" s="85"/>
      <c r="T161" s="86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141</v>
      </c>
      <c r="AU161" s="17" t="s">
        <v>83</v>
      </c>
    </row>
    <row r="162" spans="1:51" s="13" customFormat="1" ht="12">
      <c r="A162" s="13"/>
      <c r="B162" s="244"/>
      <c r="C162" s="245"/>
      <c r="D162" s="240" t="s">
        <v>143</v>
      </c>
      <c r="E162" s="246" t="s">
        <v>28</v>
      </c>
      <c r="F162" s="247" t="s">
        <v>245</v>
      </c>
      <c r="G162" s="245"/>
      <c r="H162" s="246" t="s">
        <v>28</v>
      </c>
      <c r="I162" s="248"/>
      <c r="J162" s="245"/>
      <c r="K162" s="245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143</v>
      </c>
      <c r="AU162" s="253" t="s">
        <v>83</v>
      </c>
      <c r="AV162" s="13" t="s">
        <v>81</v>
      </c>
      <c r="AW162" s="13" t="s">
        <v>35</v>
      </c>
      <c r="AX162" s="13" t="s">
        <v>74</v>
      </c>
      <c r="AY162" s="253" t="s">
        <v>132</v>
      </c>
    </row>
    <row r="163" spans="1:51" s="13" customFormat="1" ht="12">
      <c r="A163" s="13"/>
      <c r="B163" s="244"/>
      <c r="C163" s="245"/>
      <c r="D163" s="240" t="s">
        <v>143</v>
      </c>
      <c r="E163" s="246" t="s">
        <v>28</v>
      </c>
      <c r="F163" s="247" t="s">
        <v>246</v>
      </c>
      <c r="G163" s="245"/>
      <c r="H163" s="246" t="s">
        <v>28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143</v>
      </c>
      <c r="AU163" s="253" t="s">
        <v>83</v>
      </c>
      <c r="AV163" s="13" t="s">
        <v>81</v>
      </c>
      <c r="AW163" s="13" t="s">
        <v>35</v>
      </c>
      <c r="AX163" s="13" t="s">
        <v>74</v>
      </c>
      <c r="AY163" s="253" t="s">
        <v>132</v>
      </c>
    </row>
    <row r="164" spans="1:51" s="14" customFormat="1" ht="12">
      <c r="A164" s="14"/>
      <c r="B164" s="254"/>
      <c r="C164" s="255"/>
      <c r="D164" s="240" t="s">
        <v>143</v>
      </c>
      <c r="E164" s="256" t="s">
        <v>28</v>
      </c>
      <c r="F164" s="257" t="s">
        <v>247</v>
      </c>
      <c r="G164" s="255"/>
      <c r="H164" s="258">
        <v>115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4" t="s">
        <v>143</v>
      </c>
      <c r="AU164" s="264" t="s">
        <v>83</v>
      </c>
      <c r="AV164" s="14" t="s">
        <v>83</v>
      </c>
      <c r="AW164" s="14" t="s">
        <v>35</v>
      </c>
      <c r="AX164" s="14" t="s">
        <v>81</v>
      </c>
      <c r="AY164" s="264" t="s">
        <v>132</v>
      </c>
    </row>
    <row r="165" spans="1:65" s="2" customFormat="1" ht="16.5" customHeight="1">
      <c r="A165" s="38"/>
      <c r="B165" s="39"/>
      <c r="C165" s="227" t="s">
        <v>248</v>
      </c>
      <c r="D165" s="227" t="s">
        <v>134</v>
      </c>
      <c r="E165" s="228" t="s">
        <v>249</v>
      </c>
      <c r="F165" s="229" t="s">
        <v>250</v>
      </c>
      <c r="G165" s="230" t="s">
        <v>137</v>
      </c>
      <c r="H165" s="231">
        <v>0.009</v>
      </c>
      <c r="I165" s="232"/>
      <c r="J165" s="233">
        <f>ROUND(I165*H165,2)</f>
        <v>0</v>
      </c>
      <c r="K165" s="229" t="s">
        <v>138</v>
      </c>
      <c r="L165" s="44"/>
      <c r="M165" s="234" t="s">
        <v>28</v>
      </c>
      <c r="N165" s="235" t="s">
        <v>47</v>
      </c>
      <c r="O165" s="85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139</v>
      </c>
      <c r="AT165" s="238" t="s">
        <v>134</v>
      </c>
      <c r="AU165" s="238" t="s">
        <v>83</v>
      </c>
      <c r="AY165" s="17" t="s">
        <v>132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139</v>
      </c>
      <c r="BK165" s="239">
        <f>ROUND(I165*H165,2)</f>
        <v>0</v>
      </c>
      <c r="BL165" s="17" t="s">
        <v>139</v>
      </c>
      <c r="BM165" s="238" t="s">
        <v>251</v>
      </c>
    </row>
    <row r="166" spans="1:47" s="2" customFormat="1" ht="12">
      <c r="A166" s="38"/>
      <c r="B166" s="39"/>
      <c r="C166" s="40"/>
      <c r="D166" s="240" t="s">
        <v>141</v>
      </c>
      <c r="E166" s="40"/>
      <c r="F166" s="241" t="s">
        <v>252</v>
      </c>
      <c r="G166" s="40"/>
      <c r="H166" s="40"/>
      <c r="I166" s="147"/>
      <c r="J166" s="40"/>
      <c r="K166" s="40"/>
      <c r="L166" s="44"/>
      <c r="M166" s="242"/>
      <c r="N166" s="243"/>
      <c r="O166" s="85"/>
      <c r="P166" s="85"/>
      <c r="Q166" s="85"/>
      <c r="R166" s="85"/>
      <c r="S166" s="85"/>
      <c r="T166" s="86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141</v>
      </c>
      <c r="AU166" s="17" t="s">
        <v>83</v>
      </c>
    </row>
    <row r="167" spans="1:51" s="13" customFormat="1" ht="12">
      <c r="A167" s="13"/>
      <c r="B167" s="244"/>
      <c r="C167" s="245"/>
      <c r="D167" s="240" t="s">
        <v>143</v>
      </c>
      <c r="E167" s="246" t="s">
        <v>28</v>
      </c>
      <c r="F167" s="247" t="s">
        <v>253</v>
      </c>
      <c r="G167" s="245"/>
      <c r="H167" s="246" t="s">
        <v>28</v>
      </c>
      <c r="I167" s="248"/>
      <c r="J167" s="245"/>
      <c r="K167" s="245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143</v>
      </c>
      <c r="AU167" s="253" t="s">
        <v>83</v>
      </c>
      <c r="AV167" s="13" t="s">
        <v>81</v>
      </c>
      <c r="AW167" s="13" t="s">
        <v>35</v>
      </c>
      <c r="AX167" s="13" t="s">
        <v>74</v>
      </c>
      <c r="AY167" s="253" t="s">
        <v>132</v>
      </c>
    </row>
    <row r="168" spans="1:51" s="14" customFormat="1" ht="12">
      <c r="A168" s="14"/>
      <c r="B168" s="254"/>
      <c r="C168" s="255"/>
      <c r="D168" s="240" t="s">
        <v>143</v>
      </c>
      <c r="E168" s="256" t="s">
        <v>28</v>
      </c>
      <c r="F168" s="257" t="s">
        <v>254</v>
      </c>
      <c r="G168" s="255"/>
      <c r="H168" s="258">
        <v>0.009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4" t="s">
        <v>143</v>
      </c>
      <c r="AU168" s="264" t="s">
        <v>83</v>
      </c>
      <c r="AV168" s="14" t="s">
        <v>83</v>
      </c>
      <c r="AW168" s="14" t="s">
        <v>35</v>
      </c>
      <c r="AX168" s="14" t="s">
        <v>81</v>
      </c>
      <c r="AY168" s="264" t="s">
        <v>132</v>
      </c>
    </row>
    <row r="169" spans="1:65" s="2" customFormat="1" ht="16.5" customHeight="1">
      <c r="A169" s="38"/>
      <c r="B169" s="39"/>
      <c r="C169" s="227" t="s">
        <v>255</v>
      </c>
      <c r="D169" s="227" t="s">
        <v>134</v>
      </c>
      <c r="E169" s="228" t="s">
        <v>256</v>
      </c>
      <c r="F169" s="229" t="s">
        <v>257</v>
      </c>
      <c r="G169" s="230" t="s">
        <v>258</v>
      </c>
      <c r="H169" s="231">
        <v>16.1</v>
      </c>
      <c r="I169" s="232"/>
      <c r="J169" s="233">
        <f>ROUND(I169*H169,2)</f>
        <v>0</v>
      </c>
      <c r="K169" s="229" t="s">
        <v>138</v>
      </c>
      <c r="L169" s="44"/>
      <c r="M169" s="234" t="s">
        <v>28</v>
      </c>
      <c r="N169" s="235" t="s">
        <v>47</v>
      </c>
      <c r="O169" s="85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139</v>
      </c>
      <c r="AT169" s="238" t="s">
        <v>134</v>
      </c>
      <c r="AU169" s="238" t="s">
        <v>83</v>
      </c>
      <c r="AY169" s="17" t="s">
        <v>132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139</v>
      </c>
      <c r="BK169" s="239">
        <f>ROUND(I169*H169,2)</f>
        <v>0</v>
      </c>
      <c r="BL169" s="17" t="s">
        <v>139</v>
      </c>
      <c r="BM169" s="238" t="s">
        <v>259</v>
      </c>
    </row>
    <row r="170" spans="1:47" s="2" customFormat="1" ht="12">
      <c r="A170" s="38"/>
      <c r="B170" s="39"/>
      <c r="C170" s="40"/>
      <c r="D170" s="240" t="s">
        <v>141</v>
      </c>
      <c r="E170" s="40"/>
      <c r="F170" s="241" t="s">
        <v>260</v>
      </c>
      <c r="G170" s="40"/>
      <c r="H170" s="40"/>
      <c r="I170" s="147"/>
      <c r="J170" s="40"/>
      <c r="K170" s="40"/>
      <c r="L170" s="44"/>
      <c r="M170" s="242"/>
      <c r="N170" s="243"/>
      <c r="O170" s="85"/>
      <c r="P170" s="85"/>
      <c r="Q170" s="85"/>
      <c r="R170" s="85"/>
      <c r="S170" s="85"/>
      <c r="T170" s="86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141</v>
      </c>
      <c r="AU170" s="17" t="s">
        <v>83</v>
      </c>
    </row>
    <row r="171" spans="1:51" s="13" customFormat="1" ht="12">
      <c r="A171" s="13"/>
      <c r="B171" s="244"/>
      <c r="C171" s="245"/>
      <c r="D171" s="240" t="s">
        <v>143</v>
      </c>
      <c r="E171" s="246" t="s">
        <v>28</v>
      </c>
      <c r="F171" s="247" t="s">
        <v>261</v>
      </c>
      <c r="G171" s="245"/>
      <c r="H171" s="246" t="s">
        <v>28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143</v>
      </c>
      <c r="AU171" s="253" t="s">
        <v>83</v>
      </c>
      <c r="AV171" s="13" t="s">
        <v>81</v>
      </c>
      <c r="AW171" s="13" t="s">
        <v>35</v>
      </c>
      <c r="AX171" s="13" t="s">
        <v>74</v>
      </c>
      <c r="AY171" s="253" t="s">
        <v>132</v>
      </c>
    </row>
    <row r="172" spans="1:51" s="14" customFormat="1" ht="12">
      <c r="A172" s="14"/>
      <c r="B172" s="254"/>
      <c r="C172" s="255"/>
      <c r="D172" s="240" t="s">
        <v>143</v>
      </c>
      <c r="E172" s="256" t="s">
        <v>28</v>
      </c>
      <c r="F172" s="257" t="s">
        <v>262</v>
      </c>
      <c r="G172" s="255"/>
      <c r="H172" s="258">
        <v>16.1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4" t="s">
        <v>143</v>
      </c>
      <c r="AU172" s="264" t="s">
        <v>83</v>
      </c>
      <c r="AV172" s="14" t="s">
        <v>83</v>
      </c>
      <c r="AW172" s="14" t="s">
        <v>35</v>
      </c>
      <c r="AX172" s="14" t="s">
        <v>81</v>
      </c>
      <c r="AY172" s="264" t="s">
        <v>132</v>
      </c>
    </row>
    <row r="173" spans="1:63" s="12" customFormat="1" ht="22.8" customHeight="1">
      <c r="A173" s="12"/>
      <c r="B173" s="211"/>
      <c r="C173" s="212"/>
      <c r="D173" s="213" t="s">
        <v>73</v>
      </c>
      <c r="E173" s="225" t="s">
        <v>263</v>
      </c>
      <c r="F173" s="225" t="s">
        <v>264</v>
      </c>
      <c r="G173" s="212"/>
      <c r="H173" s="212"/>
      <c r="I173" s="215"/>
      <c r="J173" s="226">
        <f>BK173</f>
        <v>0</v>
      </c>
      <c r="K173" s="212"/>
      <c r="L173" s="217"/>
      <c r="M173" s="218"/>
      <c r="N173" s="219"/>
      <c r="O173" s="219"/>
      <c r="P173" s="220">
        <f>SUM(P174:P175)</f>
        <v>0</v>
      </c>
      <c r="Q173" s="219"/>
      <c r="R173" s="220">
        <f>SUM(R174:R175)</f>
        <v>0</v>
      </c>
      <c r="S173" s="219"/>
      <c r="T173" s="221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81</v>
      </c>
      <c r="AT173" s="223" t="s">
        <v>73</v>
      </c>
      <c r="AU173" s="223" t="s">
        <v>81</v>
      </c>
      <c r="AY173" s="222" t="s">
        <v>132</v>
      </c>
      <c r="BK173" s="224">
        <f>SUM(BK174:BK175)</f>
        <v>0</v>
      </c>
    </row>
    <row r="174" spans="1:65" s="2" customFormat="1" ht="16.5" customHeight="1">
      <c r="A174" s="38"/>
      <c r="B174" s="39"/>
      <c r="C174" s="227" t="s">
        <v>7</v>
      </c>
      <c r="D174" s="227" t="s">
        <v>134</v>
      </c>
      <c r="E174" s="228" t="s">
        <v>265</v>
      </c>
      <c r="F174" s="229" t="s">
        <v>266</v>
      </c>
      <c r="G174" s="230" t="s">
        <v>157</v>
      </c>
      <c r="H174" s="231">
        <v>8.637</v>
      </c>
      <c r="I174" s="232"/>
      <c r="J174" s="233">
        <f>ROUND(I174*H174,2)</f>
        <v>0</v>
      </c>
      <c r="K174" s="229" t="s">
        <v>138</v>
      </c>
      <c r="L174" s="44"/>
      <c r="M174" s="234" t="s">
        <v>28</v>
      </c>
      <c r="N174" s="235" t="s">
        <v>47</v>
      </c>
      <c r="O174" s="85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139</v>
      </c>
      <c r="AT174" s="238" t="s">
        <v>134</v>
      </c>
      <c r="AU174" s="238" t="s">
        <v>83</v>
      </c>
      <c r="AY174" s="17" t="s">
        <v>132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139</v>
      </c>
      <c r="BK174" s="239">
        <f>ROUND(I174*H174,2)</f>
        <v>0</v>
      </c>
      <c r="BL174" s="17" t="s">
        <v>139</v>
      </c>
      <c r="BM174" s="238" t="s">
        <v>267</v>
      </c>
    </row>
    <row r="175" spans="1:47" s="2" customFormat="1" ht="12">
      <c r="A175" s="38"/>
      <c r="B175" s="39"/>
      <c r="C175" s="40"/>
      <c r="D175" s="240" t="s">
        <v>141</v>
      </c>
      <c r="E175" s="40"/>
      <c r="F175" s="241" t="s">
        <v>268</v>
      </c>
      <c r="G175" s="40"/>
      <c r="H175" s="40"/>
      <c r="I175" s="147"/>
      <c r="J175" s="40"/>
      <c r="K175" s="40"/>
      <c r="L175" s="44"/>
      <c r="M175" s="275"/>
      <c r="N175" s="276"/>
      <c r="O175" s="277"/>
      <c r="P175" s="277"/>
      <c r="Q175" s="277"/>
      <c r="R175" s="277"/>
      <c r="S175" s="277"/>
      <c r="T175" s="27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141</v>
      </c>
      <c r="AU175" s="17" t="s">
        <v>83</v>
      </c>
    </row>
    <row r="176" spans="1:31" s="2" customFormat="1" ht="6.95" customHeight="1">
      <c r="A176" s="38"/>
      <c r="B176" s="60"/>
      <c r="C176" s="61"/>
      <c r="D176" s="61"/>
      <c r="E176" s="61"/>
      <c r="F176" s="61"/>
      <c r="G176" s="61"/>
      <c r="H176" s="61"/>
      <c r="I176" s="176"/>
      <c r="J176" s="61"/>
      <c r="K176" s="61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password="CC35" sheet="1" objects="1" scenarios="1" formatColumns="0" formatRows="0" autoFilter="0"/>
  <autoFilter ref="C87:K17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0"/>
      <c r="AT3" s="17" t="s">
        <v>83</v>
      </c>
    </row>
    <row r="4" spans="2:46" s="1" customFormat="1" ht="24.95" customHeight="1">
      <c r="B4" s="20"/>
      <c r="D4" s="143" t="s">
        <v>104</v>
      </c>
      <c r="I4" s="139"/>
      <c r="L4" s="20"/>
      <c r="M4" s="144" t="s">
        <v>10</v>
      </c>
      <c r="AT4" s="17" t="s">
        <v>35</v>
      </c>
    </row>
    <row r="5" spans="2:12" s="1" customFormat="1" ht="6.95" customHeight="1">
      <c r="B5" s="20"/>
      <c r="I5" s="139"/>
      <c r="L5" s="20"/>
    </row>
    <row r="6" spans="2:12" s="1" customFormat="1" ht="12" customHeight="1">
      <c r="B6" s="20"/>
      <c r="D6" s="145" t="s">
        <v>16</v>
      </c>
      <c r="I6" s="139"/>
      <c r="L6" s="20"/>
    </row>
    <row r="7" spans="2:12" s="1" customFormat="1" ht="16.5" customHeight="1">
      <c r="B7" s="20"/>
      <c r="E7" s="146" t="str">
        <f>'Rekapitulace stavby'!K6</f>
        <v>Orlice, slepé rameno, Malšova Lhota, revitalizace</v>
      </c>
      <c r="F7" s="145"/>
      <c r="G7" s="145"/>
      <c r="H7" s="145"/>
      <c r="I7" s="139"/>
      <c r="L7" s="20"/>
    </row>
    <row r="8" spans="2:12" s="1" customFormat="1" ht="12" customHeight="1">
      <c r="B8" s="20"/>
      <c r="D8" s="145" t="s">
        <v>105</v>
      </c>
      <c r="I8" s="139"/>
      <c r="L8" s="20"/>
    </row>
    <row r="9" spans="1:31" s="2" customFormat="1" ht="16.5" customHeight="1">
      <c r="A9" s="38"/>
      <c r="B9" s="44"/>
      <c r="C9" s="38"/>
      <c r="D9" s="38"/>
      <c r="E9" s="146" t="s">
        <v>106</v>
      </c>
      <c r="F9" s="38"/>
      <c r="G9" s="38"/>
      <c r="H9" s="38"/>
      <c r="I9" s="147"/>
      <c r="J9" s="38"/>
      <c r="K9" s="38"/>
      <c r="L9" s="14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5" t="s">
        <v>107</v>
      </c>
      <c r="E10" s="38"/>
      <c r="F10" s="38"/>
      <c r="G10" s="38"/>
      <c r="H10" s="38"/>
      <c r="I10" s="147"/>
      <c r="J10" s="38"/>
      <c r="K10" s="38"/>
      <c r="L10" s="14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9" t="s">
        <v>269</v>
      </c>
      <c r="F11" s="38"/>
      <c r="G11" s="38"/>
      <c r="H11" s="38"/>
      <c r="I11" s="147"/>
      <c r="J11" s="38"/>
      <c r="K11" s="38"/>
      <c r="L11" s="14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47"/>
      <c r="J12" s="38"/>
      <c r="K12" s="38"/>
      <c r="L12" s="14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5" t="s">
        <v>18</v>
      </c>
      <c r="E13" s="38"/>
      <c r="F13" s="134" t="s">
        <v>19</v>
      </c>
      <c r="G13" s="38"/>
      <c r="H13" s="38"/>
      <c r="I13" s="150" t="s">
        <v>20</v>
      </c>
      <c r="J13" s="134" t="s">
        <v>21</v>
      </c>
      <c r="K13" s="38"/>
      <c r="L13" s="14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5" t="s">
        <v>22</v>
      </c>
      <c r="E14" s="38"/>
      <c r="F14" s="134" t="s">
        <v>23</v>
      </c>
      <c r="G14" s="38"/>
      <c r="H14" s="38"/>
      <c r="I14" s="150" t="s">
        <v>24</v>
      </c>
      <c r="J14" s="151" t="str">
        <f>'Rekapitulace stavby'!AN8</f>
        <v>30.7.2019</v>
      </c>
      <c r="K14" s="38"/>
      <c r="L14" s="14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47"/>
      <c r="J15" s="38"/>
      <c r="K15" s="38"/>
      <c r="L15" s="14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5" t="s">
        <v>26</v>
      </c>
      <c r="E16" s="38"/>
      <c r="F16" s="38"/>
      <c r="G16" s="38"/>
      <c r="H16" s="38"/>
      <c r="I16" s="150" t="s">
        <v>27</v>
      </c>
      <c r="J16" s="134" t="s">
        <v>28</v>
      </c>
      <c r="K16" s="38"/>
      <c r="L16" s="14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4" t="s">
        <v>29</v>
      </c>
      <c r="F17" s="38"/>
      <c r="G17" s="38"/>
      <c r="H17" s="38"/>
      <c r="I17" s="150" t="s">
        <v>30</v>
      </c>
      <c r="J17" s="134" t="s">
        <v>28</v>
      </c>
      <c r="K17" s="38"/>
      <c r="L17" s="14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47"/>
      <c r="J18" s="38"/>
      <c r="K18" s="38"/>
      <c r="L18" s="14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5" t="s">
        <v>31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14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4"/>
      <c r="G20" s="134"/>
      <c r="H20" s="134"/>
      <c r="I20" s="150" t="s">
        <v>30</v>
      </c>
      <c r="J20" s="33" t="str">
        <f>'Rekapitulace stavby'!AN14</f>
        <v>Vyplň údaj</v>
      </c>
      <c r="K20" s="38"/>
      <c r="L20" s="14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47"/>
      <c r="J21" s="38"/>
      <c r="K21" s="38"/>
      <c r="L21" s="14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5" t="s">
        <v>33</v>
      </c>
      <c r="E22" s="38"/>
      <c r="F22" s="38"/>
      <c r="G22" s="38"/>
      <c r="H22" s="38"/>
      <c r="I22" s="150" t="s">
        <v>27</v>
      </c>
      <c r="J22" s="134" t="s">
        <v>28</v>
      </c>
      <c r="K22" s="38"/>
      <c r="L22" s="14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4" t="s">
        <v>34</v>
      </c>
      <c r="F23" s="38"/>
      <c r="G23" s="38"/>
      <c r="H23" s="38"/>
      <c r="I23" s="150" t="s">
        <v>30</v>
      </c>
      <c r="J23" s="134" t="s">
        <v>28</v>
      </c>
      <c r="K23" s="38"/>
      <c r="L23" s="14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47"/>
      <c r="J24" s="38"/>
      <c r="K24" s="38"/>
      <c r="L24" s="14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5" t="s">
        <v>36</v>
      </c>
      <c r="E25" s="38"/>
      <c r="F25" s="38"/>
      <c r="G25" s="38"/>
      <c r="H25" s="38"/>
      <c r="I25" s="150" t="s">
        <v>27</v>
      </c>
      <c r="J25" s="134" t="s">
        <v>28</v>
      </c>
      <c r="K25" s="38"/>
      <c r="L25" s="14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4" t="s">
        <v>37</v>
      </c>
      <c r="F26" s="38"/>
      <c r="G26" s="38"/>
      <c r="H26" s="38"/>
      <c r="I26" s="150" t="s">
        <v>30</v>
      </c>
      <c r="J26" s="134" t="s">
        <v>28</v>
      </c>
      <c r="K26" s="38"/>
      <c r="L26" s="14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47"/>
      <c r="J27" s="38"/>
      <c r="K27" s="38"/>
      <c r="L27" s="14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5" t="s">
        <v>38</v>
      </c>
      <c r="E28" s="38"/>
      <c r="F28" s="38"/>
      <c r="G28" s="38"/>
      <c r="H28" s="38"/>
      <c r="I28" s="147"/>
      <c r="J28" s="38"/>
      <c r="K28" s="38"/>
      <c r="L28" s="14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5.5" customHeight="1">
      <c r="A29" s="152"/>
      <c r="B29" s="153"/>
      <c r="C29" s="152"/>
      <c r="D29" s="152"/>
      <c r="E29" s="154" t="s">
        <v>109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47"/>
      <c r="J30" s="38"/>
      <c r="K30" s="38"/>
      <c r="L30" s="14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7"/>
      <c r="E31" s="157"/>
      <c r="F31" s="157"/>
      <c r="G31" s="157"/>
      <c r="H31" s="157"/>
      <c r="I31" s="158"/>
      <c r="J31" s="157"/>
      <c r="K31" s="157"/>
      <c r="L31" s="14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147"/>
      <c r="J32" s="160">
        <f>ROUND(J88,2)</f>
        <v>0</v>
      </c>
      <c r="K32" s="38"/>
      <c r="L32" s="14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7"/>
      <c r="E33" s="157"/>
      <c r="F33" s="157"/>
      <c r="G33" s="157"/>
      <c r="H33" s="157"/>
      <c r="I33" s="158"/>
      <c r="J33" s="157"/>
      <c r="K33" s="157"/>
      <c r="L33" s="14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2" t="s">
        <v>41</v>
      </c>
      <c r="J34" s="161" t="s">
        <v>43</v>
      </c>
      <c r="K34" s="38"/>
      <c r="L34" s="14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44</v>
      </c>
      <c r="E35" s="145" t="s">
        <v>45</v>
      </c>
      <c r="F35" s="164">
        <f>ROUND((SUM(BE88:BE168)),2)</f>
        <v>0</v>
      </c>
      <c r="G35" s="38"/>
      <c r="H35" s="38"/>
      <c r="I35" s="165">
        <v>0.21</v>
      </c>
      <c r="J35" s="164">
        <f>ROUND(((SUM(BE88:BE168))*I35),2)</f>
        <v>0</v>
      </c>
      <c r="K35" s="38"/>
      <c r="L35" s="1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5" t="s">
        <v>46</v>
      </c>
      <c r="F36" s="164">
        <f>ROUND((SUM(BF88:BF168)),2)</f>
        <v>0</v>
      </c>
      <c r="G36" s="38"/>
      <c r="H36" s="38"/>
      <c r="I36" s="165">
        <v>0.15</v>
      </c>
      <c r="J36" s="164">
        <f>ROUND(((SUM(BF88:BF168))*I36),2)</f>
        <v>0</v>
      </c>
      <c r="K36" s="38"/>
      <c r="L36" s="14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45" t="s">
        <v>44</v>
      </c>
      <c r="E37" s="145" t="s">
        <v>47</v>
      </c>
      <c r="F37" s="164">
        <f>ROUND((SUM(BG88:BG168)),2)</f>
        <v>0</v>
      </c>
      <c r="G37" s="38"/>
      <c r="H37" s="38"/>
      <c r="I37" s="165">
        <v>0.21</v>
      </c>
      <c r="J37" s="164">
        <f>0</f>
        <v>0</v>
      </c>
      <c r="K37" s="38"/>
      <c r="L37" s="1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45" t="s">
        <v>48</v>
      </c>
      <c r="F38" s="164">
        <f>ROUND((SUM(BH88:BH168)),2)</f>
        <v>0</v>
      </c>
      <c r="G38" s="38"/>
      <c r="H38" s="38"/>
      <c r="I38" s="165">
        <v>0.15</v>
      </c>
      <c r="J38" s="164">
        <f>0</f>
        <v>0</v>
      </c>
      <c r="K38" s="38"/>
      <c r="L38" s="14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5" t="s">
        <v>49</v>
      </c>
      <c r="F39" s="164">
        <f>ROUND((SUM(BI88:BI168)),2)</f>
        <v>0</v>
      </c>
      <c r="G39" s="38"/>
      <c r="H39" s="38"/>
      <c r="I39" s="165">
        <v>0</v>
      </c>
      <c r="J39" s="164">
        <f>0</f>
        <v>0</v>
      </c>
      <c r="K39" s="38"/>
      <c r="L39" s="14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7"/>
      <c r="J40" s="38"/>
      <c r="K40" s="38"/>
      <c r="L40" s="14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71"/>
      <c r="J41" s="172">
        <f>SUM(J32:J39)</f>
        <v>0</v>
      </c>
      <c r="K41" s="173"/>
      <c r="L41" s="14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110</v>
      </c>
      <c r="D47" s="40"/>
      <c r="E47" s="40"/>
      <c r="F47" s="40"/>
      <c r="G47" s="40"/>
      <c r="H47" s="40"/>
      <c r="I47" s="147"/>
      <c r="J47" s="40"/>
      <c r="K47" s="40"/>
      <c r="L47" s="1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147"/>
      <c r="J48" s="40"/>
      <c r="K48" s="40"/>
      <c r="L48" s="14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147"/>
      <c r="J49" s="40"/>
      <c r="K49" s="40"/>
      <c r="L49" s="1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80" t="str">
        <f>E7</f>
        <v>Orlice, slepé rameno, Malšova Lhota, revitalizace</v>
      </c>
      <c r="F50" s="32"/>
      <c r="G50" s="32"/>
      <c r="H50" s="32"/>
      <c r="I50" s="147"/>
      <c r="J50" s="40"/>
      <c r="K50" s="40"/>
      <c r="L50" s="14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139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80" t="s">
        <v>106</v>
      </c>
      <c r="F52" s="40"/>
      <c r="G52" s="40"/>
      <c r="H52" s="40"/>
      <c r="I52" s="147"/>
      <c r="J52" s="40"/>
      <c r="K52" s="40"/>
      <c r="L52" s="14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147"/>
      <c r="J53" s="40"/>
      <c r="K53" s="40"/>
      <c r="L53" s="14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70" t="str">
        <f>E11</f>
        <v>5.2. - Následná péče - 1. rok</v>
      </c>
      <c r="F54" s="40"/>
      <c r="G54" s="40"/>
      <c r="H54" s="40"/>
      <c r="I54" s="147"/>
      <c r="J54" s="40"/>
      <c r="K54" s="40"/>
      <c r="L54" s="14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147"/>
      <c r="J55" s="40"/>
      <c r="K55" s="40"/>
      <c r="L55" s="14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Malšova Lhota</v>
      </c>
      <c r="G56" s="40"/>
      <c r="H56" s="40"/>
      <c r="I56" s="150" t="s">
        <v>24</v>
      </c>
      <c r="J56" s="73" t="str">
        <f>IF(J14="","",J14)</f>
        <v>30.7.2019</v>
      </c>
      <c r="K56" s="40"/>
      <c r="L56" s="14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147"/>
      <c r="J57" s="40"/>
      <c r="K57" s="40"/>
      <c r="L57" s="14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43.05" customHeight="1">
      <c r="A58" s="38"/>
      <c r="B58" s="39"/>
      <c r="C58" s="32" t="s">
        <v>26</v>
      </c>
      <c r="D58" s="40"/>
      <c r="E58" s="40"/>
      <c r="F58" s="27" t="str">
        <f>E17</f>
        <v>Povodí Labe, státní podnik, OIČ, Hradec Králové</v>
      </c>
      <c r="G58" s="40"/>
      <c r="H58" s="40"/>
      <c r="I58" s="150" t="s">
        <v>33</v>
      </c>
      <c r="J58" s="36" t="str">
        <f>E23</f>
        <v>Povodí Labe, státní podnik, PVZ, Hradec Králové</v>
      </c>
      <c r="K58" s="40"/>
      <c r="L58" s="14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150" t="s">
        <v>36</v>
      </c>
      <c r="J59" s="36" t="str">
        <f>E26</f>
        <v>Ing. Eva Morkesová</v>
      </c>
      <c r="K59" s="40"/>
      <c r="L59" s="14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147"/>
      <c r="J60" s="40"/>
      <c r="K60" s="40"/>
      <c r="L60" s="14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81" t="s">
        <v>111</v>
      </c>
      <c r="D61" s="182"/>
      <c r="E61" s="182"/>
      <c r="F61" s="182"/>
      <c r="G61" s="182"/>
      <c r="H61" s="182"/>
      <c r="I61" s="183"/>
      <c r="J61" s="184" t="s">
        <v>112</v>
      </c>
      <c r="K61" s="182"/>
      <c r="L61" s="14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147"/>
      <c r="J62" s="40"/>
      <c r="K62" s="40"/>
      <c r="L62" s="14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85" t="s">
        <v>72</v>
      </c>
      <c r="D63" s="40"/>
      <c r="E63" s="40"/>
      <c r="F63" s="40"/>
      <c r="G63" s="40"/>
      <c r="H63" s="40"/>
      <c r="I63" s="147"/>
      <c r="J63" s="103">
        <f>J88</f>
        <v>0</v>
      </c>
      <c r="K63" s="40"/>
      <c r="L63" s="14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113</v>
      </c>
    </row>
    <row r="64" spans="1:31" s="9" customFormat="1" ht="24.95" customHeight="1">
      <c r="A64" s="9"/>
      <c r="B64" s="186"/>
      <c r="C64" s="187"/>
      <c r="D64" s="188" t="s">
        <v>114</v>
      </c>
      <c r="E64" s="189"/>
      <c r="F64" s="189"/>
      <c r="G64" s="189"/>
      <c r="H64" s="189"/>
      <c r="I64" s="190"/>
      <c r="J64" s="191">
        <f>J89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115</v>
      </c>
      <c r="E65" s="195"/>
      <c r="F65" s="195"/>
      <c r="G65" s="195"/>
      <c r="H65" s="195"/>
      <c r="I65" s="196"/>
      <c r="J65" s="197">
        <f>J90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116</v>
      </c>
      <c r="E66" s="195"/>
      <c r="F66" s="195"/>
      <c r="G66" s="195"/>
      <c r="H66" s="195"/>
      <c r="I66" s="196"/>
      <c r="J66" s="197">
        <f>J166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47"/>
      <c r="J67" s="40"/>
      <c r="K67" s="40"/>
      <c r="L67" s="14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60"/>
      <c r="C68" s="61"/>
      <c r="D68" s="61"/>
      <c r="E68" s="61"/>
      <c r="F68" s="61"/>
      <c r="G68" s="61"/>
      <c r="H68" s="61"/>
      <c r="I68" s="176"/>
      <c r="J68" s="61"/>
      <c r="K68" s="61"/>
      <c r="L68" s="14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2"/>
      <c r="C72" s="63"/>
      <c r="D72" s="63"/>
      <c r="E72" s="63"/>
      <c r="F72" s="63"/>
      <c r="G72" s="63"/>
      <c r="H72" s="63"/>
      <c r="I72" s="179"/>
      <c r="J72" s="63"/>
      <c r="K72" s="63"/>
      <c r="L72" s="14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147"/>
      <c r="J73" s="40"/>
      <c r="K73" s="40"/>
      <c r="L73" s="14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47"/>
      <c r="J74" s="40"/>
      <c r="K74" s="40"/>
      <c r="L74" s="14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47"/>
      <c r="J75" s="40"/>
      <c r="K75" s="40"/>
      <c r="L75" s="14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80" t="str">
        <f>E7</f>
        <v>Orlice, slepé rameno, Malšova Lhota, revitalizace</v>
      </c>
      <c r="F76" s="32"/>
      <c r="G76" s="32"/>
      <c r="H76" s="32"/>
      <c r="I76" s="147"/>
      <c r="J76" s="40"/>
      <c r="K76" s="40"/>
      <c r="L76" s="14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105</v>
      </c>
      <c r="D77" s="22"/>
      <c r="E77" s="22"/>
      <c r="F77" s="22"/>
      <c r="G77" s="22"/>
      <c r="H77" s="22"/>
      <c r="I77" s="139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80" t="s">
        <v>106</v>
      </c>
      <c r="F78" s="40"/>
      <c r="G78" s="40"/>
      <c r="H78" s="40"/>
      <c r="I78" s="147"/>
      <c r="J78" s="40"/>
      <c r="K78" s="40"/>
      <c r="L78" s="14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107</v>
      </c>
      <c r="D79" s="40"/>
      <c r="E79" s="40"/>
      <c r="F79" s="40"/>
      <c r="G79" s="40"/>
      <c r="H79" s="40"/>
      <c r="I79" s="147"/>
      <c r="J79" s="40"/>
      <c r="K79" s="40"/>
      <c r="L79" s="14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70" t="str">
        <f>E11</f>
        <v>5.2. - Následná péče - 1. rok</v>
      </c>
      <c r="F80" s="40"/>
      <c r="G80" s="40"/>
      <c r="H80" s="40"/>
      <c r="I80" s="147"/>
      <c r="J80" s="40"/>
      <c r="K80" s="40"/>
      <c r="L80" s="14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47"/>
      <c r="J81" s="40"/>
      <c r="K81" s="40"/>
      <c r="L81" s="14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F14</f>
        <v>Malšova Lhota</v>
      </c>
      <c r="G82" s="40"/>
      <c r="H82" s="40"/>
      <c r="I82" s="150" t="s">
        <v>24</v>
      </c>
      <c r="J82" s="73" t="str">
        <f>IF(J14="","",J14)</f>
        <v>30.7.2019</v>
      </c>
      <c r="K82" s="40"/>
      <c r="L82" s="14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7"/>
      <c r="J83" s="40"/>
      <c r="K83" s="40"/>
      <c r="L83" s="14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43.05" customHeight="1">
      <c r="A84" s="38"/>
      <c r="B84" s="39"/>
      <c r="C84" s="32" t="s">
        <v>26</v>
      </c>
      <c r="D84" s="40"/>
      <c r="E84" s="40"/>
      <c r="F84" s="27" t="str">
        <f>E17</f>
        <v>Povodí Labe, státní podnik, OIČ, Hradec Králové</v>
      </c>
      <c r="G84" s="40"/>
      <c r="H84" s="40"/>
      <c r="I84" s="150" t="s">
        <v>33</v>
      </c>
      <c r="J84" s="36" t="str">
        <f>E23</f>
        <v>Povodí Labe, státní podnik, PVZ, Hradec Králové</v>
      </c>
      <c r="K84" s="40"/>
      <c r="L84" s="14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IF(E20="","",E20)</f>
        <v>Vyplň údaj</v>
      </c>
      <c r="G85" s="40"/>
      <c r="H85" s="40"/>
      <c r="I85" s="150" t="s">
        <v>36</v>
      </c>
      <c r="J85" s="36" t="str">
        <f>E26</f>
        <v>Ing. Eva Morkesová</v>
      </c>
      <c r="K85" s="40"/>
      <c r="L85" s="14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47"/>
      <c r="J86" s="40"/>
      <c r="K86" s="40"/>
      <c r="L86" s="14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99"/>
      <c r="B87" s="200"/>
      <c r="C87" s="201" t="s">
        <v>118</v>
      </c>
      <c r="D87" s="202" t="s">
        <v>59</v>
      </c>
      <c r="E87" s="202" t="s">
        <v>55</v>
      </c>
      <c r="F87" s="202" t="s">
        <v>56</v>
      </c>
      <c r="G87" s="202" t="s">
        <v>119</v>
      </c>
      <c r="H87" s="202" t="s">
        <v>120</v>
      </c>
      <c r="I87" s="203" t="s">
        <v>121</v>
      </c>
      <c r="J87" s="202" t="s">
        <v>112</v>
      </c>
      <c r="K87" s="204" t="s">
        <v>122</v>
      </c>
      <c r="L87" s="205"/>
      <c r="M87" s="93" t="s">
        <v>28</v>
      </c>
      <c r="N87" s="94" t="s">
        <v>44</v>
      </c>
      <c r="O87" s="94" t="s">
        <v>123</v>
      </c>
      <c r="P87" s="94" t="s">
        <v>124</v>
      </c>
      <c r="Q87" s="94" t="s">
        <v>125</v>
      </c>
      <c r="R87" s="94" t="s">
        <v>126</v>
      </c>
      <c r="S87" s="94" t="s">
        <v>127</v>
      </c>
      <c r="T87" s="95" t="s">
        <v>128</v>
      </c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</row>
    <row r="88" spans="1:63" s="2" customFormat="1" ht="22.8" customHeight="1">
      <c r="A88" s="38"/>
      <c r="B88" s="39"/>
      <c r="C88" s="100" t="s">
        <v>129</v>
      </c>
      <c r="D88" s="40"/>
      <c r="E88" s="40"/>
      <c r="F88" s="40"/>
      <c r="G88" s="40"/>
      <c r="H88" s="40"/>
      <c r="I88" s="147"/>
      <c r="J88" s="206">
        <f>BK88</f>
        <v>0</v>
      </c>
      <c r="K88" s="40"/>
      <c r="L88" s="44"/>
      <c r="M88" s="96"/>
      <c r="N88" s="207"/>
      <c r="O88" s="97"/>
      <c r="P88" s="208">
        <f>P89</f>
        <v>0</v>
      </c>
      <c r="Q88" s="97"/>
      <c r="R88" s="208">
        <f>R89</f>
        <v>2.5604240000000003</v>
      </c>
      <c r="S88" s="97"/>
      <c r="T88" s="209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113</v>
      </c>
      <c r="BK88" s="210">
        <f>BK89</f>
        <v>0</v>
      </c>
    </row>
    <row r="89" spans="1:63" s="12" customFormat="1" ht="25.9" customHeight="1">
      <c r="A89" s="12"/>
      <c r="B89" s="211"/>
      <c r="C89" s="212"/>
      <c r="D89" s="213" t="s">
        <v>73</v>
      </c>
      <c r="E89" s="214" t="s">
        <v>130</v>
      </c>
      <c r="F89" s="214" t="s">
        <v>131</v>
      </c>
      <c r="G89" s="212"/>
      <c r="H89" s="212"/>
      <c r="I89" s="215"/>
      <c r="J89" s="216">
        <f>BK89</f>
        <v>0</v>
      </c>
      <c r="K89" s="212"/>
      <c r="L89" s="217"/>
      <c r="M89" s="218"/>
      <c r="N89" s="219"/>
      <c r="O89" s="219"/>
      <c r="P89" s="220">
        <f>P90+P166</f>
        <v>0</v>
      </c>
      <c r="Q89" s="219"/>
      <c r="R89" s="220">
        <f>R90+R166</f>
        <v>2.5604240000000003</v>
      </c>
      <c r="S89" s="219"/>
      <c r="T89" s="221">
        <f>T90+T166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2" t="s">
        <v>81</v>
      </c>
      <c r="AT89" s="223" t="s">
        <v>73</v>
      </c>
      <c r="AU89" s="223" t="s">
        <v>74</v>
      </c>
      <c r="AY89" s="222" t="s">
        <v>132</v>
      </c>
      <c r="BK89" s="224">
        <f>BK90+BK166</f>
        <v>0</v>
      </c>
    </row>
    <row r="90" spans="1:63" s="12" customFormat="1" ht="22.8" customHeight="1">
      <c r="A90" s="12"/>
      <c r="B90" s="211"/>
      <c r="C90" s="212"/>
      <c r="D90" s="213" t="s">
        <v>73</v>
      </c>
      <c r="E90" s="225" t="s">
        <v>81</v>
      </c>
      <c r="F90" s="225" t="s">
        <v>133</v>
      </c>
      <c r="G90" s="212"/>
      <c r="H90" s="212"/>
      <c r="I90" s="215"/>
      <c r="J90" s="226">
        <f>BK90</f>
        <v>0</v>
      </c>
      <c r="K90" s="212"/>
      <c r="L90" s="217"/>
      <c r="M90" s="218"/>
      <c r="N90" s="219"/>
      <c r="O90" s="219"/>
      <c r="P90" s="220">
        <f>SUM(P91:P165)</f>
        <v>0</v>
      </c>
      <c r="Q90" s="219"/>
      <c r="R90" s="220">
        <f>SUM(R91:R165)</f>
        <v>2.5604240000000003</v>
      </c>
      <c r="S90" s="219"/>
      <c r="T90" s="221">
        <f>SUM(T91:T165)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2" t="s">
        <v>81</v>
      </c>
      <c r="AT90" s="223" t="s">
        <v>73</v>
      </c>
      <c r="AU90" s="223" t="s">
        <v>81</v>
      </c>
      <c r="AY90" s="222" t="s">
        <v>132</v>
      </c>
      <c r="BK90" s="224">
        <f>SUM(BK91:BK165)</f>
        <v>0</v>
      </c>
    </row>
    <row r="91" spans="1:65" s="2" customFormat="1" ht="16.5" customHeight="1">
      <c r="A91" s="38"/>
      <c r="B91" s="39"/>
      <c r="C91" s="227" t="s">
        <v>81</v>
      </c>
      <c r="D91" s="227" t="s">
        <v>134</v>
      </c>
      <c r="E91" s="228" t="s">
        <v>146</v>
      </c>
      <c r="F91" s="229" t="s">
        <v>147</v>
      </c>
      <c r="G91" s="230" t="s">
        <v>148</v>
      </c>
      <c r="H91" s="231">
        <v>7</v>
      </c>
      <c r="I91" s="232"/>
      <c r="J91" s="233">
        <f>ROUND(I91*H91,2)</f>
        <v>0</v>
      </c>
      <c r="K91" s="229" t="s">
        <v>138</v>
      </c>
      <c r="L91" s="44"/>
      <c r="M91" s="234" t="s">
        <v>28</v>
      </c>
      <c r="N91" s="235" t="s">
        <v>47</v>
      </c>
      <c r="O91" s="85"/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38" t="s">
        <v>139</v>
      </c>
      <c r="AT91" s="238" t="s">
        <v>134</v>
      </c>
      <c r="AU91" s="238" t="s">
        <v>83</v>
      </c>
      <c r="AY91" s="17" t="s">
        <v>132</v>
      </c>
      <c r="BE91" s="239">
        <f>IF(N91="základní",J91,0)</f>
        <v>0</v>
      </c>
      <c r="BF91" s="239">
        <f>IF(N91="snížená",J91,0)</f>
        <v>0</v>
      </c>
      <c r="BG91" s="239">
        <f>IF(N91="zákl. přenesená",J91,0)</f>
        <v>0</v>
      </c>
      <c r="BH91" s="239">
        <f>IF(N91="sníž. přenesená",J91,0)</f>
        <v>0</v>
      </c>
      <c r="BI91" s="239">
        <f>IF(N91="nulová",J91,0)</f>
        <v>0</v>
      </c>
      <c r="BJ91" s="17" t="s">
        <v>139</v>
      </c>
      <c r="BK91" s="239">
        <f>ROUND(I91*H91,2)</f>
        <v>0</v>
      </c>
      <c r="BL91" s="17" t="s">
        <v>139</v>
      </c>
      <c r="BM91" s="238" t="s">
        <v>270</v>
      </c>
    </row>
    <row r="92" spans="1:47" s="2" customFormat="1" ht="12">
      <c r="A92" s="38"/>
      <c r="B92" s="39"/>
      <c r="C92" s="40"/>
      <c r="D92" s="240" t="s">
        <v>141</v>
      </c>
      <c r="E92" s="40"/>
      <c r="F92" s="241" t="s">
        <v>150</v>
      </c>
      <c r="G92" s="40"/>
      <c r="H92" s="40"/>
      <c r="I92" s="147"/>
      <c r="J92" s="40"/>
      <c r="K92" s="40"/>
      <c r="L92" s="44"/>
      <c r="M92" s="242"/>
      <c r="N92" s="243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141</v>
      </c>
      <c r="AU92" s="17" t="s">
        <v>83</v>
      </c>
    </row>
    <row r="93" spans="1:51" s="13" customFormat="1" ht="12">
      <c r="A93" s="13"/>
      <c r="B93" s="244"/>
      <c r="C93" s="245"/>
      <c r="D93" s="240" t="s">
        <v>143</v>
      </c>
      <c r="E93" s="246" t="s">
        <v>28</v>
      </c>
      <c r="F93" s="247" t="s">
        <v>271</v>
      </c>
      <c r="G93" s="245"/>
      <c r="H93" s="246" t="s">
        <v>28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3" t="s">
        <v>143</v>
      </c>
      <c r="AU93" s="253" t="s">
        <v>83</v>
      </c>
      <c r="AV93" s="13" t="s">
        <v>81</v>
      </c>
      <c r="AW93" s="13" t="s">
        <v>35</v>
      </c>
      <c r="AX93" s="13" t="s">
        <v>74</v>
      </c>
      <c r="AY93" s="253" t="s">
        <v>132</v>
      </c>
    </row>
    <row r="94" spans="1:51" s="14" customFormat="1" ht="12">
      <c r="A94" s="14"/>
      <c r="B94" s="254"/>
      <c r="C94" s="255"/>
      <c r="D94" s="240" t="s">
        <v>143</v>
      </c>
      <c r="E94" s="256" t="s">
        <v>28</v>
      </c>
      <c r="F94" s="257" t="s">
        <v>176</v>
      </c>
      <c r="G94" s="255"/>
      <c r="H94" s="258">
        <v>7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4" t="s">
        <v>143</v>
      </c>
      <c r="AU94" s="264" t="s">
        <v>83</v>
      </c>
      <c r="AV94" s="14" t="s">
        <v>83</v>
      </c>
      <c r="AW94" s="14" t="s">
        <v>35</v>
      </c>
      <c r="AX94" s="14" t="s">
        <v>81</v>
      </c>
      <c r="AY94" s="264" t="s">
        <v>132</v>
      </c>
    </row>
    <row r="95" spans="1:65" s="2" customFormat="1" ht="16.5" customHeight="1">
      <c r="A95" s="38"/>
      <c r="B95" s="39"/>
      <c r="C95" s="265" t="s">
        <v>83</v>
      </c>
      <c r="D95" s="265" t="s">
        <v>154</v>
      </c>
      <c r="E95" s="266" t="s">
        <v>155</v>
      </c>
      <c r="F95" s="267" t="s">
        <v>156</v>
      </c>
      <c r="G95" s="268" t="s">
        <v>157</v>
      </c>
      <c r="H95" s="269">
        <v>2.24</v>
      </c>
      <c r="I95" s="270"/>
      <c r="J95" s="271">
        <f>ROUND(I95*H95,2)</f>
        <v>0</v>
      </c>
      <c r="K95" s="267" t="s">
        <v>138</v>
      </c>
      <c r="L95" s="272"/>
      <c r="M95" s="273" t="s">
        <v>28</v>
      </c>
      <c r="N95" s="274" t="s">
        <v>47</v>
      </c>
      <c r="O95" s="85"/>
      <c r="P95" s="236">
        <f>O95*H95</f>
        <v>0</v>
      </c>
      <c r="Q95" s="236">
        <v>1</v>
      </c>
      <c r="R95" s="236">
        <f>Q95*H95</f>
        <v>2.24</v>
      </c>
      <c r="S95" s="236">
        <v>0</v>
      </c>
      <c r="T95" s="23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38" t="s">
        <v>158</v>
      </c>
      <c r="AT95" s="238" t="s">
        <v>154</v>
      </c>
      <c r="AU95" s="238" t="s">
        <v>83</v>
      </c>
      <c r="AY95" s="17" t="s">
        <v>132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7" t="s">
        <v>139</v>
      </c>
      <c r="BK95" s="239">
        <f>ROUND(I95*H95,2)</f>
        <v>0</v>
      </c>
      <c r="BL95" s="17" t="s">
        <v>139</v>
      </c>
      <c r="BM95" s="238" t="s">
        <v>272</v>
      </c>
    </row>
    <row r="96" spans="1:47" s="2" customFormat="1" ht="12">
      <c r="A96" s="38"/>
      <c r="B96" s="39"/>
      <c r="C96" s="40"/>
      <c r="D96" s="240" t="s">
        <v>141</v>
      </c>
      <c r="E96" s="40"/>
      <c r="F96" s="241" t="s">
        <v>156</v>
      </c>
      <c r="G96" s="40"/>
      <c r="H96" s="40"/>
      <c r="I96" s="147"/>
      <c r="J96" s="40"/>
      <c r="K96" s="40"/>
      <c r="L96" s="44"/>
      <c r="M96" s="242"/>
      <c r="N96" s="243"/>
      <c r="O96" s="85"/>
      <c r="P96" s="85"/>
      <c r="Q96" s="85"/>
      <c r="R96" s="85"/>
      <c r="S96" s="85"/>
      <c r="T96" s="8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83</v>
      </c>
    </row>
    <row r="97" spans="1:51" s="13" customFormat="1" ht="12">
      <c r="A97" s="13"/>
      <c r="B97" s="244"/>
      <c r="C97" s="245"/>
      <c r="D97" s="240" t="s">
        <v>143</v>
      </c>
      <c r="E97" s="246" t="s">
        <v>28</v>
      </c>
      <c r="F97" s="247" t="s">
        <v>151</v>
      </c>
      <c r="G97" s="245"/>
      <c r="H97" s="246" t="s">
        <v>28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3" t="s">
        <v>143</v>
      </c>
      <c r="AU97" s="253" t="s">
        <v>83</v>
      </c>
      <c r="AV97" s="13" t="s">
        <v>81</v>
      </c>
      <c r="AW97" s="13" t="s">
        <v>35</v>
      </c>
      <c r="AX97" s="13" t="s">
        <v>74</v>
      </c>
      <c r="AY97" s="253" t="s">
        <v>132</v>
      </c>
    </row>
    <row r="98" spans="1:51" s="14" customFormat="1" ht="12">
      <c r="A98" s="14"/>
      <c r="B98" s="254"/>
      <c r="C98" s="255"/>
      <c r="D98" s="240" t="s">
        <v>143</v>
      </c>
      <c r="E98" s="256" t="s">
        <v>28</v>
      </c>
      <c r="F98" s="257" t="s">
        <v>273</v>
      </c>
      <c r="G98" s="255"/>
      <c r="H98" s="258">
        <v>2.24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4" t="s">
        <v>143</v>
      </c>
      <c r="AU98" s="264" t="s">
        <v>83</v>
      </c>
      <c r="AV98" s="14" t="s">
        <v>83</v>
      </c>
      <c r="AW98" s="14" t="s">
        <v>35</v>
      </c>
      <c r="AX98" s="14" t="s">
        <v>81</v>
      </c>
      <c r="AY98" s="264" t="s">
        <v>132</v>
      </c>
    </row>
    <row r="99" spans="1:65" s="2" customFormat="1" ht="16.5" customHeight="1">
      <c r="A99" s="38"/>
      <c r="B99" s="39"/>
      <c r="C99" s="227" t="s">
        <v>153</v>
      </c>
      <c r="D99" s="227" t="s">
        <v>134</v>
      </c>
      <c r="E99" s="228" t="s">
        <v>161</v>
      </c>
      <c r="F99" s="229" t="s">
        <v>162</v>
      </c>
      <c r="G99" s="230" t="s">
        <v>148</v>
      </c>
      <c r="H99" s="231">
        <v>7</v>
      </c>
      <c r="I99" s="232"/>
      <c r="J99" s="233">
        <f>ROUND(I99*H99,2)</f>
        <v>0</v>
      </c>
      <c r="K99" s="229" t="s">
        <v>138</v>
      </c>
      <c r="L99" s="44"/>
      <c r="M99" s="234" t="s">
        <v>28</v>
      </c>
      <c r="N99" s="235" t="s">
        <v>47</v>
      </c>
      <c r="O99" s="8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8" t="s">
        <v>139</v>
      </c>
      <c r="AT99" s="238" t="s">
        <v>134</v>
      </c>
      <c r="AU99" s="238" t="s">
        <v>83</v>
      </c>
      <c r="AY99" s="17" t="s">
        <v>132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7" t="s">
        <v>139</v>
      </c>
      <c r="BK99" s="239">
        <f>ROUND(I99*H99,2)</f>
        <v>0</v>
      </c>
      <c r="BL99" s="17" t="s">
        <v>139</v>
      </c>
      <c r="BM99" s="238" t="s">
        <v>274</v>
      </c>
    </row>
    <row r="100" spans="1:47" s="2" customFormat="1" ht="12">
      <c r="A100" s="38"/>
      <c r="B100" s="39"/>
      <c r="C100" s="40"/>
      <c r="D100" s="240" t="s">
        <v>141</v>
      </c>
      <c r="E100" s="40"/>
      <c r="F100" s="241" t="s">
        <v>164</v>
      </c>
      <c r="G100" s="40"/>
      <c r="H100" s="40"/>
      <c r="I100" s="147"/>
      <c r="J100" s="40"/>
      <c r="K100" s="40"/>
      <c r="L100" s="44"/>
      <c r="M100" s="242"/>
      <c r="N100" s="243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141</v>
      </c>
      <c r="AU100" s="17" t="s">
        <v>83</v>
      </c>
    </row>
    <row r="101" spans="1:51" s="13" customFormat="1" ht="12">
      <c r="A101" s="13"/>
      <c r="B101" s="244"/>
      <c r="C101" s="245"/>
      <c r="D101" s="240" t="s">
        <v>143</v>
      </c>
      <c r="E101" s="246" t="s">
        <v>28</v>
      </c>
      <c r="F101" s="247" t="s">
        <v>275</v>
      </c>
      <c r="G101" s="245"/>
      <c r="H101" s="246" t="s">
        <v>28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3" t="s">
        <v>143</v>
      </c>
      <c r="AU101" s="253" t="s">
        <v>83</v>
      </c>
      <c r="AV101" s="13" t="s">
        <v>81</v>
      </c>
      <c r="AW101" s="13" t="s">
        <v>35</v>
      </c>
      <c r="AX101" s="13" t="s">
        <v>74</v>
      </c>
      <c r="AY101" s="253" t="s">
        <v>132</v>
      </c>
    </row>
    <row r="102" spans="1:51" s="14" customFormat="1" ht="12">
      <c r="A102" s="14"/>
      <c r="B102" s="254"/>
      <c r="C102" s="255"/>
      <c r="D102" s="240" t="s">
        <v>143</v>
      </c>
      <c r="E102" s="256" t="s">
        <v>28</v>
      </c>
      <c r="F102" s="257" t="s">
        <v>176</v>
      </c>
      <c r="G102" s="255"/>
      <c r="H102" s="258">
        <v>7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143</v>
      </c>
      <c r="AU102" s="264" t="s">
        <v>83</v>
      </c>
      <c r="AV102" s="14" t="s">
        <v>83</v>
      </c>
      <c r="AW102" s="14" t="s">
        <v>35</v>
      </c>
      <c r="AX102" s="14" t="s">
        <v>81</v>
      </c>
      <c r="AY102" s="264" t="s">
        <v>132</v>
      </c>
    </row>
    <row r="103" spans="1:65" s="2" customFormat="1" ht="16.5" customHeight="1">
      <c r="A103" s="38"/>
      <c r="B103" s="39"/>
      <c r="C103" s="265" t="s">
        <v>139</v>
      </c>
      <c r="D103" s="265" t="s">
        <v>154</v>
      </c>
      <c r="E103" s="266" t="s">
        <v>167</v>
      </c>
      <c r="F103" s="267" t="s">
        <v>168</v>
      </c>
      <c r="G103" s="268" t="s">
        <v>148</v>
      </c>
      <c r="H103" s="269">
        <v>4</v>
      </c>
      <c r="I103" s="270"/>
      <c r="J103" s="271">
        <f>ROUND(I103*H103,2)</f>
        <v>0</v>
      </c>
      <c r="K103" s="267" t="s">
        <v>28</v>
      </c>
      <c r="L103" s="272"/>
      <c r="M103" s="273" t="s">
        <v>28</v>
      </c>
      <c r="N103" s="274" t="s">
        <v>47</v>
      </c>
      <c r="O103" s="85"/>
      <c r="P103" s="236">
        <f>O103*H103</f>
        <v>0</v>
      </c>
      <c r="Q103" s="236">
        <v>0.027</v>
      </c>
      <c r="R103" s="236">
        <f>Q103*H103</f>
        <v>0.108</v>
      </c>
      <c r="S103" s="236">
        <v>0</v>
      </c>
      <c r="T103" s="23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38" t="s">
        <v>158</v>
      </c>
      <c r="AT103" s="238" t="s">
        <v>154</v>
      </c>
      <c r="AU103" s="238" t="s">
        <v>83</v>
      </c>
      <c r="AY103" s="17" t="s">
        <v>132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7" t="s">
        <v>139</v>
      </c>
      <c r="BK103" s="239">
        <f>ROUND(I103*H103,2)</f>
        <v>0</v>
      </c>
      <c r="BL103" s="17" t="s">
        <v>139</v>
      </c>
      <c r="BM103" s="238" t="s">
        <v>276</v>
      </c>
    </row>
    <row r="104" spans="1:47" s="2" customFormat="1" ht="12">
      <c r="A104" s="38"/>
      <c r="B104" s="39"/>
      <c r="C104" s="40"/>
      <c r="D104" s="240" t="s">
        <v>141</v>
      </c>
      <c r="E104" s="40"/>
      <c r="F104" s="241" t="s">
        <v>168</v>
      </c>
      <c r="G104" s="40"/>
      <c r="H104" s="40"/>
      <c r="I104" s="147"/>
      <c r="J104" s="40"/>
      <c r="K104" s="40"/>
      <c r="L104" s="44"/>
      <c r="M104" s="242"/>
      <c r="N104" s="243"/>
      <c r="O104" s="85"/>
      <c r="P104" s="85"/>
      <c r="Q104" s="85"/>
      <c r="R104" s="85"/>
      <c r="S104" s="85"/>
      <c r="T104" s="8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141</v>
      </c>
      <c r="AU104" s="17" t="s">
        <v>83</v>
      </c>
    </row>
    <row r="105" spans="1:51" s="13" customFormat="1" ht="12">
      <c r="A105" s="13"/>
      <c r="B105" s="244"/>
      <c r="C105" s="245"/>
      <c r="D105" s="240" t="s">
        <v>143</v>
      </c>
      <c r="E105" s="246" t="s">
        <v>28</v>
      </c>
      <c r="F105" s="247" t="s">
        <v>277</v>
      </c>
      <c r="G105" s="245"/>
      <c r="H105" s="246" t="s">
        <v>28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3" t="s">
        <v>143</v>
      </c>
      <c r="AU105" s="253" t="s">
        <v>83</v>
      </c>
      <c r="AV105" s="13" t="s">
        <v>81</v>
      </c>
      <c r="AW105" s="13" t="s">
        <v>35</v>
      </c>
      <c r="AX105" s="13" t="s">
        <v>74</v>
      </c>
      <c r="AY105" s="253" t="s">
        <v>132</v>
      </c>
    </row>
    <row r="106" spans="1:51" s="14" customFormat="1" ht="12">
      <c r="A106" s="14"/>
      <c r="B106" s="254"/>
      <c r="C106" s="255"/>
      <c r="D106" s="240" t="s">
        <v>143</v>
      </c>
      <c r="E106" s="256" t="s">
        <v>28</v>
      </c>
      <c r="F106" s="257" t="s">
        <v>139</v>
      </c>
      <c r="G106" s="255"/>
      <c r="H106" s="258">
        <v>4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4" t="s">
        <v>143</v>
      </c>
      <c r="AU106" s="264" t="s">
        <v>83</v>
      </c>
      <c r="AV106" s="14" t="s">
        <v>83</v>
      </c>
      <c r="AW106" s="14" t="s">
        <v>35</v>
      </c>
      <c r="AX106" s="14" t="s">
        <v>81</v>
      </c>
      <c r="AY106" s="264" t="s">
        <v>132</v>
      </c>
    </row>
    <row r="107" spans="1:65" s="2" customFormat="1" ht="16.5" customHeight="1">
      <c r="A107" s="38"/>
      <c r="B107" s="39"/>
      <c r="C107" s="265" t="s">
        <v>166</v>
      </c>
      <c r="D107" s="265" t="s">
        <v>154</v>
      </c>
      <c r="E107" s="266" t="s">
        <v>172</v>
      </c>
      <c r="F107" s="267" t="s">
        <v>168</v>
      </c>
      <c r="G107" s="268" t="s">
        <v>148</v>
      </c>
      <c r="H107" s="269">
        <v>3</v>
      </c>
      <c r="I107" s="270"/>
      <c r="J107" s="271">
        <f>ROUND(I107*H107,2)</f>
        <v>0</v>
      </c>
      <c r="K107" s="267" t="s">
        <v>28</v>
      </c>
      <c r="L107" s="272"/>
      <c r="M107" s="273" t="s">
        <v>28</v>
      </c>
      <c r="N107" s="274" t="s">
        <v>47</v>
      </c>
      <c r="O107" s="85"/>
      <c r="P107" s="236">
        <f>O107*H107</f>
        <v>0</v>
      </c>
      <c r="Q107" s="236">
        <v>0.027</v>
      </c>
      <c r="R107" s="236">
        <f>Q107*H107</f>
        <v>0.081</v>
      </c>
      <c r="S107" s="236">
        <v>0</v>
      </c>
      <c r="T107" s="23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38" t="s">
        <v>158</v>
      </c>
      <c r="AT107" s="238" t="s">
        <v>154</v>
      </c>
      <c r="AU107" s="238" t="s">
        <v>83</v>
      </c>
      <c r="AY107" s="17" t="s">
        <v>132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7" t="s">
        <v>139</v>
      </c>
      <c r="BK107" s="239">
        <f>ROUND(I107*H107,2)</f>
        <v>0</v>
      </c>
      <c r="BL107" s="17" t="s">
        <v>139</v>
      </c>
      <c r="BM107" s="238" t="s">
        <v>278</v>
      </c>
    </row>
    <row r="108" spans="1:47" s="2" customFormat="1" ht="12">
      <c r="A108" s="38"/>
      <c r="B108" s="39"/>
      <c r="C108" s="40"/>
      <c r="D108" s="240" t="s">
        <v>141</v>
      </c>
      <c r="E108" s="40"/>
      <c r="F108" s="241" t="s">
        <v>174</v>
      </c>
      <c r="G108" s="40"/>
      <c r="H108" s="40"/>
      <c r="I108" s="147"/>
      <c r="J108" s="40"/>
      <c r="K108" s="40"/>
      <c r="L108" s="44"/>
      <c r="M108" s="242"/>
      <c r="N108" s="243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141</v>
      </c>
      <c r="AU108" s="17" t="s">
        <v>83</v>
      </c>
    </row>
    <row r="109" spans="1:51" s="13" customFormat="1" ht="12">
      <c r="A109" s="13"/>
      <c r="B109" s="244"/>
      <c r="C109" s="245"/>
      <c r="D109" s="240" t="s">
        <v>143</v>
      </c>
      <c r="E109" s="246" t="s">
        <v>28</v>
      </c>
      <c r="F109" s="247" t="s">
        <v>279</v>
      </c>
      <c r="G109" s="245"/>
      <c r="H109" s="246" t="s">
        <v>28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3" t="s">
        <v>143</v>
      </c>
      <c r="AU109" s="253" t="s">
        <v>83</v>
      </c>
      <c r="AV109" s="13" t="s">
        <v>81</v>
      </c>
      <c r="AW109" s="13" t="s">
        <v>35</v>
      </c>
      <c r="AX109" s="13" t="s">
        <v>74</v>
      </c>
      <c r="AY109" s="253" t="s">
        <v>132</v>
      </c>
    </row>
    <row r="110" spans="1:51" s="14" customFormat="1" ht="12">
      <c r="A110" s="14"/>
      <c r="B110" s="254"/>
      <c r="C110" s="255"/>
      <c r="D110" s="240" t="s">
        <v>143</v>
      </c>
      <c r="E110" s="256" t="s">
        <v>28</v>
      </c>
      <c r="F110" s="257" t="s">
        <v>153</v>
      </c>
      <c r="G110" s="255"/>
      <c r="H110" s="258">
        <v>3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4" t="s">
        <v>143</v>
      </c>
      <c r="AU110" s="264" t="s">
        <v>83</v>
      </c>
      <c r="AV110" s="14" t="s">
        <v>83</v>
      </c>
      <c r="AW110" s="14" t="s">
        <v>35</v>
      </c>
      <c r="AX110" s="14" t="s">
        <v>81</v>
      </c>
      <c r="AY110" s="264" t="s">
        <v>132</v>
      </c>
    </row>
    <row r="111" spans="1:65" s="2" customFormat="1" ht="16.5" customHeight="1">
      <c r="A111" s="38"/>
      <c r="B111" s="39"/>
      <c r="C111" s="227" t="s">
        <v>171</v>
      </c>
      <c r="D111" s="227" t="s">
        <v>134</v>
      </c>
      <c r="E111" s="228" t="s">
        <v>187</v>
      </c>
      <c r="F111" s="229" t="s">
        <v>188</v>
      </c>
      <c r="G111" s="230" t="s">
        <v>148</v>
      </c>
      <c r="H111" s="231">
        <v>7</v>
      </c>
      <c r="I111" s="232"/>
      <c r="J111" s="233">
        <f>ROUND(I111*H111,2)</f>
        <v>0</v>
      </c>
      <c r="K111" s="229" t="s">
        <v>138</v>
      </c>
      <c r="L111" s="44"/>
      <c r="M111" s="234" t="s">
        <v>28</v>
      </c>
      <c r="N111" s="235" t="s">
        <v>47</v>
      </c>
      <c r="O111" s="85"/>
      <c r="P111" s="236">
        <f>O111*H111</f>
        <v>0</v>
      </c>
      <c r="Q111" s="236">
        <v>6E-05</v>
      </c>
      <c r="R111" s="236">
        <f>Q111*H111</f>
        <v>0.00042</v>
      </c>
      <c r="S111" s="236">
        <v>0</v>
      </c>
      <c r="T111" s="23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38" t="s">
        <v>139</v>
      </c>
      <c r="AT111" s="238" t="s">
        <v>134</v>
      </c>
      <c r="AU111" s="238" t="s">
        <v>83</v>
      </c>
      <c r="AY111" s="17" t="s">
        <v>132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17" t="s">
        <v>139</v>
      </c>
      <c r="BK111" s="239">
        <f>ROUND(I111*H111,2)</f>
        <v>0</v>
      </c>
      <c r="BL111" s="17" t="s">
        <v>139</v>
      </c>
      <c r="BM111" s="238" t="s">
        <v>280</v>
      </c>
    </row>
    <row r="112" spans="1:47" s="2" customFormat="1" ht="12">
      <c r="A112" s="38"/>
      <c r="B112" s="39"/>
      <c r="C112" s="40"/>
      <c r="D112" s="240" t="s">
        <v>141</v>
      </c>
      <c r="E112" s="40"/>
      <c r="F112" s="241" t="s">
        <v>190</v>
      </c>
      <c r="G112" s="40"/>
      <c r="H112" s="40"/>
      <c r="I112" s="147"/>
      <c r="J112" s="40"/>
      <c r="K112" s="40"/>
      <c r="L112" s="44"/>
      <c r="M112" s="242"/>
      <c r="N112" s="243"/>
      <c r="O112" s="85"/>
      <c r="P112" s="85"/>
      <c r="Q112" s="85"/>
      <c r="R112" s="85"/>
      <c r="S112" s="85"/>
      <c r="T112" s="86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141</v>
      </c>
      <c r="AU112" s="17" t="s">
        <v>83</v>
      </c>
    </row>
    <row r="113" spans="1:51" s="13" customFormat="1" ht="12">
      <c r="A113" s="13"/>
      <c r="B113" s="244"/>
      <c r="C113" s="245"/>
      <c r="D113" s="240" t="s">
        <v>143</v>
      </c>
      <c r="E113" s="246" t="s">
        <v>28</v>
      </c>
      <c r="F113" s="247" t="s">
        <v>281</v>
      </c>
      <c r="G113" s="245"/>
      <c r="H113" s="246" t="s">
        <v>28</v>
      </c>
      <c r="I113" s="248"/>
      <c r="J113" s="245"/>
      <c r="K113" s="245"/>
      <c r="L113" s="249"/>
      <c r="M113" s="250"/>
      <c r="N113" s="251"/>
      <c r="O113" s="251"/>
      <c r="P113" s="251"/>
      <c r="Q113" s="251"/>
      <c r="R113" s="251"/>
      <c r="S113" s="251"/>
      <c r="T113" s="25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3" t="s">
        <v>143</v>
      </c>
      <c r="AU113" s="253" t="s">
        <v>83</v>
      </c>
      <c r="AV113" s="13" t="s">
        <v>81</v>
      </c>
      <c r="AW113" s="13" t="s">
        <v>35</v>
      </c>
      <c r="AX113" s="13" t="s">
        <v>74</v>
      </c>
      <c r="AY113" s="253" t="s">
        <v>132</v>
      </c>
    </row>
    <row r="114" spans="1:51" s="13" customFormat="1" ht="12">
      <c r="A114" s="13"/>
      <c r="B114" s="244"/>
      <c r="C114" s="245"/>
      <c r="D114" s="240" t="s">
        <v>143</v>
      </c>
      <c r="E114" s="246" t="s">
        <v>28</v>
      </c>
      <c r="F114" s="247" t="s">
        <v>282</v>
      </c>
      <c r="G114" s="245"/>
      <c r="H114" s="246" t="s">
        <v>28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3" t="s">
        <v>143</v>
      </c>
      <c r="AU114" s="253" t="s">
        <v>83</v>
      </c>
      <c r="AV114" s="13" t="s">
        <v>81</v>
      </c>
      <c r="AW114" s="13" t="s">
        <v>35</v>
      </c>
      <c r="AX114" s="13" t="s">
        <v>74</v>
      </c>
      <c r="AY114" s="253" t="s">
        <v>132</v>
      </c>
    </row>
    <row r="115" spans="1:51" s="14" customFormat="1" ht="12">
      <c r="A115" s="14"/>
      <c r="B115" s="254"/>
      <c r="C115" s="255"/>
      <c r="D115" s="240" t="s">
        <v>143</v>
      </c>
      <c r="E115" s="256" t="s">
        <v>28</v>
      </c>
      <c r="F115" s="257" t="s">
        <v>176</v>
      </c>
      <c r="G115" s="255"/>
      <c r="H115" s="258">
        <v>7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4" t="s">
        <v>143</v>
      </c>
      <c r="AU115" s="264" t="s">
        <v>83</v>
      </c>
      <c r="AV115" s="14" t="s">
        <v>83</v>
      </c>
      <c r="AW115" s="14" t="s">
        <v>35</v>
      </c>
      <c r="AX115" s="14" t="s">
        <v>81</v>
      </c>
      <c r="AY115" s="264" t="s">
        <v>132</v>
      </c>
    </row>
    <row r="116" spans="1:65" s="2" customFormat="1" ht="16.5" customHeight="1">
      <c r="A116" s="38"/>
      <c r="B116" s="39"/>
      <c r="C116" s="227" t="s">
        <v>176</v>
      </c>
      <c r="D116" s="227" t="s">
        <v>134</v>
      </c>
      <c r="E116" s="228" t="s">
        <v>199</v>
      </c>
      <c r="F116" s="229" t="s">
        <v>200</v>
      </c>
      <c r="G116" s="230" t="s">
        <v>148</v>
      </c>
      <c r="H116" s="231">
        <v>7</v>
      </c>
      <c r="I116" s="232"/>
      <c r="J116" s="233">
        <f>ROUND(I116*H116,2)</f>
        <v>0</v>
      </c>
      <c r="K116" s="229" t="s">
        <v>138</v>
      </c>
      <c r="L116" s="44"/>
      <c r="M116" s="234" t="s">
        <v>28</v>
      </c>
      <c r="N116" s="235" t="s">
        <v>47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38" t="s">
        <v>139</v>
      </c>
      <c r="AT116" s="238" t="s">
        <v>134</v>
      </c>
      <c r="AU116" s="238" t="s">
        <v>83</v>
      </c>
      <c r="AY116" s="17" t="s">
        <v>132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7" t="s">
        <v>139</v>
      </c>
      <c r="BK116" s="239">
        <f>ROUND(I116*H116,2)</f>
        <v>0</v>
      </c>
      <c r="BL116" s="17" t="s">
        <v>139</v>
      </c>
      <c r="BM116" s="238" t="s">
        <v>283</v>
      </c>
    </row>
    <row r="117" spans="1:47" s="2" customFormat="1" ht="12">
      <c r="A117" s="38"/>
      <c r="B117" s="39"/>
      <c r="C117" s="40"/>
      <c r="D117" s="240" t="s">
        <v>141</v>
      </c>
      <c r="E117" s="40"/>
      <c r="F117" s="241" t="s">
        <v>202</v>
      </c>
      <c r="G117" s="40"/>
      <c r="H117" s="40"/>
      <c r="I117" s="147"/>
      <c r="J117" s="40"/>
      <c r="K117" s="40"/>
      <c r="L117" s="44"/>
      <c r="M117" s="242"/>
      <c r="N117" s="243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141</v>
      </c>
      <c r="AU117" s="17" t="s">
        <v>83</v>
      </c>
    </row>
    <row r="118" spans="1:51" s="13" customFormat="1" ht="12">
      <c r="A118" s="13"/>
      <c r="B118" s="244"/>
      <c r="C118" s="245"/>
      <c r="D118" s="240" t="s">
        <v>143</v>
      </c>
      <c r="E118" s="246" t="s">
        <v>28</v>
      </c>
      <c r="F118" s="247" t="s">
        <v>284</v>
      </c>
      <c r="G118" s="245"/>
      <c r="H118" s="246" t="s">
        <v>28</v>
      </c>
      <c r="I118" s="248"/>
      <c r="J118" s="245"/>
      <c r="K118" s="245"/>
      <c r="L118" s="249"/>
      <c r="M118" s="250"/>
      <c r="N118" s="251"/>
      <c r="O118" s="251"/>
      <c r="P118" s="251"/>
      <c r="Q118" s="251"/>
      <c r="R118" s="251"/>
      <c r="S118" s="251"/>
      <c r="T118" s="25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3" t="s">
        <v>143</v>
      </c>
      <c r="AU118" s="253" t="s">
        <v>83</v>
      </c>
      <c r="AV118" s="13" t="s">
        <v>81</v>
      </c>
      <c r="AW118" s="13" t="s">
        <v>35</v>
      </c>
      <c r="AX118" s="13" t="s">
        <v>74</v>
      </c>
      <c r="AY118" s="253" t="s">
        <v>132</v>
      </c>
    </row>
    <row r="119" spans="1:51" s="14" customFormat="1" ht="12">
      <c r="A119" s="14"/>
      <c r="B119" s="254"/>
      <c r="C119" s="255"/>
      <c r="D119" s="240" t="s">
        <v>143</v>
      </c>
      <c r="E119" s="256" t="s">
        <v>28</v>
      </c>
      <c r="F119" s="257" t="s">
        <v>176</v>
      </c>
      <c r="G119" s="255"/>
      <c r="H119" s="258">
        <v>7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4" t="s">
        <v>143</v>
      </c>
      <c r="AU119" s="264" t="s">
        <v>83</v>
      </c>
      <c r="AV119" s="14" t="s">
        <v>83</v>
      </c>
      <c r="AW119" s="14" t="s">
        <v>35</v>
      </c>
      <c r="AX119" s="14" t="s">
        <v>81</v>
      </c>
      <c r="AY119" s="264" t="s">
        <v>132</v>
      </c>
    </row>
    <row r="120" spans="1:65" s="2" customFormat="1" ht="16.5" customHeight="1">
      <c r="A120" s="38"/>
      <c r="B120" s="39"/>
      <c r="C120" s="265" t="s">
        <v>158</v>
      </c>
      <c r="D120" s="265" t="s">
        <v>154</v>
      </c>
      <c r="E120" s="266" t="s">
        <v>204</v>
      </c>
      <c r="F120" s="267" t="s">
        <v>205</v>
      </c>
      <c r="G120" s="268" t="s">
        <v>157</v>
      </c>
      <c r="H120" s="269">
        <v>0.014</v>
      </c>
      <c r="I120" s="270"/>
      <c r="J120" s="271">
        <f>ROUND(I120*H120,2)</f>
        <v>0</v>
      </c>
      <c r="K120" s="267" t="s">
        <v>138</v>
      </c>
      <c r="L120" s="272"/>
      <c r="M120" s="273" t="s">
        <v>28</v>
      </c>
      <c r="N120" s="274" t="s">
        <v>47</v>
      </c>
      <c r="O120" s="85"/>
      <c r="P120" s="236">
        <f>O120*H120</f>
        <v>0</v>
      </c>
      <c r="Q120" s="236">
        <v>1</v>
      </c>
      <c r="R120" s="236">
        <f>Q120*H120</f>
        <v>0.014</v>
      </c>
      <c r="S120" s="236">
        <v>0</v>
      </c>
      <c r="T120" s="23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8" t="s">
        <v>158</v>
      </c>
      <c r="AT120" s="238" t="s">
        <v>154</v>
      </c>
      <c r="AU120" s="238" t="s">
        <v>83</v>
      </c>
      <c r="AY120" s="17" t="s">
        <v>132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7" t="s">
        <v>139</v>
      </c>
      <c r="BK120" s="239">
        <f>ROUND(I120*H120,2)</f>
        <v>0</v>
      </c>
      <c r="BL120" s="17" t="s">
        <v>139</v>
      </c>
      <c r="BM120" s="238" t="s">
        <v>285</v>
      </c>
    </row>
    <row r="121" spans="1:47" s="2" customFormat="1" ht="12">
      <c r="A121" s="38"/>
      <c r="B121" s="39"/>
      <c r="C121" s="40"/>
      <c r="D121" s="240" t="s">
        <v>141</v>
      </c>
      <c r="E121" s="40"/>
      <c r="F121" s="241" t="s">
        <v>205</v>
      </c>
      <c r="G121" s="40"/>
      <c r="H121" s="40"/>
      <c r="I121" s="147"/>
      <c r="J121" s="40"/>
      <c r="K121" s="40"/>
      <c r="L121" s="44"/>
      <c r="M121" s="242"/>
      <c r="N121" s="243"/>
      <c r="O121" s="85"/>
      <c r="P121" s="85"/>
      <c r="Q121" s="85"/>
      <c r="R121" s="85"/>
      <c r="S121" s="85"/>
      <c r="T121" s="86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141</v>
      </c>
      <c r="AU121" s="17" t="s">
        <v>83</v>
      </c>
    </row>
    <row r="122" spans="1:51" s="13" customFormat="1" ht="12">
      <c r="A122" s="13"/>
      <c r="B122" s="244"/>
      <c r="C122" s="245"/>
      <c r="D122" s="240" t="s">
        <v>143</v>
      </c>
      <c r="E122" s="246" t="s">
        <v>28</v>
      </c>
      <c r="F122" s="247" t="s">
        <v>286</v>
      </c>
      <c r="G122" s="245"/>
      <c r="H122" s="246" t="s">
        <v>28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3" t="s">
        <v>143</v>
      </c>
      <c r="AU122" s="253" t="s">
        <v>83</v>
      </c>
      <c r="AV122" s="13" t="s">
        <v>81</v>
      </c>
      <c r="AW122" s="13" t="s">
        <v>35</v>
      </c>
      <c r="AX122" s="13" t="s">
        <v>74</v>
      </c>
      <c r="AY122" s="253" t="s">
        <v>132</v>
      </c>
    </row>
    <row r="123" spans="1:51" s="14" customFormat="1" ht="12">
      <c r="A123" s="14"/>
      <c r="B123" s="254"/>
      <c r="C123" s="255"/>
      <c r="D123" s="240" t="s">
        <v>143</v>
      </c>
      <c r="E123" s="256" t="s">
        <v>28</v>
      </c>
      <c r="F123" s="257" t="s">
        <v>176</v>
      </c>
      <c r="G123" s="255"/>
      <c r="H123" s="258">
        <v>7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4" t="s">
        <v>143</v>
      </c>
      <c r="AU123" s="264" t="s">
        <v>83</v>
      </c>
      <c r="AV123" s="14" t="s">
        <v>83</v>
      </c>
      <c r="AW123" s="14" t="s">
        <v>35</v>
      </c>
      <c r="AX123" s="14" t="s">
        <v>81</v>
      </c>
      <c r="AY123" s="264" t="s">
        <v>132</v>
      </c>
    </row>
    <row r="124" spans="1:51" s="14" customFormat="1" ht="12">
      <c r="A124" s="14"/>
      <c r="B124" s="254"/>
      <c r="C124" s="255"/>
      <c r="D124" s="240" t="s">
        <v>143</v>
      </c>
      <c r="E124" s="255"/>
      <c r="F124" s="257" t="s">
        <v>287</v>
      </c>
      <c r="G124" s="255"/>
      <c r="H124" s="258">
        <v>0.014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4" t="s">
        <v>143</v>
      </c>
      <c r="AU124" s="264" t="s">
        <v>83</v>
      </c>
      <c r="AV124" s="14" t="s">
        <v>83</v>
      </c>
      <c r="AW124" s="14" t="s">
        <v>4</v>
      </c>
      <c r="AX124" s="14" t="s">
        <v>81</v>
      </c>
      <c r="AY124" s="264" t="s">
        <v>132</v>
      </c>
    </row>
    <row r="125" spans="1:65" s="2" customFormat="1" ht="16.5" customHeight="1">
      <c r="A125" s="38"/>
      <c r="B125" s="39"/>
      <c r="C125" s="227" t="s">
        <v>186</v>
      </c>
      <c r="D125" s="227" t="s">
        <v>134</v>
      </c>
      <c r="E125" s="228" t="s">
        <v>210</v>
      </c>
      <c r="F125" s="229" t="s">
        <v>211</v>
      </c>
      <c r="G125" s="230" t="s">
        <v>212</v>
      </c>
      <c r="H125" s="231">
        <v>2.8</v>
      </c>
      <c r="I125" s="232"/>
      <c r="J125" s="233">
        <f>ROUND(I125*H125,2)</f>
        <v>0</v>
      </c>
      <c r="K125" s="229" t="s">
        <v>138</v>
      </c>
      <c r="L125" s="44"/>
      <c r="M125" s="234" t="s">
        <v>28</v>
      </c>
      <c r="N125" s="235" t="s">
        <v>47</v>
      </c>
      <c r="O125" s="85"/>
      <c r="P125" s="236">
        <f>O125*H125</f>
        <v>0</v>
      </c>
      <c r="Q125" s="236">
        <v>3E-05</v>
      </c>
      <c r="R125" s="236">
        <f>Q125*H125</f>
        <v>8.4E-05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139</v>
      </c>
      <c r="AT125" s="238" t="s">
        <v>134</v>
      </c>
      <c r="AU125" s="238" t="s">
        <v>83</v>
      </c>
      <c r="AY125" s="17" t="s">
        <v>132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139</v>
      </c>
      <c r="BK125" s="239">
        <f>ROUND(I125*H125,2)</f>
        <v>0</v>
      </c>
      <c r="BL125" s="17" t="s">
        <v>139</v>
      </c>
      <c r="BM125" s="238" t="s">
        <v>288</v>
      </c>
    </row>
    <row r="126" spans="1:47" s="2" customFormat="1" ht="12">
      <c r="A126" s="38"/>
      <c r="B126" s="39"/>
      <c r="C126" s="40"/>
      <c r="D126" s="240" t="s">
        <v>141</v>
      </c>
      <c r="E126" s="40"/>
      <c r="F126" s="241" t="s">
        <v>214</v>
      </c>
      <c r="G126" s="40"/>
      <c r="H126" s="40"/>
      <c r="I126" s="147"/>
      <c r="J126" s="40"/>
      <c r="K126" s="40"/>
      <c r="L126" s="44"/>
      <c r="M126" s="242"/>
      <c r="N126" s="243"/>
      <c r="O126" s="85"/>
      <c r="P126" s="85"/>
      <c r="Q126" s="85"/>
      <c r="R126" s="85"/>
      <c r="S126" s="85"/>
      <c r="T126" s="86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83</v>
      </c>
    </row>
    <row r="127" spans="1:51" s="13" customFormat="1" ht="12">
      <c r="A127" s="13"/>
      <c r="B127" s="244"/>
      <c r="C127" s="245"/>
      <c r="D127" s="240" t="s">
        <v>143</v>
      </c>
      <c r="E127" s="246" t="s">
        <v>28</v>
      </c>
      <c r="F127" s="247" t="s">
        <v>289</v>
      </c>
      <c r="G127" s="245"/>
      <c r="H127" s="246" t="s">
        <v>28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143</v>
      </c>
      <c r="AU127" s="253" t="s">
        <v>83</v>
      </c>
      <c r="AV127" s="13" t="s">
        <v>81</v>
      </c>
      <c r="AW127" s="13" t="s">
        <v>35</v>
      </c>
      <c r="AX127" s="13" t="s">
        <v>74</v>
      </c>
      <c r="AY127" s="253" t="s">
        <v>132</v>
      </c>
    </row>
    <row r="128" spans="1:51" s="14" customFormat="1" ht="12">
      <c r="A128" s="14"/>
      <c r="B128" s="254"/>
      <c r="C128" s="255"/>
      <c r="D128" s="240" t="s">
        <v>143</v>
      </c>
      <c r="E128" s="256" t="s">
        <v>28</v>
      </c>
      <c r="F128" s="257" t="s">
        <v>290</v>
      </c>
      <c r="G128" s="255"/>
      <c r="H128" s="258">
        <v>2.8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4" t="s">
        <v>143</v>
      </c>
      <c r="AU128" s="264" t="s">
        <v>83</v>
      </c>
      <c r="AV128" s="14" t="s">
        <v>83</v>
      </c>
      <c r="AW128" s="14" t="s">
        <v>35</v>
      </c>
      <c r="AX128" s="14" t="s">
        <v>81</v>
      </c>
      <c r="AY128" s="264" t="s">
        <v>132</v>
      </c>
    </row>
    <row r="129" spans="1:65" s="2" customFormat="1" ht="16.5" customHeight="1">
      <c r="A129" s="38"/>
      <c r="B129" s="39"/>
      <c r="C129" s="265" t="s">
        <v>192</v>
      </c>
      <c r="D129" s="265" t="s">
        <v>154</v>
      </c>
      <c r="E129" s="266" t="s">
        <v>218</v>
      </c>
      <c r="F129" s="267" t="s">
        <v>219</v>
      </c>
      <c r="G129" s="268" t="s">
        <v>212</v>
      </c>
      <c r="H129" s="269">
        <v>2.8</v>
      </c>
      <c r="I129" s="270"/>
      <c r="J129" s="271">
        <f>ROUND(I129*H129,2)</f>
        <v>0</v>
      </c>
      <c r="K129" s="267" t="s">
        <v>138</v>
      </c>
      <c r="L129" s="272"/>
      <c r="M129" s="273" t="s">
        <v>28</v>
      </c>
      <c r="N129" s="274" t="s">
        <v>47</v>
      </c>
      <c r="O129" s="85"/>
      <c r="P129" s="236">
        <f>O129*H129</f>
        <v>0</v>
      </c>
      <c r="Q129" s="236">
        <v>0.0004</v>
      </c>
      <c r="R129" s="236">
        <f>Q129*H129</f>
        <v>0.00112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158</v>
      </c>
      <c r="AT129" s="238" t="s">
        <v>154</v>
      </c>
      <c r="AU129" s="238" t="s">
        <v>83</v>
      </c>
      <c r="AY129" s="17" t="s">
        <v>132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139</v>
      </c>
      <c r="BK129" s="239">
        <f>ROUND(I129*H129,2)</f>
        <v>0</v>
      </c>
      <c r="BL129" s="17" t="s">
        <v>139</v>
      </c>
      <c r="BM129" s="238" t="s">
        <v>291</v>
      </c>
    </row>
    <row r="130" spans="1:47" s="2" customFormat="1" ht="12">
      <c r="A130" s="38"/>
      <c r="B130" s="39"/>
      <c r="C130" s="40"/>
      <c r="D130" s="240" t="s">
        <v>141</v>
      </c>
      <c r="E130" s="40"/>
      <c r="F130" s="241" t="s">
        <v>219</v>
      </c>
      <c r="G130" s="40"/>
      <c r="H130" s="40"/>
      <c r="I130" s="147"/>
      <c r="J130" s="40"/>
      <c r="K130" s="40"/>
      <c r="L130" s="44"/>
      <c r="M130" s="242"/>
      <c r="N130" s="243"/>
      <c r="O130" s="85"/>
      <c r="P130" s="85"/>
      <c r="Q130" s="85"/>
      <c r="R130" s="85"/>
      <c r="S130" s="85"/>
      <c r="T130" s="8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141</v>
      </c>
      <c r="AU130" s="17" t="s">
        <v>83</v>
      </c>
    </row>
    <row r="131" spans="1:51" s="13" customFormat="1" ht="12">
      <c r="A131" s="13"/>
      <c r="B131" s="244"/>
      <c r="C131" s="245"/>
      <c r="D131" s="240" t="s">
        <v>143</v>
      </c>
      <c r="E131" s="246" t="s">
        <v>28</v>
      </c>
      <c r="F131" s="247" t="s">
        <v>292</v>
      </c>
      <c r="G131" s="245"/>
      <c r="H131" s="246" t="s">
        <v>28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143</v>
      </c>
      <c r="AU131" s="253" t="s">
        <v>83</v>
      </c>
      <c r="AV131" s="13" t="s">
        <v>81</v>
      </c>
      <c r="AW131" s="13" t="s">
        <v>35</v>
      </c>
      <c r="AX131" s="13" t="s">
        <v>74</v>
      </c>
      <c r="AY131" s="253" t="s">
        <v>132</v>
      </c>
    </row>
    <row r="132" spans="1:51" s="14" customFormat="1" ht="12">
      <c r="A132" s="14"/>
      <c r="B132" s="254"/>
      <c r="C132" s="255"/>
      <c r="D132" s="240" t="s">
        <v>143</v>
      </c>
      <c r="E132" s="256" t="s">
        <v>28</v>
      </c>
      <c r="F132" s="257" t="s">
        <v>290</v>
      </c>
      <c r="G132" s="255"/>
      <c r="H132" s="258">
        <v>2.8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143</v>
      </c>
      <c r="AU132" s="264" t="s">
        <v>83</v>
      </c>
      <c r="AV132" s="14" t="s">
        <v>83</v>
      </c>
      <c r="AW132" s="14" t="s">
        <v>35</v>
      </c>
      <c r="AX132" s="14" t="s">
        <v>81</v>
      </c>
      <c r="AY132" s="264" t="s">
        <v>132</v>
      </c>
    </row>
    <row r="133" spans="1:65" s="2" customFormat="1" ht="16.5" customHeight="1">
      <c r="A133" s="38"/>
      <c r="B133" s="39"/>
      <c r="C133" s="227" t="s">
        <v>198</v>
      </c>
      <c r="D133" s="227" t="s">
        <v>134</v>
      </c>
      <c r="E133" s="228" t="s">
        <v>293</v>
      </c>
      <c r="F133" s="229" t="s">
        <v>294</v>
      </c>
      <c r="G133" s="230" t="s">
        <v>148</v>
      </c>
      <c r="H133" s="231">
        <v>16</v>
      </c>
      <c r="I133" s="232"/>
      <c r="J133" s="233">
        <f>ROUND(I133*H133,2)</f>
        <v>0</v>
      </c>
      <c r="K133" s="229" t="s">
        <v>28</v>
      </c>
      <c r="L133" s="44"/>
      <c r="M133" s="234" t="s">
        <v>28</v>
      </c>
      <c r="N133" s="235" t="s">
        <v>47</v>
      </c>
      <c r="O133" s="85"/>
      <c r="P133" s="236">
        <f>O133*H133</f>
        <v>0</v>
      </c>
      <c r="Q133" s="236">
        <v>3E-05</v>
      </c>
      <c r="R133" s="236">
        <f>Q133*H133</f>
        <v>0.00048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139</v>
      </c>
      <c r="AT133" s="238" t="s">
        <v>134</v>
      </c>
      <c r="AU133" s="238" t="s">
        <v>83</v>
      </c>
      <c r="AY133" s="17" t="s">
        <v>132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139</v>
      </c>
      <c r="BK133" s="239">
        <f>ROUND(I133*H133,2)</f>
        <v>0</v>
      </c>
      <c r="BL133" s="17" t="s">
        <v>139</v>
      </c>
      <c r="BM133" s="238" t="s">
        <v>295</v>
      </c>
    </row>
    <row r="134" spans="1:47" s="2" customFormat="1" ht="12">
      <c r="A134" s="38"/>
      <c r="B134" s="39"/>
      <c r="C134" s="40"/>
      <c r="D134" s="240" t="s">
        <v>141</v>
      </c>
      <c r="E134" s="40"/>
      <c r="F134" s="241" t="s">
        <v>294</v>
      </c>
      <c r="G134" s="40"/>
      <c r="H134" s="40"/>
      <c r="I134" s="147"/>
      <c r="J134" s="40"/>
      <c r="K134" s="40"/>
      <c r="L134" s="44"/>
      <c r="M134" s="242"/>
      <c r="N134" s="243"/>
      <c r="O134" s="85"/>
      <c r="P134" s="85"/>
      <c r="Q134" s="85"/>
      <c r="R134" s="85"/>
      <c r="S134" s="85"/>
      <c r="T134" s="86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141</v>
      </c>
      <c r="AU134" s="17" t="s">
        <v>83</v>
      </c>
    </row>
    <row r="135" spans="1:51" s="13" customFormat="1" ht="12">
      <c r="A135" s="13"/>
      <c r="B135" s="244"/>
      <c r="C135" s="245"/>
      <c r="D135" s="240" t="s">
        <v>143</v>
      </c>
      <c r="E135" s="246" t="s">
        <v>28</v>
      </c>
      <c r="F135" s="247" t="s">
        <v>296</v>
      </c>
      <c r="G135" s="245"/>
      <c r="H135" s="246" t="s">
        <v>28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143</v>
      </c>
      <c r="AU135" s="253" t="s">
        <v>83</v>
      </c>
      <c r="AV135" s="13" t="s">
        <v>81</v>
      </c>
      <c r="AW135" s="13" t="s">
        <v>35</v>
      </c>
      <c r="AX135" s="13" t="s">
        <v>74</v>
      </c>
      <c r="AY135" s="253" t="s">
        <v>132</v>
      </c>
    </row>
    <row r="136" spans="1:51" s="14" customFormat="1" ht="12">
      <c r="A136" s="14"/>
      <c r="B136" s="254"/>
      <c r="C136" s="255"/>
      <c r="D136" s="240" t="s">
        <v>143</v>
      </c>
      <c r="E136" s="256" t="s">
        <v>28</v>
      </c>
      <c r="F136" s="257" t="s">
        <v>297</v>
      </c>
      <c r="G136" s="255"/>
      <c r="H136" s="258">
        <v>16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4" t="s">
        <v>143</v>
      </c>
      <c r="AU136" s="264" t="s">
        <v>83</v>
      </c>
      <c r="AV136" s="14" t="s">
        <v>83</v>
      </c>
      <c r="AW136" s="14" t="s">
        <v>35</v>
      </c>
      <c r="AX136" s="14" t="s">
        <v>81</v>
      </c>
      <c r="AY136" s="264" t="s">
        <v>132</v>
      </c>
    </row>
    <row r="137" spans="1:65" s="2" customFormat="1" ht="16.5" customHeight="1">
      <c r="A137" s="38"/>
      <c r="B137" s="39"/>
      <c r="C137" s="227" t="s">
        <v>209</v>
      </c>
      <c r="D137" s="227" t="s">
        <v>134</v>
      </c>
      <c r="E137" s="228" t="s">
        <v>229</v>
      </c>
      <c r="F137" s="229" t="s">
        <v>230</v>
      </c>
      <c r="G137" s="230" t="s">
        <v>231</v>
      </c>
      <c r="H137" s="231">
        <v>0.23</v>
      </c>
      <c r="I137" s="232"/>
      <c r="J137" s="233">
        <f>ROUND(I137*H137,2)</f>
        <v>0</v>
      </c>
      <c r="K137" s="229" t="s">
        <v>138</v>
      </c>
      <c r="L137" s="44"/>
      <c r="M137" s="234" t="s">
        <v>28</v>
      </c>
      <c r="N137" s="235" t="s">
        <v>47</v>
      </c>
      <c r="O137" s="85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139</v>
      </c>
      <c r="AT137" s="238" t="s">
        <v>134</v>
      </c>
      <c r="AU137" s="238" t="s">
        <v>83</v>
      </c>
      <c r="AY137" s="17" t="s">
        <v>132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139</v>
      </c>
      <c r="BK137" s="239">
        <f>ROUND(I137*H137,2)</f>
        <v>0</v>
      </c>
      <c r="BL137" s="17" t="s">
        <v>139</v>
      </c>
      <c r="BM137" s="238" t="s">
        <v>298</v>
      </c>
    </row>
    <row r="138" spans="1:47" s="2" customFormat="1" ht="12">
      <c r="A138" s="38"/>
      <c r="B138" s="39"/>
      <c r="C138" s="40"/>
      <c r="D138" s="240" t="s">
        <v>141</v>
      </c>
      <c r="E138" s="40"/>
      <c r="F138" s="241" t="s">
        <v>233</v>
      </c>
      <c r="G138" s="40"/>
      <c r="H138" s="40"/>
      <c r="I138" s="147"/>
      <c r="J138" s="40"/>
      <c r="K138" s="40"/>
      <c r="L138" s="44"/>
      <c r="M138" s="242"/>
      <c r="N138" s="243"/>
      <c r="O138" s="85"/>
      <c r="P138" s="85"/>
      <c r="Q138" s="85"/>
      <c r="R138" s="85"/>
      <c r="S138" s="85"/>
      <c r="T138" s="86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141</v>
      </c>
      <c r="AU138" s="17" t="s">
        <v>83</v>
      </c>
    </row>
    <row r="139" spans="1:51" s="13" customFormat="1" ht="12">
      <c r="A139" s="13"/>
      <c r="B139" s="244"/>
      <c r="C139" s="245"/>
      <c r="D139" s="240" t="s">
        <v>143</v>
      </c>
      <c r="E139" s="246" t="s">
        <v>28</v>
      </c>
      <c r="F139" s="247" t="s">
        <v>165</v>
      </c>
      <c r="G139" s="245"/>
      <c r="H139" s="246" t="s">
        <v>28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143</v>
      </c>
      <c r="AU139" s="253" t="s">
        <v>83</v>
      </c>
      <c r="AV139" s="13" t="s">
        <v>81</v>
      </c>
      <c r="AW139" s="13" t="s">
        <v>35</v>
      </c>
      <c r="AX139" s="13" t="s">
        <v>74</v>
      </c>
      <c r="AY139" s="253" t="s">
        <v>132</v>
      </c>
    </row>
    <row r="140" spans="1:51" s="14" customFormat="1" ht="12">
      <c r="A140" s="14"/>
      <c r="B140" s="254"/>
      <c r="C140" s="255"/>
      <c r="D140" s="240" t="s">
        <v>143</v>
      </c>
      <c r="E140" s="256" t="s">
        <v>28</v>
      </c>
      <c r="F140" s="257" t="s">
        <v>234</v>
      </c>
      <c r="G140" s="255"/>
      <c r="H140" s="258">
        <v>0.23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4" t="s">
        <v>143</v>
      </c>
      <c r="AU140" s="264" t="s">
        <v>83</v>
      </c>
      <c r="AV140" s="14" t="s">
        <v>83</v>
      </c>
      <c r="AW140" s="14" t="s">
        <v>35</v>
      </c>
      <c r="AX140" s="14" t="s">
        <v>81</v>
      </c>
      <c r="AY140" s="264" t="s">
        <v>132</v>
      </c>
    </row>
    <row r="141" spans="1:65" s="2" customFormat="1" ht="16.5" customHeight="1">
      <c r="A141" s="38"/>
      <c r="B141" s="39"/>
      <c r="C141" s="227" t="s">
        <v>217</v>
      </c>
      <c r="D141" s="227" t="s">
        <v>134</v>
      </c>
      <c r="E141" s="228" t="s">
        <v>236</v>
      </c>
      <c r="F141" s="229" t="s">
        <v>237</v>
      </c>
      <c r="G141" s="230" t="s">
        <v>148</v>
      </c>
      <c r="H141" s="231">
        <v>23</v>
      </c>
      <c r="I141" s="232"/>
      <c r="J141" s="233">
        <f>ROUND(I141*H141,2)</f>
        <v>0</v>
      </c>
      <c r="K141" s="229" t="s">
        <v>138</v>
      </c>
      <c r="L141" s="44"/>
      <c r="M141" s="234" t="s">
        <v>28</v>
      </c>
      <c r="N141" s="235" t="s">
        <v>47</v>
      </c>
      <c r="O141" s="85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139</v>
      </c>
      <c r="AT141" s="238" t="s">
        <v>134</v>
      </c>
      <c r="AU141" s="238" t="s">
        <v>83</v>
      </c>
      <c r="AY141" s="17" t="s">
        <v>132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139</v>
      </c>
      <c r="BK141" s="239">
        <f>ROUND(I141*H141,2)</f>
        <v>0</v>
      </c>
      <c r="BL141" s="17" t="s">
        <v>139</v>
      </c>
      <c r="BM141" s="238" t="s">
        <v>299</v>
      </c>
    </row>
    <row r="142" spans="1:47" s="2" customFormat="1" ht="12">
      <c r="A142" s="38"/>
      <c r="B142" s="39"/>
      <c r="C142" s="40"/>
      <c r="D142" s="240" t="s">
        <v>141</v>
      </c>
      <c r="E142" s="40"/>
      <c r="F142" s="241" t="s">
        <v>239</v>
      </c>
      <c r="G142" s="40"/>
      <c r="H142" s="40"/>
      <c r="I142" s="147"/>
      <c r="J142" s="40"/>
      <c r="K142" s="40"/>
      <c r="L142" s="44"/>
      <c r="M142" s="242"/>
      <c r="N142" s="243"/>
      <c r="O142" s="85"/>
      <c r="P142" s="85"/>
      <c r="Q142" s="85"/>
      <c r="R142" s="85"/>
      <c r="S142" s="85"/>
      <c r="T142" s="86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141</v>
      </c>
      <c r="AU142" s="17" t="s">
        <v>83</v>
      </c>
    </row>
    <row r="143" spans="1:51" s="13" customFormat="1" ht="12">
      <c r="A143" s="13"/>
      <c r="B143" s="244"/>
      <c r="C143" s="245"/>
      <c r="D143" s="240" t="s">
        <v>143</v>
      </c>
      <c r="E143" s="246" t="s">
        <v>28</v>
      </c>
      <c r="F143" s="247" t="s">
        <v>300</v>
      </c>
      <c r="G143" s="245"/>
      <c r="H143" s="246" t="s">
        <v>28</v>
      </c>
      <c r="I143" s="248"/>
      <c r="J143" s="245"/>
      <c r="K143" s="245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143</v>
      </c>
      <c r="AU143" s="253" t="s">
        <v>83</v>
      </c>
      <c r="AV143" s="13" t="s">
        <v>81</v>
      </c>
      <c r="AW143" s="13" t="s">
        <v>35</v>
      </c>
      <c r="AX143" s="13" t="s">
        <v>74</v>
      </c>
      <c r="AY143" s="253" t="s">
        <v>132</v>
      </c>
    </row>
    <row r="144" spans="1:51" s="14" customFormat="1" ht="12">
      <c r="A144" s="14"/>
      <c r="B144" s="254"/>
      <c r="C144" s="255"/>
      <c r="D144" s="240" t="s">
        <v>143</v>
      </c>
      <c r="E144" s="256" t="s">
        <v>28</v>
      </c>
      <c r="F144" s="257" t="s">
        <v>181</v>
      </c>
      <c r="G144" s="255"/>
      <c r="H144" s="258">
        <v>23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4" t="s">
        <v>143</v>
      </c>
      <c r="AU144" s="264" t="s">
        <v>83</v>
      </c>
      <c r="AV144" s="14" t="s">
        <v>83</v>
      </c>
      <c r="AW144" s="14" t="s">
        <v>35</v>
      </c>
      <c r="AX144" s="14" t="s">
        <v>81</v>
      </c>
      <c r="AY144" s="264" t="s">
        <v>132</v>
      </c>
    </row>
    <row r="145" spans="1:65" s="2" customFormat="1" ht="16.5" customHeight="1">
      <c r="A145" s="38"/>
      <c r="B145" s="39"/>
      <c r="C145" s="265" t="s">
        <v>8</v>
      </c>
      <c r="D145" s="265" t="s">
        <v>154</v>
      </c>
      <c r="E145" s="266" t="s">
        <v>242</v>
      </c>
      <c r="F145" s="267" t="s">
        <v>243</v>
      </c>
      <c r="G145" s="268" t="s">
        <v>148</v>
      </c>
      <c r="H145" s="269">
        <v>115</v>
      </c>
      <c r="I145" s="270"/>
      <c r="J145" s="271">
        <f>ROUND(I145*H145,2)</f>
        <v>0</v>
      </c>
      <c r="K145" s="267" t="s">
        <v>28</v>
      </c>
      <c r="L145" s="272"/>
      <c r="M145" s="273" t="s">
        <v>28</v>
      </c>
      <c r="N145" s="274" t="s">
        <v>47</v>
      </c>
      <c r="O145" s="85"/>
      <c r="P145" s="236">
        <f>O145*H145</f>
        <v>0</v>
      </c>
      <c r="Q145" s="236">
        <v>0.001</v>
      </c>
      <c r="R145" s="236">
        <f>Q145*H145</f>
        <v>0.115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158</v>
      </c>
      <c r="AT145" s="238" t="s">
        <v>154</v>
      </c>
      <c r="AU145" s="238" t="s">
        <v>83</v>
      </c>
      <c r="AY145" s="17" t="s">
        <v>132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139</v>
      </c>
      <c r="BK145" s="239">
        <f>ROUND(I145*H145,2)</f>
        <v>0</v>
      </c>
      <c r="BL145" s="17" t="s">
        <v>139</v>
      </c>
      <c r="BM145" s="238" t="s">
        <v>301</v>
      </c>
    </row>
    <row r="146" spans="1:47" s="2" customFormat="1" ht="12">
      <c r="A146" s="38"/>
      <c r="B146" s="39"/>
      <c r="C146" s="40"/>
      <c r="D146" s="240" t="s">
        <v>141</v>
      </c>
      <c r="E146" s="40"/>
      <c r="F146" s="241" t="s">
        <v>243</v>
      </c>
      <c r="G146" s="40"/>
      <c r="H146" s="40"/>
      <c r="I146" s="147"/>
      <c r="J146" s="40"/>
      <c r="K146" s="40"/>
      <c r="L146" s="44"/>
      <c r="M146" s="242"/>
      <c r="N146" s="243"/>
      <c r="O146" s="85"/>
      <c r="P146" s="85"/>
      <c r="Q146" s="85"/>
      <c r="R146" s="85"/>
      <c r="S146" s="85"/>
      <c r="T146" s="86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141</v>
      </c>
      <c r="AU146" s="17" t="s">
        <v>83</v>
      </c>
    </row>
    <row r="147" spans="1:51" s="13" customFormat="1" ht="12">
      <c r="A147" s="13"/>
      <c r="B147" s="244"/>
      <c r="C147" s="245"/>
      <c r="D147" s="240" t="s">
        <v>143</v>
      </c>
      <c r="E147" s="246" t="s">
        <v>28</v>
      </c>
      <c r="F147" s="247" t="s">
        <v>245</v>
      </c>
      <c r="G147" s="245"/>
      <c r="H147" s="246" t="s">
        <v>28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143</v>
      </c>
      <c r="AU147" s="253" t="s">
        <v>83</v>
      </c>
      <c r="AV147" s="13" t="s">
        <v>81</v>
      </c>
      <c r="AW147" s="13" t="s">
        <v>35</v>
      </c>
      <c r="AX147" s="13" t="s">
        <v>74</v>
      </c>
      <c r="AY147" s="253" t="s">
        <v>132</v>
      </c>
    </row>
    <row r="148" spans="1:51" s="13" customFormat="1" ht="12">
      <c r="A148" s="13"/>
      <c r="B148" s="244"/>
      <c r="C148" s="245"/>
      <c r="D148" s="240" t="s">
        <v>143</v>
      </c>
      <c r="E148" s="246" t="s">
        <v>28</v>
      </c>
      <c r="F148" s="247" t="s">
        <v>302</v>
      </c>
      <c r="G148" s="245"/>
      <c r="H148" s="246" t="s">
        <v>28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143</v>
      </c>
      <c r="AU148" s="253" t="s">
        <v>83</v>
      </c>
      <c r="AV148" s="13" t="s">
        <v>81</v>
      </c>
      <c r="AW148" s="13" t="s">
        <v>35</v>
      </c>
      <c r="AX148" s="13" t="s">
        <v>74</v>
      </c>
      <c r="AY148" s="253" t="s">
        <v>132</v>
      </c>
    </row>
    <row r="149" spans="1:51" s="14" customFormat="1" ht="12">
      <c r="A149" s="14"/>
      <c r="B149" s="254"/>
      <c r="C149" s="255"/>
      <c r="D149" s="240" t="s">
        <v>143</v>
      </c>
      <c r="E149" s="256" t="s">
        <v>28</v>
      </c>
      <c r="F149" s="257" t="s">
        <v>303</v>
      </c>
      <c r="G149" s="255"/>
      <c r="H149" s="258">
        <v>115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4" t="s">
        <v>143</v>
      </c>
      <c r="AU149" s="264" t="s">
        <v>83</v>
      </c>
      <c r="AV149" s="14" t="s">
        <v>83</v>
      </c>
      <c r="AW149" s="14" t="s">
        <v>35</v>
      </c>
      <c r="AX149" s="14" t="s">
        <v>81</v>
      </c>
      <c r="AY149" s="264" t="s">
        <v>132</v>
      </c>
    </row>
    <row r="150" spans="1:65" s="2" customFormat="1" ht="16.5" customHeight="1">
      <c r="A150" s="38"/>
      <c r="B150" s="39"/>
      <c r="C150" s="227" t="s">
        <v>228</v>
      </c>
      <c r="D150" s="227" t="s">
        <v>134</v>
      </c>
      <c r="E150" s="228" t="s">
        <v>304</v>
      </c>
      <c r="F150" s="229" t="s">
        <v>305</v>
      </c>
      <c r="G150" s="230" t="s">
        <v>148</v>
      </c>
      <c r="H150" s="231">
        <v>16</v>
      </c>
      <c r="I150" s="232"/>
      <c r="J150" s="233">
        <f>ROUND(I150*H150,2)</f>
        <v>0</v>
      </c>
      <c r="K150" s="229" t="s">
        <v>138</v>
      </c>
      <c r="L150" s="44"/>
      <c r="M150" s="234" t="s">
        <v>28</v>
      </c>
      <c r="N150" s="235" t="s">
        <v>47</v>
      </c>
      <c r="O150" s="85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139</v>
      </c>
      <c r="AT150" s="238" t="s">
        <v>134</v>
      </c>
      <c r="AU150" s="238" t="s">
        <v>83</v>
      </c>
      <c r="AY150" s="17" t="s">
        <v>132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139</v>
      </c>
      <c r="BK150" s="239">
        <f>ROUND(I150*H150,2)</f>
        <v>0</v>
      </c>
      <c r="BL150" s="17" t="s">
        <v>139</v>
      </c>
      <c r="BM150" s="238" t="s">
        <v>306</v>
      </c>
    </row>
    <row r="151" spans="1:47" s="2" customFormat="1" ht="12">
      <c r="A151" s="38"/>
      <c r="B151" s="39"/>
      <c r="C151" s="40"/>
      <c r="D151" s="240" t="s">
        <v>141</v>
      </c>
      <c r="E151" s="40"/>
      <c r="F151" s="241" t="s">
        <v>307</v>
      </c>
      <c r="G151" s="40"/>
      <c r="H151" s="40"/>
      <c r="I151" s="147"/>
      <c r="J151" s="40"/>
      <c r="K151" s="40"/>
      <c r="L151" s="44"/>
      <c r="M151" s="242"/>
      <c r="N151" s="243"/>
      <c r="O151" s="85"/>
      <c r="P151" s="85"/>
      <c r="Q151" s="85"/>
      <c r="R151" s="85"/>
      <c r="S151" s="85"/>
      <c r="T151" s="86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141</v>
      </c>
      <c r="AU151" s="17" t="s">
        <v>83</v>
      </c>
    </row>
    <row r="152" spans="1:51" s="13" customFormat="1" ht="12">
      <c r="A152" s="13"/>
      <c r="B152" s="244"/>
      <c r="C152" s="245"/>
      <c r="D152" s="240" t="s">
        <v>143</v>
      </c>
      <c r="E152" s="246" t="s">
        <v>28</v>
      </c>
      <c r="F152" s="247" t="s">
        <v>308</v>
      </c>
      <c r="G152" s="245"/>
      <c r="H152" s="246" t="s">
        <v>28</v>
      </c>
      <c r="I152" s="248"/>
      <c r="J152" s="245"/>
      <c r="K152" s="245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143</v>
      </c>
      <c r="AU152" s="253" t="s">
        <v>83</v>
      </c>
      <c r="AV152" s="13" t="s">
        <v>81</v>
      </c>
      <c r="AW152" s="13" t="s">
        <v>35</v>
      </c>
      <c r="AX152" s="13" t="s">
        <v>74</v>
      </c>
      <c r="AY152" s="253" t="s">
        <v>132</v>
      </c>
    </row>
    <row r="153" spans="1:51" s="14" customFormat="1" ht="12">
      <c r="A153" s="14"/>
      <c r="B153" s="254"/>
      <c r="C153" s="255"/>
      <c r="D153" s="240" t="s">
        <v>143</v>
      </c>
      <c r="E153" s="256" t="s">
        <v>28</v>
      </c>
      <c r="F153" s="257" t="s">
        <v>297</v>
      </c>
      <c r="G153" s="255"/>
      <c r="H153" s="258">
        <v>16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4" t="s">
        <v>143</v>
      </c>
      <c r="AU153" s="264" t="s">
        <v>83</v>
      </c>
      <c r="AV153" s="14" t="s">
        <v>83</v>
      </c>
      <c r="AW153" s="14" t="s">
        <v>35</v>
      </c>
      <c r="AX153" s="14" t="s">
        <v>81</v>
      </c>
      <c r="AY153" s="264" t="s">
        <v>132</v>
      </c>
    </row>
    <row r="154" spans="1:65" s="2" customFormat="1" ht="16.5" customHeight="1">
      <c r="A154" s="38"/>
      <c r="B154" s="39"/>
      <c r="C154" s="227" t="s">
        <v>235</v>
      </c>
      <c r="D154" s="227" t="s">
        <v>134</v>
      </c>
      <c r="E154" s="228" t="s">
        <v>309</v>
      </c>
      <c r="F154" s="229" t="s">
        <v>310</v>
      </c>
      <c r="G154" s="230" t="s">
        <v>148</v>
      </c>
      <c r="H154" s="231">
        <v>16</v>
      </c>
      <c r="I154" s="232"/>
      <c r="J154" s="233">
        <f>ROUND(I154*H154,2)</f>
        <v>0</v>
      </c>
      <c r="K154" s="229" t="s">
        <v>138</v>
      </c>
      <c r="L154" s="44"/>
      <c r="M154" s="234" t="s">
        <v>28</v>
      </c>
      <c r="N154" s="235" t="s">
        <v>47</v>
      </c>
      <c r="O154" s="85"/>
      <c r="P154" s="236">
        <f>O154*H154</f>
        <v>0</v>
      </c>
      <c r="Q154" s="236">
        <v>2E-05</v>
      </c>
      <c r="R154" s="236">
        <f>Q154*H154</f>
        <v>0.00032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139</v>
      </c>
      <c r="AT154" s="238" t="s">
        <v>134</v>
      </c>
      <c r="AU154" s="238" t="s">
        <v>83</v>
      </c>
      <c r="AY154" s="17" t="s">
        <v>132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139</v>
      </c>
      <c r="BK154" s="239">
        <f>ROUND(I154*H154,2)</f>
        <v>0</v>
      </c>
      <c r="BL154" s="17" t="s">
        <v>139</v>
      </c>
      <c r="BM154" s="238" t="s">
        <v>311</v>
      </c>
    </row>
    <row r="155" spans="1:47" s="2" customFormat="1" ht="12">
      <c r="A155" s="38"/>
      <c r="B155" s="39"/>
      <c r="C155" s="40"/>
      <c r="D155" s="240" t="s">
        <v>141</v>
      </c>
      <c r="E155" s="40"/>
      <c r="F155" s="241" t="s">
        <v>312</v>
      </c>
      <c r="G155" s="40"/>
      <c r="H155" s="40"/>
      <c r="I155" s="147"/>
      <c r="J155" s="40"/>
      <c r="K155" s="40"/>
      <c r="L155" s="44"/>
      <c r="M155" s="242"/>
      <c r="N155" s="243"/>
      <c r="O155" s="85"/>
      <c r="P155" s="85"/>
      <c r="Q155" s="85"/>
      <c r="R155" s="85"/>
      <c r="S155" s="85"/>
      <c r="T155" s="86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141</v>
      </c>
      <c r="AU155" s="17" t="s">
        <v>83</v>
      </c>
    </row>
    <row r="156" spans="1:51" s="13" customFormat="1" ht="12">
      <c r="A156" s="13"/>
      <c r="B156" s="244"/>
      <c r="C156" s="245"/>
      <c r="D156" s="240" t="s">
        <v>143</v>
      </c>
      <c r="E156" s="246" t="s">
        <v>28</v>
      </c>
      <c r="F156" s="247" t="s">
        <v>313</v>
      </c>
      <c r="G156" s="245"/>
      <c r="H156" s="246" t="s">
        <v>28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143</v>
      </c>
      <c r="AU156" s="253" t="s">
        <v>83</v>
      </c>
      <c r="AV156" s="13" t="s">
        <v>81</v>
      </c>
      <c r="AW156" s="13" t="s">
        <v>35</v>
      </c>
      <c r="AX156" s="13" t="s">
        <v>74</v>
      </c>
      <c r="AY156" s="253" t="s">
        <v>132</v>
      </c>
    </row>
    <row r="157" spans="1:51" s="14" customFormat="1" ht="12">
      <c r="A157" s="14"/>
      <c r="B157" s="254"/>
      <c r="C157" s="255"/>
      <c r="D157" s="240" t="s">
        <v>143</v>
      </c>
      <c r="E157" s="256" t="s">
        <v>28</v>
      </c>
      <c r="F157" s="257" t="s">
        <v>297</v>
      </c>
      <c r="G157" s="255"/>
      <c r="H157" s="258">
        <v>16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4" t="s">
        <v>143</v>
      </c>
      <c r="AU157" s="264" t="s">
        <v>83</v>
      </c>
      <c r="AV157" s="14" t="s">
        <v>83</v>
      </c>
      <c r="AW157" s="14" t="s">
        <v>35</v>
      </c>
      <c r="AX157" s="14" t="s">
        <v>81</v>
      </c>
      <c r="AY157" s="264" t="s">
        <v>132</v>
      </c>
    </row>
    <row r="158" spans="1:65" s="2" customFormat="1" ht="16.5" customHeight="1">
      <c r="A158" s="38"/>
      <c r="B158" s="39"/>
      <c r="C158" s="227" t="s">
        <v>241</v>
      </c>
      <c r="D158" s="227" t="s">
        <v>134</v>
      </c>
      <c r="E158" s="228" t="s">
        <v>314</v>
      </c>
      <c r="F158" s="229" t="s">
        <v>315</v>
      </c>
      <c r="G158" s="230" t="s">
        <v>212</v>
      </c>
      <c r="H158" s="231">
        <v>23</v>
      </c>
      <c r="I158" s="232"/>
      <c r="J158" s="233">
        <f>ROUND(I158*H158,2)</f>
        <v>0</v>
      </c>
      <c r="K158" s="229" t="s">
        <v>138</v>
      </c>
      <c r="L158" s="44"/>
      <c r="M158" s="234" t="s">
        <v>28</v>
      </c>
      <c r="N158" s="235" t="s">
        <v>47</v>
      </c>
      <c r="O158" s="85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139</v>
      </c>
      <c r="AT158" s="238" t="s">
        <v>134</v>
      </c>
      <c r="AU158" s="238" t="s">
        <v>83</v>
      </c>
      <c r="AY158" s="17" t="s">
        <v>132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139</v>
      </c>
      <c r="BK158" s="239">
        <f>ROUND(I158*H158,2)</f>
        <v>0</v>
      </c>
      <c r="BL158" s="17" t="s">
        <v>139</v>
      </c>
      <c r="BM158" s="238" t="s">
        <v>316</v>
      </c>
    </row>
    <row r="159" spans="1:47" s="2" customFormat="1" ht="12">
      <c r="A159" s="38"/>
      <c r="B159" s="39"/>
      <c r="C159" s="40"/>
      <c r="D159" s="240" t="s">
        <v>141</v>
      </c>
      <c r="E159" s="40"/>
      <c r="F159" s="241" t="s">
        <v>317</v>
      </c>
      <c r="G159" s="40"/>
      <c r="H159" s="40"/>
      <c r="I159" s="147"/>
      <c r="J159" s="40"/>
      <c r="K159" s="40"/>
      <c r="L159" s="44"/>
      <c r="M159" s="242"/>
      <c r="N159" s="243"/>
      <c r="O159" s="85"/>
      <c r="P159" s="85"/>
      <c r="Q159" s="85"/>
      <c r="R159" s="85"/>
      <c r="S159" s="85"/>
      <c r="T159" s="86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141</v>
      </c>
      <c r="AU159" s="17" t="s">
        <v>83</v>
      </c>
    </row>
    <row r="160" spans="1:51" s="13" customFormat="1" ht="12">
      <c r="A160" s="13"/>
      <c r="B160" s="244"/>
      <c r="C160" s="245"/>
      <c r="D160" s="240" t="s">
        <v>143</v>
      </c>
      <c r="E160" s="246" t="s">
        <v>28</v>
      </c>
      <c r="F160" s="247" t="s">
        <v>318</v>
      </c>
      <c r="G160" s="245"/>
      <c r="H160" s="246" t="s">
        <v>28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143</v>
      </c>
      <c r="AU160" s="253" t="s">
        <v>83</v>
      </c>
      <c r="AV160" s="13" t="s">
        <v>81</v>
      </c>
      <c r="AW160" s="13" t="s">
        <v>35</v>
      </c>
      <c r="AX160" s="13" t="s">
        <v>74</v>
      </c>
      <c r="AY160" s="253" t="s">
        <v>132</v>
      </c>
    </row>
    <row r="161" spans="1:51" s="14" customFormat="1" ht="12">
      <c r="A161" s="14"/>
      <c r="B161" s="254"/>
      <c r="C161" s="255"/>
      <c r="D161" s="240" t="s">
        <v>143</v>
      </c>
      <c r="E161" s="256" t="s">
        <v>28</v>
      </c>
      <c r="F161" s="257" t="s">
        <v>181</v>
      </c>
      <c r="G161" s="255"/>
      <c r="H161" s="258">
        <v>23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4" t="s">
        <v>143</v>
      </c>
      <c r="AU161" s="264" t="s">
        <v>83</v>
      </c>
      <c r="AV161" s="14" t="s">
        <v>83</v>
      </c>
      <c r="AW161" s="14" t="s">
        <v>35</v>
      </c>
      <c r="AX161" s="14" t="s">
        <v>81</v>
      </c>
      <c r="AY161" s="264" t="s">
        <v>132</v>
      </c>
    </row>
    <row r="162" spans="1:65" s="2" customFormat="1" ht="16.5" customHeight="1">
      <c r="A162" s="38"/>
      <c r="B162" s="39"/>
      <c r="C162" s="227" t="s">
        <v>248</v>
      </c>
      <c r="D162" s="227" t="s">
        <v>134</v>
      </c>
      <c r="E162" s="228" t="s">
        <v>256</v>
      </c>
      <c r="F162" s="229" t="s">
        <v>257</v>
      </c>
      <c r="G162" s="230" t="s">
        <v>258</v>
      </c>
      <c r="H162" s="231">
        <v>16.1</v>
      </c>
      <c r="I162" s="232"/>
      <c r="J162" s="233">
        <f>ROUND(I162*H162,2)</f>
        <v>0</v>
      </c>
      <c r="K162" s="229" t="s">
        <v>138</v>
      </c>
      <c r="L162" s="44"/>
      <c r="M162" s="234" t="s">
        <v>28</v>
      </c>
      <c r="N162" s="235" t="s">
        <v>47</v>
      </c>
      <c r="O162" s="85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139</v>
      </c>
      <c r="AT162" s="238" t="s">
        <v>134</v>
      </c>
      <c r="AU162" s="238" t="s">
        <v>83</v>
      </c>
      <c r="AY162" s="17" t="s">
        <v>132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139</v>
      </c>
      <c r="BK162" s="239">
        <f>ROUND(I162*H162,2)</f>
        <v>0</v>
      </c>
      <c r="BL162" s="17" t="s">
        <v>139</v>
      </c>
      <c r="BM162" s="238" t="s">
        <v>319</v>
      </c>
    </row>
    <row r="163" spans="1:47" s="2" customFormat="1" ht="12">
      <c r="A163" s="38"/>
      <c r="B163" s="39"/>
      <c r="C163" s="40"/>
      <c r="D163" s="240" t="s">
        <v>141</v>
      </c>
      <c r="E163" s="40"/>
      <c r="F163" s="241" t="s">
        <v>260</v>
      </c>
      <c r="G163" s="40"/>
      <c r="H163" s="40"/>
      <c r="I163" s="147"/>
      <c r="J163" s="40"/>
      <c r="K163" s="40"/>
      <c r="L163" s="44"/>
      <c r="M163" s="242"/>
      <c r="N163" s="243"/>
      <c r="O163" s="85"/>
      <c r="P163" s="85"/>
      <c r="Q163" s="85"/>
      <c r="R163" s="85"/>
      <c r="S163" s="85"/>
      <c r="T163" s="86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141</v>
      </c>
      <c r="AU163" s="17" t="s">
        <v>83</v>
      </c>
    </row>
    <row r="164" spans="1:51" s="13" customFormat="1" ht="12">
      <c r="A164" s="13"/>
      <c r="B164" s="244"/>
      <c r="C164" s="245"/>
      <c r="D164" s="240" t="s">
        <v>143</v>
      </c>
      <c r="E164" s="246" t="s">
        <v>28</v>
      </c>
      <c r="F164" s="247" t="s">
        <v>261</v>
      </c>
      <c r="G164" s="245"/>
      <c r="H164" s="246" t="s">
        <v>28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143</v>
      </c>
      <c r="AU164" s="253" t="s">
        <v>83</v>
      </c>
      <c r="AV164" s="13" t="s">
        <v>81</v>
      </c>
      <c r="AW164" s="13" t="s">
        <v>35</v>
      </c>
      <c r="AX164" s="13" t="s">
        <v>74</v>
      </c>
      <c r="AY164" s="253" t="s">
        <v>132</v>
      </c>
    </row>
    <row r="165" spans="1:51" s="14" customFormat="1" ht="12">
      <c r="A165" s="14"/>
      <c r="B165" s="254"/>
      <c r="C165" s="255"/>
      <c r="D165" s="240" t="s">
        <v>143</v>
      </c>
      <c r="E165" s="256" t="s">
        <v>28</v>
      </c>
      <c r="F165" s="257" t="s">
        <v>320</v>
      </c>
      <c r="G165" s="255"/>
      <c r="H165" s="258">
        <v>16.1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4" t="s">
        <v>143</v>
      </c>
      <c r="AU165" s="264" t="s">
        <v>83</v>
      </c>
      <c r="AV165" s="14" t="s">
        <v>83</v>
      </c>
      <c r="AW165" s="14" t="s">
        <v>35</v>
      </c>
      <c r="AX165" s="14" t="s">
        <v>81</v>
      </c>
      <c r="AY165" s="264" t="s">
        <v>132</v>
      </c>
    </row>
    <row r="166" spans="1:63" s="12" customFormat="1" ht="22.8" customHeight="1">
      <c r="A166" s="12"/>
      <c r="B166" s="211"/>
      <c r="C166" s="212"/>
      <c r="D166" s="213" t="s">
        <v>73</v>
      </c>
      <c r="E166" s="225" t="s">
        <v>263</v>
      </c>
      <c r="F166" s="225" t="s">
        <v>264</v>
      </c>
      <c r="G166" s="212"/>
      <c r="H166" s="212"/>
      <c r="I166" s="215"/>
      <c r="J166" s="226">
        <f>BK166</f>
        <v>0</v>
      </c>
      <c r="K166" s="212"/>
      <c r="L166" s="217"/>
      <c r="M166" s="218"/>
      <c r="N166" s="219"/>
      <c r="O166" s="219"/>
      <c r="P166" s="220">
        <f>SUM(P167:P168)</f>
        <v>0</v>
      </c>
      <c r="Q166" s="219"/>
      <c r="R166" s="220">
        <f>SUM(R167:R168)</f>
        <v>0</v>
      </c>
      <c r="S166" s="219"/>
      <c r="T166" s="221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2" t="s">
        <v>81</v>
      </c>
      <c r="AT166" s="223" t="s">
        <v>73</v>
      </c>
      <c r="AU166" s="223" t="s">
        <v>81</v>
      </c>
      <c r="AY166" s="222" t="s">
        <v>132</v>
      </c>
      <c r="BK166" s="224">
        <f>SUM(BK167:BK168)</f>
        <v>0</v>
      </c>
    </row>
    <row r="167" spans="1:65" s="2" customFormat="1" ht="16.5" customHeight="1">
      <c r="A167" s="38"/>
      <c r="B167" s="39"/>
      <c r="C167" s="227" t="s">
        <v>255</v>
      </c>
      <c r="D167" s="227" t="s">
        <v>134</v>
      </c>
      <c r="E167" s="228" t="s">
        <v>265</v>
      </c>
      <c r="F167" s="229" t="s">
        <v>266</v>
      </c>
      <c r="G167" s="230" t="s">
        <v>157</v>
      </c>
      <c r="H167" s="231">
        <v>2.56</v>
      </c>
      <c r="I167" s="232"/>
      <c r="J167" s="233">
        <f>ROUND(I167*H167,2)</f>
        <v>0</v>
      </c>
      <c r="K167" s="229" t="s">
        <v>138</v>
      </c>
      <c r="L167" s="44"/>
      <c r="M167" s="234" t="s">
        <v>28</v>
      </c>
      <c r="N167" s="235" t="s">
        <v>47</v>
      </c>
      <c r="O167" s="85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139</v>
      </c>
      <c r="AT167" s="238" t="s">
        <v>134</v>
      </c>
      <c r="AU167" s="238" t="s">
        <v>83</v>
      </c>
      <c r="AY167" s="17" t="s">
        <v>132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139</v>
      </c>
      <c r="BK167" s="239">
        <f>ROUND(I167*H167,2)</f>
        <v>0</v>
      </c>
      <c r="BL167" s="17" t="s">
        <v>139</v>
      </c>
      <c r="BM167" s="238" t="s">
        <v>321</v>
      </c>
    </row>
    <row r="168" spans="1:47" s="2" customFormat="1" ht="12">
      <c r="A168" s="38"/>
      <c r="B168" s="39"/>
      <c r="C168" s="40"/>
      <c r="D168" s="240" t="s">
        <v>141</v>
      </c>
      <c r="E168" s="40"/>
      <c r="F168" s="241" t="s">
        <v>268</v>
      </c>
      <c r="G168" s="40"/>
      <c r="H168" s="40"/>
      <c r="I168" s="147"/>
      <c r="J168" s="40"/>
      <c r="K168" s="40"/>
      <c r="L168" s="44"/>
      <c r="M168" s="275"/>
      <c r="N168" s="276"/>
      <c r="O168" s="277"/>
      <c r="P168" s="277"/>
      <c r="Q168" s="277"/>
      <c r="R168" s="277"/>
      <c r="S168" s="277"/>
      <c r="T168" s="27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141</v>
      </c>
      <c r="AU168" s="17" t="s">
        <v>83</v>
      </c>
    </row>
    <row r="169" spans="1:31" s="2" customFormat="1" ht="6.95" customHeight="1">
      <c r="A169" s="38"/>
      <c r="B169" s="60"/>
      <c r="C169" s="61"/>
      <c r="D169" s="61"/>
      <c r="E169" s="61"/>
      <c r="F169" s="61"/>
      <c r="G169" s="61"/>
      <c r="H169" s="61"/>
      <c r="I169" s="176"/>
      <c r="J169" s="61"/>
      <c r="K169" s="61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87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0"/>
      <c r="AT3" s="17" t="s">
        <v>83</v>
      </c>
    </row>
    <row r="4" spans="2:46" s="1" customFormat="1" ht="24.95" customHeight="1">
      <c r="B4" s="20"/>
      <c r="D4" s="143" t="s">
        <v>104</v>
      </c>
      <c r="I4" s="139"/>
      <c r="L4" s="20"/>
      <c r="M4" s="144" t="s">
        <v>10</v>
      </c>
      <c r="AT4" s="17" t="s">
        <v>35</v>
      </c>
    </row>
    <row r="5" spans="2:12" s="1" customFormat="1" ht="6.95" customHeight="1">
      <c r="B5" s="20"/>
      <c r="I5" s="139"/>
      <c r="L5" s="20"/>
    </row>
    <row r="6" spans="2:12" s="1" customFormat="1" ht="12" customHeight="1">
      <c r="B6" s="20"/>
      <c r="D6" s="145" t="s">
        <v>16</v>
      </c>
      <c r="I6" s="139"/>
      <c r="L6" s="20"/>
    </row>
    <row r="7" spans="2:12" s="1" customFormat="1" ht="16.5" customHeight="1">
      <c r="B7" s="20"/>
      <c r="E7" s="146" t="str">
        <f>'Rekapitulace stavby'!K6</f>
        <v>Orlice, slepé rameno, Malšova Lhota, revitalizace</v>
      </c>
      <c r="F7" s="145"/>
      <c r="G7" s="145"/>
      <c r="H7" s="145"/>
      <c r="I7" s="139"/>
      <c r="L7" s="20"/>
    </row>
    <row r="8" spans="2:12" s="1" customFormat="1" ht="12" customHeight="1">
      <c r="B8" s="20"/>
      <c r="D8" s="145" t="s">
        <v>105</v>
      </c>
      <c r="I8" s="139"/>
      <c r="L8" s="20"/>
    </row>
    <row r="9" spans="1:31" s="2" customFormat="1" ht="16.5" customHeight="1">
      <c r="A9" s="38"/>
      <c r="B9" s="44"/>
      <c r="C9" s="38"/>
      <c r="D9" s="38"/>
      <c r="E9" s="146" t="s">
        <v>106</v>
      </c>
      <c r="F9" s="38"/>
      <c r="G9" s="38"/>
      <c r="H9" s="38"/>
      <c r="I9" s="147"/>
      <c r="J9" s="38"/>
      <c r="K9" s="38"/>
      <c r="L9" s="14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5" t="s">
        <v>107</v>
      </c>
      <c r="E10" s="38"/>
      <c r="F10" s="38"/>
      <c r="G10" s="38"/>
      <c r="H10" s="38"/>
      <c r="I10" s="147"/>
      <c r="J10" s="38"/>
      <c r="K10" s="38"/>
      <c r="L10" s="14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9" t="s">
        <v>322</v>
      </c>
      <c r="F11" s="38"/>
      <c r="G11" s="38"/>
      <c r="H11" s="38"/>
      <c r="I11" s="147"/>
      <c r="J11" s="38"/>
      <c r="K11" s="38"/>
      <c r="L11" s="14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47"/>
      <c r="J12" s="38"/>
      <c r="K12" s="38"/>
      <c r="L12" s="14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5" t="s">
        <v>18</v>
      </c>
      <c r="E13" s="38"/>
      <c r="F13" s="134" t="s">
        <v>19</v>
      </c>
      <c r="G13" s="38"/>
      <c r="H13" s="38"/>
      <c r="I13" s="150" t="s">
        <v>20</v>
      </c>
      <c r="J13" s="134" t="s">
        <v>21</v>
      </c>
      <c r="K13" s="38"/>
      <c r="L13" s="14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5" t="s">
        <v>22</v>
      </c>
      <c r="E14" s="38"/>
      <c r="F14" s="134" t="s">
        <v>23</v>
      </c>
      <c r="G14" s="38"/>
      <c r="H14" s="38"/>
      <c r="I14" s="150" t="s">
        <v>24</v>
      </c>
      <c r="J14" s="151" t="str">
        <f>'Rekapitulace stavby'!AN8</f>
        <v>30.7.2019</v>
      </c>
      <c r="K14" s="38"/>
      <c r="L14" s="14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47"/>
      <c r="J15" s="38"/>
      <c r="K15" s="38"/>
      <c r="L15" s="14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5" t="s">
        <v>26</v>
      </c>
      <c r="E16" s="38"/>
      <c r="F16" s="38"/>
      <c r="G16" s="38"/>
      <c r="H16" s="38"/>
      <c r="I16" s="150" t="s">
        <v>27</v>
      </c>
      <c r="J16" s="134" t="s">
        <v>28</v>
      </c>
      <c r="K16" s="38"/>
      <c r="L16" s="14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4" t="s">
        <v>29</v>
      </c>
      <c r="F17" s="38"/>
      <c r="G17" s="38"/>
      <c r="H17" s="38"/>
      <c r="I17" s="150" t="s">
        <v>30</v>
      </c>
      <c r="J17" s="134" t="s">
        <v>28</v>
      </c>
      <c r="K17" s="38"/>
      <c r="L17" s="14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47"/>
      <c r="J18" s="38"/>
      <c r="K18" s="38"/>
      <c r="L18" s="14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5" t="s">
        <v>31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14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4"/>
      <c r="G20" s="134"/>
      <c r="H20" s="134"/>
      <c r="I20" s="150" t="s">
        <v>30</v>
      </c>
      <c r="J20" s="33" t="str">
        <f>'Rekapitulace stavby'!AN14</f>
        <v>Vyplň údaj</v>
      </c>
      <c r="K20" s="38"/>
      <c r="L20" s="14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47"/>
      <c r="J21" s="38"/>
      <c r="K21" s="38"/>
      <c r="L21" s="14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5" t="s">
        <v>33</v>
      </c>
      <c r="E22" s="38"/>
      <c r="F22" s="38"/>
      <c r="G22" s="38"/>
      <c r="H22" s="38"/>
      <c r="I22" s="150" t="s">
        <v>27</v>
      </c>
      <c r="J22" s="134" t="s">
        <v>28</v>
      </c>
      <c r="K22" s="38"/>
      <c r="L22" s="14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4" t="s">
        <v>34</v>
      </c>
      <c r="F23" s="38"/>
      <c r="G23" s="38"/>
      <c r="H23" s="38"/>
      <c r="I23" s="150" t="s">
        <v>30</v>
      </c>
      <c r="J23" s="134" t="s">
        <v>28</v>
      </c>
      <c r="K23" s="38"/>
      <c r="L23" s="14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47"/>
      <c r="J24" s="38"/>
      <c r="K24" s="38"/>
      <c r="L24" s="14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5" t="s">
        <v>36</v>
      </c>
      <c r="E25" s="38"/>
      <c r="F25" s="38"/>
      <c r="G25" s="38"/>
      <c r="H25" s="38"/>
      <c r="I25" s="150" t="s">
        <v>27</v>
      </c>
      <c r="J25" s="134" t="s">
        <v>28</v>
      </c>
      <c r="K25" s="38"/>
      <c r="L25" s="14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4" t="s">
        <v>37</v>
      </c>
      <c r="F26" s="38"/>
      <c r="G26" s="38"/>
      <c r="H26" s="38"/>
      <c r="I26" s="150" t="s">
        <v>30</v>
      </c>
      <c r="J26" s="134" t="s">
        <v>28</v>
      </c>
      <c r="K26" s="38"/>
      <c r="L26" s="14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47"/>
      <c r="J27" s="38"/>
      <c r="K27" s="38"/>
      <c r="L27" s="14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5" t="s">
        <v>38</v>
      </c>
      <c r="E28" s="38"/>
      <c r="F28" s="38"/>
      <c r="G28" s="38"/>
      <c r="H28" s="38"/>
      <c r="I28" s="147"/>
      <c r="J28" s="38"/>
      <c r="K28" s="38"/>
      <c r="L28" s="14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5.5" customHeight="1">
      <c r="A29" s="152"/>
      <c r="B29" s="153"/>
      <c r="C29" s="152"/>
      <c r="D29" s="152"/>
      <c r="E29" s="154" t="s">
        <v>109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47"/>
      <c r="J30" s="38"/>
      <c r="K30" s="38"/>
      <c r="L30" s="14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7"/>
      <c r="E31" s="157"/>
      <c r="F31" s="157"/>
      <c r="G31" s="157"/>
      <c r="H31" s="157"/>
      <c r="I31" s="158"/>
      <c r="J31" s="157"/>
      <c r="K31" s="157"/>
      <c r="L31" s="14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147"/>
      <c r="J32" s="160">
        <f>ROUND(J88,2)</f>
        <v>0</v>
      </c>
      <c r="K32" s="38"/>
      <c r="L32" s="14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7"/>
      <c r="E33" s="157"/>
      <c r="F33" s="157"/>
      <c r="G33" s="157"/>
      <c r="H33" s="157"/>
      <c r="I33" s="158"/>
      <c r="J33" s="157"/>
      <c r="K33" s="157"/>
      <c r="L33" s="14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2" t="s">
        <v>41</v>
      </c>
      <c r="J34" s="161" t="s">
        <v>43</v>
      </c>
      <c r="K34" s="38"/>
      <c r="L34" s="14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44</v>
      </c>
      <c r="E35" s="145" t="s">
        <v>45</v>
      </c>
      <c r="F35" s="164">
        <f>ROUND((SUM(BE88:BE126)),2)</f>
        <v>0</v>
      </c>
      <c r="G35" s="38"/>
      <c r="H35" s="38"/>
      <c r="I35" s="165">
        <v>0.21</v>
      </c>
      <c r="J35" s="164">
        <f>ROUND(((SUM(BE88:BE126))*I35),2)</f>
        <v>0</v>
      </c>
      <c r="K35" s="38"/>
      <c r="L35" s="1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5" t="s">
        <v>46</v>
      </c>
      <c r="F36" s="164">
        <f>ROUND((SUM(BF88:BF126)),2)</f>
        <v>0</v>
      </c>
      <c r="G36" s="38"/>
      <c r="H36" s="38"/>
      <c r="I36" s="165">
        <v>0.15</v>
      </c>
      <c r="J36" s="164">
        <f>ROUND(((SUM(BF88:BF126))*I36),2)</f>
        <v>0</v>
      </c>
      <c r="K36" s="38"/>
      <c r="L36" s="14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45" t="s">
        <v>44</v>
      </c>
      <c r="E37" s="145" t="s">
        <v>47</v>
      </c>
      <c r="F37" s="164">
        <f>ROUND((SUM(BG88:BG126)),2)</f>
        <v>0</v>
      </c>
      <c r="G37" s="38"/>
      <c r="H37" s="38"/>
      <c r="I37" s="165">
        <v>0.21</v>
      </c>
      <c r="J37" s="164">
        <f>0</f>
        <v>0</v>
      </c>
      <c r="K37" s="38"/>
      <c r="L37" s="1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45" t="s">
        <v>48</v>
      </c>
      <c r="F38" s="164">
        <f>ROUND((SUM(BH88:BH126)),2)</f>
        <v>0</v>
      </c>
      <c r="G38" s="38"/>
      <c r="H38" s="38"/>
      <c r="I38" s="165">
        <v>0.15</v>
      </c>
      <c r="J38" s="164">
        <f>0</f>
        <v>0</v>
      </c>
      <c r="K38" s="38"/>
      <c r="L38" s="14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5" t="s">
        <v>49</v>
      </c>
      <c r="F39" s="164">
        <f>ROUND((SUM(BI88:BI126)),2)</f>
        <v>0</v>
      </c>
      <c r="G39" s="38"/>
      <c r="H39" s="38"/>
      <c r="I39" s="165">
        <v>0</v>
      </c>
      <c r="J39" s="164">
        <f>0</f>
        <v>0</v>
      </c>
      <c r="K39" s="38"/>
      <c r="L39" s="14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7"/>
      <c r="J40" s="38"/>
      <c r="K40" s="38"/>
      <c r="L40" s="14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71"/>
      <c r="J41" s="172">
        <f>SUM(J32:J39)</f>
        <v>0</v>
      </c>
      <c r="K41" s="173"/>
      <c r="L41" s="14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110</v>
      </c>
      <c r="D47" s="40"/>
      <c r="E47" s="40"/>
      <c r="F47" s="40"/>
      <c r="G47" s="40"/>
      <c r="H47" s="40"/>
      <c r="I47" s="147"/>
      <c r="J47" s="40"/>
      <c r="K47" s="40"/>
      <c r="L47" s="1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147"/>
      <c r="J48" s="40"/>
      <c r="K48" s="40"/>
      <c r="L48" s="14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147"/>
      <c r="J49" s="40"/>
      <c r="K49" s="40"/>
      <c r="L49" s="1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80" t="str">
        <f>E7</f>
        <v>Orlice, slepé rameno, Malšova Lhota, revitalizace</v>
      </c>
      <c r="F50" s="32"/>
      <c r="G50" s="32"/>
      <c r="H50" s="32"/>
      <c r="I50" s="147"/>
      <c r="J50" s="40"/>
      <c r="K50" s="40"/>
      <c r="L50" s="14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139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80" t="s">
        <v>106</v>
      </c>
      <c r="F52" s="40"/>
      <c r="G52" s="40"/>
      <c r="H52" s="40"/>
      <c r="I52" s="147"/>
      <c r="J52" s="40"/>
      <c r="K52" s="40"/>
      <c r="L52" s="14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147"/>
      <c r="J53" s="40"/>
      <c r="K53" s="40"/>
      <c r="L53" s="14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70" t="str">
        <f>E11</f>
        <v>5.3. - Následná péče - 2. rok</v>
      </c>
      <c r="F54" s="40"/>
      <c r="G54" s="40"/>
      <c r="H54" s="40"/>
      <c r="I54" s="147"/>
      <c r="J54" s="40"/>
      <c r="K54" s="40"/>
      <c r="L54" s="14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147"/>
      <c r="J55" s="40"/>
      <c r="K55" s="40"/>
      <c r="L55" s="14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Malšova Lhota</v>
      </c>
      <c r="G56" s="40"/>
      <c r="H56" s="40"/>
      <c r="I56" s="150" t="s">
        <v>24</v>
      </c>
      <c r="J56" s="73" t="str">
        <f>IF(J14="","",J14)</f>
        <v>30.7.2019</v>
      </c>
      <c r="K56" s="40"/>
      <c r="L56" s="14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147"/>
      <c r="J57" s="40"/>
      <c r="K57" s="40"/>
      <c r="L57" s="14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43.05" customHeight="1">
      <c r="A58" s="38"/>
      <c r="B58" s="39"/>
      <c r="C58" s="32" t="s">
        <v>26</v>
      </c>
      <c r="D58" s="40"/>
      <c r="E58" s="40"/>
      <c r="F58" s="27" t="str">
        <f>E17</f>
        <v>Povodí Labe, státní podnik, OIČ, Hradec Králové</v>
      </c>
      <c r="G58" s="40"/>
      <c r="H58" s="40"/>
      <c r="I58" s="150" t="s">
        <v>33</v>
      </c>
      <c r="J58" s="36" t="str">
        <f>E23</f>
        <v>Povodí Labe, státní podnik, PVZ, Hradec Králové</v>
      </c>
      <c r="K58" s="40"/>
      <c r="L58" s="14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150" t="s">
        <v>36</v>
      </c>
      <c r="J59" s="36" t="str">
        <f>E26</f>
        <v>Ing. Eva Morkesová</v>
      </c>
      <c r="K59" s="40"/>
      <c r="L59" s="14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147"/>
      <c r="J60" s="40"/>
      <c r="K60" s="40"/>
      <c r="L60" s="14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81" t="s">
        <v>111</v>
      </c>
      <c r="D61" s="182"/>
      <c r="E61" s="182"/>
      <c r="F61" s="182"/>
      <c r="G61" s="182"/>
      <c r="H61" s="182"/>
      <c r="I61" s="183"/>
      <c r="J61" s="184" t="s">
        <v>112</v>
      </c>
      <c r="K61" s="182"/>
      <c r="L61" s="14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147"/>
      <c r="J62" s="40"/>
      <c r="K62" s="40"/>
      <c r="L62" s="14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85" t="s">
        <v>72</v>
      </c>
      <c r="D63" s="40"/>
      <c r="E63" s="40"/>
      <c r="F63" s="40"/>
      <c r="G63" s="40"/>
      <c r="H63" s="40"/>
      <c r="I63" s="147"/>
      <c r="J63" s="103">
        <f>J88</f>
        <v>0</v>
      </c>
      <c r="K63" s="40"/>
      <c r="L63" s="14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113</v>
      </c>
    </row>
    <row r="64" spans="1:31" s="9" customFormat="1" ht="24.95" customHeight="1">
      <c r="A64" s="9"/>
      <c r="B64" s="186"/>
      <c r="C64" s="187"/>
      <c r="D64" s="188" t="s">
        <v>114</v>
      </c>
      <c r="E64" s="189"/>
      <c r="F64" s="189"/>
      <c r="G64" s="189"/>
      <c r="H64" s="189"/>
      <c r="I64" s="190"/>
      <c r="J64" s="191">
        <f>J89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115</v>
      </c>
      <c r="E65" s="195"/>
      <c r="F65" s="195"/>
      <c r="G65" s="195"/>
      <c r="H65" s="195"/>
      <c r="I65" s="196"/>
      <c r="J65" s="197">
        <f>J90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116</v>
      </c>
      <c r="E66" s="195"/>
      <c r="F66" s="195"/>
      <c r="G66" s="195"/>
      <c r="H66" s="195"/>
      <c r="I66" s="196"/>
      <c r="J66" s="197">
        <f>J124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47"/>
      <c r="J67" s="40"/>
      <c r="K67" s="40"/>
      <c r="L67" s="14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60"/>
      <c r="C68" s="61"/>
      <c r="D68" s="61"/>
      <c r="E68" s="61"/>
      <c r="F68" s="61"/>
      <c r="G68" s="61"/>
      <c r="H68" s="61"/>
      <c r="I68" s="176"/>
      <c r="J68" s="61"/>
      <c r="K68" s="61"/>
      <c r="L68" s="14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2"/>
      <c r="C72" s="63"/>
      <c r="D72" s="63"/>
      <c r="E72" s="63"/>
      <c r="F72" s="63"/>
      <c r="G72" s="63"/>
      <c r="H72" s="63"/>
      <c r="I72" s="179"/>
      <c r="J72" s="63"/>
      <c r="K72" s="63"/>
      <c r="L72" s="14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147"/>
      <c r="J73" s="40"/>
      <c r="K73" s="40"/>
      <c r="L73" s="14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47"/>
      <c r="J74" s="40"/>
      <c r="K74" s="40"/>
      <c r="L74" s="14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47"/>
      <c r="J75" s="40"/>
      <c r="K75" s="40"/>
      <c r="L75" s="14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80" t="str">
        <f>E7</f>
        <v>Orlice, slepé rameno, Malšova Lhota, revitalizace</v>
      </c>
      <c r="F76" s="32"/>
      <c r="G76" s="32"/>
      <c r="H76" s="32"/>
      <c r="I76" s="147"/>
      <c r="J76" s="40"/>
      <c r="K76" s="40"/>
      <c r="L76" s="14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105</v>
      </c>
      <c r="D77" s="22"/>
      <c r="E77" s="22"/>
      <c r="F77" s="22"/>
      <c r="G77" s="22"/>
      <c r="H77" s="22"/>
      <c r="I77" s="139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80" t="s">
        <v>106</v>
      </c>
      <c r="F78" s="40"/>
      <c r="G78" s="40"/>
      <c r="H78" s="40"/>
      <c r="I78" s="147"/>
      <c r="J78" s="40"/>
      <c r="K78" s="40"/>
      <c r="L78" s="14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107</v>
      </c>
      <c r="D79" s="40"/>
      <c r="E79" s="40"/>
      <c r="F79" s="40"/>
      <c r="G79" s="40"/>
      <c r="H79" s="40"/>
      <c r="I79" s="147"/>
      <c r="J79" s="40"/>
      <c r="K79" s="40"/>
      <c r="L79" s="14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70" t="str">
        <f>E11</f>
        <v>5.3. - Následná péče - 2. rok</v>
      </c>
      <c r="F80" s="40"/>
      <c r="G80" s="40"/>
      <c r="H80" s="40"/>
      <c r="I80" s="147"/>
      <c r="J80" s="40"/>
      <c r="K80" s="40"/>
      <c r="L80" s="14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47"/>
      <c r="J81" s="40"/>
      <c r="K81" s="40"/>
      <c r="L81" s="14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F14</f>
        <v>Malšova Lhota</v>
      </c>
      <c r="G82" s="40"/>
      <c r="H82" s="40"/>
      <c r="I82" s="150" t="s">
        <v>24</v>
      </c>
      <c r="J82" s="73" t="str">
        <f>IF(J14="","",J14)</f>
        <v>30.7.2019</v>
      </c>
      <c r="K82" s="40"/>
      <c r="L82" s="14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7"/>
      <c r="J83" s="40"/>
      <c r="K83" s="40"/>
      <c r="L83" s="14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43.05" customHeight="1">
      <c r="A84" s="38"/>
      <c r="B84" s="39"/>
      <c r="C84" s="32" t="s">
        <v>26</v>
      </c>
      <c r="D84" s="40"/>
      <c r="E84" s="40"/>
      <c r="F84" s="27" t="str">
        <f>E17</f>
        <v>Povodí Labe, státní podnik, OIČ, Hradec Králové</v>
      </c>
      <c r="G84" s="40"/>
      <c r="H84" s="40"/>
      <c r="I84" s="150" t="s">
        <v>33</v>
      </c>
      <c r="J84" s="36" t="str">
        <f>E23</f>
        <v>Povodí Labe, státní podnik, PVZ, Hradec Králové</v>
      </c>
      <c r="K84" s="40"/>
      <c r="L84" s="14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IF(E20="","",E20)</f>
        <v>Vyplň údaj</v>
      </c>
      <c r="G85" s="40"/>
      <c r="H85" s="40"/>
      <c r="I85" s="150" t="s">
        <v>36</v>
      </c>
      <c r="J85" s="36" t="str">
        <f>E26</f>
        <v>Ing. Eva Morkesová</v>
      </c>
      <c r="K85" s="40"/>
      <c r="L85" s="14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47"/>
      <c r="J86" s="40"/>
      <c r="K86" s="40"/>
      <c r="L86" s="14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99"/>
      <c r="B87" s="200"/>
      <c r="C87" s="201" t="s">
        <v>118</v>
      </c>
      <c r="D87" s="202" t="s">
        <v>59</v>
      </c>
      <c r="E87" s="202" t="s">
        <v>55</v>
      </c>
      <c r="F87" s="202" t="s">
        <v>56</v>
      </c>
      <c r="G87" s="202" t="s">
        <v>119</v>
      </c>
      <c r="H87" s="202" t="s">
        <v>120</v>
      </c>
      <c r="I87" s="203" t="s">
        <v>121</v>
      </c>
      <c r="J87" s="202" t="s">
        <v>112</v>
      </c>
      <c r="K87" s="204" t="s">
        <v>122</v>
      </c>
      <c r="L87" s="205"/>
      <c r="M87" s="93" t="s">
        <v>28</v>
      </c>
      <c r="N87" s="94" t="s">
        <v>44</v>
      </c>
      <c r="O87" s="94" t="s">
        <v>123</v>
      </c>
      <c r="P87" s="94" t="s">
        <v>124</v>
      </c>
      <c r="Q87" s="94" t="s">
        <v>125</v>
      </c>
      <c r="R87" s="94" t="s">
        <v>126</v>
      </c>
      <c r="S87" s="94" t="s">
        <v>127</v>
      </c>
      <c r="T87" s="95" t="s">
        <v>128</v>
      </c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</row>
    <row r="88" spans="1:63" s="2" customFormat="1" ht="22.8" customHeight="1">
      <c r="A88" s="38"/>
      <c r="B88" s="39"/>
      <c r="C88" s="100" t="s">
        <v>129</v>
      </c>
      <c r="D88" s="40"/>
      <c r="E88" s="40"/>
      <c r="F88" s="40"/>
      <c r="G88" s="40"/>
      <c r="H88" s="40"/>
      <c r="I88" s="147"/>
      <c r="J88" s="206">
        <f>BK88</f>
        <v>0</v>
      </c>
      <c r="K88" s="40"/>
      <c r="L88" s="44"/>
      <c r="M88" s="96"/>
      <c r="N88" s="207"/>
      <c r="O88" s="97"/>
      <c r="P88" s="208">
        <f>P89</f>
        <v>0</v>
      </c>
      <c r="Q88" s="97"/>
      <c r="R88" s="208">
        <f>R89</f>
        <v>0.11615</v>
      </c>
      <c r="S88" s="97"/>
      <c r="T88" s="209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113</v>
      </c>
      <c r="BK88" s="210">
        <f>BK89</f>
        <v>0</v>
      </c>
    </row>
    <row r="89" spans="1:63" s="12" customFormat="1" ht="25.9" customHeight="1">
      <c r="A89" s="12"/>
      <c r="B89" s="211"/>
      <c r="C89" s="212"/>
      <c r="D89" s="213" t="s">
        <v>73</v>
      </c>
      <c r="E89" s="214" t="s">
        <v>130</v>
      </c>
      <c r="F89" s="214" t="s">
        <v>131</v>
      </c>
      <c r="G89" s="212"/>
      <c r="H89" s="212"/>
      <c r="I89" s="215"/>
      <c r="J89" s="216">
        <f>BK89</f>
        <v>0</v>
      </c>
      <c r="K89" s="212"/>
      <c r="L89" s="217"/>
      <c r="M89" s="218"/>
      <c r="N89" s="219"/>
      <c r="O89" s="219"/>
      <c r="P89" s="220">
        <f>P90+P124</f>
        <v>0</v>
      </c>
      <c r="Q89" s="219"/>
      <c r="R89" s="220">
        <f>R90+R124</f>
        <v>0.11615</v>
      </c>
      <c r="S89" s="219"/>
      <c r="T89" s="221">
        <f>T90+T124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2" t="s">
        <v>81</v>
      </c>
      <c r="AT89" s="223" t="s">
        <v>73</v>
      </c>
      <c r="AU89" s="223" t="s">
        <v>74</v>
      </c>
      <c r="AY89" s="222" t="s">
        <v>132</v>
      </c>
      <c r="BK89" s="224">
        <f>BK90+BK124</f>
        <v>0</v>
      </c>
    </row>
    <row r="90" spans="1:63" s="12" customFormat="1" ht="22.8" customHeight="1">
      <c r="A90" s="12"/>
      <c r="B90" s="211"/>
      <c r="C90" s="212"/>
      <c r="D90" s="213" t="s">
        <v>73</v>
      </c>
      <c r="E90" s="225" t="s">
        <v>81</v>
      </c>
      <c r="F90" s="225" t="s">
        <v>133</v>
      </c>
      <c r="G90" s="212"/>
      <c r="H90" s="212"/>
      <c r="I90" s="215"/>
      <c r="J90" s="226">
        <f>BK90</f>
        <v>0</v>
      </c>
      <c r="K90" s="212"/>
      <c r="L90" s="217"/>
      <c r="M90" s="218"/>
      <c r="N90" s="219"/>
      <c r="O90" s="219"/>
      <c r="P90" s="220">
        <f>SUM(P91:P123)</f>
        <v>0</v>
      </c>
      <c r="Q90" s="219"/>
      <c r="R90" s="220">
        <f>SUM(R91:R123)</f>
        <v>0.11615</v>
      </c>
      <c r="S90" s="219"/>
      <c r="T90" s="221">
        <f>SUM(T91:T123)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2" t="s">
        <v>81</v>
      </c>
      <c r="AT90" s="223" t="s">
        <v>73</v>
      </c>
      <c r="AU90" s="223" t="s">
        <v>81</v>
      </c>
      <c r="AY90" s="222" t="s">
        <v>132</v>
      </c>
      <c r="BK90" s="224">
        <f>SUM(BK91:BK123)</f>
        <v>0</v>
      </c>
    </row>
    <row r="91" spans="1:65" s="2" customFormat="1" ht="16.5" customHeight="1">
      <c r="A91" s="38"/>
      <c r="B91" s="39"/>
      <c r="C91" s="227" t="s">
        <v>81</v>
      </c>
      <c r="D91" s="227" t="s">
        <v>134</v>
      </c>
      <c r="E91" s="228" t="s">
        <v>293</v>
      </c>
      <c r="F91" s="229" t="s">
        <v>294</v>
      </c>
      <c r="G91" s="230" t="s">
        <v>148</v>
      </c>
      <c r="H91" s="231">
        <v>23</v>
      </c>
      <c r="I91" s="232"/>
      <c r="J91" s="233">
        <f>ROUND(I91*H91,2)</f>
        <v>0</v>
      </c>
      <c r="K91" s="229" t="s">
        <v>28</v>
      </c>
      <c r="L91" s="44"/>
      <c r="M91" s="234" t="s">
        <v>28</v>
      </c>
      <c r="N91" s="235" t="s">
        <v>47</v>
      </c>
      <c r="O91" s="85"/>
      <c r="P91" s="236">
        <f>O91*H91</f>
        <v>0</v>
      </c>
      <c r="Q91" s="236">
        <v>3E-05</v>
      </c>
      <c r="R91" s="236">
        <f>Q91*H91</f>
        <v>0.00069</v>
      </c>
      <c r="S91" s="236">
        <v>0</v>
      </c>
      <c r="T91" s="23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38" t="s">
        <v>139</v>
      </c>
      <c r="AT91" s="238" t="s">
        <v>134</v>
      </c>
      <c r="AU91" s="238" t="s">
        <v>83</v>
      </c>
      <c r="AY91" s="17" t="s">
        <v>132</v>
      </c>
      <c r="BE91" s="239">
        <f>IF(N91="základní",J91,0)</f>
        <v>0</v>
      </c>
      <c r="BF91" s="239">
        <f>IF(N91="snížená",J91,0)</f>
        <v>0</v>
      </c>
      <c r="BG91" s="239">
        <f>IF(N91="zákl. přenesená",J91,0)</f>
        <v>0</v>
      </c>
      <c r="BH91" s="239">
        <f>IF(N91="sníž. přenesená",J91,0)</f>
        <v>0</v>
      </c>
      <c r="BI91" s="239">
        <f>IF(N91="nulová",J91,0)</f>
        <v>0</v>
      </c>
      <c r="BJ91" s="17" t="s">
        <v>139</v>
      </c>
      <c r="BK91" s="239">
        <f>ROUND(I91*H91,2)</f>
        <v>0</v>
      </c>
      <c r="BL91" s="17" t="s">
        <v>139</v>
      </c>
      <c r="BM91" s="238" t="s">
        <v>323</v>
      </c>
    </row>
    <row r="92" spans="1:47" s="2" customFormat="1" ht="12">
      <c r="A92" s="38"/>
      <c r="B92" s="39"/>
      <c r="C92" s="40"/>
      <c r="D92" s="240" t="s">
        <v>141</v>
      </c>
      <c r="E92" s="40"/>
      <c r="F92" s="241" t="s">
        <v>294</v>
      </c>
      <c r="G92" s="40"/>
      <c r="H92" s="40"/>
      <c r="I92" s="147"/>
      <c r="J92" s="40"/>
      <c r="K92" s="40"/>
      <c r="L92" s="44"/>
      <c r="M92" s="242"/>
      <c r="N92" s="243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141</v>
      </c>
      <c r="AU92" s="17" t="s">
        <v>83</v>
      </c>
    </row>
    <row r="93" spans="1:51" s="13" customFormat="1" ht="12">
      <c r="A93" s="13"/>
      <c r="B93" s="244"/>
      <c r="C93" s="245"/>
      <c r="D93" s="240" t="s">
        <v>143</v>
      </c>
      <c r="E93" s="246" t="s">
        <v>28</v>
      </c>
      <c r="F93" s="247" t="s">
        <v>324</v>
      </c>
      <c r="G93" s="245"/>
      <c r="H93" s="246" t="s">
        <v>28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3" t="s">
        <v>143</v>
      </c>
      <c r="AU93" s="253" t="s">
        <v>83</v>
      </c>
      <c r="AV93" s="13" t="s">
        <v>81</v>
      </c>
      <c r="AW93" s="13" t="s">
        <v>35</v>
      </c>
      <c r="AX93" s="13" t="s">
        <v>74</v>
      </c>
      <c r="AY93" s="253" t="s">
        <v>132</v>
      </c>
    </row>
    <row r="94" spans="1:51" s="14" customFormat="1" ht="12">
      <c r="A94" s="14"/>
      <c r="B94" s="254"/>
      <c r="C94" s="255"/>
      <c r="D94" s="240" t="s">
        <v>143</v>
      </c>
      <c r="E94" s="256" t="s">
        <v>28</v>
      </c>
      <c r="F94" s="257" t="s">
        <v>181</v>
      </c>
      <c r="G94" s="255"/>
      <c r="H94" s="258">
        <v>23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4" t="s">
        <v>143</v>
      </c>
      <c r="AU94" s="264" t="s">
        <v>83</v>
      </c>
      <c r="AV94" s="14" t="s">
        <v>83</v>
      </c>
      <c r="AW94" s="14" t="s">
        <v>35</v>
      </c>
      <c r="AX94" s="14" t="s">
        <v>81</v>
      </c>
      <c r="AY94" s="264" t="s">
        <v>132</v>
      </c>
    </row>
    <row r="95" spans="1:65" s="2" customFormat="1" ht="16.5" customHeight="1">
      <c r="A95" s="38"/>
      <c r="B95" s="39"/>
      <c r="C95" s="227" t="s">
        <v>83</v>
      </c>
      <c r="D95" s="227" t="s">
        <v>134</v>
      </c>
      <c r="E95" s="228" t="s">
        <v>229</v>
      </c>
      <c r="F95" s="229" t="s">
        <v>230</v>
      </c>
      <c r="G95" s="230" t="s">
        <v>231</v>
      </c>
      <c r="H95" s="231">
        <v>0.23</v>
      </c>
      <c r="I95" s="232"/>
      <c r="J95" s="233">
        <f>ROUND(I95*H95,2)</f>
        <v>0</v>
      </c>
      <c r="K95" s="229" t="s">
        <v>138</v>
      </c>
      <c r="L95" s="44"/>
      <c r="M95" s="234" t="s">
        <v>28</v>
      </c>
      <c r="N95" s="235" t="s">
        <v>47</v>
      </c>
      <c r="O95" s="85"/>
      <c r="P95" s="236">
        <f>O95*H95</f>
        <v>0</v>
      </c>
      <c r="Q95" s="236">
        <v>0</v>
      </c>
      <c r="R95" s="236">
        <f>Q95*H95</f>
        <v>0</v>
      </c>
      <c r="S95" s="236">
        <v>0</v>
      </c>
      <c r="T95" s="23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38" t="s">
        <v>139</v>
      </c>
      <c r="AT95" s="238" t="s">
        <v>134</v>
      </c>
      <c r="AU95" s="238" t="s">
        <v>83</v>
      </c>
      <c r="AY95" s="17" t="s">
        <v>132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7" t="s">
        <v>139</v>
      </c>
      <c r="BK95" s="239">
        <f>ROUND(I95*H95,2)</f>
        <v>0</v>
      </c>
      <c r="BL95" s="17" t="s">
        <v>139</v>
      </c>
      <c r="BM95" s="238" t="s">
        <v>325</v>
      </c>
    </row>
    <row r="96" spans="1:47" s="2" customFormat="1" ht="12">
      <c r="A96" s="38"/>
      <c r="B96" s="39"/>
      <c r="C96" s="40"/>
      <c r="D96" s="240" t="s">
        <v>141</v>
      </c>
      <c r="E96" s="40"/>
      <c r="F96" s="241" t="s">
        <v>233</v>
      </c>
      <c r="G96" s="40"/>
      <c r="H96" s="40"/>
      <c r="I96" s="147"/>
      <c r="J96" s="40"/>
      <c r="K96" s="40"/>
      <c r="L96" s="44"/>
      <c r="M96" s="242"/>
      <c r="N96" s="243"/>
      <c r="O96" s="85"/>
      <c r="P96" s="85"/>
      <c r="Q96" s="85"/>
      <c r="R96" s="85"/>
      <c r="S96" s="85"/>
      <c r="T96" s="8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83</v>
      </c>
    </row>
    <row r="97" spans="1:51" s="13" customFormat="1" ht="12">
      <c r="A97" s="13"/>
      <c r="B97" s="244"/>
      <c r="C97" s="245"/>
      <c r="D97" s="240" t="s">
        <v>143</v>
      </c>
      <c r="E97" s="246" t="s">
        <v>28</v>
      </c>
      <c r="F97" s="247" t="s">
        <v>165</v>
      </c>
      <c r="G97" s="245"/>
      <c r="H97" s="246" t="s">
        <v>28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3" t="s">
        <v>143</v>
      </c>
      <c r="AU97" s="253" t="s">
        <v>83</v>
      </c>
      <c r="AV97" s="13" t="s">
        <v>81</v>
      </c>
      <c r="AW97" s="13" t="s">
        <v>35</v>
      </c>
      <c r="AX97" s="13" t="s">
        <v>74</v>
      </c>
      <c r="AY97" s="253" t="s">
        <v>132</v>
      </c>
    </row>
    <row r="98" spans="1:51" s="14" customFormat="1" ht="12">
      <c r="A98" s="14"/>
      <c r="B98" s="254"/>
      <c r="C98" s="255"/>
      <c r="D98" s="240" t="s">
        <v>143</v>
      </c>
      <c r="E98" s="256" t="s">
        <v>28</v>
      </c>
      <c r="F98" s="257" t="s">
        <v>234</v>
      </c>
      <c r="G98" s="255"/>
      <c r="H98" s="258">
        <v>0.23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4" t="s">
        <v>143</v>
      </c>
      <c r="AU98" s="264" t="s">
        <v>83</v>
      </c>
      <c r="AV98" s="14" t="s">
        <v>83</v>
      </c>
      <c r="AW98" s="14" t="s">
        <v>35</v>
      </c>
      <c r="AX98" s="14" t="s">
        <v>81</v>
      </c>
      <c r="AY98" s="264" t="s">
        <v>132</v>
      </c>
    </row>
    <row r="99" spans="1:65" s="2" customFormat="1" ht="16.5" customHeight="1">
      <c r="A99" s="38"/>
      <c r="B99" s="39"/>
      <c r="C99" s="227" t="s">
        <v>139</v>
      </c>
      <c r="D99" s="227" t="s">
        <v>134</v>
      </c>
      <c r="E99" s="228" t="s">
        <v>236</v>
      </c>
      <c r="F99" s="229" t="s">
        <v>237</v>
      </c>
      <c r="G99" s="230" t="s">
        <v>148</v>
      </c>
      <c r="H99" s="231">
        <v>23</v>
      </c>
      <c r="I99" s="232"/>
      <c r="J99" s="233">
        <f>ROUND(I99*H99,2)</f>
        <v>0</v>
      </c>
      <c r="K99" s="229" t="s">
        <v>138</v>
      </c>
      <c r="L99" s="44"/>
      <c r="M99" s="234" t="s">
        <v>28</v>
      </c>
      <c r="N99" s="235" t="s">
        <v>47</v>
      </c>
      <c r="O99" s="8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8" t="s">
        <v>139</v>
      </c>
      <c r="AT99" s="238" t="s">
        <v>134</v>
      </c>
      <c r="AU99" s="238" t="s">
        <v>83</v>
      </c>
      <c r="AY99" s="17" t="s">
        <v>132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7" t="s">
        <v>139</v>
      </c>
      <c r="BK99" s="239">
        <f>ROUND(I99*H99,2)</f>
        <v>0</v>
      </c>
      <c r="BL99" s="17" t="s">
        <v>139</v>
      </c>
      <c r="BM99" s="238" t="s">
        <v>326</v>
      </c>
    </row>
    <row r="100" spans="1:47" s="2" customFormat="1" ht="12">
      <c r="A100" s="38"/>
      <c r="B100" s="39"/>
      <c r="C100" s="40"/>
      <c r="D100" s="240" t="s">
        <v>141</v>
      </c>
      <c r="E100" s="40"/>
      <c r="F100" s="241" t="s">
        <v>239</v>
      </c>
      <c r="G100" s="40"/>
      <c r="H100" s="40"/>
      <c r="I100" s="147"/>
      <c r="J100" s="40"/>
      <c r="K100" s="40"/>
      <c r="L100" s="44"/>
      <c r="M100" s="242"/>
      <c r="N100" s="243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141</v>
      </c>
      <c r="AU100" s="17" t="s">
        <v>83</v>
      </c>
    </row>
    <row r="101" spans="1:51" s="13" customFormat="1" ht="12">
      <c r="A101" s="13"/>
      <c r="B101" s="244"/>
      <c r="C101" s="245"/>
      <c r="D101" s="240" t="s">
        <v>143</v>
      </c>
      <c r="E101" s="246" t="s">
        <v>28</v>
      </c>
      <c r="F101" s="247" t="s">
        <v>300</v>
      </c>
      <c r="G101" s="245"/>
      <c r="H101" s="246" t="s">
        <v>28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3" t="s">
        <v>143</v>
      </c>
      <c r="AU101" s="253" t="s">
        <v>83</v>
      </c>
      <c r="AV101" s="13" t="s">
        <v>81</v>
      </c>
      <c r="AW101" s="13" t="s">
        <v>35</v>
      </c>
      <c r="AX101" s="13" t="s">
        <v>74</v>
      </c>
      <c r="AY101" s="253" t="s">
        <v>132</v>
      </c>
    </row>
    <row r="102" spans="1:51" s="14" customFormat="1" ht="12">
      <c r="A102" s="14"/>
      <c r="B102" s="254"/>
      <c r="C102" s="255"/>
      <c r="D102" s="240" t="s">
        <v>143</v>
      </c>
      <c r="E102" s="256" t="s">
        <v>28</v>
      </c>
      <c r="F102" s="257" t="s">
        <v>181</v>
      </c>
      <c r="G102" s="255"/>
      <c r="H102" s="258">
        <v>23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143</v>
      </c>
      <c r="AU102" s="264" t="s">
        <v>83</v>
      </c>
      <c r="AV102" s="14" t="s">
        <v>83</v>
      </c>
      <c r="AW102" s="14" t="s">
        <v>35</v>
      </c>
      <c r="AX102" s="14" t="s">
        <v>81</v>
      </c>
      <c r="AY102" s="264" t="s">
        <v>132</v>
      </c>
    </row>
    <row r="103" spans="1:65" s="2" customFormat="1" ht="16.5" customHeight="1">
      <c r="A103" s="38"/>
      <c r="B103" s="39"/>
      <c r="C103" s="265" t="s">
        <v>153</v>
      </c>
      <c r="D103" s="265" t="s">
        <v>154</v>
      </c>
      <c r="E103" s="266" t="s">
        <v>242</v>
      </c>
      <c r="F103" s="267" t="s">
        <v>243</v>
      </c>
      <c r="G103" s="268" t="s">
        <v>148</v>
      </c>
      <c r="H103" s="269">
        <v>115</v>
      </c>
      <c r="I103" s="270"/>
      <c r="J103" s="271">
        <f>ROUND(I103*H103,2)</f>
        <v>0</v>
      </c>
      <c r="K103" s="267" t="s">
        <v>28</v>
      </c>
      <c r="L103" s="272"/>
      <c r="M103" s="273" t="s">
        <v>28</v>
      </c>
      <c r="N103" s="274" t="s">
        <v>47</v>
      </c>
      <c r="O103" s="85"/>
      <c r="P103" s="236">
        <f>O103*H103</f>
        <v>0</v>
      </c>
      <c r="Q103" s="236">
        <v>0.001</v>
      </c>
      <c r="R103" s="236">
        <f>Q103*H103</f>
        <v>0.115</v>
      </c>
      <c r="S103" s="236">
        <v>0</v>
      </c>
      <c r="T103" s="23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38" t="s">
        <v>158</v>
      </c>
      <c r="AT103" s="238" t="s">
        <v>154</v>
      </c>
      <c r="AU103" s="238" t="s">
        <v>83</v>
      </c>
      <c r="AY103" s="17" t="s">
        <v>132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7" t="s">
        <v>139</v>
      </c>
      <c r="BK103" s="239">
        <f>ROUND(I103*H103,2)</f>
        <v>0</v>
      </c>
      <c r="BL103" s="17" t="s">
        <v>139</v>
      </c>
      <c r="BM103" s="238" t="s">
        <v>327</v>
      </c>
    </row>
    <row r="104" spans="1:47" s="2" customFormat="1" ht="12">
      <c r="A104" s="38"/>
      <c r="B104" s="39"/>
      <c r="C104" s="40"/>
      <c r="D104" s="240" t="s">
        <v>141</v>
      </c>
      <c r="E104" s="40"/>
      <c r="F104" s="241" t="s">
        <v>243</v>
      </c>
      <c r="G104" s="40"/>
      <c r="H104" s="40"/>
      <c r="I104" s="147"/>
      <c r="J104" s="40"/>
      <c r="K104" s="40"/>
      <c r="L104" s="44"/>
      <c r="M104" s="242"/>
      <c r="N104" s="243"/>
      <c r="O104" s="85"/>
      <c r="P104" s="85"/>
      <c r="Q104" s="85"/>
      <c r="R104" s="85"/>
      <c r="S104" s="85"/>
      <c r="T104" s="8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141</v>
      </c>
      <c r="AU104" s="17" t="s">
        <v>83</v>
      </c>
    </row>
    <row r="105" spans="1:51" s="13" customFormat="1" ht="12">
      <c r="A105" s="13"/>
      <c r="B105" s="244"/>
      <c r="C105" s="245"/>
      <c r="D105" s="240" t="s">
        <v>143</v>
      </c>
      <c r="E105" s="246" t="s">
        <v>28</v>
      </c>
      <c r="F105" s="247" t="s">
        <v>245</v>
      </c>
      <c r="G105" s="245"/>
      <c r="H105" s="246" t="s">
        <v>28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3" t="s">
        <v>143</v>
      </c>
      <c r="AU105" s="253" t="s">
        <v>83</v>
      </c>
      <c r="AV105" s="13" t="s">
        <v>81</v>
      </c>
      <c r="AW105" s="13" t="s">
        <v>35</v>
      </c>
      <c r="AX105" s="13" t="s">
        <v>74</v>
      </c>
      <c r="AY105" s="253" t="s">
        <v>132</v>
      </c>
    </row>
    <row r="106" spans="1:51" s="13" customFormat="1" ht="12">
      <c r="A106" s="13"/>
      <c r="B106" s="244"/>
      <c r="C106" s="245"/>
      <c r="D106" s="240" t="s">
        <v>143</v>
      </c>
      <c r="E106" s="246" t="s">
        <v>28</v>
      </c>
      <c r="F106" s="247" t="s">
        <v>302</v>
      </c>
      <c r="G106" s="245"/>
      <c r="H106" s="246" t="s">
        <v>28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3" t="s">
        <v>143</v>
      </c>
      <c r="AU106" s="253" t="s">
        <v>83</v>
      </c>
      <c r="AV106" s="13" t="s">
        <v>81</v>
      </c>
      <c r="AW106" s="13" t="s">
        <v>35</v>
      </c>
      <c r="AX106" s="13" t="s">
        <v>74</v>
      </c>
      <c r="AY106" s="253" t="s">
        <v>132</v>
      </c>
    </row>
    <row r="107" spans="1:51" s="14" customFormat="1" ht="12">
      <c r="A107" s="14"/>
      <c r="B107" s="254"/>
      <c r="C107" s="255"/>
      <c r="D107" s="240" t="s">
        <v>143</v>
      </c>
      <c r="E107" s="256" t="s">
        <v>28</v>
      </c>
      <c r="F107" s="257" t="s">
        <v>303</v>
      </c>
      <c r="G107" s="255"/>
      <c r="H107" s="258">
        <v>115</v>
      </c>
      <c r="I107" s="259"/>
      <c r="J107" s="255"/>
      <c r="K107" s="255"/>
      <c r="L107" s="260"/>
      <c r="M107" s="261"/>
      <c r="N107" s="262"/>
      <c r="O107" s="262"/>
      <c r="P107" s="262"/>
      <c r="Q107" s="262"/>
      <c r="R107" s="262"/>
      <c r="S107" s="262"/>
      <c r="T107" s="26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4" t="s">
        <v>143</v>
      </c>
      <c r="AU107" s="264" t="s">
        <v>83</v>
      </c>
      <c r="AV107" s="14" t="s">
        <v>83</v>
      </c>
      <c r="AW107" s="14" t="s">
        <v>35</v>
      </c>
      <c r="AX107" s="14" t="s">
        <v>81</v>
      </c>
      <c r="AY107" s="264" t="s">
        <v>132</v>
      </c>
    </row>
    <row r="108" spans="1:65" s="2" customFormat="1" ht="16.5" customHeight="1">
      <c r="A108" s="38"/>
      <c r="B108" s="39"/>
      <c r="C108" s="227" t="s">
        <v>166</v>
      </c>
      <c r="D108" s="227" t="s">
        <v>134</v>
      </c>
      <c r="E108" s="228" t="s">
        <v>304</v>
      </c>
      <c r="F108" s="229" t="s">
        <v>305</v>
      </c>
      <c r="G108" s="230" t="s">
        <v>148</v>
      </c>
      <c r="H108" s="231">
        <v>23</v>
      </c>
      <c r="I108" s="232"/>
      <c r="J108" s="233">
        <f>ROUND(I108*H108,2)</f>
        <v>0</v>
      </c>
      <c r="K108" s="229" t="s">
        <v>138</v>
      </c>
      <c r="L108" s="44"/>
      <c r="M108" s="234" t="s">
        <v>28</v>
      </c>
      <c r="N108" s="235" t="s">
        <v>47</v>
      </c>
      <c r="O108" s="85"/>
      <c r="P108" s="236">
        <f>O108*H108</f>
        <v>0</v>
      </c>
      <c r="Q108" s="236">
        <v>0</v>
      </c>
      <c r="R108" s="236">
        <f>Q108*H108</f>
        <v>0</v>
      </c>
      <c r="S108" s="236">
        <v>0</v>
      </c>
      <c r="T108" s="23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38" t="s">
        <v>139</v>
      </c>
      <c r="AT108" s="238" t="s">
        <v>134</v>
      </c>
      <c r="AU108" s="238" t="s">
        <v>83</v>
      </c>
      <c r="AY108" s="17" t="s">
        <v>132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7" t="s">
        <v>139</v>
      </c>
      <c r="BK108" s="239">
        <f>ROUND(I108*H108,2)</f>
        <v>0</v>
      </c>
      <c r="BL108" s="17" t="s">
        <v>139</v>
      </c>
      <c r="BM108" s="238" t="s">
        <v>328</v>
      </c>
    </row>
    <row r="109" spans="1:47" s="2" customFormat="1" ht="12">
      <c r="A109" s="38"/>
      <c r="B109" s="39"/>
      <c r="C109" s="40"/>
      <c r="D109" s="240" t="s">
        <v>141</v>
      </c>
      <c r="E109" s="40"/>
      <c r="F109" s="241" t="s">
        <v>307</v>
      </c>
      <c r="G109" s="40"/>
      <c r="H109" s="40"/>
      <c r="I109" s="147"/>
      <c r="J109" s="40"/>
      <c r="K109" s="40"/>
      <c r="L109" s="44"/>
      <c r="M109" s="242"/>
      <c r="N109" s="243"/>
      <c r="O109" s="85"/>
      <c r="P109" s="85"/>
      <c r="Q109" s="85"/>
      <c r="R109" s="85"/>
      <c r="S109" s="85"/>
      <c r="T109" s="86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141</v>
      </c>
      <c r="AU109" s="17" t="s">
        <v>83</v>
      </c>
    </row>
    <row r="110" spans="1:51" s="13" customFormat="1" ht="12">
      <c r="A110" s="13"/>
      <c r="B110" s="244"/>
      <c r="C110" s="245"/>
      <c r="D110" s="240" t="s">
        <v>143</v>
      </c>
      <c r="E110" s="246" t="s">
        <v>28</v>
      </c>
      <c r="F110" s="247" t="s">
        <v>329</v>
      </c>
      <c r="G110" s="245"/>
      <c r="H110" s="246" t="s">
        <v>28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3" t="s">
        <v>143</v>
      </c>
      <c r="AU110" s="253" t="s">
        <v>83</v>
      </c>
      <c r="AV110" s="13" t="s">
        <v>81</v>
      </c>
      <c r="AW110" s="13" t="s">
        <v>35</v>
      </c>
      <c r="AX110" s="13" t="s">
        <v>74</v>
      </c>
      <c r="AY110" s="253" t="s">
        <v>132</v>
      </c>
    </row>
    <row r="111" spans="1:51" s="14" customFormat="1" ht="12">
      <c r="A111" s="14"/>
      <c r="B111" s="254"/>
      <c r="C111" s="255"/>
      <c r="D111" s="240" t="s">
        <v>143</v>
      </c>
      <c r="E111" s="256" t="s">
        <v>28</v>
      </c>
      <c r="F111" s="257" t="s">
        <v>181</v>
      </c>
      <c r="G111" s="255"/>
      <c r="H111" s="258">
        <v>23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4" t="s">
        <v>143</v>
      </c>
      <c r="AU111" s="264" t="s">
        <v>83</v>
      </c>
      <c r="AV111" s="14" t="s">
        <v>83</v>
      </c>
      <c r="AW111" s="14" t="s">
        <v>35</v>
      </c>
      <c r="AX111" s="14" t="s">
        <v>81</v>
      </c>
      <c r="AY111" s="264" t="s">
        <v>132</v>
      </c>
    </row>
    <row r="112" spans="1:65" s="2" customFormat="1" ht="16.5" customHeight="1">
      <c r="A112" s="38"/>
      <c r="B112" s="39"/>
      <c r="C112" s="227" t="s">
        <v>171</v>
      </c>
      <c r="D112" s="227" t="s">
        <v>134</v>
      </c>
      <c r="E112" s="228" t="s">
        <v>309</v>
      </c>
      <c r="F112" s="229" t="s">
        <v>310</v>
      </c>
      <c r="G112" s="230" t="s">
        <v>148</v>
      </c>
      <c r="H112" s="231">
        <v>23</v>
      </c>
      <c r="I112" s="232"/>
      <c r="J112" s="233">
        <f>ROUND(I112*H112,2)</f>
        <v>0</v>
      </c>
      <c r="K112" s="229" t="s">
        <v>138</v>
      </c>
      <c r="L112" s="44"/>
      <c r="M112" s="234" t="s">
        <v>28</v>
      </c>
      <c r="N112" s="235" t="s">
        <v>47</v>
      </c>
      <c r="O112" s="85"/>
      <c r="P112" s="236">
        <f>O112*H112</f>
        <v>0</v>
      </c>
      <c r="Q112" s="236">
        <v>2E-05</v>
      </c>
      <c r="R112" s="236">
        <f>Q112*H112</f>
        <v>0.00046</v>
      </c>
      <c r="S112" s="236">
        <v>0</v>
      </c>
      <c r="T112" s="23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8" t="s">
        <v>139</v>
      </c>
      <c r="AT112" s="238" t="s">
        <v>134</v>
      </c>
      <c r="AU112" s="238" t="s">
        <v>83</v>
      </c>
      <c r="AY112" s="17" t="s">
        <v>132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7" t="s">
        <v>139</v>
      </c>
      <c r="BK112" s="239">
        <f>ROUND(I112*H112,2)</f>
        <v>0</v>
      </c>
      <c r="BL112" s="17" t="s">
        <v>139</v>
      </c>
      <c r="BM112" s="238" t="s">
        <v>330</v>
      </c>
    </row>
    <row r="113" spans="1:47" s="2" customFormat="1" ht="12">
      <c r="A113" s="38"/>
      <c r="B113" s="39"/>
      <c r="C113" s="40"/>
      <c r="D113" s="240" t="s">
        <v>141</v>
      </c>
      <c r="E113" s="40"/>
      <c r="F113" s="241" t="s">
        <v>312</v>
      </c>
      <c r="G113" s="40"/>
      <c r="H113" s="40"/>
      <c r="I113" s="147"/>
      <c r="J113" s="40"/>
      <c r="K113" s="40"/>
      <c r="L113" s="44"/>
      <c r="M113" s="242"/>
      <c r="N113" s="243"/>
      <c r="O113" s="85"/>
      <c r="P113" s="85"/>
      <c r="Q113" s="85"/>
      <c r="R113" s="85"/>
      <c r="S113" s="85"/>
      <c r="T113" s="86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141</v>
      </c>
      <c r="AU113" s="17" t="s">
        <v>83</v>
      </c>
    </row>
    <row r="114" spans="1:51" s="13" customFormat="1" ht="12">
      <c r="A114" s="13"/>
      <c r="B114" s="244"/>
      <c r="C114" s="245"/>
      <c r="D114" s="240" t="s">
        <v>143</v>
      </c>
      <c r="E114" s="246" t="s">
        <v>28</v>
      </c>
      <c r="F114" s="247" t="s">
        <v>331</v>
      </c>
      <c r="G114" s="245"/>
      <c r="H114" s="246" t="s">
        <v>28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3" t="s">
        <v>143</v>
      </c>
      <c r="AU114" s="253" t="s">
        <v>83</v>
      </c>
      <c r="AV114" s="13" t="s">
        <v>81</v>
      </c>
      <c r="AW114" s="13" t="s">
        <v>35</v>
      </c>
      <c r="AX114" s="13" t="s">
        <v>74</v>
      </c>
      <c r="AY114" s="253" t="s">
        <v>132</v>
      </c>
    </row>
    <row r="115" spans="1:51" s="14" customFormat="1" ht="12">
      <c r="A115" s="14"/>
      <c r="B115" s="254"/>
      <c r="C115" s="255"/>
      <c r="D115" s="240" t="s">
        <v>143</v>
      </c>
      <c r="E115" s="256" t="s">
        <v>28</v>
      </c>
      <c r="F115" s="257" t="s">
        <v>181</v>
      </c>
      <c r="G115" s="255"/>
      <c r="H115" s="258">
        <v>23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4" t="s">
        <v>143</v>
      </c>
      <c r="AU115" s="264" t="s">
        <v>83</v>
      </c>
      <c r="AV115" s="14" t="s">
        <v>83</v>
      </c>
      <c r="AW115" s="14" t="s">
        <v>35</v>
      </c>
      <c r="AX115" s="14" t="s">
        <v>81</v>
      </c>
      <c r="AY115" s="264" t="s">
        <v>132</v>
      </c>
    </row>
    <row r="116" spans="1:65" s="2" customFormat="1" ht="16.5" customHeight="1">
      <c r="A116" s="38"/>
      <c r="B116" s="39"/>
      <c r="C116" s="227" t="s">
        <v>176</v>
      </c>
      <c r="D116" s="227" t="s">
        <v>134</v>
      </c>
      <c r="E116" s="228" t="s">
        <v>314</v>
      </c>
      <c r="F116" s="229" t="s">
        <v>315</v>
      </c>
      <c r="G116" s="230" t="s">
        <v>212</v>
      </c>
      <c r="H116" s="231">
        <v>23</v>
      </c>
      <c r="I116" s="232"/>
      <c r="J116" s="233">
        <f>ROUND(I116*H116,2)</f>
        <v>0</v>
      </c>
      <c r="K116" s="229" t="s">
        <v>138</v>
      </c>
      <c r="L116" s="44"/>
      <c r="M116" s="234" t="s">
        <v>28</v>
      </c>
      <c r="N116" s="235" t="s">
        <v>47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38" t="s">
        <v>139</v>
      </c>
      <c r="AT116" s="238" t="s">
        <v>134</v>
      </c>
      <c r="AU116" s="238" t="s">
        <v>83</v>
      </c>
      <c r="AY116" s="17" t="s">
        <v>132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7" t="s">
        <v>139</v>
      </c>
      <c r="BK116" s="239">
        <f>ROUND(I116*H116,2)</f>
        <v>0</v>
      </c>
      <c r="BL116" s="17" t="s">
        <v>139</v>
      </c>
      <c r="BM116" s="238" t="s">
        <v>332</v>
      </c>
    </row>
    <row r="117" spans="1:47" s="2" customFormat="1" ht="12">
      <c r="A117" s="38"/>
      <c r="B117" s="39"/>
      <c r="C117" s="40"/>
      <c r="D117" s="240" t="s">
        <v>141</v>
      </c>
      <c r="E117" s="40"/>
      <c r="F117" s="241" t="s">
        <v>317</v>
      </c>
      <c r="G117" s="40"/>
      <c r="H117" s="40"/>
      <c r="I117" s="147"/>
      <c r="J117" s="40"/>
      <c r="K117" s="40"/>
      <c r="L117" s="44"/>
      <c r="M117" s="242"/>
      <c r="N117" s="243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141</v>
      </c>
      <c r="AU117" s="17" t="s">
        <v>83</v>
      </c>
    </row>
    <row r="118" spans="1:51" s="13" customFormat="1" ht="12">
      <c r="A118" s="13"/>
      <c r="B118" s="244"/>
      <c r="C118" s="245"/>
      <c r="D118" s="240" t="s">
        <v>143</v>
      </c>
      <c r="E118" s="246" t="s">
        <v>28</v>
      </c>
      <c r="F118" s="247" t="s">
        <v>318</v>
      </c>
      <c r="G118" s="245"/>
      <c r="H118" s="246" t="s">
        <v>28</v>
      </c>
      <c r="I118" s="248"/>
      <c r="J118" s="245"/>
      <c r="K118" s="245"/>
      <c r="L118" s="249"/>
      <c r="M118" s="250"/>
      <c r="N118" s="251"/>
      <c r="O118" s="251"/>
      <c r="P118" s="251"/>
      <c r="Q118" s="251"/>
      <c r="R118" s="251"/>
      <c r="S118" s="251"/>
      <c r="T118" s="25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3" t="s">
        <v>143</v>
      </c>
      <c r="AU118" s="253" t="s">
        <v>83</v>
      </c>
      <c r="AV118" s="13" t="s">
        <v>81</v>
      </c>
      <c r="AW118" s="13" t="s">
        <v>35</v>
      </c>
      <c r="AX118" s="13" t="s">
        <v>74</v>
      </c>
      <c r="AY118" s="253" t="s">
        <v>132</v>
      </c>
    </row>
    <row r="119" spans="1:51" s="14" customFormat="1" ht="12">
      <c r="A119" s="14"/>
      <c r="B119" s="254"/>
      <c r="C119" s="255"/>
      <c r="D119" s="240" t="s">
        <v>143</v>
      </c>
      <c r="E119" s="256" t="s">
        <v>28</v>
      </c>
      <c r="F119" s="257" t="s">
        <v>181</v>
      </c>
      <c r="G119" s="255"/>
      <c r="H119" s="258">
        <v>23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4" t="s">
        <v>143</v>
      </c>
      <c r="AU119" s="264" t="s">
        <v>83</v>
      </c>
      <c r="AV119" s="14" t="s">
        <v>83</v>
      </c>
      <c r="AW119" s="14" t="s">
        <v>35</v>
      </c>
      <c r="AX119" s="14" t="s">
        <v>81</v>
      </c>
      <c r="AY119" s="264" t="s">
        <v>132</v>
      </c>
    </row>
    <row r="120" spans="1:65" s="2" customFormat="1" ht="16.5" customHeight="1">
      <c r="A120" s="38"/>
      <c r="B120" s="39"/>
      <c r="C120" s="227" t="s">
        <v>158</v>
      </c>
      <c r="D120" s="227" t="s">
        <v>134</v>
      </c>
      <c r="E120" s="228" t="s">
        <v>256</v>
      </c>
      <c r="F120" s="229" t="s">
        <v>257</v>
      </c>
      <c r="G120" s="230" t="s">
        <v>258</v>
      </c>
      <c r="H120" s="231">
        <v>11.5</v>
      </c>
      <c r="I120" s="232"/>
      <c r="J120" s="233">
        <f>ROUND(I120*H120,2)</f>
        <v>0</v>
      </c>
      <c r="K120" s="229" t="s">
        <v>138</v>
      </c>
      <c r="L120" s="44"/>
      <c r="M120" s="234" t="s">
        <v>28</v>
      </c>
      <c r="N120" s="235" t="s">
        <v>47</v>
      </c>
      <c r="O120" s="85"/>
      <c r="P120" s="236">
        <f>O120*H120</f>
        <v>0</v>
      </c>
      <c r="Q120" s="236">
        <v>0</v>
      </c>
      <c r="R120" s="236">
        <f>Q120*H120</f>
        <v>0</v>
      </c>
      <c r="S120" s="236">
        <v>0</v>
      </c>
      <c r="T120" s="23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8" t="s">
        <v>139</v>
      </c>
      <c r="AT120" s="238" t="s">
        <v>134</v>
      </c>
      <c r="AU120" s="238" t="s">
        <v>83</v>
      </c>
      <c r="AY120" s="17" t="s">
        <v>132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7" t="s">
        <v>139</v>
      </c>
      <c r="BK120" s="239">
        <f>ROUND(I120*H120,2)</f>
        <v>0</v>
      </c>
      <c r="BL120" s="17" t="s">
        <v>139</v>
      </c>
      <c r="BM120" s="238" t="s">
        <v>333</v>
      </c>
    </row>
    <row r="121" spans="1:47" s="2" customFormat="1" ht="12">
      <c r="A121" s="38"/>
      <c r="B121" s="39"/>
      <c r="C121" s="40"/>
      <c r="D121" s="240" t="s">
        <v>141</v>
      </c>
      <c r="E121" s="40"/>
      <c r="F121" s="241" t="s">
        <v>260</v>
      </c>
      <c r="G121" s="40"/>
      <c r="H121" s="40"/>
      <c r="I121" s="147"/>
      <c r="J121" s="40"/>
      <c r="K121" s="40"/>
      <c r="L121" s="44"/>
      <c r="M121" s="242"/>
      <c r="N121" s="243"/>
      <c r="O121" s="85"/>
      <c r="P121" s="85"/>
      <c r="Q121" s="85"/>
      <c r="R121" s="85"/>
      <c r="S121" s="85"/>
      <c r="T121" s="86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141</v>
      </c>
      <c r="AU121" s="17" t="s">
        <v>83</v>
      </c>
    </row>
    <row r="122" spans="1:51" s="13" customFormat="1" ht="12">
      <c r="A122" s="13"/>
      <c r="B122" s="244"/>
      <c r="C122" s="245"/>
      <c r="D122" s="240" t="s">
        <v>143</v>
      </c>
      <c r="E122" s="246" t="s">
        <v>28</v>
      </c>
      <c r="F122" s="247" t="s">
        <v>334</v>
      </c>
      <c r="G122" s="245"/>
      <c r="H122" s="246" t="s">
        <v>28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3" t="s">
        <v>143</v>
      </c>
      <c r="AU122" s="253" t="s">
        <v>83</v>
      </c>
      <c r="AV122" s="13" t="s">
        <v>81</v>
      </c>
      <c r="AW122" s="13" t="s">
        <v>35</v>
      </c>
      <c r="AX122" s="13" t="s">
        <v>74</v>
      </c>
      <c r="AY122" s="253" t="s">
        <v>132</v>
      </c>
    </row>
    <row r="123" spans="1:51" s="14" customFormat="1" ht="12">
      <c r="A123" s="14"/>
      <c r="B123" s="254"/>
      <c r="C123" s="255"/>
      <c r="D123" s="240" t="s">
        <v>143</v>
      </c>
      <c r="E123" s="256" t="s">
        <v>28</v>
      </c>
      <c r="F123" s="257" t="s">
        <v>335</v>
      </c>
      <c r="G123" s="255"/>
      <c r="H123" s="258">
        <v>11.5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4" t="s">
        <v>143</v>
      </c>
      <c r="AU123" s="264" t="s">
        <v>83</v>
      </c>
      <c r="AV123" s="14" t="s">
        <v>83</v>
      </c>
      <c r="AW123" s="14" t="s">
        <v>35</v>
      </c>
      <c r="AX123" s="14" t="s">
        <v>81</v>
      </c>
      <c r="AY123" s="264" t="s">
        <v>132</v>
      </c>
    </row>
    <row r="124" spans="1:63" s="12" customFormat="1" ht="22.8" customHeight="1">
      <c r="A124" s="12"/>
      <c r="B124" s="211"/>
      <c r="C124" s="212"/>
      <c r="D124" s="213" t="s">
        <v>73</v>
      </c>
      <c r="E124" s="225" t="s">
        <v>263</v>
      </c>
      <c r="F124" s="225" t="s">
        <v>264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SUM(P125:P126)</f>
        <v>0</v>
      </c>
      <c r="Q124" s="219"/>
      <c r="R124" s="220">
        <f>SUM(R125:R126)</f>
        <v>0</v>
      </c>
      <c r="S124" s="219"/>
      <c r="T124" s="22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81</v>
      </c>
      <c r="AT124" s="223" t="s">
        <v>73</v>
      </c>
      <c r="AU124" s="223" t="s">
        <v>81</v>
      </c>
      <c r="AY124" s="222" t="s">
        <v>132</v>
      </c>
      <c r="BK124" s="224">
        <f>SUM(BK125:BK126)</f>
        <v>0</v>
      </c>
    </row>
    <row r="125" spans="1:65" s="2" customFormat="1" ht="16.5" customHeight="1">
      <c r="A125" s="38"/>
      <c r="B125" s="39"/>
      <c r="C125" s="227" t="s">
        <v>186</v>
      </c>
      <c r="D125" s="227" t="s">
        <v>134</v>
      </c>
      <c r="E125" s="228" t="s">
        <v>265</v>
      </c>
      <c r="F125" s="229" t="s">
        <v>266</v>
      </c>
      <c r="G125" s="230" t="s">
        <v>157</v>
      </c>
      <c r="H125" s="231">
        <v>0.116</v>
      </c>
      <c r="I125" s="232"/>
      <c r="J125" s="233">
        <f>ROUND(I125*H125,2)</f>
        <v>0</v>
      </c>
      <c r="K125" s="229" t="s">
        <v>138</v>
      </c>
      <c r="L125" s="44"/>
      <c r="M125" s="234" t="s">
        <v>28</v>
      </c>
      <c r="N125" s="235" t="s">
        <v>47</v>
      </c>
      <c r="O125" s="85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139</v>
      </c>
      <c r="AT125" s="238" t="s">
        <v>134</v>
      </c>
      <c r="AU125" s="238" t="s">
        <v>83</v>
      </c>
      <c r="AY125" s="17" t="s">
        <v>132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139</v>
      </c>
      <c r="BK125" s="239">
        <f>ROUND(I125*H125,2)</f>
        <v>0</v>
      </c>
      <c r="BL125" s="17" t="s">
        <v>139</v>
      </c>
      <c r="BM125" s="238" t="s">
        <v>336</v>
      </c>
    </row>
    <row r="126" spans="1:47" s="2" customFormat="1" ht="12">
      <c r="A126" s="38"/>
      <c r="B126" s="39"/>
      <c r="C126" s="40"/>
      <c r="D126" s="240" t="s">
        <v>141</v>
      </c>
      <c r="E126" s="40"/>
      <c r="F126" s="241" t="s">
        <v>268</v>
      </c>
      <c r="G126" s="40"/>
      <c r="H126" s="40"/>
      <c r="I126" s="147"/>
      <c r="J126" s="40"/>
      <c r="K126" s="40"/>
      <c r="L126" s="44"/>
      <c r="M126" s="275"/>
      <c r="N126" s="276"/>
      <c r="O126" s="277"/>
      <c r="P126" s="277"/>
      <c r="Q126" s="277"/>
      <c r="R126" s="277"/>
      <c r="S126" s="277"/>
      <c r="T126" s="27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83</v>
      </c>
    </row>
    <row r="127" spans="1:31" s="2" customFormat="1" ht="6.95" customHeight="1">
      <c r="A127" s="38"/>
      <c r="B127" s="60"/>
      <c r="C127" s="61"/>
      <c r="D127" s="61"/>
      <c r="E127" s="61"/>
      <c r="F127" s="61"/>
      <c r="G127" s="61"/>
      <c r="H127" s="61"/>
      <c r="I127" s="176"/>
      <c r="J127" s="61"/>
      <c r="K127" s="61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87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0"/>
      <c r="AT3" s="17" t="s">
        <v>83</v>
      </c>
    </row>
    <row r="4" spans="2:46" s="1" customFormat="1" ht="24.95" customHeight="1">
      <c r="B4" s="20"/>
      <c r="D4" s="143" t="s">
        <v>104</v>
      </c>
      <c r="I4" s="139"/>
      <c r="L4" s="20"/>
      <c r="M4" s="144" t="s">
        <v>10</v>
      </c>
      <c r="AT4" s="17" t="s">
        <v>35</v>
      </c>
    </row>
    <row r="5" spans="2:12" s="1" customFormat="1" ht="6.95" customHeight="1">
      <c r="B5" s="20"/>
      <c r="I5" s="139"/>
      <c r="L5" s="20"/>
    </row>
    <row r="6" spans="2:12" s="1" customFormat="1" ht="12" customHeight="1">
      <c r="B6" s="20"/>
      <c r="D6" s="145" t="s">
        <v>16</v>
      </c>
      <c r="I6" s="139"/>
      <c r="L6" s="20"/>
    </row>
    <row r="7" spans="2:12" s="1" customFormat="1" ht="16.5" customHeight="1">
      <c r="B7" s="20"/>
      <c r="E7" s="146" t="str">
        <f>'Rekapitulace stavby'!K6</f>
        <v>Orlice, slepé rameno, Malšova Lhota, revitalizace</v>
      </c>
      <c r="F7" s="145"/>
      <c r="G7" s="145"/>
      <c r="H7" s="145"/>
      <c r="I7" s="139"/>
      <c r="L7" s="20"/>
    </row>
    <row r="8" spans="2:12" s="1" customFormat="1" ht="12" customHeight="1">
      <c r="B8" s="20"/>
      <c r="D8" s="145" t="s">
        <v>105</v>
      </c>
      <c r="I8" s="139"/>
      <c r="L8" s="20"/>
    </row>
    <row r="9" spans="1:31" s="2" customFormat="1" ht="16.5" customHeight="1">
      <c r="A9" s="38"/>
      <c r="B9" s="44"/>
      <c r="C9" s="38"/>
      <c r="D9" s="38"/>
      <c r="E9" s="146" t="s">
        <v>106</v>
      </c>
      <c r="F9" s="38"/>
      <c r="G9" s="38"/>
      <c r="H9" s="38"/>
      <c r="I9" s="147"/>
      <c r="J9" s="38"/>
      <c r="K9" s="38"/>
      <c r="L9" s="14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5" t="s">
        <v>107</v>
      </c>
      <c r="E10" s="38"/>
      <c r="F10" s="38"/>
      <c r="G10" s="38"/>
      <c r="H10" s="38"/>
      <c r="I10" s="147"/>
      <c r="J10" s="38"/>
      <c r="K10" s="38"/>
      <c r="L10" s="14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9" t="s">
        <v>337</v>
      </c>
      <c r="F11" s="38"/>
      <c r="G11" s="38"/>
      <c r="H11" s="38"/>
      <c r="I11" s="147"/>
      <c r="J11" s="38"/>
      <c r="K11" s="38"/>
      <c r="L11" s="14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47"/>
      <c r="J12" s="38"/>
      <c r="K12" s="38"/>
      <c r="L12" s="14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5" t="s">
        <v>18</v>
      </c>
      <c r="E13" s="38"/>
      <c r="F13" s="134" t="s">
        <v>19</v>
      </c>
      <c r="G13" s="38"/>
      <c r="H13" s="38"/>
      <c r="I13" s="150" t="s">
        <v>20</v>
      </c>
      <c r="J13" s="134" t="s">
        <v>21</v>
      </c>
      <c r="K13" s="38"/>
      <c r="L13" s="14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5" t="s">
        <v>22</v>
      </c>
      <c r="E14" s="38"/>
      <c r="F14" s="134" t="s">
        <v>23</v>
      </c>
      <c r="G14" s="38"/>
      <c r="H14" s="38"/>
      <c r="I14" s="150" t="s">
        <v>24</v>
      </c>
      <c r="J14" s="151" t="str">
        <f>'Rekapitulace stavby'!AN8</f>
        <v>30.7.2019</v>
      </c>
      <c r="K14" s="38"/>
      <c r="L14" s="14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47"/>
      <c r="J15" s="38"/>
      <c r="K15" s="38"/>
      <c r="L15" s="14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5" t="s">
        <v>26</v>
      </c>
      <c r="E16" s="38"/>
      <c r="F16" s="38"/>
      <c r="G16" s="38"/>
      <c r="H16" s="38"/>
      <c r="I16" s="150" t="s">
        <v>27</v>
      </c>
      <c r="J16" s="134" t="s">
        <v>28</v>
      </c>
      <c r="K16" s="38"/>
      <c r="L16" s="14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4" t="s">
        <v>29</v>
      </c>
      <c r="F17" s="38"/>
      <c r="G17" s="38"/>
      <c r="H17" s="38"/>
      <c r="I17" s="150" t="s">
        <v>30</v>
      </c>
      <c r="J17" s="134" t="s">
        <v>28</v>
      </c>
      <c r="K17" s="38"/>
      <c r="L17" s="14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47"/>
      <c r="J18" s="38"/>
      <c r="K18" s="38"/>
      <c r="L18" s="14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5" t="s">
        <v>31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14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4"/>
      <c r="G20" s="134"/>
      <c r="H20" s="134"/>
      <c r="I20" s="150" t="s">
        <v>30</v>
      </c>
      <c r="J20" s="33" t="str">
        <f>'Rekapitulace stavby'!AN14</f>
        <v>Vyplň údaj</v>
      </c>
      <c r="K20" s="38"/>
      <c r="L20" s="14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47"/>
      <c r="J21" s="38"/>
      <c r="K21" s="38"/>
      <c r="L21" s="14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5" t="s">
        <v>33</v>
      </c>
      <c r="E22" s="38"/>
      <c r="F22" s="38"/>
      <c r="G22" s="38"/>
      <c r="H22" s="38"/>
      <c r="I22" s="150" t="s">
        <v>27</v>
      </c>
      <c r="J22" s="134" t="s">
        <v>28</v>
      </c>
      <c r="K22" s="38"/>
      <c r="L22" s="14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4" t="s">
        <v>34</v>
      </c>
      <c r="F23" s="38"/>
      <c r="G23" s="38"/>
      <c r="H23" s="38"/>
      <c r="I23" s="150" t="s">
        <v>30</v>
      </c>
      <c r="J23" s="134" t="s">
        <v>28</v>
      </c>
      <c r="K23" s="38"/>
      <c r="L23" s="14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47"/>
      <c r="J24" s="38"/>
      <c r="K24" s="38"/>
      <c r="L24" s="14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5" t="s">
        <v>36</v>
      </c>
      <c r="E25" s="38"/>
      <c r="F25" s="38"/>
      <c r="G25" s="38"/>
      <c r="H25" s="38"/>
      <c r="I25" s="150" t="s">
        <v>27</v>
      </c>
      <c r="J25" s="134" t="s">
        <v>28</v>
      </c>
      <c r="K25" s="38"/>
      <c r="L25" s="14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4" t="s">
        <v>37</v>
      </c>
      <c r="F26" s="38"/>
      <c r="G26" s="38"/>
      <c r="H26" s="38"/>
      <c r="I26" s="150" t="s">
        <v>30</v>
      </c>
      <c r="J26" s="134" t="s">
        <v>28</v>
      </c>
      <c r="K26" s="38"/>
      <c r="L26" s="14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47"/>
      <c r="J27" s="38"/>
      <c r="K27" s="38"/>
      <c r="L27" s="14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5" t="s">
        <v>38</v>
      </c>
      <c r="E28" s="38"/>
      <c r="F28" s="38"/>
      <c r="G28" s="38"/>
      <c r="H28" s="38"/>
      <c r="I28" s="147"/>
      <c r="J28" s="38"/>
      <c r="K28" s="38"/>
      <c r="L28" s="14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5.5" customHeight="1">
      <c r="A29" s="152"/>
      <c r="B29" s="153"/>
      <c r="C29" s="152"/>
      <c r="D29" s="152"/>
      <c r="E29" s="154" t="s">
        <v>109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47"/>
      <c r="J30" s="38"/>
      <c r="K30" s="38"/>
      <c r="L30" s="14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7"/>
      <c r="E31" s="157"/>
      <c r="F31" s="157"/>
      <c r="G31" s="157"/>
      <c r="H31" s="157"/>
      <c r="I31" s="158"/>
      <c r="J31" s="157"/>
      <c r="K31" s="157"/>
      <c r="L31" s="14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147"/>
      <c r="J32" s="160">
        <f>ROUND(J88,2)</f>
        <v>0</v>
      </c>
      <c r="K32" s="38"/>
      <c r="L32" s="14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7"/>
      <c r="E33" s="157"/>
      <c r="F33" s="157"/>
      <c r="G33" s="157"/>
      <c r="H33" s="157"/>
      <c r="I33" s="158"/>
      <c r="J33" s="157"/>
      <c r="K33" s="157"/>
      <c r="L33" s="14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2" t="s">
        <v>41</v>
      </c>
      <c r="J34" s="161" t="s">
        <v>43</v>
      </c>
      <c r="K34" s="38"/>
      <c r="L34" s="14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44</v>
      </c>
      <c r="E35" s="145" t="s">
        <v>45</v>
      </c>
      <c r="F35" s="164">
        <f>ROUND((SUM(BE88:BE126)),2)</f>
        <v>0</v>
      </c>
      <c r="G35" s="38"/>
      <c r="H35" s="38"/>
      <c r="I35" s="165">
        <v>0.21</v>
      </c>
      <c r="J35" s="164">
        <f>ROUND(((SUM(BE88:BE126))*I35),2)</f>
        <v>0</v>
      </c>
      <c r="K35" s="38"/>
      <c r="L35" s="1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5" t="s">
        <v>46</v>
      </c>
      <c r="F36" s="164">
        <f>ROUND((SUM(BF88:BF126)),2)</f>
        <v>0</v>
      </c>
      <c r="G36" s="38"/>
      <c r="H36" s="38"/>
      <c r="I36" s="165">
        <v>0.15</v>
      </c>
      <c r="J36" s="164">
        <f>ROUND(((SUM(BF88:BF126))*I36),2)</f>
        <v>0</v>
      </c>
      <c r="K36" s="38"/>
      <c r="L36" s="14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45" t="s">
        <v>44</v>
      </c>
      <c r="E37" s="145" t="s">
        <v>47</v>
      </c>
      <c r="F37" s="164">
        <f>ROUND((SUM(BG88:BG126)),2)</f>
        <v>0</v>
      </c>
      <c r="G37" s="38"/>
      <c r="H37" s="38"/>
      <c r="I37" s="165">
        <v>0.21</v>
      </c>
      <c r="J37" s="164">
        <f>0</f>
        <v>0</v>
      </c>
      <c r="K37" s="38"/>
      <c r="L37" s="1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45" t="s">
        <v>48</v>
      </c>
      <c r="F38" s="164">
        <f>ROUND((SUM(BH88:BH126)),2)</f>
        <v>0</v>
      </c>
      <c r="G38" s="38"/>
      <c r="H38" s="38"/>
      <c r="I38" s="165">
        <v>0.15</v>
      </c>
      <c r="J38" s="164">
        <f>0</f>
        <v>0</v>
      </c>
      <c r="K38" s="38"/>
      <c r="L38" s="14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5" t="s">
        <v>49</v>
      </c>
      <c r="F39" s="164">
        <f>ROUND((SUM(BI88:BI126)),2)</f>
        <v>0</v>
      </c>
      <c r="G39" s="38"/>
      <c r="H39" s="38"/>
      <c r="I39" s="165">
        <v>0</v>
      </c>
      <c r="J39" s="164">
        <f>0</f>
        <v>0</v>
      </c>
      <c r="K39" s="38"/>
      <c r="L39" s="14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7"/>
      <c r="J40" s="38"/>
      <c r="K40" s="38"/>
      <c r="L40" s="14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71"/>
      <c r="J41" s="172">
        <f>SUM(J32:J39)</f>
        <v>0</v>
      </c>
      <c r="K41" s="173"/>
      <c r="L41" s="14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110</v>
      </c>
      <c r="D47" s="40"/>
      <c r="E47" s="40"/>
      <c r="F47" s="40"/>
      <c r="G47" s="40"/>
      <c r="H47" s="40"/>
      <c r="I47" s="147"/>
      <c r="J47" s="40"/>
      <c r="K47" s="40"/>
      <c r="L47" s="1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147"/>
      <c r="J48" s="40"/>
      <c r="K48" s="40"/>
      <c r="L48" s="14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147"/>
      <c r="J49" s="40"/>
      <c r="K49" s="40"/>
      <c r="L49" s="1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80" t="str">
        <f>E7</f>
        <v>Orlice, slepé rameno, Malšova Lhota, revitalizace</v>
      </c>
      <c r="F50" s="32"/>
      <c r="G50" s="32"/>
      <c r="H50" s="32"/>
      <c r="I50" s="147"/>
      <c r="J50" s="40"/>
      <c r="K50" s="40"/>
      <c r="L50" s="14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139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80" t="s">
        <v>106</v>
      </c>
      <c r="F52" s="40"/>
      <c r="G52" s="40"/>
      <c r="H52" s="40"/>
      <c r="I52" s="147"/>
      <c r="J52" s="40"/>
      <c r="K52" s="40"/>
      <c r="L52" s="14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147"/>
      <c r="J53" s="40"/>
      <c r="K53" s="40"/>
      <c r="L53" s="14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70" t="str">
        <f>E11</f>
        <v>5.4. - Následná péče - 3. rok</v>
      </c>
      <c r="F54" s="40"/>
      <c r="G54" s="40"/>
      <c r="H54" s="40"/>
      <c r="I54" s="147"/>
      <c r="J54" s="40"/>
      <c r="K54" s="40"/>
      <c r="L54" s="14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147"/>
      <c r="J55" s="40"/>
      <c r="K55" s="40"/>
      <c r="L55" s="14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Malšova Lhota</v>
      </c>
      <c r="G56" s="40"/>
      <c r="H56" s="40"/>
      <c r="I56" s="150" t="s">
        <v>24</v>
      </c>
      <c r="J56" s="73" t="str">
        <f>IF(J14="","",J14)</f>
        <v>30.7.2019</v>
      </c>
      <c r="K56" s="40"/>
      <c r="L56" s="14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147"/>
      <c r="J57" s="40"/>
      <c r="K57" s="40"/>
      <c r="L57" s="14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43.05" customHeight="1">
      <c r="A58" s="38"/>
      <c r="B58" s="39"/>
      <c r="C58" s="32" t="s">
        <v>26</v>
      </c>
      <c r="D58" s="40"/>
      <c r="E58" s="40"/>
      <c r="F58" s="27" t="str">
        <f>E17</f>
        <v>Povodí Labe, státní podnik, OIČ, Hradec Králové</v>
      </c>
      <c r="G58" s="40"/>
      <c r="H58" s="40"/>
      <c r="I58" s="150" t="s">
        <v>33</v>
      </c>
      <c r="J58" s="36" t="str">
        <f>E23</f>
        <v>Povodí Labe, státní podnik, PVZ, Hradec Králové</v>
      </c>
      <c r="K58" s="40"/>
      <c r="L58" s="14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150" t="s">
        <v>36</v>
      </c>
      <c r="J59" s="36" t="str">
        <f>E26</f>
        <v>Ing. Eva Morkesová</v>
      </c>
      <c r="K59" s="40"/>
      <c r="L59" s="14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147"/>
      <c r="J60" s="40"/>
      <c r="K60" s="40"/>
      <c r="L60" s="14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81" t="s">
        <v>111</v>
      </c>
      <c r="D61" s="182"/>
      <c r="E61" s="182"/>
      <c r="F61" s="182"/>
      <c r="G61" s="182"/>
      <c r="H61" s="182"/>
      <c r="I61" s="183"/>
      <c r="J61" s="184" t="s">
        <v>112</v>
      </c>
      <c r="K61" s="182"/>
      <c r="L61" s="14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147"/>
      <c r="J62" s="40"/>
      <c r="K62" s="40"/>
      <c r="L62" s="14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85" t="s">
        <v>72</v>
      </c>
      <c r="D63" s="40"/>
      <c r="E63" s="40"/>
      <c r="F63" s="40"/>
      <c r="G63" s="40"/>
      <c r="H63" s="40"/>
      <c r="I63" s="147"/>
      <c r="J63" s="103">
        <f>J88</f>
        <v>0</v>
      </c>
      <c r="K63" s="40"/>
      <c r="L63" s="14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113</v>
      </c>
    </row>
    <row r="64" spans="1:31" s="9" customFormat="1" ht="24.95" customHeight="1">
      <c r="A64" s="9"/>
      <c r="B64" s="186"/>
      <c r="C64" s="187"/>
      <c r="D64" s="188" t="s">
        <v>114</v>
      </c>
      <c r="E64" s="189"/>
      <c r="F64" s="189"/>
      <c r="G64" s="189"/>
      <c r="H64" s="189"/>
      <c r="I64" s="190"/>
      <c r="J64" s="191">
        <f>J89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115</v>
      </c>
      <c r="E65" s="195"/>
      <c r="F65" s="195"/>
      <c r="G65" s="195"/>
      <c r="H65" s="195"/>
      <c r="I65" s="196"/>
      <c r="J65" s="197">
        <f>J90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116</v>
      </c>
      <c r="E66" s="195"/>
      <c r="F66" s="195"/>
      <c r="G66" s="195"/>
      <c r="H66" s="195"/>
      <c r="I66" s="196"/>
      <c r="J66" s="197">
        <f>J124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47"/>
      <c r="J67" s="40"/>
      <c r="K67" s="40"/>
      <c r="L67" s="14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60"/>
      <c r="C68" s="61"/>
      <c r="D68" s="61"/>
      <c r="E68" s="61"/>
      <c r="F68" s="61"/>
      <c r="G68" s="61"/>
      <c r="H68" s="61"/>
      <c r="I68" s="176"/>
      <c r="J68" s="61"/>
      <c r="K68" s="61"/>
      <c r="L68" s="14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2"/>
      <c r="C72" s="63"/>
      <c r="D72" s="63"/>
      <c r="E72" s="63"/>
      <c r="F72" s="63"/>
      <c r="G72" s="63"/>
      <c r="H72" s="63"/>
      <c r="I72" s="179"/>
      <c r="J72" s="63"/>
      <c r="K72" s="63"/>
      <c r="L72" s="14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147"/>
      <c r="J73" s="40"/>
      <c r="K73" s="40"/>
      <c r="L73" s="14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47"/>
      <c r="J74" s="40"/>
      <c r="K74" s="40"/>
      <c r="L74" s="14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47"/>
      <c r="J75" s="40"/>
      <c r="K75" s="40"/>
      <c r="L75" s="14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80" t="str">
        <f>E7</f>
        <v>Orlice, slepé rameno, Malšova Lhota, revitalizace</v>
      </c>
      <c r="F76" s="32"/>
      <c r="G76" s="32"/>
      <c r="H76" s="32"/>
      <c r="I76" s="147"/>
      <c r="J76" s="40"/>
      <c r="K76" s="40"/>
      <c r="L76" s="14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105</v>
      </c>
      <c r="D77" s="22"/>
      <c r="E77" s="22"/>
      <c r="F77" s="22"/>
      <c r="G77" s="22"/>
      <c r="H77" s="22"/>
      <c r="I77" s="139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80" t="s">
        <v>106</v>
      </c>
      <c r="F78" s="40"/>
      <c r="G78" s="40"/>
      <c r="H78" s="40"/>
      <c r="I78" s="147"/>
      <c r="J78" s="40"/>
      <c r="K78" s="40"/>
      <c r="L78" s="14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107</v>
      </c>
      <c r="D79" s="40"/>
      <c r="E79" s="40"/>
      <c r="F79" s="40"/>
      <c r="G79" s="40"/>
      <c r="H79" s="40"/>
      <c r="I79" s="147"/>
      <c r="J79" s="40"/>
      <c r="K79" s="40"/>
      <c r="L79" s="14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70" t="str">
        <f>E11</f>
        <v>5.4. - Následná péče - 3. rok</v>
      </c>
      <c r="F80" s="40"/>
      <c r="G80" s="40"/>
      <c r="H80" s="40"/>
      <c r="I80" s="147"/>
      <c r="J80" s="40"/>
      <c r="K80" s="40"/>
      <c r="L80" s="14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47"/>
      <c r="J81" s="40"/>
      <c r="K81" s="40"/>
      <c r="L81" s="14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F14</f>
        <v>Malšova Lhota</v>
      </c>
      <c r="G82" s="40"/>
      <c r="H82" s="40"/>
      <c r="I82" s="150" t="s">
        <v>24</v>
      </c>
      <c r="J82" s="73" t="str">
        <f>IF(J14="","",J14)</f>
        <v>30.7.2019</v>
      </c>
      <c r="K82" s="40"/>
      <c r="L82" s="14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7"/>
      <c r="J83" s="40"/>
      <c r="K83" s="40"/>
      <c r="L83" s="14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43.05" customHeight="1">
      <c r="A84" s="38"/>
      <c r="B84" s="39"/>
      <c r="C84" s="32" t="s">
        <v>26</v>
      </c>
      <c r="D84" s="40"/>
      <c r="E84" s="40"/>
      <c r="F84" s="27" t="str">
        <f>E17</f>
        <v>Povodí Labe, státní podnik, OIČ, Hradec Králové</v>
      </c>
      <c r="G84" s="40"/>
      <c r="H84" s="40"/>
      <c r="I84" s="150" t="s">
        <v>33</v>
      </c>
      <c r="J84" s="36" t="str">
        <f>E23</f>
        <v>Povodí Labe, státní podnik, PVZ, Hradec Králové</v>
      </c>
      <c r="K84" s="40"/>
      <c r="L84" s="14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IF(E20="","",E20)</f>
        <v>Vyplň údaj</v>
      </c>
      <c r="G85" s="40"/>
      <c r="H85" s="40"/>
      <c r="I85" s="150" t="s">
        <v>36</v>
      </c>
      <c r="J85" s="36" t="str">
        <f>E26</f>
        <v>Ing. Eva Morkesová</v>
      </c>
      <c r="K85" s="40"/>
      <c r="L85" s="14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47"/>
      <c r="J86" s="40"/>
      <c r="K86" s="40"/>
      <c r="L86" s="14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99"/>
      <c r="B87" s="200"/>
      <c r="C87" s="201" t="s">
        <v>118</v>
      </c>
      <c r="D87" s="202" t="s">
        <v>59</v>
      </c>
      <c r="E87" s="202" t="s">
        <v>55</v>
      </c>
      <c r="F87" s="202" t="s">
        <v>56</v>
      </c>
      <c r="G87" s="202" t="s">
        <v>119</v>
      </c>
      <c r="H87" s="202" t="s">
        <v>120</v>
      </c>
      <c r="I87" s="203" t="s">
        <v>121</v>
      </c>
      <c r="J87" s="202" t="s">
        <v>112</v>
      </c>
      <c r="K87" s="204" t="s">
        <v>122</v>
      </c>
      <c r="L87" s="205"/>
      <c r="M87" s="93" t="s">
        <v>28</v>
      </c>
      <c r="N87" s="94" t="s">
        <v>44</v>
      </c>
      <c r="O87" s="94" t="s">
        <v>123</v>
      </c>
      <c r="P87" s="94" t="s">
        <v>124</v>
      </c>
      <c r="Q87" s="94" t="s">
        <v>125</v>
      </c>
      <c r="R87" s="94" t="s">
        <v>126</v>
      </c>
      <c r="S87" s="94" t="s">
        <v>127</v>
      </c>
      <c r="T87" s="95" t="s">
        <v>128</v>
      </c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</row>
    <row r="88" spans="1:63" s="2" customFormat="1" ht="22.8" customHeight="1">
      <c r="A88" s="38"/>
      <c r="B88" s="39"/>
      <c r="C88" s="100" t="s">
        <v>129</v>
      </c>
      <c r="D88" s="40"/>
      <c r="E88" s="40"/>
      <c r="F88" s="40"/>
      <c r="G88" s="40"/>
      <c r="H88" s="40"/>
      <c r="I88" s="147"/>
      <c r="J88" s="206">
        <f>BK88</f>
        <v>0</v>
      </c>
      <c r="K88" s="40"/>
      <c r="L88" s="44"/>
      <c r="M88" s="96"/>
      <c r="N88" s="207"/>
      <c r="O88" s="97"/>
      <c r="P88" s="208">
        <f>P89</f>
        <v>0</v>
      </c>
      <c r="Q88" s="97"/>
      <c r="R88" s="208">
        <f>R89</f>
        <v>0.11569</v>
      </c>
      <c r="S88" s="97"/>
      <c r="T88" s="209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113</v>
      </c>
      <c r="BK88" s="210">
        <f>BK89</f>
        <v>0</v>
      </c>
    </row>
    <row r="89" spans="1:63" s="12" customFormat="1" ht="25.9" customHeight="1">
      <c r="A89" s="12"/>
      <c r="B89" s="211"/>
      <c r="C89" s="212"/>
      <c r="D89" s="213" t="s">
        <v>73</v>
      </c>
      <c r="E89" s="214" t="s">
        <v>130</v>
      </c>
      <c r="F89" s="214" t="s">
        <v>131</v>
      </c>
      <c r="G89" s="212"/>
      <c r="H89" s="212"/>
      <c r="I89" s="215"/>
      <c r="J89" s="216">
        <f>BK89</f>
        <v>0</v>
      </c>
      <c r="K89" s="212"/>
      <c r="L89" s="217"/>
      <c r="M89" s="218"/>
      <c r="N89" s="219"/>
      <c r="O89" s="219"/>
      <c r="P89" s="220">
        <f>P90+P124</f>
        <v>0</v>
      </c>
      <c r="Q89" s="219"/>
      <c r="R89" s="220">
        <f>R90+R124</f>
        <v>0.11569</v>
      </c>
      <c r="S89" s="219"/>
      <c r="T89" s="221">
        <f>T90+T124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2" t="s">
        <v>81</v>
      </c>
      <c r="AT89" s="223" t="s">
        <v>73</v>
      </c>
      <c r="AU89" s="223" t="s">
        <v>74</v>
      </c>
      <c r="AY89" s="222" t="s">
        <v>132</v>
      </c>
      <c r="BK89" s="224">
        <f>BK90+BK124</f>
        <v>0</v>
      </c>
    </row>
    <row r="90" spans="1:63" s="12" customFormat="1" ht="22.8" customHeight="1">
      <c r="A90" s="12"/>
      <c r="B90" s="211"/>
      <c r="C90" s="212"/>
      <c r="D90" s="213" t="s">
        <v>73</v>
      </c>
      <c r="E90" s="225" t="s">
        <v>81</v>
      </c>
      <c r="F90" s="225" t="s">
        <v>133</v>
      </c>
      <c r="G90" s="212"/>
      <c r="H90" s="212"/>
      <c r="I90" s="215"/>
      <c r="J90" s="226">
        <f>BK90</f>
        <v>0</v>
      </c>
      <c r="K90" s="212"/>
      <c r="L90" s="217"/>
      <c r="M90" s="218"/>
      <c r="N90" s="219"/>
      <c r="O90" s="219"/>
      <c r="P90" s="220">
        <f>SUM(P91:P123)</f>
        <v>0</v>
      </c>
      <c r="Q90" s="219"/>
      <c r="R90" s="220">
        <f>SUM(R91:R123)</f>
        <v>0.11569</v>
      </c>
      <c r="S90" s="219"/>
      <c r="T90" s="221">
        <f>SUM(T91:T123)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2" t="s">
        <v>81</v>
      </c>
      <c r="AT90" s="223" t="s">
        <v>73</v>
      </c>
      <c r="AU90" s="223" t="s">
        <v>81</v>
      </c>
      <c r="AY90" s="222" t="s">
        <v>132</v>
      </c>
      <c r="BK90" s="224">
        <f>SUM(BK91:BK123)</f>
        <v>0</v>
      </c>
    </row>
    <row r="91" spans="1:65" s="2" customFormat="1" ht="16.5" customHeight="1">
      <c r="A91" s="38"/>
      <c r="B91" s="39"/>
      <c r="C91" s="227" t="s">
        <v>81</v>
      </c>
      <c r="D91" s="227" t="s">
        <v>134</v>
      </c>
      <c r="E91" s="228" t="s">
        <v>338</v>
      </c>
      <c r="F91" s="229" t="s">
        <v>339</v>
      </c>
      <c r="G91" s="230" t="s">
        <v>148</v>
      </c>
      <c r="H91" s="231">
        <v>23</v>
      </c>
      <c r="I91" s="232"/>
      <c r="J91" s="233">
        <f>ROUND(I91*H91,2)</f>
        <v>0</v>
      </c>
      <c r="K91" s="229" t="s">
        <v>138</v>
      </c>
      <c r="L91" s="44"/>
      <c r="M91" s="234" t="s">
        <v>28</v>
      </c>
      <c r="N91" s="235" t="s">
        <v>47</v>
      </c>
      <c r="O91" s="85"/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38" t="s">
        <v>139</v>
      </c>
      <c r="AT91" s="238" t="s">
        <v>134</v>
      </c>
      <c r="AU91" s="238" t="s">
        <v>83</v>
      </c>
      <c r="AY91" s="17" t="s">
        <v>132</v>
      </c>
      <c r="BE91" s="239">
        <f>IF(N91="základní",J91,0)</f>
        <v>0</v>
      </c>
      <c r="BF91" s="239">
        <f>IF(N91="snížená",J91,0)</f>
        <v>0</v>
      </c>
      <c r="BG91" s="239">
        <f>IF(N91="zákl. přenesená",J91,0)</f>
        <v>0</v>
      </c>
      <c r="BH91" s="239">
        <f>IF(N91="sníž. přenesená",J91,0)</f>
        <v>0</v>
      </c>
      <c r="BI91" s="239">
        <f>IF(N91="nulová",J91,0)</f>
        <v>0</v>
      </c>
      <c r="BJ91" s="17" t="s">
        <v>139</v>
      </c>
      <c r="BK91" s="239">
        <f>ROUND(I91*H91,2)</f>
        <v>0</v>
      </c>
      <c r="BL91" s="17" t="s">
        <v>139</v>
      </c>
      <c r="BM91" s="238" t="s">
        <v>340</v>
      </c>
    </row>
    <row r="92" spans="1:47" s="2" customFormat="1" ht="12">
      <c r="A92" s="38"/>
      <c r="B92" s="39"/>
      <c r="C92" s="40"/>
      <c r="D92" s="240" t="s">
        <v>141</v>
      </c>
      <c r="E92" s="40"/>
      <c r="F92" s="241" t="s">
        <v>341</v>
      </c>
      <c r="G92" s="40"/>
      <c r="H92" s="40"/>
      <c r="I92" s="147"/>
      <c r="J92" s="40"/>
      <c r="K92" s="40"/>
      <c r="L92" s="44"/>
      <c r="M92" s="242"/>
      <c r="N92" s="243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141</v>
      </c>
      <c r="AU92" s="17" t="s">
        <v>83</v>
      </c>
    </row>
    <row r="93" spans="1:51" s="13" customFormat="1" ht="12">
      <c r="A93" s="13"/>
      <c r="B93" s="244"/>
      <c r="C93" s="245"/>
      <c r="D93" s="240" t="s">
        <v>143</v>
      </c>
      <c r="E93" s="246" t="s">
        <v>28</v>
      </c>
      <c r="F93" s="247" t="s">
        <v>342</v>
      </c>
      <c r="G93" s="245"/>
      <c r="H93" s="246" t="s">
        <v>28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3" t="s">
        <v>143</v>
      </c>
      <c r="AU93" s="253" t="s">
        <v>83</v>
      </c>
      <c r="AV93" s="13" t="s">
        <v>81</v>
      </c>
      <c r="AW93" s="13" t="s">
        <v>35</v>
      </c>
      <c r="AX93" s="13" t="s">
        <v>74</v>
      </c>
      <c r="AY93" s="253" t="s">
        <v>132</v>
      </c>
    </row>
    <row r="94" spans="1:51" s="14" customFormat="1" ht="12">
      <c r="A94" s="14"/>
      <c r="B94" s="254"/>
      <c r="C94" s="255"/>
      <c r="D94" s="240" t="s">
        <v>143</v>
      </c>
      <c r="E94" s="256" t="s">
        <v>28</v>
      </c>
      <c r="F94" s="257" t="s">
        <v>181</v>
      </c>
      <c r="G94" s="255"/>
      <c r="H94" s="258">
        <v>23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4" t="s">
        <v>143</v>
      </c>
      <c r="AU94" s="264" t="s">
        <v>83</v>
      </c>
      <c r="AV94" s="14" t="s">
        <v>83</v>
      </c>
      <c r="AW94" s="14" t="s">
        <v>35</v>
      </c>
      <c r="AX94" s="14" t="s">
        <v>81</v>
      </c>
      <c r="AY94" s="264" t="s">
        <v>132</v>
      </c>
    </row>
    <row r="95" spans="1:65" s="2" customFormat="1" ht="16.5" customHeight="1">
      <c r="A95" s="38"/>
      <c r="B95" s="39"/>
      <c r="C95" s="227" t="s">
        <v>83</v>
      </c>
      <c r="D95" s="227" t="s">
        <v>134</v>
      </c>
      <c r="E95" s="228" t="s">
        <v>293</v>
      </c>
      <c r="F95" s="229" t="s">
        <v>294</v>
      </c>
      <c r="G95" s="230" t="s">
        <v>148</v>
      </c>
      <c r="H95" s="231">
        <v>23</v>
      </c>
      <c r="I95" s="232"/>
      <c r="J95" s="233">
        <f>ROUND(I95*H95,2)</f>
        <v>0</v>
      </c>
      <c r="K95" s="229" t="s">
        <v>28</v>
      </c>
      <c r="L95" s="44"/>
      <c r="M95" s="234" t="s">
        <v>28</v>
      </c>
      <c r="N95" s="235" t="s">
        <v>47</v>
      </c>
      <c r="O95" s="85"/>
      <c r="P95" s="236">
        <f>O95*H95</f>
        <v>0</v>
      </c>
      <c r="Q95" s="236">
        <v>3E-05</v>
      </c>
      <c r="R95" s="236">
        <f>Q95*H95</f>
        <v>0.00069</v>
      </c>
      <c r="S95" s="236">
        <v>0</v>
      </c>
      <c r="T95" s="23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38" t="s">
        <v>139</v>
      </c>
      <c r="AT95" s="238" t="s">
        <v>134</v>
      </c>
      <c r="AU95" s="238" t="s">
        <v>83</v>
      </c>
      <c r="AY95" s="17" t="s">
        <v>132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7" t="s">
        <v>139</v>
      </c>
      <c r="BK95" s="239">
        <f>ROUND(I95*H95,2)</f>
        <v>0</v>
      </c>
      <c r="BL95" s="17" t="s">
        <v>139</v>
      </c>
      <c r="BM95" s="238" t="s">
        <v>343</v>
      </c>
    </row>
    <row r="96" spans="1:47" s="2" customFormat="1" ht="12">
      <c r="A96" s="38"/>
      <c r="B96" s="39"/>
      <c r="C96" s="40"/>
      <c r="D96" s="240" t="s">
        <v>141</v>
      </c>
      <c r="E96" s="40"/>
      <c r="F96" s="241" t="s">
        <v>294</v>
      </c>
      <c r="G96" s="40"/>
      <c r="H96" s="40"/>
      <c r="I96" s="147"/>
      <c r="J96" s="40"/>
      <c r="K96" s="40"/>
      <c r="L96" s="44"/>
      <c r="M96" s="242"/>
      <c r="N96" s="243"/>
      <c r="O96" s="85"/>
      <c r="P96" s="85"/>
      <c r="Q96" s="85"/>
      <c r="R96" s="85"/>
      <c r="S96" s="85"/>
      <c r="T96" s="8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83</v>
      </c>
    </row>
    <row r="97" spans="1:51" s="13" customFormat="1" ht="12">
      <c r="A97" s="13"/>
      <c r="B97" s="244"/>
      <c r="C97" s="245"/>
      <c r="D97" s="240" t="s">
        <v>143</v>
      </c>
      <c r="E97" s="246" t="s">
        <v>28</v>
      </c>
      <c r="F97" s="247" t="s">
        <v>324</v>
      </c>
      <c r="G97" s="245"/>
      <c r="H97" s="246" t="s">
        <v>28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3" t="s">
        <v>143</v>
      </c>
      <c r="AU97" s="253" t="s">
        <v>83</v>
      </c>
      <c r="AV97" s="13" t="s">
        <v>81</v>
      </c>
      <c r="AW97" s="13" t="s">
        <v>35</v>
      </c>
      <c r="AX97" s="13" t="s">
        <v>74</v>
      </c>
      <c r="AY97" s="253" t="s">
        <v>132</v>
      </c>
    </row>
    <row r="98" spans="1:51" s="14" customFormat="1" ht="12">
      <c r="A98" s="14"/>
      <c r="B98" s="254"/>
      <c r="C98" s="255"/>
      <c r="D98" s="240" t="s">
        <v>143</v>
      </c>
      <c r="E98" s="256" t="s">
        <v>28</v>
      </c>
      <c r="F98" s="257" t="s">
        <v>181</v>
      </c>
      <c r="G98" s="255"/>
      <c r="H98" s="258">
        <v>23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4" t="s">
        <v>143</v>
      </c>
      <c r="AU98" s="264" t="s">
        <v>83</v>
      </c>
      <c r="AV98" s="14" t="s">
        <v>83</v>
      </c>
      <c r="AW98" s="14" t="s">
        <v>35</v>
      </c>
      <c r="AX98" s="14" t="s">
        <v>81</v>
      </c>
      <c r="AY98" s="264" t="s">
        <v>132</v>
      </c>
    </row>
    <row r="99" spans="1:65" s="2" customFormat="1" ht="16.5" customHeight="1">
      <c r="A99" s="38"/>
      <c r="B99" s="39"/>
      <c r="C99" s="227" t="s">
        <v>153</v>
      </c>
      <c r="D99" s="227" t="s">
        <v>134</v>
      </c>
      <c r="E99" s="228" t="s">
        <v>229</v>
      </c>
      <c r="F99" s="229" t="s">
        <v>230</v>
      </c>
      <c r="G99" s="230" t="s">
        <v>231</v>
      </c>
      <c r="H99" s="231">
        <v>0.23</v>
      </c>
      <c r="I99" s="232"/>
      <c r="J99" s="233">
        <f>ROUND(I99*H99,2)</f>
        <v>0</v>
      </c>
      <c r="K99" s="229" t="s">
        <v>138</v>
      </c>
      <c r="L99" s="44"/>
      <c r="M99" s="234" t="s">
        <v>28</v>
      </c>
      <c r="N99" s="235" t="s">
        <v>47</v>
      </c>
      <c r="O99" s="8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8" t="s">
        <v>139</v>
      </c>
      <c r="AT99" s="238" t="s">
        <v>134</v>
      </c>
      <c r="AU99" s="238" t="s">
        <v>83</v>
      </c>
      <c r="AY99" s="17" t="s">
        <v>132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7" t="s">
        <v>139</v>
      </c>
      <c r="BK99" s="239">
        <f>ROUND(I99*H99,2)</f>
        <v>0</v>
      </c>
      <c r="BL99" s="17" t="s">
        <v>139</v>
      </c>
      <c r="BM99" s="238" t="s">
        <v>344</v>
      </c>
    </row>
    <row r="100" spans="1:47" s="2" customFormat="1" ht="12">
      <c r="A100" s="38"/>
      <c r="B100" s="39"/>
      <c r="C100" s="40"/>
      <c r="D100" s="240" t="s">
        <v>141</v>
      </c>
      <c r="E100" s="40"/>
      <c r="F100" s="241" t="s">
        <v>233</v>
      </c>
      <c r="G100" s="40"/>
      <c r="H100" s="40"/>
      <c r="I100" s="147"/>
      <c r="J100" s="40"/>
      <c r="K100" s="40"/>
      <c r="L100" s="44"/>
      <c r="M100" s="242"/>
      <c r="N100" s="243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141</v>
      </c>
      <c r="AU100" s="17" t="s">
        <v>83</v>
      </c>
    </row>
    <row r="101" spans="1:51" s="13" customFormat="1" ht="12">
      <c r="A101" s="13"/>
      <c r="B101" s="244"/>
      <c r="C101" s="245"/>
      <c r="D101" s="240" t="s">
        <v>143</v>
      </c>
      <c r="E101" s="246" t="s">
        <v>28</v>
      </c>
      <c r="F101" s="247" t="s">
        <v>165</v>
      </c>
      <c r="G101" s="245"/>
      <c r="H101" s="246" t="s">
        <v>28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3" t="s">
        <v>143</v>
      </c>
      <c r="AU101" s="253" t="s">
        <v>83</v>
      </c>
      <c r="AV101" s="13" t="s">
        <v>81</v>
      </c>
      <c r="AW101" s="13" t="s">
        <v>35</v>
      </c>
      <c r="AX101" s="13" t="s">
        <v>74</v>
      </c>
      <c r="AY101" s="253" t="s">
        <v>132</v>
      </c>
    </row>
    <row r="102" spans="1:51" s="14" customFormat="1" ht="12">
      <c r="A102" s="14"/>
      <c r="B102" s="254"/>
      <c r="C102" s="255"/>
      <c r="D102" s="240" t="s">
        <v>143</v>
      </c>
      <c r="E102" s="256" t="s">
        <v>28</v>
      </c>
      <c r="F102" s="257" t="s">
        <v>234</v>
      </c>
      <c r="G102" s="255"/>
      <c r="H102" s="258">
        <v>0.23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143</v>
      </c>
      <c r="AU102" s="264" t="s">
        <v>83</v>
      </c>
      <c r="AV102" s="14" t="s">
        <v>83</v>
      </c>
      <c r="AW102" s="14" t="s">
        <v>35</v>
      </c>
      <c r="AX102" s="14" t="s">
        <v>81</v>
      </c>
      <c r="AY102" s="264" t="s">
        <v>132</v>
      </c>
    </row>
    <row r="103" spans="1:65" s="2" customFormat="1" ht="16.5" customHeight="1">
      <c r="A103" s="38"/>
      <c r="B103" s="39"/>
      <c r="C103" s="227" t="s">
        <v>139</v>
      </c>
      <c r="D103" s="227" t="s">
        <v>134</v>
      </c>
      <c r="E103" s="228" t="s">
        <v>236</v>
      </c>
      <c r="F103" s="229" t="s">
        <v>237</v>
      </c>
      <c r="G103" s="230" t="s">
        <v>148</v>
      </c>
      <c r="H103" s="231">
        <v>23</v>
      </c>
      <c r="I103" s="232"/>
      <c r="J103" s="233">
        <f>ROUND(I103*H103,2)</f>
        <v>0</v>
      </c>
      <c r="K103" s="229" t="s">
        <v>138</v>
      </c>
      <c r="L103" s="44"/>
      <c r="M103" s="234" t="s">
        <v>28</v>
      </c>
      <c r="N103" s="235" t="s">
        <v>47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38" t="s">
        <v>139</v>
      </c>
      <c r="AT103" s="238" t="s">
        <v>134</v>
      </c>
      <c r="AU103" s="238" t="s">
        <v>83</v>
      </c>
      <c r="AY103" s="17" t="s">
        <v>132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7" t="s">
        <v>139</v>
      </c>
      <c r="BK103" s="239">
        <f>ROUND(I103*H103,2)</f>
        <v>0</v>
      </c>
      <c r="BL103" s="17" t="s">
        <v>139</v>
      </c>
      <c r="BM103" s="238" t="s">
        <v>345</v>
      </c>
    </row>
    <row r="104" spans="1:47" s="2" customFormat="1" ht="12">
      <c r="A104" s="38"/>
      <c r="B104" s="39"/>
      <c r="C104" s="40"/>
      <c r="D104" s="240" t="s">
        <v>141</v>
      </c>
      <c r="E104" s="40"/>
      <c r="F104" s="241" t="s">
        <v>239</v>
      </c>
      <c r="G104" s="40"/>
      <c r="H104" s="40"/>
      <c r="I104" s="147"/>
      <c r="J104" s="40"/>
      <c r="K104" s="40"/>
      <c r="L104" s="44"/>
      <c r="M104" s="242"/>
      <c r="N104" s="243"/>
      <c r="O104" s="85"/>
      <c r="P104" s="85"/>
      <c r="Q104" s="85"/>
      <c r="R104" s="85"/>
      <c r="S104" s="85"/>
      <c r="T104" s="8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141</v>
      </c>
      <c r="AU104" s="17" t="s">
        <v>83</v>
      </c>
    </row>
    <row r="105" spans="1:51" s="13" customFormat="1" ht="12">
      <c r="A105" s="13"/>
      <c r="B105" s="244"/>
      <c r="C105" s="245"/>
      <c r="D105" s="240" t="s">
        <v>143</v>
      </c>
      <c r="E105" s="246" t="s">
        <v>28</v>
      </c>
      <c r="F105" s="247" t="s">
        <v>300</v>
      </c>
      <c r="G105" s="245"/>
      <c r="H105" s="246" t="s">
        <v>28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3" t="s">
        <v>143</v>
      </c>
      <c r="AU105" s="253" t="s">
        <v>83</v>
      </c>
      <c r="AV105" s="13" t="s">
        <v>81</v>
      </c>
      <c r="AW105" s="13" t="s">
        <v>35</v>
      </c>
      <c r="AX105" s="13" t="s">
        <v>74</v>
      </c>
      <c r="AY105" s="253" t="s">
        <v>132</v>
      </c>
    </row>
    <row r="106" spans="1:51" s="14" customFormat="1" ht="12">
      <c r="A106" s="14"/>
      <c r="B106" s="254"/>
      <c r="C106" s="255"/>
      <c r="D106" s="240" t="s">
        <v>143</v>
      </c>
      <c r="E106" s="256" t="s">
        <v>28</v>
      </c>
      <c r="F106" s="257" t="s">
        <v>181</v>
      </c>
      <c r="G106" s="255"/>
      <c r="H106" s="258">
        <v>23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4" t="s">
        <v>143</v>
      </c>
      <c r="AU106" s="264" t="s">
        <v>83</v>
      </c>
      <c r="AV106" s="14" t="s">
        <v>83</v>
      </c>
      <c r="AW106" s="14" t="s">
        <v>35</v>
      </c>
      <c r="AX106" s="14" t="s">
        <v>81</v>
      </c>
      <c r="AY106" s="264" t="s">
        <v>132</v>
      </c>
    </row>
    <row r="107" spans="1:65" s="2" customFormat="1" ht="16.5" customHeight="1">
      <c r="A107" s="38"/>
      <c r="B107" s="39"/>
      <c r="C107" s="265" t="s">
        <v>166</v>
      </c>
      <c r="D107" s="265" t="s">
        <v>154</v>
      </c>
      <c r="E107" s="266" t="s">
        <v>242</v>
      </c>
      <c r="F107" s="267" t="s">
        <v>243</v>
      </c>
      <c r="G107" s="268" t="s">
        <v>148</v>
      </c>
      <c r="H107" s="269">
        <v>115</v>
      </c>
      <c r="I107" s="270"/>
      <c r="J107" s="271">
        <f>ROUND(I107*H107,2)</f>
        <v>0</v>
      </c>
      <c r="K107" s="267" t="s">
        <v>28</v>
      </c>
      <c r="L107" s="272"/>
      <c r="M107" s="273" t="s">
        <v>28</v>
      </c>
      <c r="N107" s="274" t="s">
        <v>47</v>
      </c>
      <c r="O107" s="85"/>
      <c r="P107" s="236">
        <f>O107*H107</f>
        <v>0</v>
      </c>
      <c r="Q107" s="236">
        <v>0.001</v>
      </c>
      <c r="R107" s="236">
        <f>Q107*H107</f>
        <v>0.115</v>
      </c>
      <c r="S107" s="236">
        <v>0</v>
      </c>
      <c r="T107" s="23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38" t="s">
        <v>158</v>
      </c>
      <c r="AT107" s="238" t="s">
        <v>154</v>
      </c>
      <c r="AU107" s="238" t="s">
        <v>83</v>
      </c>
      <c r="AY107" s="17" t="s">
        <v>132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7" t="s">
        <v>139</v>
      </c>
      <c r="BK107" s="239">
        <f>ROUND(I107*H107,2)</f>
        <v>0</v>
      </c>
      <c r="BL107" s="17" t="s">
        <v>139</v>
      </c>
      <c r="BM107" s="238" t="s">
        <v>346</v>
      </c>
    </row>
    <row r="108" spans="1:47" s="2" customFormat="1" ht="12">
      <c r="A108" s="38"/>
      <c r="B108" s="39"/>
      <c r="C108" s="40"/>
      <c r="D108" s="240" t="s">
        <v>141</v>
      </c>
      <c r="E108" s="40"/>
      <c r="F108" s="241" t="s">
        <v>243</v>
      </c>
      <c r="G108" s="40"/>
      <c r="H108" s="40"/>
      <c r="I108" s="147"/>
      <c r="J108" s="40"/>
      <c r="K108" s="40"/>
      <c r="L108" s="44"/>
      <c r="M108" s="242"/>
      <c r="N108" s="243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141</v>
      </c>
      <c r="AU108" s="17" t="s">
        <v>83</v>
      </c>
    </row>
    <row r="109" spans="1:51" s="13" customFormat="1" ht="12">
      <c r="A109" s="13"/>
      <c r="B109" s="244"/>
      <c r="C109" s="245"/>
      <c r="D109" s="240" t="s">
        <v>143</v>
      </c>
      <c r="E109" s="246" t="s">
        <v>28</v>
      </c>
      <c r="F109" s="247" t="s">
        <v>245</v>
      </c>
      <c r="G109" s="245"/>
      <c r="H109" s="246" t="s">
        <v>28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3" t="s">
        <v>143</v>
      </c>
      <c r="AU109" s="253" t="s">
        <v>83</v>
      </c>
      <c r="AV109" s="13" t="s">
        <v>81</v>
      </c>
      <c r="AW109" s="13" t="s">
        <v>35</v>
      </c>
      <c r="AX109" s="13" t="s">
        <v>74</v>
      </c>
      <c r="AY109" s="253" t="s">
        <v>132</v>
      </c>
    </row>
    <row r="110" spans="1:51" s="13" customFormat="1" ht="12">
      <c r="A110" s="13"/>
      <c r="B110" s="244"/>
      <c r="C110" s="245"/>
      <c r="D110" s="240" t="s">
        <v>143</v>
      </c>
      <c r="E110" s="246" t="s">
        <v>28</v>
      </c>
      <c r="F110" s="247" t="s">
        <v>302</v>
      </c>
      <c r="G110" s="245"/>
      <c r="H110" s="246" t="s">
        <v>28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3" t="s">
        <v>143</v>
      </c>
      <c r="AU110" s="253" t="s">
        <v>83</v>
      </c>
      <c r="AV110" s="13" t="s">
        <v>81</v>
      </c>
      <c r="AW110" s="13" t="s">
        <v>35</v>
      </c>
      <c r="AX110" s="13" t="s">
        <v>74</v>
      </c>
      <c r="AY110" s="253" t="s">
        <v>132</v>
      </c>
    </row>
    <row r="111" spans="1:51" s="14" customFormat="1" ht="12">
      <c r="A111" s="14"/>
      <c r="B111" s="254"/>
      <c r="C111" s="255"/>
      <c r="D111" s="240" t="s">
        <v>143</v>
      </c>
      <c r="E111" s="256" t="s">
        <v>28</v>
      </c>
      <c r="F111" s="257" t="s">
        <v>303</v>
      </c>
      <c r="G111" s="255"/>
      <c r="H111" s="258">
        <v>115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4" t="s">
        <v>143</v>
      </c>
      <c r="AU111" s="264" t="s">
        <v>83</v>
      </c>
      <c r="AV111" s="14" t="s">
        <v>83</v>
      </c>
      <c r="AW111" s="14" t="s">
        <v>35</v>
      </c>
      <c r="AX111" s="14" t="s">
        <v>81</v>
      </c>
      <c r="AY111" s="264" t="s">
        <v>132</v>
      </c>
    </row>
    <row r="112" spans="1:65" s="2" customFormat="1" ht="16.5" customHeight="1">
      <c r="A112" s="38"/>
      <c r="B112" s="39"/>
      <c r="C112" s="227" t="s">
        <v>171</v>
      </c>
      <c r="D112" s="227" t="s">
        <v>134</v>
      </c>
      <c r="E112" s="228" t="s">
        <v>304</v>
      </c>
      <c r="F112" s="229" t="s">
        <v>305</v>
      </c>
      <c r="G112" s="230" t="s">
        <v>148</v>
      </c>
      <c r="H112" s="231">
        <v>23</v>
      </c>
      <c r="I112" s="232"/>
      <c r="J112" s="233">
        <f>ROUND(I112*H112,2)</f>
        <v>0</v>
      </c>
      <c r="K112" s="229" t="s">
        <v>138</v>
      </c>
      <c r="L112" s="44"/>
      <c r="M112" s="234" t="s">
        <v>28</v>
      </c>
      <c r="N112" s="235" t="s">
        <v>47</v>
      </c>
      <c r="O112" s="85"/>
      <c r="P112" s="236">
        <f>O112*H112</f>
        <v>0</v>
      </c>
      <c r="Q112" s="236">
        <v>0</v>
      </c>
      <c r="R112" s="236">
        <f>Q112*H112</f>
        <v>0</v>
      </c>
      <c r="S112" s="236">
        <v>0</v>
      </c>
      <c r="T112" s="23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8" t="s">
        <v>139</v>
      </c>
      <c r="AT112" s="238" t="s">
        <v>134</v>
      </c>
      <c r="AU112" s="238" t="s">
        <v>83</v>
      </c>
      <c r="AY112" s="17" t="s">
        <v>132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7" t="s">
        <v>139</v>
      </c>
      <c r="BK112" s="239">
        <f>ROUND(I112*H112,2)</f>
        <v>0</v>
      </c>
      <c r="BL112" s="17" t="s">
        <v>139</v>
      </c>
      <c r="BM112" s="238" t="s">
        <v>347</v>
      </c>
    </row>
    <row r="113" spans="1:47" s="2" customFormat="1" ht="12">
      <c r="A113" s="38"/>
      <c r="B113" s="39"/>
      <c r="C113" s="40"/>
      <c r="D113" s="240" t="s">
        <v>141</v>
      </c>
      <c r="E113" s="40"/>
      <c r="F113" s="241" t="s">
        <v>307</v>
      </c>
      <c r="G113" s="40"/>
      <c r="H113" s="40"/>
      <c r="I113" s="147"/>
      <c r="J113" s="40"/>
      <c r="K113" s="40"/>
      <c r="L113" s="44"/>
      <c r="M113" s="242"/>
      <c r="N113" s="243"/>
      <c r="O113" s="85"/>
      <c r="P113" s="85"/>
      <c r="Q113" s="85"/>
      <c r="R113" s="85"/>
      <c r="S113" s="85"/>
      <c r="T113" s="86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141</v>
      </c>
      <c r="AU113" s="17" t="s">
        <v>83</v>
      </c>
    </row>
    <row r="114" spans="1:51" s="13" customFormat="1" ht="12">
      <c r="A114" s="13"/>
      <c r="B114" s="244"/>
      <c r="C114" s="245"/>
      <c r="D114" s="240" t="s">
        <v>143</v>
      </c>
      <c r="E114" s="246" t="s">
        <v>28</v>
      </c>
      <c r="F114" s="247" t="s">
        <v>329</v>
      </c>
      <c r="G114" s="245"/>
      <c r="H114" s="246" t="s">
        <v>28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3" t="s">
        <v>143</v>
      </c>
      <c r="AU114" s="253" t="s">
        <v>83</v>
      </c>
      <c r="AV114" s="13" t="s">
        <v>81</v>
      </c>
      <c r="AW114" s="13" t="s">
        <v>35</v>
      </c>
      <c r="AX114" s="13" t="s">
        <v>74</v>
      </c>
      <c r="AY114" s="253" t="s">
        <v>132</v>
      </c>
    </row>
    <row r="115" spans="1:51" s="14" customFormat="1" ht="12">
      <c r="A115" s="14"/>
      <c r="B115" s="254"/>
      <c r="C115" s="255"/>
      <c r="D115" s="240" t="s">
        <v>143</v>
      </c>
      <c r="E115" s="256" t="s">
        <v>28</v>
      </c>
      <c r="F115" s="257" t="s">
        <v>181</v>
      </c>
      <c r="G115" s="255"/>
      <c r="H115" s="258">
        <v>23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4" t="s">
        <v>143</v>
      </c>
      <c r="AU115" s="264" t="s">
        <v>83</v>
      </c>
      <c r="AV115" s="14" t="s">
        <v>83</v>
      </c>
      <c r="AW115" s="14" t="s">
        <v>35</v>
      </c>
      <c r="AX115" s="14" t="s">
        <v>81</v>
      </c>
      <c r="AY115" s="264" t="s">
        <v>132</v>
      </c>
    </row>
    <row r="116" spans="1:65" s="2" customFormat="1" ht="16.5" customHeight="1">
      <c r="A116" s="38"/>
      <c r="B116" s="39"/>
      <c r="C116" s="227" t="s">
        <v>176</v>
      </c>
      <c r="D116" s="227" t="s">
        <v>134</v>
      </c>
      <c r="E116" s="228" t="s">
        <v>314</v>
      </c>
      <c r="F116" s="229" t="s">
        <v>315</v>
      </c>
      <c r="G116" s="230" t="s">
        <v>212</v>
      </c>
      <c r="H116" s="231">
        <v>23</v>
      </c>
      <c r="I116" s="232"/>
      <c r="J116" s="233">
        <f>ROUND(I116*H116,2)</f>
        <v>0</v>
      </c>
      <c r="K116" s="229" t="s">
        <v>138</v>
      </c>
      <c r="L116" s="44"/>
      <c r="M116" s="234" t="s">
        <v>28</v>
      </c>
      <c r="N116" s="235" t="s">
        <v>47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38" t="s">
        <v>139</v>
      </c>
      <c r="AT116" s="238" t="s">
        <v>134</v>
      </c>
      <c r="AU116" s="238" t="s">
        <v>83</v>
      </c>
      <c r="AY116" s="17" t="s">
        <v>132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7" t="s">
        <v>139</v>
      </c>
      <c r="BK116" s="239">
        <f>ROUND(I116*H116,2)</f>
        <v>0</v>
      </c>
      <c r="BL116" s="17" t="s">
        <v>139</v>
      </c>
      <c r="BM116" s="238" t="s">
        <v>348</v>
      </c>
    </row>
    <row r="117" spans="1:47" s="2" customFormat="1" ht="12">
      <c r="A117" s="38"/>
      <c r="B117" s="39"/>
      <c r="C117" s="40"/>
      <c r="D117" s="240" t="s">
        <v>141</v>
      </c>
      <c r="E117" s="40"/>
      <c r="F117" s="241" t="s">
        <v>317</v>
      </c>
      <c r="G117" s="40"/>
      <c r="H117" s="40"/>
      <c r="I117" s="147"/>
      <c r="J117" s="40"/>
      <c r="K117" s="40"/>
      <c r="L117" s="44"/>
      <c r="M117" s="242"/>
      <c r="N117" s="243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141</v>
      </c>
      <c r="AU117" s="17" t="s">
        <v>83</v>
      </c>
    </row>
    <row r="118" spans="1:51" s="13" customFormat="1" ht="12">
      <c r="A118" s="13"/>
      <c r="B118" s="244"/>
      <c r="C118" s="245"/>
      <c r="D118" s="240" t="s">
        <v>143</v>
      </c>
      <c r="E118" s="246" t="s">
        <v>28</v>
      </c>
      <c r="F118" s="247" t="s">
        <v>318</v>
      </c>
      <c r="G118" s="245"/>
      <c r="H118" s="246" t="s">
        <v>28</v>
      </c>
      <c r="I118" s="248"/>
      <c r="J118" s="245"/>
      <c r="K118" s="245"/>
      <c r="L118" s="249"/>
      <c r="M118" s="250"/>
      <c r="N118" s="251"/>
      <c r="O118" s="251"/>
      <c r="P118" s="251"/>
      <c r="Q118" s="251"/>
      <c r="R118" s="251"/>
      <c r="S118" s="251"/>
      <c r="T118" s="25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3" t="s">
        <v>143</v>
      </c>
      <c r="AU118" s="253" t="s">
        <v>83</v>
      </c>
      <c r="AV118" s="13" t="s">
        <v>81</v>
      </c>
      <c r="AW118" s="13" t="s">
        <v>35</v>
      </c>
      <c r="AX118" s="13" t="s">
        <v>74</v>
      </c>
      <c r="AY118" s="253" t="s">
        <v>132</v>
      </c>
    </row>
    <row r="119" spans="1:51" s="14" customFormat="1" ht="12">
      <c r="A119" s="14"/>
      <c r="B119" s="254"/>
      <c r="C119" s="255"/>
      <c r="D119" s="240" t="s">
        <v>143</v>
      </c>
      <c r="E119" s="256" t="s">
        <v>28</v>
      </c>
      <c r="F119" s="257" t="s">
        <v>181</v>
      </c>
      <c r="G119" s="255"/>
      <c r="H119" s="258">
        <v>23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4" t="s">
        <v>143</v>
      </c>
      <c r="AU119" s="264" t="s">
        <v>83</v>
      </c>
      <c r="AV119" s="14" t="s">
        <v>83</v>
      </c>
      <c r="AW119" s="14" t="s">
        <v>35</v>
      </c>
      <c r="AX119" s="14" t="s">
        <v>81</v>
      </c>
      <c r="AY119" s="264" t="s">
        <v>132</v>
      </c>
    </row>
    <row r="120" spans="1:65" s="2" customFormat="1" ht="16.5" customHeight="1">
      <c r="A120" s="38"/>
      <c r="B120" s="39"/>
      <c r="C120" s="227" t="s">
        <v>158</v>
      </c>
      <c r="D120" s="227" t="s">
        <v>134</v>
      </c>
      <c r="E120" s="228" t="s">
        <v>256</v>
      </c>
      <c r="F120" s="229" t="s">
        <v>257</v>
      </c>
      <c r="G120" s="230" t="s">
        <v>258</v>
      </c>
      <c r="H120" s="231">
        <v>11.5</v>
      </c>
      <c r="I120" s="232"/>
      <c r="J120" s="233">
        <f>ROUND(I120*H120,2)</f>
        <v>0</v>
      </c>
      <c r="K120" s="229" t="s">
        <v>138</v>
      </c>
      <c r="L120" s="44"/>
      <c r="M120" s="234" t="s">
        <v>28</v>
      </c>
      <c r="N120" s="235" t="s">
        <v>47</v>
      </c>
      <c r="O120" s="85"/>
      <c r="P120" s="236">
        <f>O120*H120</f>
        <v>0</v>
      </c>
      <c r="Q120" s="236">
        <v>0</v>
      </c>
      <c r="R120" s="236">
        <f>Q120*H120</f>
        <v>0</v>
      </c>
      <c r="S120" s="236">
        <v>0</v>
      </c>
      <c r="T120" s="23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8" t="s">
        <v>139</v>
      </c>
      <c r="AT120" s="238" t="s">
        <v>134</v>
      </c>
      <c r="AU120" s="238" t="s">
        <v>83</v>
      </c>
      <c r="AY120" s="17" t="s">
        <v>132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7" t="s">
        <v>139</v>
      </c>
      <c r="BK120" s="239">
        <f>ROUND(I120*H120,2)</f>
        <v>0</v>
      </c>
      <c r="BL120" s="17" t="s">
        <v>139</v>
      </c>
      <c r="BM120" s="238" t="s">
        <v>349</v>
      </c>
    </row>
    <row r="121" spans="1:47" s="2" customFormat="1" ht="12">
      <c r="A121" s="38"/>
      <c r="B121" s="39"/>
      <c r="C121" s="40"/>
      <c r="D121" s="240" t="s">
        <v>141</v>
      </c>
      <c r="E121" s="40"/>
      <c r="F121" s="241" t="s">
        <v>260</v>
      </c>
      <c r="G121" s="40"/>
      <c r="H121" s="40"/>
      <c r="I121" s="147"/>
      <c r="J121" s="40"/>
      <c r="K121" s="40"/>
      <c r="L121" s="44"/>
      <c r="M121" s="242"/>
      <c r="N121" s="243"/>
      <c r="O121" s="85"/>
      <c r="P121" s="85"/>
      <c r="Q121" s="85"/>
      <c r="R121" s="85"/>
      <c r="S121" s="85"/>
      <c r="T121" s="86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141</v>
      </c>
      <c r="AU121" s="17" t="s">
        <v>83</v>
      </c>
    </row>
    <row r="122" spans="1:51" s="13" customFormat="1" ht="12">
      <c r="A122" s="13"/>
      <c r="B122" s="244"/>
      <c r="C122" s="245"/>
      <c r="D122" s="240" t="s">
        <v>143</v>
      </c>
      <c r="E122" s="246" t="s">
        <v>28</v>
      </c>
      <c r="F122" s="247" t="s">
        <v>350</v>
      </c>
      <c r="G122" s="245"/>
      <c r="H122" s="246" t="s">
        <v>28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3" t="s">
        <v>143</v>
      </c>
      <c r="AU122" s="253" t="s">
        <v>83</v>
      </c>
      <c r="AV122" s="13" t="s">
        <v>81</v>
      </c>
      <c r="AW122" s="13" t="s">
        <v>35</v>
      </c>
      <c r="AX122" s="13" t="s">
        <v>74</v>
      </c>
      <c r="AY122" s="253" t="s">
        <v>132</v>
      </c>
    </row>
    <row r="123" spans="1:51" s="14" customFormat="1" ht="12">
      <c r="A123" s="14"/>
      <c r="B123" s="254"/>
      <c r="C123" s="255"/>
      <c r="D123" s="240" t="s">
        <v>143</v>
      </c>
      <c r="E123" s="256" t="s">
        <v>28</v>
      </c>
      <c r="F123" s="257" t="s">
        <v>335</v>
      </c>
      <c r="G123" s="255"/>
      <c r="H123" s="258">
        <v>11.5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4" t="s">
        <v>143</v>
      </c>
      <c r="AU123" s="264" t="s">
        <v>83</v>
      </c>
      <c r="AV123" s="14" t="s">
        <v>83</v>
      </c>
      <c r="AW123" s="14" t="s">
        <v>35</v>
      </c>
      <c r="AX123" s="14" t="s">
        <v>81</v>
      </c>
      <c r="AY123" s="264" t="s">
        <v>132</v>
      </c>
    </row>
    <row r="124" spans="1:63" s="12" customFormat="1" ht="22.8" customHeight="1">
      <c r="A124" s="12"/>
      <c r="B124" s="211"/>
      <c r="C124" s="212"/>
      <c r="D124" s="213" t="s">
        <v>73</v>
      </c>
      <c r="E124" s="225" t="s">
        <v>263</v>
      </c>
      <c r="F124" s="225" t="s">
        <v>264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SUM(P125:P126)</f>
        <v>0</v>
      </c>
      <c r="Q124" s="219"/>
      <c r="R124" s="220">
        <f>SUM(R125:R126)</f>
        <v>0</v>
      </c>
      <c r="S124" s="219"/>
      <c r="T124" s="22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81</v>
      </c>
      <c r="AT124" s="223" t="s">
        <v>73</v>
      </c>
      <c r="AU124" s="223" t="s">
        <v>81</v>
      </c>
      <c r="AY124" s="222" t="s">
        <v>132</v>
      </c>
      <c r="BK124" s="224">
        <f>SUM(BK125:BK126)</f>
        <v>0</v>
      </c>
    </row>
    <row r="125" spans="1:65" s="2" customFormat="1" ht="16.5" customHeight="1">
      <c r="A125" s="38"/>
      <c r="B125" s="39"/>
      <c r="C125" s="227" t="s">
        <v>186</v>
      </c>
      <c r="D125" s="227" t="s">
        <v>134</v>
      </c>
      <c r="E125" s="228" t="s">
        <v>265</v>
      </c>
      <c r="F125" s="229" t="s">
        <v>266</v>
      </c>
      <c r="G125" s="230" t="s">
        <v>157</v>
      </c>
      <c r="H125" s="231">
        <v>0.116</v>
      </c>
      <c r="I125" s="232"/>
      <c r="J125" s="233">
        <f>ROUND(I125*H125,2)</f>
        <v>0</v>
      </c>
      <c r="K125" s="229" t="s">
        <v>138</v>
      </c>
      <c r="L125" s="44"/>
      <c r="M125" s="234" t="s">
        <v>28</v>
      </c>
      <c r="N125" s="235" t="s">
        <v>47</v>
      </c>
      <c r="O125" s="85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139</v>
      </c>
      <c r="AT125" s="238" t="s">
        <v>134</v>
      </c>
      <c r="AU125" s="238" t="s">
        <v>83</v>
      </c>
      <c r="AY125" s="17" t="s">
        <v>132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139</v>
      </c>
      <c r="BK125" s="239">
        <f>ROUND(I125*H125,2)</f>
        <v>0</v>
      </c>
      <c r="BL125" s="17" t="s">
        <v>139</v>
      </c>
      <c r="BM125" s="238" t="s">
        <v>351</v>
      </c>
    </row>
    <row r="126" spans="1:47" s="2" customFormat="1" ht="12">
      <c r="A126" s="38"/>
      <c r="B126" s="39"/>
      <c r="C126" s="40"/>
      <c r="D126" s="240" t="s">
        <v>141</v>
      </c>
      <c r="E126" s="40"/>
      <c r="F126" s="241" t="s">
        <v>268</v>
      </c>
      <c r="G126" s="40"/>
      <c r="H126" s="40"/>
      <c r="I126" s="147"/>
      <c r="J126" s="40"/>
      <c r="K126" s="40"/>
      <c r="L126" s="44"/>
      <c r="M126" s="275"/>
      <c r="N126" s="276"/>
      <c r="O126" s="277"/>
      <c r="P126" s="277"/>
      <c r="Q126" s="277"/>
      <c r="R126" s="277"/>
      <c r="S126" s="277"/>
      <c r="T126" s="27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83</v>
      </c>
    </row>
    <row r="127" spans="1:31" s="2" customFormat="1" ht="6.95" customHeight="1">
      <c r="A127" s="38"/>
      <c r="B127" s="60"/>
      <c r="C127" s="61"/>
      <c r="D127" s="61"/>
      <c r="E127" s="61"/>
      <c r="F127" s="61"/>
      <c r="G127" s="61"/>
      <c r="H127" s="61"/>
      <c r="I127" s="176"/>
      <c r="J127" s="61"/>
      <c r="K127" s="61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87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0"/>
      <c r="AT3" s="17" t="s">
        <v>83</v>
      </c>
    </row>
    <row r="4" spans="2:46" s="1" customFormat="1" ht="24.95" customHeight="1">
      <c r="B4" s="20"/>
      <c r="D4" s="143" t="s">
        <v>104</v>
      </c>
      <c r="I4" s="139"/>
      <c r="L4" s="20"/>
      <c r="M4" s="144" t="s">
        <v>10</v>
      </c>
      <c r="AT4" s="17" t="s">
        <v>35</v>
      </c>
    </row>
    <row r="5" spans="2:12" s="1" customFormat="1" ht="6.95" customHeight="1">
      <c r="B5" s="20"/>
      <c r="I5" s="139"/>
      <c r="L5" s="20"/>
    </row>
    <row r="6" spans="2:12" s="1" customFormat="1" ht="12" customHeight="1">
      <c r="B6" s="20"/>
      <c r="D6" s="145" t="s">
        <v>16</v>
      </c>
      <c r="I6" s="139"/>
      <c r="L6" s="20"/>
    </row>
    <row r="7" spans="2:12" s="1" customFormat="1" ht="16.5" customHeight="1">
      <c r="B7" s="20"/>
      <c r="E7" s="146" t="str">
        <f>'Rekapitulace stavby'!K6</f>
        <v>Orlice, slepé rameno, Malšova Lhota, revitalizace</v>
      </c>
      <c r="F7" s="145"/>
      <c r="G7" s="145"/>
      <c r="H7" s="145"/>
      <c r="I7" s="139"/>
      <c r="L7" s="20"/>
    </row>
    <row r="8" spans="2:12" s="1" customFormat="1" ht="12" customHeight="1">
      <c r="B8" s="20"/>
      <c r="D8" s="145" t="s">
        <v>105</v>
      </c>
      <c r="I8" s="139"/>
      <c r="L8" s="20"/>
    </row>
    <row r="9" spans="1:31" s="2" customFormat="1" ht="16.5" customHeight="1">
      <c r="A9" s="38"/>
      <c r="B9" s="44"/>
      <c r="C9" s="38"/>
      <c r="D9" s="38"/>
      <c r="E9" s="146" t="s">
        <v>106</v>
      </c>
      <c r="F9" s="38"/>
      <c r="G9" s="38"/>
      <c r="H9" s="38"/>
      <c r="I9" s="147"/>
      <c r="J9" s="38"/>
      <c r="K9" s="38"/>
      <c r="L9" s="14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5" t="s">
        <v>107</v>
      </c>
      <c r="E10" s="38"/>
      <c r="F10" s="38"/>
      <c r="G10" s="38"/>
      <c r="H10" s="38"/>
      <c r="I10" s="147"/>
      <c r="J10" s="38"/>
      <c r="K10" s="38"/>
      <c r="L10" s="14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9" t="s">
        <v>352</v>
      </c>
      <c r="F11" s="38"/>
      <c r="G11" s="38"/>
      <c r="H11" s="38"/>
      <c r="I11" s="147"/>
      <c r="J11" s="38"/>
      <c r="K11" s="38"/>
      <c r="L11" s="14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47"/>
      <c r="J12" s="38"/>
      <c r="K12" s="38"/>
      <c r="L12" s="14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5" t="s">
        <v>18</v>
      </c>
      <c r="E13" s="38"/>
      <c r="F13" s="134" t="s">
        <v>19</v>
      </c>
      <c r="G13" s="38"/>
      <c r="H13" s="38"/>
      <c r="I13" s="150" t="s">
        <v>20</v>
      </c>
      <c r="J13" s="134" t="s">
        <v>21</v>
      </c>
      <c r="K13" s="38"/>
      <c r="L13" s="14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5" t="s">
        <v>22</v>
      </c>
      <c r="E14" s="38"/>
      <c r="F14" s="134" t="s">
        <v>23</v>
      </c>
      <c r="G14" s="38"/>
      <c r="H14" s="38"/>
      <c r="I14" s="150" t="s">
        <v>24</v>
      </c>
      <c r="J14" s="151" t="str">
        <f>'Rekapitulace stavby'!AN8</f>
        <v>30.7.2019</v>
      </c>
      <c r="K14" s="38"/>
      <c r="L14" s="14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47"/>
      <c r="J15" s="38"/>
      <c r="K15" s="38"/>
      <c r="L15" s="14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5" t="s">
        <v>26</v>
      </c>
      <c r="E16" s="38"/>
      <c r="F16" s="38"/>
      <c r="G16" s="38"/>
      <c r="H16" s="38"/>
      <c r="I16" s="150" t="s">
        <v>27</v>
      </c>
      <c r="J16" s="134" t="s">
        <v>28</v>
      </c>
      <c r="K16" s="38"/>
      <c r="L16" s="14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4" t="s">
        <v>29</v>
      </c>
      <c r="F17" s="38"/>
      <c r="G17" s="38"/>
      <c r="H17" s="38"/>
      <c r="I17" s="150" t="s">
        <v>30</v>
      </c>
      <c r="J17" s="134" t="s">
        <v>28</v>
      </c>
      <c r="K17" s="38"/>
      <c r="L17" s="14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47"/>
      <c r="J18" s="38"/>
      <c r="K18" s="38"/>
      <c r="L18" s="14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5" t="s">
        <v>31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14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4"/>
      <c r="G20" s="134"/>
      <c r="H20" s="134"/>
      <c r="I20" s="150" t="s">
        <v>30</v>
      </c>
      <c r="J20" s="33" t="str">
        <f>'Rekapitulace stavby'!AN14</f>
        <v>Vyplň údaj</v>
      </c>
      <c r="K20" s="38"/>
      <c r="L20" s="14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47"/>
      <c r="J21" s="38"/>
      <c r="K21" s="38"/>
      <c r="L21" s="14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5" t="s">
        <v>33</v>
      </c>
      <c r="E22" s="38"/>
      <c r="F22" s="38"/>
      <c r="G22" s="38"/>
      <c r="H22" s="38"/>
      <c r="I22" s="150" t="s">
        <v>27</v>
      </c>
      <c r="J22" s="134" t="s">
        <v>28</v>
      </c>
      <c r="K22" s="38"/>
      <c r="L22" s="14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4" t="s">
        <v>34</v>
      </c>
      <c r="F23" s="38"/>
      <c r="G23" s="38"/>
      <c r="H23" s="38"/>
      <c r="I23" s="150" t="s">
        <v>30</v>
      </c>
      <c r="J23" s="134" t="s">
        <v>28</v>
      </c>
      <c r="K23" s="38"/>
      <c r="L23" s="14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47"/>
      <c r="J24" s="38"/>
      <c r="K24" s="38"/>
      <c r="L24" s="14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5" t="s">
        <v>36</v>
      </c>
      <c r="E25" s="38"/>
      <c r="F25" s="38"/>
      <c r="G25" s="38"/>
      <c r="H25" s="38"/>
      <c r="I25" s="150" t="s">
        <v>27</v>
      </c>
      <c r="J25" s="134" t="s">
        <v>28</v>
      </c>
      <c r="K25" s="38"/>
      <c r="L25" s="14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4" t="s">
        <v>37</v>
      </c>
      <c r="F26" s="38"/>
      <c r="G26" s="38"/>
      <c r="H26" s="38"/>
      <c r="I26" s="150" t="s">
        <v>30</v>
      </c>
      <c r="J26" s="134" t="s">
        <v>28</v>
      </c>
      <c r="K26" s="38"/>
      <c r="L26" s="14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47"/>
      <c r="J27" s="38"/>
      <c r="K27" s="38"/>
      <c r="L27" s="14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5" t="s">
        <v>38</v>
      </c>
      <c r="E28" s="38"/>
      <c r="F28" s="38"/>
      <c r="G28" s="38"/>
      <c r="H28" s="38"/>
      <c r="I28" s="147"/>
      <c r="J28" s="38"/>
      <c r="K28" s="38"/>
      <c r="L28" s="14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5.5" customHeight="1">
      <c r="A29" s="152"/>
      <c r="B29" s="153"/>
      <c r="C29" s="152"/>
      <c r="D29" s="152"/>
      <c r="E29" s="154" t="s">
        <v>109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47"/>
      <c r="J30" s="38"/>
      <c r="K30" s="38"/>
      <c r="L30" s="14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7"/>
      <c r="E31" s="157"/>
      <c r="F31" s="157"/>
      <c r="G31" s="157"/>
      <c r="H31" s="157"/>
      <c r="I31" s="158"/>
      <c r="J31" s="157"/>
      <c r="K31" s="157"/>
      <c r="L31" s="14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147"/>
      <c r="J32" s="160">
        <f>ROUND(J88,2)</f>
        <v>0</v>
      </c>
      <c r="K32" s="38"/>
      <c r="L32" s="14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7"/>
      <c r="E33" s="157"/>
      <c r="F33" s="157"/>
      <c r="G33" s="157"/>
      <c r="H33" s="157"/>
      <c r="I33" s="158"/>
      <c r="J33" s="157"/>
      <c r="K33" s="157"/>
      <c r="L33" s="14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2" t="s">
        <v>41</v>
      </c>
      <c r="J34" s="161" t="s">
        <v>43</v>
      </c>
      <c r="K34" s="38"/>
      <c r="L34" s="14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44</v>
      </c>
      <c r="E35" s="145" t="s">
        <v>45</v>
      </c>
      <c r="F35" s="164">
        <f>ROUND((SUM(BE88:BE126)),2)</f>
        <v>0</v>
      </c>
      <c r="G35" s="38"/>
      <c r="H35" s="38"/>
      <c r="I35" s="165">
        <v>0.21</v>
      </c>
      <c r="J35" s="164">
        <f>ROUND(((SUM(BE88:BE126))*I35),2)</f>
        <v>0</v>
      </c>
      <c r="K35" s="38"/>
      <c r="L35" s="1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5" t="s">
        <v>46</v>
      </c>
      <c r="F36" s="164">
        <f>ROUND((SUM(BF88:BF126)),2)</f>
        <v>0</v>
      </c>
      <c r="G36" s="38"/>
      <c r="H36" s="38"/>
      <c r="I36" s="165">
        <v>0.15</v>
      </c>
      <c r="J36" s="164">
        <f>ROUND(((SUM(BF88:BF126))*I36),2)</f>
        <v>0</v>
      </c>
      <c r="K36" s="38"/>
      <c r="L36" s="14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45" t="s">
        <v>44</v>
      </c>
      <c r="E37" s="145" t="s">
        <v>47</v>
      </c>
      <c r="F37" s="164">
        <f>ROUND((SUM(BG88:BG126)),2)</f>
        <v>0</v>
      </c>
      <c r="G37" s="38"/>
      <c r="H37" s="38"/>
      <c r="I37" s="165">
        <v>0.21</v>
      </c>
      <c r="J37" s="164">
        <f>0</f>
        <v>0</v>
      </c>
      <c r="K37" s="38"/>
      <c r="L37" s="1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45" t="s">
        <v>48</v>
      </c>
      <c r="F38" s="164">
        <f>ROUND((SUM(BH88:BH126)),2)</f>
        <v>0</v>
      </c>
      <c r="G38" s="38"/>
      <c r="H38" s="38"/>
      <c r="I38" s="165">
        <v>0.15</v>
      </c>
      <c r="J38" s="164">
        <f>0</f>
        <v>0</v>
      </c>
      <c r="K38" s="38"/>
      <c r="L38" s="14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5" t="s">
        <v>49</v>
      </c>
      <c r="F39" s="164">
        <f>ROUND((SUM(BI88:BI126)),2)</f>
        <v>0</v>
      </c>
      <c r="G39" s="38"/>
      <c r="H39" s="38"/>
      <c r="I39" s="165">
        <v>0</v>
      </c>
      <c r="J39" s="164">
        <f>0</f>
        <v>0</v>
      </c>
      <c r="K39" s="38"/>
      <c r="L39" s="14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7"/>
      <c r="J40" s="38"/>
      <c r="K40" s="38"/>
      <c r="L40" s="14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71"/>
      <c r="J41" s="172">
        <f>SUM(J32:J39)</f>
        <v>0</v>
      </c>
      <c r="K41" s="173"/>
      <c r="L41" s="14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110</v>
      </c>
      <c r="D47" s="40"/>
      <c r="E47" s="40"/>
      <c r="F47" s="40"/>
      <c r="G47" s="40"/>
      <c r="H47" s="40"/>
      <c r="I47" s="147"/>
      <c r="J47" s="40"/>
      <c r="K47" s="40"/>
      <c r="L47" s="1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147"/>
      <c r="J48" s="40"/>
      <c r="K48" s="40"/>
      <c r="L48" s="14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147"/>
      <c r="J49" s="40"/>
      <c r="K49" s="40"/>
      <c r="L49" s="1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80" t="str">
        <f>E7</f>
        <v>Orlice, slepé rameno, Malšova Lhota, revitalizace</v>
      </c>
      <c r="F50" s="32"/>
      <c r="G50" s="32"/>
      <c r="H50" s="32"/>
      <c r="I50" s="147"/>
      <c r="J50" s="40"/>
      <c r="K50" s="40"/>
      <c r="L50" s="14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139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80" t="s">
        <v>106</v>
      </c>
      <c r="F52" s="40"/>
      <c r="G52" s="40"/>
      <c r="H52" s="40"/>
      <c r="I52" s="147"/>
      <c r="J52" s="40"/>
      <c r="K52" s="40"/>
      <c r="L52" s="14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147"/>
      <c r="J53" s="40"/>
      <c r="K53" s="40"/>
      <c r="L53" s="14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70" t="str">
        <f>E11</f>
        <v>5.5. - Následná péče - 4. rok</v>
      </c>
      <c r="F54" s="40"/>
      <c r="G54" s="40"/>
      <c r="H54" s="40"/>
      <c r="I54" s="147"/>
      <c r="J54" s="40"/>
      <c r="K54" s="40"/>
      <c r="L54" s="14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147"/>
      <c r="J55" s="40"/>
      <c r="K55" s="40"/>
      <c r="L55" s="14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Malšova Lhota</v>
      </c>
      <c r="G56" s="40"/>
      <c r="H56" s="40"/>
      <c r="I56" s="150" t="s">
        <v>24</v>
      </c>
      <c r="J56" s="73" t="str">
        <f>IF(J14="","",J14)</f>
        <v>30.7.2019</v>
      </c>
      <c r="K56" s="40"/>
      <c r="L56" s="14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147"/>
      <c r="J57" s="40"/>
      <c r="K57" s="40"/>
      <c r="L57" s="14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43.05" customHeight="1">
      <c r="A58" s="38"/>
      <c r="B58" s="39"/>
      <c r="C58" s="32" t="s">
        <v>26</v>
      </c>
      <c r="D58" s="40"/>
      <c r="E58" s="40"/>
      <c r="F58" s="27" t="str">
        <f>E17</f>
        <v>Povodí Labe, státní podnik, OIČ, Hradec Králové</v>
      </c>
      <c r="G58" s="40"/>
      <c r="H58" s="40"/>
      <c r="I58" s="150" t="s">
        <v>33</v>
      </c>
      <c r="J58" s="36" t="str">
        <f>E23</f>
        <v>Povodí Labe, státní podnik, PVZ, Hradec Králové</v>
      </c>
      <c r="K58" s="40"/>
      <c r="L58" s="14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150" t="s">
        <v>36</v>
      </c>
      <c r="J59" s="36" t="str">
        <f>E26</f>
        <v>Ing. Eva Morkesová</v>
      </c>
      <c r="K59" s="40"/>
      <c r="L59" s="14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147"/>
      <c r="J60" s="40"/>
      <c r="K60" s="40"/>
      <c r="L60" s="14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81" t="s">
        <v>111</v>
      </c>
      <c r="D61" s="182"/>
      <c r="E61" s="182"/>
      <c r="F61" s="182"/>
      <c r="G61" s="182"/>
      <c r="H61" s="182"/>
      <c r="I61" s="183"/>
      <c r="J61" s="184" t="s">
        <v>112</v>
      </c>
      <c r="K61" s="182"/>
      <c r="L61" s="14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147"/>
      <c r="J62" s="40"/>
      <c r="K62" s="40"/>
      <c r="L62" s="14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85" t="s">
        <v>72</v>
      </c>
      <c r="D63" s="40"/>
      <c r="E63" s="40"/>
      <c r="F63" s="40"/>
      <c r="G63" s="40"/>
      <c r="H63" s="40"/>
      <c r="I63" s="147"/>
      <c r="J63" s="103">
        <f>J88</f>
        <v>0</v>
      </c>
      <c r="K63" s="40"/>
      <c r="L63" s="14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113</v>
      </c>
    </row>
    <row r="64" spans="1:31" s="9" customFormat="1" ht="24.95" customHeight="1">
      <c r="A64" s="9"/>
      <c r="B64" s="186"/>
      <c r="C64" s="187"/>
      <c r="D64" s="188" t="s">
        <v>114</v>
      </c>
      <c r="E64" s="189"/>
      <c r="F64" s="189"/>
      <c r="G64" s="189"/>
      <c r="H64" s="189"/>
      <c r="I64" s="190"/>
      <c r="J64" s="191">
        <f>J89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115</v>
      </c>
      <c r="E65" s="195"/>
      <c r="F65" s="195"/>
      <c r="G65" s="195"/>
      <c r="H65" s="195"/>
      <c r="I65" s="196"/>
      <c r="J65" s="197">
        <f>J90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116</v>
      </c>
      <c r="E66" s="195"/>
      <c r="F66" s="195"/>
      <c r="G66" s="195"/>
      <c r="H66" s="195"/>
      <c r="I66" s="196"/>
      <c r="J66" s="197">
        <f>J124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47"/>
      <c r="J67" s="40"/>
      <c r="K67" s="40"/>
      <c r="L67" s="14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60"/>
      <c r="C68" s="61"/>
      <c r="D68" s="61"/>
      <c r="E68" s="61"/>
      <c r="F68" s="61"/>
      <c r="G68" s="61"/>
      <c r="H68" s="61"/>
      <c r="I68" s="176"/>
      <c r="J68" s="61"/>
      <c r="K68" s="61"/>
      <c r="L68" s="14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2"/>
      <c r="C72" s="63"/>
      <c r="D72" s="63"/>
      <c r="E72" s="63"/>
      <c r="F72" s="63"/>
      <c r="G72" s="63"/>
      <c r="H72" s="63"/>
      <c r="I72" s="179"/>
      <c r="J72" s="63"/>
      <c r="K72" s="63"/>
      <c r="L72" s="14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147"/>
      <c r="J73" s="40"/>
      <c r="K73" s="40"/>
      <c r="L73" s="14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47"/>
      <c r="J74" s="40"/>
      <c r="K74" s="40"/>
      <c r="L74" s="14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47"/>
      <c r="J75" s="40"/>
      <c r="K75" s="40"/>
      <c r="L75" s="14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80" t="str">
        <f>E7</f>
        <v>Orlice, slepé rameno, Malšova Lhota, revitalizace</v>
      </c>
      <c r="F76" s="32"/>
      <c r="G76" s="32"/>
      <c r="H76" s="32"/>
      <c r="I76" s="147"/>
      <c r="J76" s="40"/>
      <c r="K76" s="40"/>
      <c r="L76" s="14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105</v>
      </c>
      <c r="D77" s="22"/>
      <c r="E77" s="22"/>
      <c r="F77" s="22"/>
      <c r="G77" s="22"/>
      <c r="H77" s="22"/>
      <c r="I77" s="139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80" t="s">
        <v>106</v>
      </c>
      <c r="F78" s="40"/>
      <c r="G78" s="40"/>
      <c r="H78" s="40"/>
      <c r="I78" s="147"/>
      <c r="J78" s="40"/>
      <c r="K78" s="40"/>
      <c r="L78" s="14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107</v>
      </c>
      <c r="D79" s="40"/>
      <c r="E79" s="40"/>
      <c r="F79" s="40"/>
      <c r="G79" s="40"/>
      <c r="H79" s="40"/>
      <c r="I79" s="147"/>
      <c r="J79" s="40"/>
      <c r="K79" s="40"/>
      <c r="L79" s="14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70" t="str">
        <f>E11</f>
        <v>5.5. - Následná péče - 4. rok</v>
      </c>
      <c r="F80" s="40"/>
      <c r="G80" s="40"/>
      <c r="H80" s="40"/>
      <c r="I80" s="147"/>
      <c r="J80" s="40"/>
      <c r="K80" s="40"/>
      <c r="L80" s="14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47"/>
      <c r="J81" s="40"/>
      <c r="K81" s="40"/>
      <c r="L81" s="14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F14</f>
        <v>Malšova Lhota</v>
      </c>
      <c r="G82" s="40"/>
      <c r="H82" s="40"/>
      <c r="I82" s="150" t="s">
        <v>24</v>
      </c>
      <c r="J82" s="73" t="str">
        <f>IF(J14="","",J14)</f>
        <v>30.7.2019</v>
      </c>
      <c r="K82" s="40"/>
      <c r="L82" s="14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7"/>
      <c r="J83" s="40"/>
      <c r="K83" s="40"/>
      <c r="L83" s="14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43.05" customHeight="1">
      <c r="A84" s="38"/>
      <c r="B84" s="39"/>
      <c r="C84" s="32" t="s">
        <v>26</v>
      </c>
      <c r="D84" s="40"/>
      <c r="E84" s="40"/>
      <c r="F84" s="27" t="str">
        <f>E17</f>
        <v>Povodí Labe, státní podnik, OIČ, Hradec Králové</v>
      </c>
      <c r="G84" s="40"/>
      <c r="H84" s="40"/>
      <c r="I84" s="150" t="s">
        <v>33</v>
      </c>
      <c r="J84" s="36" t="str">
        <f>E23</f>
        <v>Povodí Labe, státní podnik, PVZ, Hradec Králové</v>
      </c>
      <c r="K84" s="40"/>
      <c r="L84" s="14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IF(E20="","",E20)</f>
        <v>Vyplň údaj</v>
      </c>
      <c r="G85" s="40"/>
      <c r="H85" s="40"/>
      <c r="I85" s="150" t="s">
        <v>36</v>
      </c>
      <c r="J85" s="36" t="str">
        <f>E26</f>
        <v>Ing. Eva Morkesová</v>
      </c>
      <c r="K85" s="40"/>
      <c r="L85" s="14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47"/>
      <c r="J86" s="40"/>
      <c r="K86" s="40"/>
      <c r="L86" s="14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99"/>
      <c r="B87" s="200"/>
      <c r="C87" s="201" t="s">
        <v>118</v>
      </c>
      <c r="D87" s="202" t="s">
        <v>59</v>
      </c>
      <c r="E87" s="202" t="s">
        <v>55</v>
      </c>
      <c r="F87" s="202" t="s">
        <v>56</v>
      </c>
      <c r="G87" s="202" t="s">
        <v>119</v>
      </c>
      <c r="H87" s="202" t="s">
        <v>120</v>
      </c>
      <c r="I87" s="203" t="s">
        <v>121</v>
      </c>
      <c r="J87" s="202" t="s">
        <v>112</v>
      </c>
      <c r="K87" s="204" t="s">
        <v>122</v>
      </c>
      <c r="L87" s="205"/>
      <c r="M87" s="93" t="s">
        <v>28</v>
      </c>
      <c r="N87" s="94" t="s">
        <v>44</v>
      </c>
      <c r="O87" s="94" t="s">
        <v>123</v>
      </c>
      <c r="P87" s="94" t="s">
        <v>124</v>
      </c>
      <c r="Q87" s="94" t="s">
        <v>125</v>
      </c>
      <c r="R87" s="94" t="s">
        <v>126</v>
      </c>
      <c r="S87" s="94" t="s">
        <v>127</v>
      </c>
      <c r="T87" s="95" t="s">
        <v>128</v>
      </c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</row>
    <row r="88" spans="1:63" s="2" customFormat="1" ht="22.8" customHeight="1">
      <c r="A88" s="38"/>
      <c r="B88" s="39"/>
      <c r="C88" s="100" t="s">
        <v>129</v>
      </c>
      <c r="D88" s="40"/>
      <c r="E88" s="40"/>
      <c r="F88" s="40"/>
      <c r="G88" s="40"/>
      <c r="H88" s="40"/>
      <c r="I88" s="147"/>
      <c r="J88" s="206">
        <f>BK88</f>
        <v>0</v>
      </c>
      <c r="K88" s="40"/>
      <c r="L88" s="44"/>
      <c r="M88" s="96"/>
      <c r="N88" s="207"/>
      <c r="O88" s="97"/>
      <c r="P88" s="208">
        <f>P89</f>
        <v>0</v>
      </c>
      <c r="Q88" s="97"/>
      <c r="R88" s="208">
        <f>R89</f>
        <v>0.11615</v>
      </c>
      <c r="S88" s="97"/>
      <c r="T88" s="209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113</v>
      </c>
      <c r="BK88" s="210">
        <f>BK89</f>
        <v>0</v>
      </c>
    </row>
    <row r="89" spans="1:63" s="12" customFormat="1" ht="25.9" customHeight="1">
      <c r="A89" s="12"/>
      <c r="B89" s="211"/>
      <c r="C89" s="212"/>
      <c r="D89" s="213" t="s">
        <v>73</v>
      </c>
      <c r="E89" s="214" t="s">
        <v>130</v>
      </c>
      <c r="F89" s="214" t="s">
        <v>131</v>
      </c>
      <c r="G89" s="212"/>
      <c r="H89" s="212"/>
      <c r="I89" s="215"/>
      <c r="J89" s="216">
        <f>BK89</f>
        <v>0</v>
      </c>
      <c r="K89" s="212"/>
      <c r="L89" s="217"/>
      <c r="M89" s="218"/>
      <c r="N89" s="219"/>
      <c r="O89" s="219"/>
      <c r="P89" s="220">
        <f>P90+P124</f>
        <v>0</v>
      </c>
      <c r="Q89" s="219"/>
      <c r="R89" s="220">
        <f>R90+R124</f>
        <v>0.11615</v>
      </c>
      <c r="S89" s="219"/>
      <c r="T89" s="221">
        <f>T90+T124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2" t="s">
        <v>81</v>
      </c>
      <c r="AT89" s="223" t="s">
        <v>73</v>
      </c>
      <c r="AU89" s="223" t="s">
        <v>74</v>
      </c>
      <c r="AY89" s="222" t="s">
        <v>132</v>
      </c>
      <c r="BK89" s="224">
        <f>BK90+BK124</f>
        <v>0</v>
      </c>
    </row>
    <row r="90" spans="1:63" s="12" customFormat="1" ht="22.8" customHeight="1">
      <c r="A90" s="12"/>
      <c r="B90" s="211"/>
      <c r="C90" s="212"/>
      <c r="D90" s="213" t="s">
        <v>73</v>
      </c>
      <c r="E90" s="225" t="s">
        <v>81</v>
      </c>
      <c r="F90" s="225" t="s">
        <v>133</v>
      </c>
      <c r="G90" s="212"/>
      <c r="H90" s="212"/>
      <c r="I90" s="215"/>
      <c r="J90" s="226">
        <f>BK90</f>
        <v>0</v>
      </c>
      <c r="K90" s="212"/>
      <c r="L90" s="217"/>
      <c r="M90" s="218"/>
      <c r="N90" s="219"/>
      <c r="O90" s="219"/>
      <c r="P90" s="220">
        <f>SUM(P91:P123)</f>
        <v>0</v>
      </c>
      <c r="Q90" s="219"/>
      <c r="R90" s="220">
        <f>SUM(R91:R123)</f>
        <v>0.11615</v>
      </c>
      <c r="S90" s="219"/>
      <c r="T90" s="221">
        <f>SUM(T91:T123)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2" t="s">
        <v>81</v>
      </c>
      <c r="AT90" s="223" t="s">
        <v>73</v>
      </c>
      <c r="AU90" s="223" t="s">
        <v>81</v>
      </c>
      <c r="AY90" s="222" t="s">
        <v>132</v>
      </c>
      <c r="BK90" s="224">
        <f>SUM(BK91:BK123)</f>
        <v>0</v>
      </c>
    </row>
    <row r="91" spans="1:65" s="2" customFormat="1" ht="16.5" customHeight="1">
      <c r="A91" s="38"/>
      <c r="B91" s="39"/>
      <c r="C91" s="227" t="s">
        <v>81</v>
      </c>
      <c r="D91" s="227" t="s">
        <v>134</v>
      </c>
      <c r="E91" s="228" t="s">
        <v>293</v>
      </c>
      <c r="F91" s="229" t="s">
        <v>294</v>
      </c>
      <c r="G91" s="230" t="s">
        <v>148</v>
      </c>
      <c r="H91" s="231">
        <v>23</v>
      </c>
      <c r="I91" s="232"/>
      <c r="J91" s="233">
        <f>ROUND(I91*H91,2)</f>
        <v>0</v>
      </c>
      <c r="K91" s="229" t="s">
        <v>28</v>
      </c>
      <c r="L91" s="44"/>
      <c r="M91" s="234" t="s">
        <v>28</v>
      </c>
      <c r="N91" s="235" t="s">
        <v>47</v>
      </c>
      <c r="O91" s="85"/>
      <c r="P91" s="236">
        <f>O91*H91</f>
        <v>0</v>
      </c>
      <c r="Q91" s="236">
        <v>3E-05</v>
      </c>
      <c r="R91" s="236">
        <f>Q91*H91</f>
        <v>0.00069</v>
      </c>
      <c r="S91" s="236">
        <v>0</v>
      </c>
      <c r="T91" s="23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38" t="s">
        <v>139</v>
      </c>
      <c r="AT91" s="238" t="s">
        <v>134</v>
      </c>
      <c r="AU91" s="238" t="s">
        <v>83</v>
      </c>
      <c r="AY91" s="17" t="s">
        <v>132</v>
      </c>
      <c r="BE91" s="239">
        <f>IF(N91="základní",J91,0)</f>
        <v>0</v>
      </c>
      <c r="BF91" s="239">
        <f>IF(N91="snížená",J91,0)</f>
        <v>0</v>
      </c>
      <c r="BG91" s="239">
        <f>IF(N91="zákl. přenesená",J91,0)</f>
        <v>0</v>
      </c>
      <c r="BH91" s="239">
        <f>IF(N91="sníž. přenesená",J91,0)</f>
        <v>0</v>
      </c>
      <c r="BI91" s="239">
        <f>IF(N91="nulová",J91,0)</f>
        <v>0</v>
      </c>
      <c r="BJ91" s="17" t="s">
        <v>139</v>
      </c>
      <c r="BK91" s="239">
        <f>ROUND(I91*H91,2)</f>
        <v>0</v>
      </c>
      <c r="BL91" s="17" t="s">
        <v>139</v>
      </c>
      <c r="BM91" s="238" t="s">
        <v>353</v>
      </c>
    </row>
    <row r="92" spans="1:47" s="2" customFormat="1" ht="12">
      <c r="A92" s="38"/>
      <c r="B92" s="39"/>
      <c r="C92" s="40"/>
      <c r="D92" s="240" t="s">
        <v>141</v>
      </c>
      <c r="E92" s="40"/>
      <c r="F92" s="241" t="s">
        <v>294</v>
      </c>
      <c r="G92" s="40"/>
      <c r="H92" s="40"/>
      <c r="I92" s="147"/>
      <c r="J92" s="40"/>
      <c r="K92" s="40"/>
      <c r="L92" s="44"/>
      <c r="M92" s="242"/>
      <c r="N92" s="243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141</v>
      </c>
      <c r="AU92" s="17" t="s">
        <v>83</v>
      </c>
    </row>
    <row r="93" spans="1:51" s="13" customFormat="1" ht="12">
      <c r="A93" s="13"/>
      <c r="B93" s="244"/>
      <c r="C93" s="245"/>
      <c r="D93" s="240" t="s">
        <v>143</v>
      </c>
      <c r="E93" s="246" t="s">
        <v>28</v>
      </c>
      <c r="F93" s="247" t="s">
        <v>324</v>
      </c>
      <c r="G93" s="245"/>
      <c r="H93" s="246" t="s">
        <v>28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3" t="s">
        <v>143</v>
      </c>
      <c r="AU93" s="253" t="s">
        <v>83</v>
      </c>
      <c r="AV93" s="13" t="s">
        <v>81</v>
      </c>
      <c r="AW93" s="13" t="s">
        <v>35</v>
      </c>
      <c r="AX93" s="13" t="s">
        <v>74</v>
      </c>
      <c r="AY93" s="253" t="s">
        <v>132</v>
      </c>
    </row>
    <row r="94" spans="1:51" s="14" customFormat="1" ht="12">
      <c r="A94" s="14"/>
      <c r="B94" s="254"/>
      <c r="C94" s="255"/>
      <c r="D94" s="240" t="s">
        <v>143</v>
      </c>
      <c r="E94" s="256" t="s">
        <v>28</v>
      </c>
      <c r="F94" s="257" t="s">
        <v>181</v>
      </c>
      <c r="G94" s="255"/>
      <c r="H94" s="258">
        <v>23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4" t="s">
        <v>143</v>
      </c>
      <c r="AU94" s="264" t="s">
        <v>83</v>
      </c>
      <c r="AV94" s="14" t="s">
        <v>83</v>
      </c>
      <c r="AW94" s="14" t="s">
        <v>35</v>
      </c>
      <c r="AX94" s="14" t="s">
        <v>81</v>
      </c>
      <c r="AY94" s="264" t="s">
        <v>132</v>
      </c>
    </row>
    <row r="95" spans="1:65" s="2" customFormat="1" ht="16.5" customHeight="1">
      <c r="A95" s="38"/>
      <c r="B95" s="39"/>
      <c r="C95" s="227" t="s">
        <v>83</v>
      </c>
      <c r="D95" s="227" t="s">
        <v>134</v>
      </c>
      <c r="E95" s="228" t="s">
        <v>229</v>
      </c>
      <c r="F95" s="229" t="s">
        <v>230</v>
      </c>
      <c r="G95" s="230" t="s">
        <v>231</v>
      </c>
      <c r="H95" s="231">
        <v>0.23</v>
      </c>
      <c r="I95" s="232"/>
      <c r="J95" s="233">
        <f>ROUND(I95*H95,2)</f>
        <v>0</v>
      </c>
      <c r="K95" s="229" t="s">
        <v>138</v>
      </c>
      <c r="L95" s="44"/>
      <c r="M95" s="234" t="s">
        <v>28</v>
      </c>
      <c r="N95" s="235" t="s">
        <v>47</v>
      </c>
      <c r="O95" s="85"/>
      <c r="P95" s="236">
        <f>O95*H95</f>
        <v>0</v>
      </c>
      <c r="Q95" s="236">
        <v>0</v>
      </c>
      <c r="R95" s="236">
        <f>Q95*H95</f>
        <v>0</v>
      </c>
      <c r="S95" s="236">
        <v>0</v>
      </c>
      <c r="T95" s="23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38" t="s">
        <v>139</v>
      </c>
      <c r="AT95" s="238" t="s">
        <v>134</v>
      </c>
      <c r="AU95" s="238" t="s">
        <v>83</v>
      </c>
      <c r="AY95" s="17" t="s">
        <v>132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7" t="s">
        <v>139</v>
      </c>
      <c r="BK95" s="239">
        <f>ROUND(I95*H95,2)</f>
        <v>0</v>
      </c>
      <c r="BL95" s="17" t="s">
        <v>139</v>
      </c>
      <c r="BM95" s="238" t="s">
        <v>354</v>
      </c>
    </row>
    <row r="96" spans="1:47" s="2" customFormat="1" ht="12">
      <c r="A96" s="38"/>
      <c r="B96" s="39"/>
      <c r="C96" s="40"/>
      <c r="D96" s="240" t="s">
        <v>141</v>
      </c>
      <c r="E96" s="40"/>
      <c r="F96" s="241" t="s">
        <v>233</v>
      </c>
      <c r="G96" s="40"/>
      <c r="H96" s="40"/>
      <c r="I96" s="147"/>
      <c r="J96" s="40"/>
      <c r="K96" s="40"/>
      <c r="L96" s="44"/>
      <c r="M96" s="242"/>
      <c r="N96" s="243"/>
      <c r="O96" s="85"/>
      <c r="P96" s="85"/>
      <c r="Q96" s="85"/>
      <c r="R96" s="85"/>
      <c r="S96" s="85"/>
      <c r="T96" s="8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83</v>
      </c>
    </row>
    <row r="97" spans="1:51" s="13" customFormat="1" ht="12">
      <c r="A97" s="13"/>
      <c r="B97" s="244"/>
      <c r="C97" s="245"/>
      <c r="D97" s="240" t="s">
        <v>143</v>
      </c>
      <c r="E97" s="246" t="s">
        <v>28</v>
      </c>
      <c r="F97" s="247" t="s">
        <v>165</v>
      </c>
      <c r="G97" s="245"/>
      <c r="H97" s="246" t="s">
        <v>28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3" t="s">
        <v>143</v>
      </c>
      <c r="AU97" s="253" t="s">
        <v>83</v>
      </c>
      <c r="AV97" s="13" t="s">
        <v>81</v>
      </c>
      <c r="AW97" s="13" t="s">
        <v>35</v>
      </c>
      <c r="AX97" s="13" t="s">
        <v>74</v>
      </c>
      <c r="AY97" s="253" t="s">
        <v>132</v>
      </c>
    </row>
    <row r="98" spans="1:51" s="14" customFormat="1" ht="12">
      <c r="A98" s="14"/>
      <c r="B98" s="254"/>
      <c r="C98" s="255"/>
      <c r="D98" s="240" t="s">
        <v>143</v>
      </c>
      <c r="E98" s="256" t="s">
        <v>28</v>
      </c>
      <c r="F98" s="257" t="s">
        <v>234</v>
      </c>
      <c r="G98" s="255"/>
      <c r="H98" s="258">
        <v>0.23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4" t="s">
        <v>143</v>
      </c>
      <c r="AU98" s="264" t="s">
        <v>83</v>
      </c>
      <c r="AV98" s="14" t="s">
        <v>83</v>
      </c>
      <c r="AW98" s="14" t="s">
        <v>35</v>
      </c>
      <c r="AX98" s="14" t="s">
        <v>81</v>
      </c>
      <c r="AY98" s="264" t="s">
        <v>132</v>
      </c>
    </row>
    <row r="99" spans="1:65" s="2" customFormat="1" ht="16.5" customHeight="1">
      <c r="A99" s="38"/>
      <c r="B99" s="39"/>
      <c r="C99" s="227" t="s">
        <v>153</v>
      </c>
      <c r="D99" s="227" t="s">
        <v>134</v>
      </c>
      <c r="E99" s="228" t="s">
        <v>236</v>
      </c>
      <c r="F99" s="229" t="s">
        <v>237</v>
      </c>
      <c r="G99" s="230" t="s">
        <v>148</v>
      </c>
      <c r="H99" s="231">
        <v>23</v>
      </c>
      <c r="I99" s="232"/>
      <c r="J99" s="233">
        <f>ROUND(I99*H99,2)</f>
        <v>0</v>
      </c>
      <c r="K99" s="229" t="s">
        <v>138</v>
      </c>
      <c r="L99" s="44"/>
      <c r="M99" s="234" t="s">
        <v>28</v>
      </c>
      <c r="N99" s="235" t="s">
        <v>47</v>
      </c>
      <c r="O99" s="8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8" t="s">
        <v>139</v>
      </c>
      <c r="AT99" s="238" t="s">
        <v>134</v>
      </c>
      <c r="AU99" s="238" t="s">
        <v>83</v>
      </c>
      <c r="AY99" s="17" t="s">
        <v>132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7" t="s">
        <v>139</v>
      </c>
      <c r="BK99" s="239">
        <f>ROUND(I99*H99,2)</f>
        <v>0</v>
      </c>
      <c r="BL99" s="17" t="s">
        <v>139</v>
      </c>
      <c r="BM99" s="238" t="s">
        <v>355</v>
      </c>
    </row>
    <row r="100" spans="1:47" s="2" customFormat="1" ht="12">
      <c r="A100" s="38"/>
      <c r="B100" s="39"/>
      <c r="C100" s="40"/>
      <c r="D100" s="240" t="s">
        <v>141</v>
      </c>
      <c r="E100" s="40"/>
      <c r="F100" s="241" t="s">
        <v>239</v>
      </c>
      <c r="G100" s="40"/>
      <c r="H100" s="40"/>
      <c r="I100" s="147"/>
      <c r="J100" s="40"/>
      <c r="K100" s="40"/>
      <c r="L100" s="44"/>
      <c r="M100" s="242"/>
      <c r="N100" s="243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141</v>
      </c>
      <c r="AU100" s="17" t="s">
        <v>83</v>
      </c>
    </row>
    <row r="101" spans="1:51" s="13" customFormat="1" ht="12">
      <c r="A101" s="13"/>
      <c r="B101" s="244"/>
      <c r="C101" s="245"/>
      <c r="D101" s="240" t="s">
        <v>143</v>
      </c>
      <c r="E101" s="246" t="s">
        <v>28</v>
      </c>
      <c r="F101" s="247" t="s">
        <v>300</v>
      </c>
      <c r="G101" s="245"/>
      <c r="H101" s="246" t="s">
        <v>28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3" t="s">
        <v>143</v>
      </c>
      <c r="AU101" s="253" t="s">
        <v>83</v>
      </c>
      <c r="AV101" s="13" t="s">
        <v>81</v>
      </c>
      <c r="AW101" s="13" t="s">
        <v>35</v>
      </c>
      <c r="AX101" s="13" t="s">
        <v>74</v>
      </c>
      <c r="AY101" s="253" t="s">
        <v>132</v>
      </c>
    </row>
    <row r="102" spans="1:51" s="14" customFormat="1" ht="12">
      <c r="A102" s="14"/>
      <c r="B102" s="254"/>
      <c r="C102" s="255"/>
      <c r="D102" s="240" t="s">
        <v>143</v>
      </c>
      <c r="E102" s="256" t="s">
        <v>28</v>
      </c>
      <c r="F102" s="257" t="s">
        <v>181</v>
      </c>
      <c r="G102" s="255"/>
      <c r="H102" s="258">
        <v>23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143</v>
      </c>
      <c r="AU102" s="264" t="s">
        <v>83</v>
      </c>
      <c r="AV102" s="14" t="s">
        <v>83</v>
      </c>
      <c r="AW102" s="14" t="s">
        <v>35</v>
      </c>
      <c r="AX102" s="14" t="s">
        <v>81</v>
      </c>
      <c r="AY102" s="264" t="s">
        <v>132</v>
      </c>
    </row>
    <row r="103" spans="1:65" s="2" customFormat="1" ht="16.5" customHeight="1">
      <c r="A103" s="38"/>
      <c r="B103" s="39"/>
      <c r="C103" s="265" t="s">
        <v>139</v>
      </c>
      <c r="D103" s="265" t="s">
        <v>154</v>
      </c>
      <c r="E103" s="266" t="s">
        <v>242</v>
      </c>
      <c r="F103" s="267" t="s">
        <v>243</v>
      </c>
      <c r="G103" s="268" t="s">
        <v>148</v>
      </c>
      <c r="H103" s="269">
        <v>115</v>
      </c>
      <c r="I103" s="270"/>
      <c r="J103" s="271">
        <f>ROUND(I103*H103,2)</f>
        <v>0</v>
      </c>
      <c r="K103" s="267" t="s">
        <v>28</v>
      </c>
      <c r="L103" s="272"/>
      <c r="M103" s="273" t="s">
        <v>28</v>
      </c>
      <c r="N103" s="274" t="s">
        <v>47</v>
      </c>
      <c r="O103" s="85"/>
      <c r="P103" s="236">
        <f>O103*H103</f>
        <v>0</v>
      </c>
      <c r="Q103" s="236">
        <v>0.001</v>
      </c>
      <c r="R103" s="236">
        <f>Q103*H103</f>
        <v>0.115</v>
      </c>
      <c r="S103" s="236">
        <v>0</v>
      </c>
      <c r="T103" s="23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38" t="s">
        <v>158</v>
      </c>
      <c r="AT103" s="238" t="s">
        <v>154</v>
      </c>
      <c r="AU103" s="238" t="s">
        <v>83</v>
      </c>
      <c r="AY103" s="17" t="s">
        <v>132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7" t="s">
        <v>139</v>
      </c>
      <c r="BK103" s="239">
        <f>ROUND(I103*H103,2)</f>
        <v>0</v>
      </c>
      <c r="BL103" s="17" t="s">
        <v>139</v>
      </c>
      <c r="BM103" s="238" t="s">
        <v>356</v>
      </c>
    </row>
    <row r="104" spans="1:47" s="2" customFormat="1" ht="12">
      <c r="A104" s="38"/>
      <c r="B104" s="39"/>
      <c r="C104" s="40"/>
      <c r="D104" s="240" t="s">
        <v>141</v>
      </c>
      <c r="E104" s="40"/>
      <c r="F104" s="241" t="s">
        <v>243</v>
      </c>
      <c r="G104" s="40"/>
      <c r="H104" s="40"/>
      <c r="I104" s="147"/>
      <c r="J104" s="40"/>
      <c r="K104" s="40"/>
      <c r="L104" s="44"/>
      <c r="M104" s="242"/>
      <c r="N104" s="243"/>
      <c r="O104" s="85"/>
      <c r="P104" s="85"/>
      <c r="Q104" s="85"/>
      <c r="R104" s="85"/>
      <c r="S104" s="85"/>
      <c r="T104" s="8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141</v>
      </c>
      <c r="AU104" s="17" t="s">
        <v>83</v>
      </c>
    </row>
    <row r="105" spans="1:51" s="13" customFormat="1" ht="12">
      <c r="A105" s="13"/>
      <c r="B105" s="244"/>
      <c r="C105" s="245"/>
      <c r="D105" s="240" t="s">
        <v>143</v>
      </c>
      <c r="E105" s="246" t="s">
        <v>28</v>
      </c>
      <c r="F105" s="247" t="s">
        <v>245</v>
      </c>
      <c r="G105" s="245"/>
      <c r="H105" s="246" t="s">
        <v>28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3" t="s">
        <v>143</v>
      </c>
      <c r="AU105" s="253" t="s">
        <v>83</v>
      </c>
      <c r="AV105" s="13" t="s">
        <v>81</v>
      </c>
      <c r="AW105" s="13" t="s">
        <v>35</v>
      </c>
      <c r="AX105" s="13" t="s">
        <v>74</v>
      </c>
      <c r="AY105" s="253" t="s">
        <v>132</v>
      </c>
    </row>
    <row r="106" spans="1:51" s="13" customFormat="1" ht="12">
      <c r="A106" s="13"/>
      <c r="B106" s="244"/>
      <c r="C106" s="245"/>
      <c r="D106" s="240" t="s">
        <v>143</v>
      </c>
      <c r="E106" s="246" t="s">
        <v>28</v>
      </c>
      <c r="F106" s="247" t="s">
        <v>302</v>
      </c>
      <c r="G106" s="245"/>
      <c r="H106" s="246" t="s">
        <v>28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3" t="s">
        <v>143</v>
      </c>
      <c r="AU106" s="253" t="s">
        <v>83</v>
      </c>
      <c r="AV106" s="13" t="s">
        <v>81</v>
      </c>
      <c r="AW106" s="13" t="s">
        <v>35</v>
      </c>
      <c r="AX106" s="13" t="s">
        <v>74</v>
      </c>
      <c r="AY106" s="253" t="s">
        <v>132</v>
      </c>
    </row>
    <row r="107" spans="1:51" s="14" customFormat="1" ht="12">
      <c r="A107" s="14"/>
      <c r="B107" s="254"/>
      <c r="C107" s="255"/>
      <c r="D107" s="240" t="s">
        <v>143</v>
      </c>
      <c r="E107" s="256" t="s">
        <v>28</v>
      </c>
      <c r="F107" s="257" t="s">
        <v>303</v>
      </c>
      <c r="G107" s="255"/>
      <c r="H107" s="258">
        <v>115</v>
      </c>
      <c r="I107" s="259"/>
      <c r="J107" s="255"/>
      <c r="K107" s="255"/>
      <c r="L107" s="260"/>
      <c r="M107" s="261"/>
      <c r="N107" s="262"/>
      <c r="O107" s="262"/>
      <c r="P107" s="262"/>
      <c r="Q107" s="262"/>
      <c r="R107" s="262"/>
      <c r="S107" s="262"/>
      <c r="T107" s="26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4" t="s">
        <v>143</v>
      </c>
      <c r="AU107" s="264" t="s">
        <v>83</v>
      </c>
      <c r="AV107" s="14" t="s">
        <v>83</v>
      </c>
      <c r="AW107" s="14" t="s">
        <v>35</v>
      </c>
      <c r="AX107" s="14" t="s">
        <v>81</v>
      </c>
      <c r="AY107" s="264" t="s">
        <v>132</v>
      </c>
    </row>
    <row r="108" spans="1:65" s="2" customFormat="1" ht="16.5" customHeight="1">
      <c r="A108" s="38"/>
      <c r="B108" s="39"/>
      <c r="C108" s="227" t="s">
        <v>166</v>
      </c>
      <c r="D108" s="227" t="s">
        <v>134</v>
      </c>
      <c r="E108" s="228" t="s">
        <v>304</v>
      </c>
      <c r="F108" s="229" t="s">
        <v>305</v>
      </c>
      <c r="G108" s="230" t="s">
        <v>148</v>
      </c>
      <c r="H108" s="231">
        <v>23</v>
      </c>
      <c r="I108" s="232"/>
      <c r="J108" s="233">
        <f>ROUND(I108*H108,2)</f>
        <v>0</v>
      </c>
      <c r="K108" s="229" t="s">
        <v>138</v>
      </c>
      <c r="L108" s="44"/>
      <c r="M108" s="234" t="s">
        <v>28</v>
      </c>
      <c r="N108" s="235" t="s">
        <v>47</v>
      </c>
      <c r="O108" s="85"/>
      <c r="P108" s="236">
        <f>O108*H108</f>
        <v>0</v>
      </c>
      <c r="Q108" s="236">
        <v>0</v>
      </c>
      <c r="R108" s="236">
        <f>Q108*H108</f>
        <v>0</v>
      </c>
      <c r="S108" s="236">
        <v>0</v>
      </c>
      <c r="T108" s="23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38" t="s">
        <v>139</v>
      </c>
      <c r="AT108" s="238" t="s">
        <v>134</v>
      </c>
      <c r="AU108" s="238" t="s">
        <v>83</v>
      </c>
      <c r="AY108" s="17" t="s">
        <v>132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7" t="s">
        <v>139</v>
      </c>
      <c r="BK108" s="239">
        <f>ROUND(I108*H108,2)</f>
        <v>0</v>
      </c>
      <c r="BL108" s="17" t="s">
        <v>139</v>
      </c>
      <c r="BM108" s="238" t="s">
        <v>357</v>
      </c>
    </row>
    <row r="109" spans="1:47" s="2" customFormat="1" ht="12">
      <c r="A109" s="38"/>
      <c r="B109" s="39"/>
      <c r="C109" s="40"/>
      <c r="D109" s="240" t="s">
        <v>141</v>
      </c>
      <c r="E109" s="40"/>
      <c r="F109" s="241" t="s">
        <v>307</v>
      </c>
      <c r="G109" s="40"/>
      <c r="H109" s="40"/>
      <c r="I109" s="147"/>
      <c r="J109" s="40"/>
      <c r="K109" s="40"/>
      <c r="L109" s="44"/>
      <c r="M109" s="242"/>
      <c r="N109" s="243"/>
      <c r="O109" s="85"/>
      <c r="P109" s="85"/>
      <c r="Q109" s="85"/>
      <c r="R109" s="85"/>
      <c r="S109" s="85"/>
      <c r="T109" s="86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141</v>
      </c>
      <c r="AU109" s="17" t="s">
        <v>83</v>
      </c>
    </row>
    <row r="110" spans="1:51" s="13" customFormat="1" ht="12">
      <c r="A110" s="13"/>
      <c r="B110" s="244"/>
      <c r="C110" s="245"/>
      <c r="D110" s="240" t="s">
        <v>143</v>
      </c>
      <c r="E110" s="246" t="s">
        <v>28</v>
      </c>
      <c r="F110" s="247" t="s">
        <v>329</v>
      </c>
      <c r="G110" s="245"/>
      <c r="H110" s="246" t="s">
        <v>28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3" t="s">
        <v>143</v>
      </c>
      <c r="AU110" s="253" t="s">
        <v>83</v>
      </c>
      <c r="AV110" s="13" t="s">
        <v>81</v>
      </c>
      <c r="AW110" s="13" t="s">
        <v>35</v>
      </c>
      <c r="AX110" s="13" t="s">
        <v>74</v>
      </c>
      <c r="AY110" s="253" t="s">
        <v>132</v>
      </c>
    </row>
    <row r="111" spans="1:51" s="14" customFormat="1" ht="12">
      <c r="A111" s="14"/>
      <c r="B111" s="254"/>
      <c r="C111" s="255"/>
      <c r="D111" s="240" t="s">
        <v>143</v>
      </c>
      <c r="E111" s="256" t="s">
        <v>28</v>
      </c>
      <c r="F111" s="257" t="s">
        <v>181</v>
      </c>
      <c r="G111" s="255"/>
      <c r="H111" s="258">
        <v>23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4" t="s">
        <v>143</v>
      </c>
      <c r="AU111" s="264" t="s">
        <v>83</v>
      </c>
      <c r="AV111" s="14" t="s">
        <v>83</v>
      </c>
      <c r="AW111" s="14" t="s">
        <v>35</v>
      </c>
      <c r="AX111" s="14" t="s">
        <v>81</v>
      </c>
      <c r="AY111" s="264" t="s">
        <v>132</v>
      </c>
    </row>
    <row r="112" spans="1:65" s="2" customFormat="1" ht="16.5" customHeight="1">
      <c r="A112" s="38"/>
      <c r="B112" s="39"/>
      <c r="C112" s="227" t="s">
        <v>171</v>
      </c>
      <c r="D112" s="227" t="s">
        <v>134</v>
      </c>
      <c r="E112" s="228" t="s">
        <v>309</v>
      </c>
      <c r="F112" s="229" t="s">
        <v>310</v>
      </c>
      <c r="G112" s="230" t="s">
        <v>148</v>
      </c>
      <c r="H112" s="231">
        <v>23</v>
      </c>
      <c r="I112" s="232"/>
      <c r="J112" s="233">
        <f>ROUND(I112*H112,2)</f>
        <v>0</v>
      </c>
      <c r="K112" s="229" t="s">
        <v>138</v>
      </c>
      <c r="L112" s="44"/>
      <c r="M112" s="234" t="s">
        <v>28</v>
      </c>
      <c r="N112" s="235" t="s">
        <v>47</v>
      </c>
      <c r="O112" s="85"/>
      <c r="P112" s="236">
        <f>O112*H112</f>
        <v>0</v>
      </c>
      <c r="Q112" s="236">
        <v>2E-05</v>
      </c>
      <c r="R112" s="236">
        <f>Q112*H112</f>
        <v>0.00046</v>
      </c>
      <c r="S112" s="236">
        <v>0</v>
      </c>
      <c r="T112" s="23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8" t="s">
        <v>139</v>
      </c>
      <c r="AT112" s="238" t="s">
        <v>134</v>
      </c>
      <c r="AU112" s="238" t="s">
        <v>83</v>
      </c>
      <c r="AY112" s="17" t="s">
        <v>132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7" t="s">
        <v>139</v>
      </c>
      <c r="BK112" s="239">
        <f>ROUND(I112*H112,2)</f>
        <v>0</v>
      </c>
      <c r="BL112" s="17" t="s">
        <v>139</v>
      </c>
      <c r="BM112" s="238" t="s">
        <v>358</v>
      </c>
    </row>
    <row r="113" spans="1:47" s="2" customFormat="1" ht="12">
      <c r="A113" s="38"/>
      <c r="B113" s="39"/>
      <c r="C113" s="40"/>
      <c r="D113" s="240" t="s">
        <v>141</v>
      </c>
      <c r="E113" s="40"/>
      <c r="F113" s="241" t="s">
        <v>312</v>
      </c>
      <c r="G113" s="40"/>
      <c r="H113" s="40"/>
      <c r="I113" s="147"/>
      <c r="J113" s="40"/>
      <c r="K113" s="40"/>
      <c r="L113" s="44"/>
      <c r="M113" s="242"/>
      <c r="N113" s="243"/>
      <c r="O113" s="85"/>
      <c r="P113" s="85"/>
      <c r="Q113" s="85"/>
      <c r="R113" s="85"/>
      <c r="S113" s="85"/>
      <c r="T113" s="86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141</v>
      </c>
      <c r="AU113" s="17" t="s">
        <v>83</v>
      </c>
    </row>
    <row r="114" spans="1:51" s="13" customFormat="1" ht="12">
      <c r="A114" s="13"/>
      <c r="B114" s="244"/>
      <c r="C114" s="245"/>
      <c r="D114" s="240" t="s">
        <v>143</v>
      </c>
      <c r="E114" s="246" t="s">
        <v>28</v>
      </c>
      <c r="F114" s="247" t="s">
        <v>331</v>
      </c>
      <c r="G114" s="245"/>
      <c r="H114" s="246" t="s">
        <v>28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3" t="s">
        <v>143</v>
      </c>
      <c r="AU114" s="253" t="s">
        <v>83</v>
      </c>
      <c r="AV114" s="13" t="s">
        <v>81</v>
      </c>
      <c r="AW114" s="13" t="s">
        <v>35</v>
      </c>
      <c r="AX114" s="13" t="s">
        <v>74</v>
      </c>
      <c r="AY114" s="253" t="s">
        <v>132</v>
      </c>
    </row>
    <row r="115" spans="1:51" s="14" customFormat="1" ht="12">
      <c r="A115" s="14"/>
      <c r="B115" s="254"/>
      <c r="C115" s="255"/>
      <c r="D115" s="240" t="s">
        <v>143</v>
      </c>
      <c r="E115" s="256" t="s">
        <v>28</v>
      </c>
      <c r="F115" s="257" t="s">
        <v>181</v>
      </c>
      <c r="G115" s="255"/>
      <c r="H115" s="258">
        <v>23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4" t="s">
        <v>143</v>
      </c>
      <c r="AU115" s="264" t="s">
        <v>83</v>
      </c>
      <c r="AV115" s="14" t="s">
        <v>83</v>
      </c>
      <c r="AW115" s="14" t="s">
        <v>35</v>
      </c>
      <c r="AX115" s="14" t="s">
        <v>81</v>
      </c>
      <c r="AY115" s="264" t="s">
        <v>132</v>
      </c>
    </row>
    <row r="116" spans="1:65" s="2" customFormat="1" ht="16.5" customHeight="1">
      <c r="A116" s="38"/>
      <c r="B116" s="39"/>
      <c r="C116" s="227" t="s">
        <v>176</v>
      </c>
      <c r="D116" s="227" t="s">
        <v>134</v>
      </c>
      <c r="E116" s="228" t="s">
        <v>314</v>
      </c>
      <c r="F116" s="229" t="s">
        <v>315</v>
      </c>
      <c r="G116" s="230" t="s">
        <v>212</v>
      </c>
      <c r="H116" s="231">
        <v>23</v>
      </c>
      <c r="I116" s="232"/>
      <c r="J116" s="233">
        <f>ROUND(I116*H116,2)</f>
        <v>0</v>
      </c>
      <c r="K116" s="229" t="s">
        <v>138</v>
      </c>
      <c r="L116" s="44"/>
      <c r="M116" s="234" t="s">
        <v>28</v>
      </c>
      <c r="N116" s="235" t="s">
        <v>47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38" t="s">
        <v>139</v>
      </c>
      <c r="AT116" s="238" t="s">
        <v>134</v>
      </c>
      <c r="AU116" s="238" t="s">
        <v>83</v>
      </c>
      <c r="AY116" s="17" t="s">
        <v>132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7" t="s">
        <v>139</v>
      </c>
      <c r="BK116" s="239">
        <f>ROUND(I116*H116,2)</f>
        <v>0</v>
      </c>
      <c r="BL116" s="17" t="s">
        <v>139</v>
      </c>
      <c r="BM116" s="238" t="s">
        <v>359</v>
      </c>
    </row>
    <row r="117" spans="1:47" s="2" customFormat="1" ht="12">
      <c r="A117" s="38"/>
      <c r="B117" s="39"/>
      <c r="C117" s="40"/>
      <c r="D117" s="240" t="s">
        <v>141</v>
      </c>
      <c r="E117" s="40"/>
      <c r="F117" s="241" t="s">
        <v>317</v>
      </c>
      <c r="G117" s="40"/>
      <c r="H117" s="40"/>
      <c r="I117" s="147"/>
      <c r="J117" s="40"/>
      <c r="K117" s="40"/>
      <c r="L117" s="44"/>
      <c r="M117" s="242"/>
      <c r="N117" s="243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141</v>
      </c>
      <c r="AU117" s="17" t="s">
        <v>83</v>
      </c>
    </row>
    <row r="118" spans="1:51" s="13" customFormat="1" ht="12">
      <c r="A118" s="13"/>
      <c r="B118" s="244"/>
      <c r="C118" s="245"/>
      <c r="D118" s="240" t="s">
        <v>143</v>
      </c>
      <c r="E118" s="246" t="s">
        <v>28</v>
      </c>
      <c r="F118" s="247" t="s">
        <v>318</v>
      </c>
      <c r="G118" s="245"/>
      <c r="H118" s="246" t="s">
        <v>28</v>
      </c>
      <c r="I118" s="248"/>
      <c r="J118" s="245"/>
      <c r="K118" s="245"/>
      <c r="L118" s="249"/>
      <c r="M118" s="250"/>
      <c r="N118" s="251"/>
      <c r="O118" s="251"/>
      <c r="P118" s="251"/>
      <c r="Q118" s="251"/>
      <c r="R118" s="251"/>
      <c r="S118" s="251"/>
      <c r="T118" s="25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3" t="s">
        <v>143</v>
      </c>
      <c r="AU118" s="253" t="s">
        <v>83</v>
      </c>
      <c r="AV118" s="13" t="s">
        <v>81</v>
      </c>
      <c r="AW118" s="13" t="s">
        <v>35</v>
      </c>
      <c r="AX118" s="13" t="s">
        <v>74</v>
      </c>
      <c r="AY118" s="253" t="s">
        <v>132</v>
      </c>
    </row>
    <row r="119" spans="1:51" s="14" customFormat="1" ht="12">
      <c r="A119" s="14"/>
      <c r="B119" s="254"/>
      <c r="C119" s="255"/>
      <c r="D119" s="240" t="s">
        <v>143</v>
      </c>
      <c r="E119" s="256" t="s">
        <v>28</v>
      </c>
      <c r="F119" s="257" t="s">
        <v>181</v>
      </c>
      <c r="G119" s="255"/>
      <c r="H119" s="258">
        <v>23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4" t="s">
        <v>143</v>
      </c>
      <c r="AU119" s="264" t="s">
        <v>83</v>
      </c>
      <c r="AV119" s="14" t="s">
        <v>83</v>
      </c>
      <c r="AW119" s="14" t="s">
        <v>35</v>
      </c>
      <c r="AX119" s="14" t="s">
        <v>81</v>
      </c>
      <c r="AY119" s="264" t="s">
        <v>132</v>
      </c>
    </row>
    <row r="120" spans="1:65" s="2" customFormat="1" ht="16.5" customHeight="1">
      <c r="A120" s="38"/>
      <c r="B120" s="39"/>
      <c r="C120" s="227" t="s">
        <v>158</v>
      </c>
      <c r="D120" s="227" t="s">
        <v>134</v>
      </c>
      <c r="E120" s="228" t="s">
        <v>256</v>
      </c>
      <c r="F120" s="229" t="s">
        <v>257</v>
      </c>
      <c r="G120" s="230" t="s">
        <v>258</v>
      </c>
      <c r="H120" s="231">
        <v>6.9</v>
      </c>
      <c r="I120" s="232"/>
      <c r="J120" s="233">
        <f>ROUND(I120*H120,2)</f>
        <v>0</v>
      </c>
      <c r="K120" s="229" t="s">
        <v>138</v>
      </c>
      <c r="L120" s="44"/>
      <c r="M120" s="234" t="s">
        <v>28</v>
      </c>
      <c r="N120" s="235" t="s">
        <v>47</v>
      </c>
      <c r="O120" s="85"/>
      <c r="P120" s="236">
        <f>O120*H120</f>
        <v>0</v>
      </c>
      <c r="Q120" s="236">
        <v>0</v>
      </c>
      <c r="R120" s="236">
        <f>Q120*H120</f>
        <v>0</v>
      </c>
      <c r="S120" s="236">
        <v>0</v>
      </c>
      <c r="T120" s="23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8" t="s">
        <v>139</v>
      </c>
      <c r="AT120" s="238" t="s">
        <v>134</v>
      </c>
      <c r="AU120" s="238" t="s">
        <v>83</v>
      </c>
      <c r="AY120" s="17" t="s">
        <v>132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7" t="s">
        <v>139</v>
      </c>
      <c r="BK120" s="239">
        <f>ROUND(I120*H120,2)</f>
        <v>0</v>
      </c>
      <c r="BL120" s="17" t="s">
        <v>139</v>
      </c>
      <c r="BM120" s="238" t="s">
        <v>360</v>
      </c>
    </row>
    <row r="121" spans="1:47" s="2" customFormat="1" ht="12">
      <c r="A121" s="38"/>
      <c r="B121" s="39"/>
      <c r="C121" s="40"/>
      <c r="D121" s="240" t="s">
        <v>141</v>
      </c>
      <c r="E121" s="40"/>
      <c r="F121" s="241" t="s">
        <v>260</v>
      </c>
      <c r="G121" s="40"/>
      <c r="H121" s="40"/>
      <c r="I121" s="147"/>
      <c r="J121" s="40"/>
      <c r="K121" s="40"/>
      <c r="L121" s="44"/>
      <c r="M121" s="242"/>
      <c r="N121" s="243"/>
      <c r="O121" s="85"/>
      <c r="P121" s="85"/>
      <c r="Q121" s="85"/>
      <c r="R121" s="85"/>
      <c r="S121" s="85"/>
      <c r="T121" s="86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141</v>
      </c>
      <c r="AU121" s="17" t="s">
        <v>83</v>
      </c>
    </row>
    <row r="122" spans="1:51" s="13" customFormat="1" ht="12">
      <c r="A122" s="13"/>
      <c r="B122" s="244"/>
      <c r="C122" s="245"/>
      <c r="D122" s="240" t="s">
        <v>143</v>
      </c>
      <c r="E122" s="246" t="s">
        <v>28</v>
      </c>
      <c r="F122" s="247" t="s">
        <v>350</v>
      </c>
      <c r="G122" s="245"/>
      <c r="H122" s="246" t="s">
        <v>28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3" t="s">
        <v>143</v>
      </c>
      <c r="AU122" s="253" t="s">
        <v>83</v>
      </c>
      <c r="AV122" s="13" t="s">
        <v>81</v>
      </c>
      <c r="AW122" s="13" t="s">
        <v>35</v>
      </c>
      <c r="AX122" s="13" t="s">
        <v>74</v>
      </c>
      <c r="AY122" s="253" t="s">
        <v>132</v>
      </c>
    </row>
    <row r="123" spans="1:51" s="14" customFormat="1" ht="12">
      <c r="A123" s="14"/>
      <c r="B123" s="254"/>
      <c r="C123" s="255"/>
      <c r="D123" s="240" t="s">
        <v>143</v>
      </c>
      <c r="E123" s="256" t="s">
        <v>28</v>
      </c>
      <c r="F123" s="257" t="s">
        <v>361</v>
      </c>
      <c r="G123" s="255"/>
      <c r="H123" s="258">
        <v>6.9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4" t="s">
        <v>143</v>
      </c>
      <c r="AU123" s="264" t="s">
        <v>83</v>
      </c>
      <c r="AV123" s="14" t="s">
        <v>83</v>
      </c>
      <c r="AW123" s="14" t="s">
        <v>35</v>
      </c>
      <c r="AX123" s="14" t="s">
        <v>81</v>
      </c>
      <c r="AY123" s="264" t="s">
        <v>132</v>
      </c>
    </row>
    <row r="124" spans="1:63" s="12" customFormat="1" ht="22.8" customHeight="1">
      <c r="A124" s="12"/>
      <c r="B124" s="211"/>
      <c r="C124" s="212"/>
      <c r="D124" s="213" t="s">
        <v>73</v>
      </c>
      <c r="E124" s="225" t="s">
        <v>263</v>
      </c>
      <c r="F124" s="225" t="s">
        <v>264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SUM(P125:P126)</f>
        <v>0</v>
      </c>
      <c r="Q124" s="219"/>
      <c r="R124" s="220">
        <f>SUM(R125:R126)</f>
        <v>0</v>
      </c>
      <c r="S124" s="219"/>
      <c r="T124" s="22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81</v>
      </c>
      <c r="AT124" s="223" t="s">
        <v>73</v>
      </c>
      <c r="AU124" s="223" t="s">
        <v>81</v>
      </c>
      <c r="AY124" s="222" t="s">
        <v>132</v>
      </c>
      <c r="BK124" s="224">
        <f>SUM(BK125:BK126)</f>
        <v>0</v>
      </c>
    </row>
    <row r="125" spans="1:65" s="2" customFormat="1" ht="16.5" customHeight="1">
      <c r="A125" s="38"/>
      <c r="B125" s="39"/>
      <c r="C125" s="227" t="s">
        <v>186</v>
      </c>
      <c r="D125" s="227" t="s">
        <v>134</v>
      </c>
      <c r="E125" s="228" t="s">
        <v>265</v>
      </c>
      <c r="F125" s="229" t="s">
        <v>266</v>
      </c>
      <c r="G125" s="230" t="s">
        <v>157</v>
      </c>
      <c r="H125" s="231">
        <v>0.116</v>
      </c>
      <c r="I125" s="232"/>
      <c r="J125" s="233">
        <f>ROUND(I125*H125,2)</f>
        <v>0</v>
      </c>
      <c r="K125" s="229" t="s">
        <v>138</v>
      </c>
      <c r="L125" s="44"/>
      <c r="M125" s="234" t="s">
        <v>28</v>
      </c>
      <c r="N125" s="235" t="s">
        <v>47</v>
      </c>
      <c r="O125" s="85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139</v>
      </c>
      <c r="AT125" s="238" t="s">
        <v>134</v>
      </c>
      <c r="AU125" s="238" t="s">
        <v>83</v>
      </c>
      <c r="AY125" s="17" t="s">
        <v>132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139</v>
      </c>
      <c r="BK125" s="239">
        <f>ROUND(I125*H125,2)</f>
        <v>0</v>
      </c>
      <c r="BL125" s="17" t="s">
        <v>139</v>
      </c>
      <c r="BM125" s="238" t="s">
        <v>362</v>
      </c>
    </row>
    <row r="126" spans="1:47" s="2" customFormat="1" ht="12">
      <c r="A126" s="38"/>
      <c r="B126" s="39"/>
      <c r="C126" s="40"/>
      <c r="D126" s="240" t="s">
        <v>141</v>
      </c>
      <c r="E126" s="40"/>
      <c r="F126" s="241" t="s">
        <v>268</v>
      </c>
      <c r="G126" s="40"/>
      <c r="H126" s="40"/>
      <c r="I126" s="147"/>
      <c r="J126" s="40"/>
      <c r="K126" s="40"/>
      <c r="L126" s="44"/>
      <c r="M126" s="275"/>
      <c r="N126" s="276"/>
      <c r="O126" s="277"/>
      <c r="P126" s="277"/>
      <c r="Q126" s="277"/>
      <c r="R126" s="277"/>
      <c r="S126" s="277"/>
      <c r="T126" s="27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83</v>
      </c>
    </row>
    <row r="127" spans="1:31" s="2" customFormat="1" ht="6.95" customHeight="1">
      <c r="A127" s="38"/>
      <c r="B127" s="60"/>
      <c r="C127" s="61"/>
      <c r="D127" s="61"/>
      <c r="E127" s="61"/>
      <c r="F127" s="61"/>
      <c r="G127" s="61"/>
      <c r="H127" s="61"/>
      <c r="I127" s="176"/>
      <c r="J127" s="61"/>
      <c r="K127" s="61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87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0"/>
      <c r="AT3" s="17" t="s">
        <v>83</v>
      </c>
    </row>
    <row r="4" spans="2:46" s="1" customFormat="1" ht="24.95" customHeight="1">
      <c r="B4" s="20"/>
      <c r="D4" s="143" t="s">
        <v>104</v>
      </c>
      <c r="I4" s="139"/>
      <c r="L4" s="20"/>
      <c r="M4" s="144" t="s">
        <v>10</v>
      </c>
      <c r="AT4" s="17" t="s">
        <v>35</v>
      </c>
    </row>
    <row r="5" spans="2:12" s="1" customFormat="1" ht="6.95" customHeight="1">
      <c r="B5" s="20"/>
      <c r="I5" s="139"/>
      <c r="L5" s="20"/>
    </row>
    <row r="6" spans="2:12" s="1" customFormat="1" ht="12" customHeight="1">
      <c r="B6" s="20"/>
      <c r="D6" s="145" t="s">
        <v>16</v>
      </c>
      <c r="I6" s="139"/>
      <c r="L6" s="20"/>
    </row>
    <row r="7" spans="2:12" s="1" customFormat="1" ht="16.5" customHeight="1">
      <c r="B7" s="20"/>
      <c r="E7" s="146" t="str">
        <f>'Rekapitulace stavby'!K6</f>
        <v>Orlice, slepé rameno, Malšova Lhota, revitalizace</v>
      </c>
      <c r="F7" s="145"/>
      <c r="G7" s="145"/>
      <c r="H7" s="145"/>
      <c r="I7" s="139"/>
      <c r="L7" s="20"/>
    </row>
    <row r="8" spans="2:12" s="1" customFormat="1" ht="12" customHeight="1">
      <c r="B8" s="20"/>
      <c r="D8" s="145" t="s">
        <v>105</v>
      </c>
      <c r="I8" s="139"/>
      <c r="L8" s="20"/>
    </row>
    <row r="9" spans="1:31" s="2" customFormat="1" ht="16.5" customHeight="1">
      <c r="A9" s="38"/>
      <c r="B9" s="44"/>
      <c r="C9" s="38"/>
      <c r="D9" s="38"/>
      <c r="E9" s="146" t="s">
        <v>106</v>
      </c>
      <c r="F9" s="38"/>
      <c r="G9" s="38"/>
      <c r="H9" s="38"/>
      <c r="I9" s="147"/>
      <c r="J9" s="38"/>
      <c r="K9" s="38"/>
      <c r="L9" s="14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5" t="s">
        <v>107</v>
      </c>
      <c r="E10" s="38"/>
      <c r="F10" s="38"/>
      <c r="G10" s="38"/>
      <c r="H10" s="38"/>
      <c r="I10" s="147"/>
      <c r="J10" s="38"/>
      <c r="K10" s="38"/>
      <c r="L10" s="14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9" t="s">
        <v>363</v>
      </c>
      <c r="F11" s="38"/>
      <c r="G11" s="38"/>
      <c r="H11" s="38"/>
      <c r="I11" s="147"/>
      <c r="J11" s="38"/>
      <c r="K11" s="38"/>
      <c r="L11" s="14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47"/>
      <c r="J12" s="38"/>
      <c r="K12" s="38"/>
      <c r="L12" s="14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5" t="s">
        <v>18</v>
      </c>
      <c r="E13" s="38"/>
      <c r="F13" s="134" t="s">
        <v>19</v>
      </c>
      <c r="G13" s="38"/>
      <c r="H13" s="38"/>
      <c r="I13" s="150" t="s">
        <v>20</v>
      </c>
      <c r="J13" s="134" t="s">
        <v>21</v>
      </c>
      <c r="K13" s="38"/>
      <c r="L13" s="14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5" t="s">
        <v>22</v>
      </c>
      <c r="E14" s="38"/>
      <c r="F14" s="134" t="s">
        <v>23</v>
      </c>
      <c r="G14" s="38"/>
      <c r="H14" s="38"/>
      <c r="I14" s="150" t="s">
        <v>24</v>
      </c>
      <c r="J14" s="151" t="str">
        <f>'Rekapitulace stavby'!AN8</f>
        <v>30.7.2019</v>
      </c>
      <c r="K14" s="38"/>
      <c r="L14" s="14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47"/>
      <c r="J15" s="38"/>
      <c r="K15" s="38"/>
      <c r="L15" s="14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5" t="s">
        <v>26</v>
      </c>
      <c r="E16" s="38"/>
      <c r="F16" s="38"/>
      <c r="G16" s="38"/>
      <c r="H16" s="38"/>
      <c r="I16" s="150" t="s">
        <v>27</v>
      </c>
      <c r="J16" s="134" t="s">
        <v>28</v>
      </c>
      <c r="K16" s="38"/>
      <c r="L16" s="14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4" t="s">
        <v>29</v>
      </c>
      <c r="F17" s="38"/>
      <c r="G17" s="38"/>
      <c r="H17" s="38"/>
      <c r="I17" s="150" t="s">
        <v>30</v>
      </c>
      <c r="J17" s="134" t="s">
        <v>28</v>
      </c>
      <c r="K17" s="38"/>
      <c r="L17" s="14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47"/>
      <c r="J18" s="38"/>
      <c r="K18" s="38"/>
      <c r="L18" s="14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5" t="s">
        <v>31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14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4"/>
      <c r="G20" s="134"/>
      <c r="H20" s="134"/>
      <c r="I20" s="150" t="s">
        <v>30</v>
      </c>
      <c r="J20" s="33" t="str">
        <f>'Rekapitulace stavby'!AN14</f>
        <v>Vyplň údaj</v>
      </c>
      <c r="K20" s="38"/>
      <c r="L20" s="14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47"/>
      <c r="J21" s="38"/>
      <c r="K21" s="38"/>
      <c r="L21" s="14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5" t="s">
        <v>33</v>
      </c>
      <c r="E22" s="38"/>
      <c r="F22" s="38"/>
      <c r="G22" s="38"/>
      <c r="H22" s="38"/>
      <c r="I22" s="150" t="s">
        <v>27</v>
      </c>
      <c r="J22" s="134" t="s">
        <v>28</v>
      </c>
      <c r="K22" s="38"/>
      <c r="L22" s="14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4" t="s">
        <v>34</v>
      </c>
      <c r="F23" s="38"/>
      <c r="G23" s="38"/>
      <c r="H23" s="38"/>
      <c r="I23" s="150" t="s">
        <v>30</v>
      </c>
      <c r="J23" s="134" t="s">
        <v>28</v>
      </c>
      <c r="K23" s="38"/>
      <c r="L23" s="14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47"/>
      <c r="J24" s="38"/>
      <c r="K24" s="38"/>
      <c r="L24" s="14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5" t="s">
        <v>36</v>
      </c>
      <c r="E25" s="38"/>
      <c r="F25" s="38"/>
      <c r="G25" s="38"/>
      <c r="H25" s="38"/>
      <c r="I25" s="150" t="s">
        <v>27</v>
      </c>
      <c r="J25" s="134" t="s">
        <v>28</v>
      </c>
      <c r="K25" s="38"/>
      <c r="L25" s="14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4" t="s">
        <v>37</v>
      </c>
      <c r="F26" s="38"/>
      <c r="G26" s="38"/>
      <c r="H26" s="38"/>
      <c r="I26" s="150" t="s">
        <v>30</v>
      </c>
      <c r="J26" s="134" t="s">
        <v>28</v>
      </c>
      <c r="K26" s="38"/>
      <c r="L26" s="14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47"/>
      <c r="J27" s="38"/>
      <c r="K27" s="38"/>
      <c r="L27" s="14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5" t="s">
        <v>38</v>
      </c>
      <c r="E28" s="38"/>
      <c r="F28" s="38"/>
      <c r="G28" s="38"/>
      <c r="H28" s="38"/>
      <c r="I28" s="147"/>
      <c r="J28" s="38"/>
      <c r="K28" s="38"/>
      <c r="L28" s="14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5.5" customHeight="1">
      <c r="A29" s="152"/>
      <c r="B29" s="153"/>
      <c r="C29" s="152"/>
      <c r="D29" s="152"/>
      <c r="E29" s="154" t="s">
        <v>109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47"/>
      <c r="J30" s="38"/>
      <c r="K30" s="38"/>
      <c r="L30" s="14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7"/>
      <c r="E31" s="157"/>
      <c r="F31" s="157"/>
      <c r="G31" s="157"/>
      <c r="H31" s="157"/>
      <c r="I31" s="158"/>
      <c r="J31" s="157"/>
      <c r="K31" s="157"/>
      <c r="L31" s="14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147"/>
      <c r="J32" s="160">
        <f>ROUND(J88,2)</f>
        <v>0</v>
      </c>
      <c r="K32" s="38"/>
      <c r="L32" s="14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7"/>
      <c r="E33" s="157"/>
      <c r="F33" s="157"/>
      <c r="G33" s="157"/>
      <c r="H33" s="157"/>
      <c r="I33" s="158"/>
      <c r="J33" s="157"/>
      <c r="K33" s="157"/>
      <c r="L33" s="14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2" t="s">
        <v>41</v>
      </c>
      <c r="J34" s="161" t="s">
        <v>43</v>
      </c>
      <c r="K34" s="38"/>
      <c r="L34" s="14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44</v>
      </c>
      <c r="E35" s="145" t="s">
        <v>45</v>
      </c>
      <c r="F35" s="164">
        <f>ROUND((SUM(BE88:BE122)),2)</f>
        <v>0</v>
      </c>
      <c r="G35" s="38"/>
      <c r="H35" s="38"/>
      <c r="I35" s="165">
        <v>0.21</v>
      </c>
      <c r="J35" s="164">
        <f>ROUND(((SUM(BE88:BE122))*I35),2)</f>
        <v>0</v>
      </c>
      <c r="K35" s="38"/>
      <c r="L35" s="1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5" t="s">
        <v>46</v>
      </c>
      <c r="F36" s="164">
        <f>ROUND((SUM(BF88:BF122)),2)</f>
        <v>0</v>
      </c>
      <c r="G36" s="38"/>
      <c r="H36" s="38"/>
      <c r="I36" s="165">
        <v>0.15</v>
      </c>
      <c r="J36" s="164">
        <f>ROUND(((SUM(BF88:BF122))*I36),2)</f>
        <v>0</v>
      </c>
      <c r="K36" s="38"/>
      <c r="L36" s="14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45" t="s">
        <v>44</v>
      </c>
      <c r="E37" s="145" t="s">
        <v>47</v>
      </c>
      <c r="F37" s="164">
        <f>ROUND((SUM(BG88:BG122)),2)</f>
        <v>0</v>
      </c>
      <c r="G37" s="38"/>
      <c r="H37" s="38"/>
      <c r="I37" s="165">
        <v>0.21</v>
      </c>
      <c r="J37" s="164">
        <f>0</f>
        <v>0</v>
      </c>
      <c r="K37" s="38"/>
      <c r="L37" s="1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45" t="s">
        <v>48</v>
      </c>
      <c r="F38" s="164">
        <f>ROUND((SUM(BH88:BH122)),2)</f>
        <v>0</v>
      </c>
      <c r="G38" s="38"/>
      <c r="H38" s="38"/>
      <c r="I38" s="165">
        <v>0.15</v>
      </c>
      <c r="J38" s="164">
        <f>0</f>
        <v>0</v>
      </c>
      <c r="K38" s="38"/>
      <c r="L38" s="14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5" t="s">
        <v>49</v>
      </c>
      <c r="F39" s="164">
        <f>ROUND((SUM(BI88:BI122)),2)</f>
        <v>0</v>
      </c>
      <c r="G39" s="38"/>
      <c r="H39" s="38"/>
      <c r="I39" s="165">
        <v>0</v>
      </c>
      <c r="J39" s="164">
        <f>0</f>
        <v>0</v>
      </c>
      <c r="K39" s="38"/>
      <c r="L39" s="14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7"/>
      <c r="J40" s="38"/>
      <c r="K40" s="38"/>
      <c r="L40" s="14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71"/>
      <c r="J41" s="172">
        <f>SUM(J32:J39)</f>
        <v>0</v>
      </c>
      <c r="K41" s="173"/>
      <c r="L41" s="14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110</v>
      </c>
      <c r="D47" s="40"/>
      <c r="E47" s="40"/>
      <c r="F47" s="40"/>
      <c r="G47" s="40"/>
      <c r="H47" s="40"/>
      <c r="I47" s="147"/>
      <c r="J47" s="40"/>
      <c r="K47" s="40"/>
      <c r="L47" s="1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147"/>
      <c r="J48" s="40"/>
      <c r="K48" s="40"/>
      <c r="L48" s="14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147"/>
      <c r="J49" s="40"/>
      <c r="K49" s="40"/>
      <c r="L49" s="1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80" t="str">
        <f>E7</f>
        <v>Orlice, slepé rameno, Malšova Lhota, revitalizace</v>
      </c>
      <c r="F50" s="32"/>
      <c r="G50" s="32"/>
      <c r="H50" s="32"/>
      <c r="I50" s="147"/>
      <c r="J50" s="40"/>
      <c r="K50" s="40"/>
      <c r="L50" s="14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139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80" t="s">
        <v>106</v>
      </c>
      <c r="F52" s="40"/>
      <c r="G52" s="40"/>
      <c r="H52" s="40"/>
      <c r="I52" s="147"/>
      <c r="J52" s="40"/>
      <c r="K52" s="40"/>
      <c r="L52" s="14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147"/>
      <c r="J53" s="40"/>
      <c r="K53" s="40"/>
      <c r="L53" s="14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70" t="str">
        <f>E11</f>
        <v>5.6. - Následná péče - 5. rok</v>
      </c>
      <c r="F54" s="40"/>
      <c r="G54" s="40"/>
      <c r="H54" s="40"/>
      <c r="I54" s="147"/>
      <c r="J54" s="40"/>
      <c r="K54" s="40"/>
      <c r="L54" s="14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147"/>
      <c r="J55" s="40"/>
      <c r="K55" s="40"/>
      <c r="L55" s="14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Malšova Lhota</v>
      </c>
      <c r="G56" s="40"/>
      <c r="H56" s="40"/>
      <c r="I56" s="150" t="s">
        <v>24</v>
      </c>
      <c r="J56" s="73" t="str">
        <f>IF(J14="","",J14)</f>
        <v>30.7.2019</v>
      </c>
      <c r="K56" s="40"/>
      <c r="L56" s="14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147"/>
      <c r="J57" s="40"/>
      <c r="K57" s="40"/>
      <c r="L57" s="14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43.05" customHeight="1">
      <c r="A58" s="38"/>
      <c r="B58" s="39"/>
      <c r="C58" s="32" t="s">
        <v>26</v>
      </c>
      <c r="D58" s="40"/>
      <c r="E58" s="40"/>
      <c r="F58" s="27" t="str">
        <f>E17</f>
        <v>Povodí Labe, státní podnik, OIČ, Hradec Králové</v>
      </c>
      <c r="G58" s="40"/>
      <c r="H58" s="40"/>
      <c r="I58" s="150" t="s">
        <v>33</v>
      </c>
      <c r="J58" s="36" t="str">
        <f>E23</f>
        <v>Povodí Labe, státní podnik, PVZ, Hradec Králové</v>
      </c>
      <c r="K58" s="40"/>
      <c r="L58" s="14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150" t="s">
        <v>36</v>
      </c>
      <c r="J59" s="36" t="str">
        <f>E26</f>
        <v>Ing. Eva Morkesová</v>
      </c>
      <c r="K59" s="40"/>
      <c r="L59" s="14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147"/>
      <c r="J60" s="40"/>
      <c r="K60" s="40"/>
      <c r="L60" s="14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81" t="s">
        <v>111</v>
      </c>
      <c r="D61" s="182"/>
      <c r="E61" s="182"/>
      <c r="F61" s="182"/>
      <c r="G61" s="182"/>
      <c r="H61" s="182"/>
      <c r="I61" s="183"/>
      <c r="J61" s="184" t="s">
        <v>112</v>
      </c>
      <c r="K61" s="182"/>
      <c r="L61" s="14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147"/>
      <c r="J62" s="40"/>
      <c r="K62" s="40"/>
      <c r="L62" s="14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85" t="s">
        <v>72</v>
      </c>
      <c r="D63" s="40"/>
      <c r="E63" s="40"/>
      <c r="F63" s="40"/>
      <c r="G63" s="40"/>
      <c r="H63" s="40"/>
      <c r="I63" s="147"/>
      <c r="J63" s="103">
        <f>J88</f>
        <v>0</v>
      </c>
      <c r="K63" s="40"/>
      <c r="L63" s="14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113</v>
      </c>
    </row>
    <row r="64" spans="1:31" s="9" customFormat="1" ht="24.95" customHeight="1">
      <c r="A64" s="9"/>
      <c r="B64" s="186"/>
      <c r="C64" s="187"/>
      <c r="D64" s="188" t="s">
        <v>114</v>
      </c>
      <c r="E64" s="189"/>
      <c r="F64" s="189"/>
      <c r="G64" s="189"/>
      <c r="H64" s="189"/>
      <c r="I64" s="190"/>
      <c r="J64" s="191">
        <f>J89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115</v>
      </c>
      <c r="E65" s="195"/>
      <c r="F65" s="195"/>
      <c r="G65" s="195"/>
      <c r="H65" s="195"/>
      <c r="I65" s="196"/>
      <c r="J65" s="197">
        <f>J90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116</v>
      </c>
      <c r="E66" s="195"/>
      <c r="F66" s="195"/>
      <c r="G66" s="195"/>
      <c r="H66" s="195"/>
      <c r="I66" s="196"/>
      <c r="J66" s="197">
        <f>J120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47"/>
      <c r="J67" s="40"/>
      <c r="K67" s="40"/>
      <c r="L67" s="14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60"/>
      <c r="C68" s="61"/>
      <c r="D68" s="61"/>
      <c r="E68" s="61"/>
      <c r="F68" s="61"/>
      <c r="G68" s="61"/>
      <c r="H68" s="61"/>
      <c r="I68" s="176"/>
      <c r="J68" s="61"/>
      <c r="K68" s="61"/>
      <c r="L68" s="14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2"/>
      <c r="C72" s="63"/>
      <c r="D72" s="63"/>
      <c r="E72" s="63"/>
      <c r="F72" s="63"/>
      <c r="G72" s="63"/>
      <c r="H72" s="63"/>
      <c r="I72" s="179"/>
      <c r="J72" s="63"/>
      <c r="K72" s="63"/>
      <c r="L72" s="14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147"/>
      <c r="J73" s="40"/>
      <c r="K73" s="40"/>
      <c r="L73" s="14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47"/>
      <c r="J74" s="40"/>
      <c r="K74" s="40"/>
      <c r="L74" s="14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47"/>
      <c r="J75" s="40"/>
      <c r="K75" s="40"/>
      <c r="L75" s="14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80" t="str">
        <f>E7</f>
        <v>Orlice, slepé rameno, Malšova Lhota, revitalizace</v>
      </c>
      <c r="F76" s="32"/>
      <c r="G76" s="32"/>
      <c r="H76" s="32"/>
      <c r="I76" s="147"/>
      <c r="J76" s="40"/>
      <c r="K76" s="40"/>
      <c r="L76" s="14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105</v>
      </c>
      <c r="D77" s="22"/>
      <c r="E77" s="22"/>
      <c r="F77" s="22"/>
      <c r="G77" s="22"/>
      <c r="H77" s="22"/>
      <c r="I77" s="139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80" t="s">
        <v>106</v>
      </c>
      <c r="F78" s="40"/>
      <c r="G78" s="40"/>
      <c r="H78" s="40"/>
      <c r="I78" s="147"/>
      <c r="J78" s="40"/>
      <c r="K78" s="40"/>
      <c r="L78" s="14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107</v>
      </c>
      <c r="D79" s="40"/>
      <c r="E79" s="40"/>
      <c r="F79" s="40"/>
      <c r="G79" s="40"/>
      <c r="H79" s="40"/>
      <c r="I79" s="147"/>
      <c r="J79" s="40"/>
      <c r="K79" s="40"/>
      <c r="L79" s="14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70" t="str">
        <f>E11</f>
        <v>5.6. - Následná péče - 5. rok</v>
      </c>
      <c r="F80" s="40"/>
      <c r="G80" s="40"/>
      <c r="H80" s="40"/>
      <c r="I80" s="147"/>
      <c r="J80" s="40"/>
      <c r="K80" s="40"/>
      <c r="L80" s="14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47"/>
      <c r="J81" s="40"/>
      <c r="K81" s="40"/>
      <c r="L81" s="14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F14</f>
        <v>Malšova Lhota</v>
      </c>
      <c r="G82" s="40"/>
      <c r="H82" s="40"/>
      <c r="I82" s="150" t="s">
        <v>24</v>
      </c>
      <c r="J82" s="73" t="str">
        <f>IF(J14="","",J14)</f>
        <v>30.7.2019</v>
      </c>
      <c r="K82" s="40"/>
      <c r="L82" s="14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7"/>
      <c r="J83" s="40"/>
      <c r="K83" s="40"/>
      <c r="L83" s="14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43.05" customHeight="1">
      <c r="A84" s="38"/>
      <c r="B84" s="39"/>
      <c r="C84" s="32" t="s">
        <v>26</v>
      </c>
      <c r="D84" s="40"/>
      <c r="E84" s="40"/>
      <c r="F84" s="27" t="str">
        <f>E17</f>
        <v>Povodí Labe, státní podnik, OIČ, Hradec Králové</v>
      </c>
      <c r="G84" s="40"/>
      <c r="H84" s="40"/>
      <c r="I84" s="150" t="s">
        <v>33</v>
      </c>
      <c r="J84" s="36" t="str">
        <f>E23</f>
        <v>Povodí Labe, státní podnik, PVZ, Hradec Králové</v>
      </c>
      <c r="K84" s="40"/>
      <c r="L84" s="14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IF(E20="","",E20)</f>
        <v>Vyplň údaj</v>
      </c>
      <c r="G85" s="40"/>
      <c r="H85" s="40"/>
      <c r="I85" s="150" t="s">
        <v>36</v>
      </c>
      <c r="J85" s="36" t="str">
        <f>E26</f>
        <v>Ing. Eva Morkesová</v>
      </c>
      <c r="K85" s="40"/>
      <c r="L85" s="14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47"/>
      <c r="J86" s="40"/>
      <c r="K86" s="40"/>
      <c r="L86" s="14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99"/>
      <c r="B87" s="200"/>
      <c r="C87" s="201" t="s">
        <v>118</v>
      </c>
      <c r="D87" s="202" t="s">
        <v>59</v>
      </c>
      <c r="E87" s="202" t="s">
        <v>55</v>
      </c>
      <c r="F87" s="202" t="s">
        <v>56</v>
      </c>
      <c r="G87" s="202" t="s">
        <v>119</v>
      </c>
      <c r="H87" s="202" t="s">
        <v>120</v>
      </c>
      <c r="I87" s="203" t="s">
        <v>121</v>
      </c>
      <c r="J87" s="202" t="s">
        <v>112</v>
      </c>
      <c r="K87" s="204" t="s">
        <v>122</v>
      </c>
      <c r="L87" s="205"/>
      <c r="M87" s="93" t="s">
        <v>28</v>
      </c>
      <c r="N87" s="94" t="s">
        <v>44</v>
      </c>
      <c r="O87" s="94" t="s">
        <v>123</v>
      </c>
      <c r="P87" s="94" t="s">
        <v>124</v>
      </c>
      <c r="Q87" s="94" t="s">
        <v>125</v>
      </c>
      <c r="R87" s="94" t="s">
        <v>126</v>
      </c>
      <c r="S87" s="94" t="s">
        <v>127</v>
      </c>
      <c r="T87" s="95" t="s">
        <v>128</v>
      </c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</row>
    <row r="88" spans="1:63" s="2" customFormat="1" ht="22.8" customHeight="1">
      <c r="A88" s="38"/>
      <c r="B88" s="39"/>
      <c r="C88" s="100" t="s">
        <v>129</v>
      </c>
      <c r="D88" s="40"/>
      <c r="E88" s="40"/>
      <c r="F88" s="40"/>
      <c r="G88" s="40"/>
      <c r="H88" s="40"/>
      <c r="I88" s="147"/>
      <c r="J88" s="206">
        <f>BK88</f>
        <v>0</v>
      </c>
      <c r="K88" s="40"/>
      <c r="L88" s="44"/>
      <c r="M88" s="96"/>
      <c r="N88" s="207"/>
      <c r="O88" s="97"/>
      <c r="P88" s="208">
        <f>P89</f>
        <v>0</v>
      </c>
      <c r="Q88" s="97"/>
      <c r="R88" s="208">
        <f>R89</f>
        <v>0.115</v>
      </c>
      <c r="S88" s="97"/>
      <c r="T88" s="209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113</v>
      </c>
      <c r="BK88" s="210">
        <f>BK89</f>
        <v>0</v>
      </c>
    </row>
    <row r="89" spans="1:63" s="12" customFormat="1" ht="25.9" customHeight="1">
      <c r="A89" s="12"/>
      <c r="B89" s="211"/>
      <c r="C89" s="212"/>
      <c r="D89" s="213" t="s">
        <v>73</v>
      </c>
      <c r="E89" s="214" t="s">
        <v>130</v>
      </c>
      <c r="F89" s="214" t="s">
        <v>131</v>
      </c>
      <c r="G89" s="212"/>
      <c r="H89" s="212"/>
      <c r="I89" s="215"/>
      <c r="J89" s="216">
        <f>BK89</f>
        <v>0</v>
      </c>
      <c r="K89" s="212"/>
      <c r="L89" s="217"/>
      <c r="M89" s="218"/>
      <c r="N89" s="219"/>
      <c r="O89" s="219"/>
      <c r="P89" s="220">
        <f>P90+P120</f>
        <v>0</v>
      </c>
      <c r="Q89" s="219"/>
      <c r="R89" s="220">
        <f>R90+R120</f>
        <v>0.115</v>
      </c>
      <c r="S89" s="219"/>
      <c r="T89" s="221">
        <f>T90+T120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2" t="s">
        <v>81</v>
      </c>
      <c r="AT89" s="223" t="s">
        <v>73</v>
      </c>
      <c r="AU89" s="223" t="s">
        <v>74</v>
      </c>
      <c r="AY89" s="222" t="s">
        <v>132</v>
      </c>
      <c r="BK89" s="224">
        <f>BK90+BK120</f>
        <v>0</v>
      </c>
    </row>
    <row r="90" spans="1:63" s="12" customFormat="1" ht="22.8" customHeight="1">
      <c r="A90" s="12"/>
      <c r="B90" s="211"/>
      <c r="C90" s="212"/>
      <c r="D90" s="213" t="s">
        <v>73</v>
      </c>
      <c r="E90" s="225" t="s">
        <v>81</v>
      </c>
      <c r="F90" s="225" t="s">
        <v>133</v>
      </c>
      <c r="G90" s="212"/>
      <c r="H90" s="212"/>
      <c r="I90" s="215"/>
      <c r="J90" s="226">
        <f>BK90</f>
        <v>0</v>
      </c>
      <c r="K90" s="212"/>
      <c r="L90" s="217"/>
      <c r="M90" s="218"/>
      <c r="N90" s="219"/>
      <c r="O90" s="219"/>
      <c r="P90" s="220">
        <f>SUM(P91:P119)</f>
        <v>0</v>
      </c>
      <c r="Q90" s="219"/>
      <c r="R90" s="220">
        <f>SUM(R91:R119)</f>
        <v>0.115</v>
      </c>
      <c r="S90" s="219"/>
      <c r="T90" s="221">
        <f>SUM(T91:T119)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2" t="s">
        <v>81</v>
      </c>
      <c r="AT90" s="223" t="s">
        <v>73</v>
      </c>
      <c r="AU90" s="223" t="s">
        <v>81</v>
      </c>
      <c r="AY90" s="222" t="s">
        <v>132</v>
      </c>
      <c r="BK90" s="224">
        <f>SUM(BK91:BK119)</f>
        <v>0</v>
      </c>
    </row>
    <row r="91" spans="1:65" s="2" customFormat="1" ht="16.5" customHeight="1">
      <c r="A91" s="38"/>
      <c r="B91" s="39"/>
      <c r="C91" s="227" t="s">
        <v>81</v>
      </c>
      <c r="D91" s="227" t="s">
        <v>134</v>
      </c>
      <c r="E91" s="228" t="s">
        <v>364</v>
      </c>
      <c r="F91" s="229" t="s">
        <v>365</v>
      </c>
      <c r="G91" s="230" t="s">
        <v>212</v>
      </c>
      <c r="H91" s="231">
        <v>23</v>
      </c>
      <c r="I91" s="232"/>
      <c r="J91" s="233">
        <f>ROUND(I91*H91,2)</f>
        <v>0</v>
      </c>
      <c r="K91" s="229" t="s">
        <v>138</v>
      </c>
      <c r="L91" s="44"/>
      <c r="M91" s="234" t="s">
        <v>28</v>
      </c>
      <c r="N91" s="235" t="s">
        <v>47</v>
      </c>
      <c r="O91" s="85"/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38" t="s">
        <v>139</v>
      </c>
      <c r="AT91" s="238" t="s">
        <v>134</v>
      </c>
      <c r="AU91" s="238" t="s">
        <v>83</v>
      </c>
      <c r="AY91" s="17" t="s">
        <v>132</v>
      </c>
      <c r="BE91" s="239">
        <f>IF(N91="základní",J91,0)</f>
        <v>0</v>
      </c>
      <c r="BF91" s="239">
        <f>IF(N91="snížená",J91,0)</f>
        <v>0</v>
      </c>
      <c r="BG91" s="239">
        <f>IF(N91="zákl. přenesená",J91,0)</f>
        <v>0</v>
      </c>
      <c r="BH91" s="239">
        <f>IF(N91="sníž. přenesená",J91,0)</f>
        <v>0</v>
      </c>
      <c r="BI91" s="239">
        <f>IF(N91="nulová",J91,0)</f>
        <v>0</v>
      </c>
      <c r="BJ91" s="17" t="s">
        <v>139</v>
      </c>
      <c r="BK91" s="239">
        <f>ROUND(I91*H91,2)</f>
        <v>0</v>
      </c>
      <c r="BL91" s="17" t="s">
        <v>139</v>
      </c>
      <c r="BM91" s="238" t="s">
        <v>366</v>
      </c>
    </row>
    <row r="92" spans="1:47" s="2" customFormat="1" ht="12">
      <c r="A92" s="38"/>
      <c r="B92" s="39"/>
      <c r="C92" s="40"/>
      <c r="D92" s="240" t="s">
        <v>141</v>
      </c>
      <c r="E92" s="40"/>
      <c r="F92" s="241" t="s">
        <v>367</v>
      </c>
      <c r="G92" s="40"/>
      <c r="H92" s="40"/>
      <c r="I92" s="147"/>
      <c r="J92" s="40"/>
      <c r="K92" s="40"/>
      <c r="L92" s="44"/>
      <c r="M92" s="242"/>
      <c r="N92" s="243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141</v>
      </c>
      <c r="AU92" s="17" t="s">
        <v>83</v>
      </c>
    </row>
    <row r="93" spans="1:51" s="13" customFormat="1" ht="12">
      <c r="A93" s="13"/>
      <c r="B93" s="244"/>
      <c r="C93" s="245"/>
      <c r="D93" s="240" t="s">
        <v>143</v>
      </c>
      <c r="E93" s="246" t="s">
        <v>28</v>
      </c>
      <c r="F93" s="247" t="s">
        <v>368</v>
      </c>
      <c r="G93" s="245"/>
      <c r="H93" s="246" t="s">
        <v>28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3" t="s">
        <v>143</v>
      </c>
      <c r="AU93" s="253" t="s">
        <v>83</v>
      </c>
      <c r="AV93" s="13" t="s">
        <v>81</v>
      </c>
      <c r="AW93" s="13" t="s">
        <v>35</v>
      </c>
      <c r="AX93" s="13" t="s">
        <v>74</v>
      </c>
      <c r="AY93" s="253" t="s">
        <v>132</v>
      </c>
    </row>
    <row r="94" spans="1:51" s="14" customFormat="1" ht="12">
      <c r="A94" s="14"/>
      <c r="B94" s="254"/>
      <c r="C94" s="255"/>
      <c r="D94" s="240" t="s">
        <v>143</v>
      </c>
      <c r="E94" s="256" t="s">
        <v>28</v>
      </c>
      <c r="F94" s="257" t="s">
        <v>181</v>
      </c>
      <c r="G94" s="255"/>
      <c r="H94" s="258">
        <v>23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4" t="s">
        <v>143</v>
      </c>
      <c r="AU94" s="264" t="s">
        <v>83</v>
      </c>
      <c r="AV94" s="14" t="s">
        <v>83</v>
      </c>
      <c r="AW94" s="14" t="s">
        <v>35</v>
      </c>
      <c r="AX94" s="14" t="s">
        <v>81</v>
      </c>
      <c r="AY94" s="264" t="s">
        <v>132</v>
      </c>
    </row>
    <row r="95" spans="1:65" s="2" customFormat="1" ht="16.5" customHeight="1">
      <c r="A95" s="38"/>
      <c r="B95" s="39"/>
      <c r="C95" s="227" t="s">
        <v>83</v>
      </c>
      <c r="D95" s="227" t="s">
        <v>134</v>
      </c>
      <c r="E95" s="228" t="s">
        <v>229</v>
      </c>
      <c r="F95" s="229" t="s">
        <v>230</v>
      </c>
      <c r="G95" s="230" t="s">
        <v>231</v>
      </c>
      <c r="H95" s="231">
        <v>0.23</v>
      </c>
      <c r="I95" s="232"/>
      <c r="J95" s="233">
        <f>ROUND(I95*H95,2)</f>
        <v>0</v>
      </c>
      <c r="K95" s="229" t="s">
        <v>138</v>
      </c>
      <c r="L95" s="44"/>
      <c r="M95" s="234" t="s">
        <v>28</v>
      </c>
      <c r="N95" s="235" t="s">
        <v>47</v>
      </c>
      <c r="O95" s="85"/>
      <c r="P95" s="236">
        <f>O95*H95</f>
        <v>0</v>
      </c>
      <c r="Q95" s="236">
        <v>0</v>
      </c>
      <c r="R95" s="236">
        <f>Q95*H95</f>
        <v>0</v>
      </c>
      <c r="S95" s="236">
        <v>0</v>
      </c>
      <c r="T95" s="23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38" t="s">
        <v>139</v>
      </c>
      <c r="AT95" s="238" t="s">
        <v>134</v>
      </c>
      <c r="AU95" s="238" t="s">
        <v>83</v>
      </c>
      <c r="AY95" s="17" t="s">
        <v>132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7" t="s">
        <v>139</v>
      </c>
      <c r="BK95" s="239">
        <f>ROUND(I95*H95,2)</f>
        <v>0</v>
      </c>
      <c r="BL95" s="17" t="s">
        <v>139</v>
      </c>
      <c r="BM95" s="238" t="s">
        <v>369</v>
      </c>
    </row>
    <row r="96" spans="1:47" s="2" customFormat="1" ht="12">
      <c r="A96" s="38"/>
      <c r="B96" s="39"/>
      <c r="C96" s="40"/>
      <c r="D96" s="240" t="s">
        <v>141</v>
      </c>
      <c r="E96" s="40"/>
      <c r="F96" s="241" t="s">
        <v>233</v>
      </c>
      <c r="G96" s="40"/>
      <c r="H96" s="40"/>
      <c r="I96" s="147"/>
      <c r="J96" s="40"/>
      <c r="K96" s="40"/>
      <c r="L96" s="44"/>
      <c r="M96" s="242"/>
      <c r="N96" s="243"/>
      <c r="O96" s="85"/>
      <c r="P96" s="85"/>
      <c r="Q96" s="85"/>
      <c r="R96" s="85"/>
      <c r="S96" s="85"/>
      <c r="T96" s="8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83</v>
      </c>
    </row>
    <row r="97" spans="1:51" s="13" customFormat="1" ht="12">
      <c r="A97" s="13"/>
      <c r="B97" s="244"/>
      <c r="C97" s="245"/>
      <c r="D97" s="240" t="s">
        <v>143</v>
      </c>
      <c r="E97" s="246" t="s">
        <v>28</v>
      </c>
      <c r="F97" s="247" t="s">
        <v>165</v>
      </c>
      <c r="G97" s="245"/>
      <c r="H97" s="246" t="s">
        <v>28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3" t="s">
        <v>143</v>
      </c>
      <c r="AU97" s="253" t="s">
        <v>83</v>
      </c>
      <c r="AV97" s="13" t="s">
        <v>81</v>
      </c>
      <c r="AW97" s="13" t="s">
        <v>35</v>
      </c>
      <c r="AX97" s="13" t="s">
        <v>74</v>
      </c>
      <c r="AY97" s="253" t="s">
        <v>132</v>
      </c>
    </row>
    <row r="98" spans="1:51" s="14" customFormat="1" ht="12">
      <c r="A98" s="14"/>
      <c r="B98" s="254"/>
      <c r="C98" s="255"/>
      <c r="D98" s="240" t="s">
        <v>143</v>
      </c>
      <c r="E98" s="256" t="s">
        <v>28</v>
      </c>
      <c r="F98" s="257" t="s">
        <v>234</v>
      </c>
      <c r="G98" s="255"/>
      <c r="H98" s="258">
        <v>0.23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4" t="s">
        <v>143</v>
      </c>
      <c r="AU98" s="264" t="s">
        <v>83</v>
      </c>
      <c r="AV98" s="14" t="s">
        <v>83</v>
      </c>
      <c r="AW98" s="14" t="s">
        <v>35</v>
      </c>
      <c r="AX98" s="14" t="s">
        <v>81</v>
      </c>
      <c r="AY98" s="264" t="s">
        <v>132</v>
      </c>
    </row>
    <row r="99" spans="1:65" s="2" customFormat="1" ht="16.5" customHeight="1">
      <c r="A99" s="38"/>
      <c r="B99" s="39"/>
      <c r="C99" s="227" t="s">
        <v>153</v>
      </c>
      <c r="D99" s="227" t="s">
        <v>134</v>
      </c>
      <c r="E99" s="228" t="s">
        <v>236</v>
      </c>
      <c r="F99" s="229" t="s">
        <v>237</v>
      </c>
      <c r="G99" s="230" t="s">
        <v>148</v>
      </c>
      <c r="H99" s="231">
        <v>23</v>
      </c>
      <c r="I99" s="232"/>
      <c r="J99" s="233">
        <f>ROUND(I99*H99,2)</f>
        <v>0</v>
      </c>
      <c r="K99" s="229" t="s">
        <v>138</v>
      </c>
      <c r="L99" s="44"/>
      <c r="M99" s="234" t="s">
        <v>28</v>
      </c>
      <c r="N99" s="235" t="s">
        <v>47</v>
      </c>
      <c r="O99" s="8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8" t="s">
        <v>139</v>
      </c>
      <c r="AT99" s="238" t="s">
        <v>134</v>
      </c>
      <c r="AU99" s="238" t="s">
        <v>83</v>
      </c>
      <c r="AY99" s="17" t="s">
        <v>132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7" t="s">
        <v>139</v>
      </c>
      <c r="BK99" s="239">
        <f>ROUND(I99*H99,2)</f>
        <v>0</v>
      </c>
      <c r="BL99" s="17" t="s">
        <v>139</v>
      </c>
      <c r="BM99" s="238" t="s">
        <v>370</v>
      </c>
    </row>
    <row r="100" spans="1:47" s="2" customFormat="1" ht="12">
      <c r="A100" s="38"/>
      <c r="B100" s="39"/>
      <c r="C100" s="40"/>
      <c r="D100" s="240" t="s">
        <v>141</v>
      </c>
      <c r="E100" s="40"/>
      <c r="F100" s="241" t="s">
        <v>239</v>
      </c>
      <c r="G100" s="40"/>
      <c r="H100" s="40"/>
      <c r="I100" s="147"/>
      <c r="J100" s="40"/>
      <c r="K100" s="40"/>
      <c r="L100" s="44"/>
      <c r="M100" s="242"/>
      <c r="N100" s="243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141</v>
      </c>
      <c r="AU100" s="17" t="s">
        <v>83</v>
      </c>
    </row>
    <row r="101" spans="1:51" s="13" customFormat="1" ht="12">
      <c r="A101" s="13"/>
      <c r="B101" s="244"/>
      <c r="C101" s="245"/>
      <c r="D101" s="240" t="s">
        <v>143</v>
      </c>
      <c r="E101" s="246" t="s">
        <v>28</v>
      </c>
      <c r="F101" s="247" t="s">
        <v>300</v>
      </c>
      <c r="G101" s="245"/>
      <c r="H101" s="246" t="s">
        <v>28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3" t="s">
        <v>143</v>
      </c>
      <c r="AU101" s="253" t="s">
        <v>83</v>
      </c>
      <c r="AV101" s="13" t="s">
        <v>81</v>
      </c>
      <c r="AW101" s="13" t="s">
        <v>35</v>
      </c>
      <c r="AX101" s="13" t="s">
        <v>74</v>
      </c>
      <c r="AY101" s="253" t="s">
        <v>132</v>
      </c>
    </row>
    <row r="102" spans="1:51" s="14" customFormat="1" ht="12">
      <c r="A102" s="14"/>
      <c r="B102" s="254"/>
      <c r="C102" s="255"/>
      <c r="D102" s="240" t="s">
        <v>143</v>
      </c>
      <c r="E102" s="256" t="s">
        <v>28</v>
      </c>
      <c r="F102" s="257" t="s">
        <v>181</v>
      </c>
      <c r="G102" s="255"/>
      <c r="H102" s="258">
        <v>23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143</v>
      </c>
      <c r="AU102" s="264" t="s">
        <v>83</v>
      </c>
      <c r="AV102" s="14" t="s">
        <v>83</v>
      </c>
      <c r="AW102" s="14" t="s">
        <v>35</v>
      </c>
      <c r="AX102" s="14" t="s">
        <v>81</v>
      </c>
      <c r="AY102" s="264" t="s">
        <v>132</v>
      </c>
    </row>
    <row r="103" spans="1:65" s="2" customFormat="1" ht="16.5" customHeight="1">
      <c r="A103" s="38"/>
      <c r="B103" s="39"/>
      <c r="C103" s="265" t="s">
        <v>139</v>
      </c>
      <c r="D103" s="265" t="s">
        <v>154</v>
      </c>
      <c r="E103" s="266" t="s">
        <v>242</v>
      </c>
      <c r="F103" s="267" t="s">
        <v>243</v>
      </c>
      <c r="G103" s="268" t="s">
        <v>148</v>
      </c>
      <c r="H103" s="269">
        <v>115</v>
      </c>
      <c r="I103" s="270"/>
      <c r="J103" s="271">
        <f>ROUND(I103*H103,2)</f>
        <v>0</v>
      </c>
      <c r="K103" s="267" t="s">
        <v>28</v>
      </c>
      <c r="L103" s="272"/>
      <c r="M103" s="273" t="s">
        <v>28</v>
      </c>
      <c r="N103" s="274" t="s">
        <v>47</v>
      </c>
      <c r="O103" s="85"/>
      <c r="P103" s="236">
        <f>O103*H103</f>
        <v>0</v>
      </c>
      <c r="Q103" s="236">
        <v>0.001</v>
      </c>
      <c r="R103" s="236">
        <f>Q103*H103</f>
        <v>0.115</v>
      </c>
      <c r="S103" s="236">
        <v>0</v>
      </c>
      <c r="T103" s="23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38" t="s">
        <v>158</v>
      </c>
      <c r="AT103" s="238" t="s">
        <v>154</v>
      </c>
      <c r="AU103" s="238" t="s">
        <v>83</v>
      </c>
      <c r="AY103" s="17" t="s">
        <v>132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7" t="s">
        <v>139</v>
      </c>
      <c r="BK103" s="239">
        <f>ROUND(I103*H103,2)</f>
        <v>0</v>
      </c>
      <c r="BL103" s="17" t="s">
        <v>139</v>
      </c>
      <c r="BM103" s="238" t="s">
        <v>371</v>
      </c>
    </row>
    <row r="104" spans="1:47" s="2" customFormat="1" ht="12">
      <c r="A104" s="38"/>
      <c r="B104" s="39"/>
      <c r="C104" s="40"/>
      <c r="D104" s="240" t="s">
        <v>141</v>
      </c>
      <c r="E104" s="40"/>
      <c r="F104" s="241" t="s">
        <v>243</v>
      </c>
      <c r="G104" s="40"/>
      <c r="H104" s="40"/>
      <c r="I104" s="147"/>
      <c r="J104" s="40"/>
      <c r="K104" s="40"/>
      <c r="L104" s="44"/>
      <c r="M104" s="242"/>
      <c r="N104" s="243"/>
      <c r="O104" s="85"/>
      <c r="P104" s="85"/>
      <c r="Q104" s="85"/>
      <c r="R104" s="85"/>
      <c r="S104" s="85"/>
      <c r="T104" s="8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141</v>
      </c>
      <c r="AU104" s="17" t="s">
        <v>83</v>
      </c>
    </row>
    <row r="105" spans="1:51" s="13" customFormat="1" ht="12">
      <c r="A105" s="13"/>
      <c r="B105" s="244"/>
      <c r="C105" s="245"/>
      <c r="D105" s="240" t="s">
        <v>143</v>
      </c>
      <c r="E105" s="246" t="s">
        <v>28</v>
      </c>
      <c r="F105" s="247" t="s">
        <v>245</v>
      </c>
      <c r="G105" s="245"/>
      <c r="H105" s="246" t="s">
        <v>28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3" t="s">
        <v>143</v>
      </c>
      <c r="AU105" s="253" t="s">
        <v>83</v>
      </c>
      <c r="AV105" s="13" t="s">
        <v>81</v>
      </c>
      <c r="AW105" s="13" t="s">
        <v>35</v>
      </c>
      <c r="AX105" s="13" t="s">
        <v>74</v>
      </c>
      <c r="AY105" s="253" t="s">
        <v>132</v>
      </c>
    </row>
    <row r="106" spans="1:51" s="13" customFormat="1" ht="12">
      <c r="A106" s="13"/>
      <c r="B106" s="244"/>
      <c r="C106" s="245"/>
      <c r="D106" s="240" t="s">
        <v>143</v>
      </c>
      <c r="E106" s="246" t="s">
        <v>28</v>
      </c>
      <c r="F106" s="247" t="s">
        <v>302</v>
      </c>
      <c r="G106" s="245"/>
      <c r="H106" s="246" t="s">
        <v>28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3" t="s">
        <v>143</v>
      </c>
      <c r="AU106" s="253" t="s">
        <v>83</v>
      </c>
      <c r="AV106" s="13" t="s">
        <v>81</v>
      </c>
      <c r="AW106" s="13" t="s">
        <v>35</v>
      </c>
      <c r="AX106" s="13" t="s">
        <v>74</v>
      </c>
      <c r="AY106" s="253" t="s">
        <v>132</v>
      </c>
    </row>
    <row r="107" spans="1:51" s="14" customFormat="1" ht="12">
      <c r="A107" s="14"/>
      <c r="B107" s="254"/>
      <c r="C107" s="255"/>
      <c r="D107" s="240" t="s">
        <v>143</v>
      </c>
      <c r="E107" s="256" t="s">
        <v>28</v>
      </c>
      <c r="F107" s="257" t="s">
        <v>303</v>
      </c>
      <c r="G107" s="255"/>
      <c r="H107" s="258">
        <v>115</v>
      </c>
      <c r="I107" s="259"/>
      <c r="J107" s="255"/>
      <c r="K107" s="255"/>
      <c r="L107" s="260"/>
      <c r="M107" s="261"/>
      <c r="N107" s="262"/>
      <c r="O107" s="262"/>
      <c r="P107" s="262"/>
      <c r="Q107" s="262"/>
      <c r="R107" s="262"/>
      <c r="S107" s="262"/>
      <c r="T107" s="26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4" t="s">
        <v>143</v>
      </c>
      <c r="AU107" s="264" t="s">
        <v>83</v>
      </c>
      <c r="AV107" s="14" t="s">
        <v>83</v>
      </c>
      <c r="AW107" s="14" t="s">
        <v>35</v>
      </c>
      <c r="AX107" s="14" t="s">
        <v>81</v>
      </c>
      <c r="AY107" s="264" t="s">
        <v>132</v>
      </c>
    </row>
    <row r="108" spans="1:65" s="2" customFormat="1" ht="16.5" customHeight="1">
      <c r="A108" s="38"/>
      <c r="B108" s="39"/>
      <c r="C108" s="227" t="s">
        <v>166</v>
      </c>
      <c r="D108" s="227" t="s">
        <v>134</v>
      </c>
      <c r="E108" s="228" t="s">
        <v>304</v>
      </c>
      <c r="F108" s="229" t="s">
        <v>305</v>
      </c>
      <c r="G108" s="230" t="s">
        <v>148</v>
      </c>
      <c r="H108" s="231">
        <v>23</v>
      </c>
      <c r="I108" s="232"/>
      <c r="J108" s="233">
        <f>ROUND(I108*H108,2)</f>
        <v>0</v>
      </c>
      <c r="K108" s="229" t="s">
        <v>138</v>
      </c>
      <c r="L108" s="44"/>
      <c r="M108" s="234" t="s">
        <v>28</v>
      </c>
      <c r="N108" s="235" t="s">
        <v>47</v>
      </c>
      <c r="O108" s="85"/>
      <c r="P108" s="236">
        <f>O108*H108</f>
        <v>0</v>
      </c>
      <c r="Q108" s="236">
        <v>0</v>
      </c>
      <c r="R108" s="236">
        <f>Q108*H108</f>
        <v>0</v>
      </c>
      <c r="S108" s="236">
        <v>0</v>
      </c>
      <c r="T108" s="23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38" t="s">
        <v>139</v>
      </c>
      <c r="AT108" s="238" t="s">
        <v>134</v>
      </c>
      <c r="AU108" s="238" t="s">
        <v>83</v>
      </c>
      <c r="AY108" s="17" t="s">
        <v>132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7" t="s">
        <v>139</v>
      </c>
      <c r="BK108" s="239">
        <f>ROUND(I108*H108,2)</f>
        <v>0</v>
      </c>
      <c r="BL108" s="17" t="s">
        <v>139</v>
      </c>
      <c r="BM108" s="238" t="s">
        <v>372</v>
      </c>
    </row>
    <row r="109" spans="1:47" s="2" customFormat="1" ht="12">
      <c r="A109" s="38"/>
      <c r="B109" s="39"/>
      <c r="C109" s="40"/>
      <c r="D109" s="240" t="s">
        <v>141</v>
      </c>
      <c r="E109" s="40"/>
      <c r="F109" s="241" t="s">
        <v>307</v>
      </c>
      <c r="G109" s="40"/>
      <c r="H109" s="40"/>
      <c r="I109" s="147"/>
      <c r="J109" s="40"/>
      <c r="K109" s="40"/>
      <c r="L109" s="44"/>
      <c r="M109" s="242"/>
      <c r="N109" s="243"/>
      <c r="O109" s="85"/>
      <c r="P109" s="85"/>
      <c r="Q109" s="85"/>
      <c r="R109" s="85"/>
      <c r="S109" s="85"/>
      <c r="T109" s="86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141</v>
      </c>
      <c r="AU109" s="17" t="s">
        <v>83</v>
      </c>
    </row>
    <row r="110" spans="1:51" s="13" customFormat="1" ht="12">
      <c r="A110" s="13"/>
      <c r="B110" s="244"/>
      <c r="C110" s="245"/>
      <c r="D110" s="240" t="s">
        <v>143</v>
      </c>
      <c r="E110" s="246" t="s">
        <v>28</v>
      </c>
      <c r="F110" s="247" t="s">
        <v>329</v>
      </c>
      <c r="G110" s="245"/>
      <c r="H110" s="246" t="s">
        <v>28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3" t="s">
        <v>143</v>
      </c>
      <c r="AU110" s="253" t="s">
        <v>83</v>
      </c>
      <c r="AV110" s="13" t="s">
        <v>81</v>
      </c>
      <c r="AW110" s="13" t="s">
        <v>35</v>
      </c>
      <c r="AX110" s="13" t="s">
        <v>74</v>
      </c>
      <c r="AY110" s="253" t="s">
        <v>132</v>
      </c>
    </row>
    <row r="111" spans="1:51" s="14" customFormat="1" ht="12">
      <c r="A111" s="14"/>
      <c r="B111" s="254"/>
      <c r="C111" s="255"/>
      <c r="D111" s="240" t="s">
        <v>143</v>
      </c>
      <c r="E111" s="256" t="s">
        <v>28</v>
      </c>
      <c r="F111" s="257" t="s">
        <v>181</v>
      </c>
      <c r="G111" s="255"/>
      <c r="H111" s="258">
        <v>23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4" t="s">
        <v>143</v>
      </c>
      <c r="AU111" s="264" t="s">
        <v>83</v>
      </c>
      <c r="AV111" s="14" t="s">
        <v>83</v>
      </c>
      <c r="AW111" s="14" t="s">
        <v>35</v>
      </c>
      <c r="AX111" s="14" t="s">
        <v>81</v>
      </c>
      <c r="AY111" s="264" t="s">
        <v>132</v>
      </c>
    </row>
    <row r="112" spans="1:65" s="2" customFormat="1" ht="16.5" customHeight="1">
      <c r="A112" s="38"/>
      <c r="B112" s="39"/>
      <c r="C112" s="227" t="s">
        <v>176</v>
      </c>
      <c r="D112" s="227" t="s">
        <v>134</v>
      </c>
      <c r="E112" s="228" t="s">
        <v>314</v>
      </c>
      <c r="F112" s="229" t="s">
        <v>315</v>
      </c>
      <c r="G112" s="230" t="s">
        <v>212</v>
      </c>
      <c r="H112" s="231">
        <v>23</v>
      </c>
      <c r="I112" s="232"/>
      <c r="J112" s="233">
        <f>ROUND(I112*H112,2)</f>
        <v>0</v>
      </c>
      <c r="K112" s="229" t="s">
        <v>138</v>
      </c>
      <c r="L112" s="44"/>
      <c r="M112" s="234" t="s">
        <v>28</v>
      </c>
      <c r="N112" s="235" t="s">
        <v>47</v>
      </c>
      <c r="O112" s="85"/>
      <c r="P112" s="236">
        <f>O112*H112</f>
        <v>0</v>
      </c>
      <c r="Q112" s="236">
        <v>0</v>
      </c>
      <c r="R112" s="236">
        <f>Q112*H112</f>
        <v>0</v>
      </c>
      <c r="S112" s="236">
        <v>0</v>
      </c>
      <c r="T112" s="23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8" t="s">
        <v>139</v>
      </c>
      <c r="AT112" s="238" t="s">
        <v>134</v>
      </c>
      <c r="AU112" s="238" t="s">
        <v>83</v>
      </c>
      <c r="AY112" s="17" t="s">
        <v>132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7" t="s">
        <v>139</v>
      </c>
      <c r="BK112" s="239">
        <f>ROUND(I112*H112,2)</f>
        <v>0</v>
      </c>
      <c r="BL112" s="17" t="s">
        <v>139</v>
      </c>
      <c r="BM112" s="238" t="s">
        <v>373</v>
      </c>
    </row>
    <row r="113" spans="1:47" s="2" customFormat="1" ht="12">
      <c r="A113" s="38"/>
      <c r="B113" s="39"/>
      <c r="C113" s="40"/>
      <c r="D113" s="240" t="s">
        <v>141</v>
      </c>
      <c r="E113" s="40"/>
      <c r="F113" s="241" t="s">
        <v>317</v>
      </c>
      <c r="G113" s="40"/>
      <c r="H113" s="40"/>
      <c r="I113" s="147"/>
      <c r="J113" s="40"/>
      <c r="K113" s="40"/>
      <c r="L113" s="44"/>
      <c r="M113" s="242"/>
      <c r="N113" s="243"/>
      <c r="O113" s="85"/>
      <c r="P113" s="85"/>
      <c r="Q113" s="85"/>
      <c r="R113" s="85"/>
      <c r="S113" s="85"/>
      <c r="T113" s="86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141</v>
      </c>
      <c r="AU113" s="17" t="s">
        <v>83</v>
      </c>
    </row>
    <row r="114" spans="1:51" s="13" customFormat="1" ht="12">
      <c r="A114" s="13"/>
      <c r="B114" s="244"/>
      <c r="C114" s="245"/>
      <c r="D114" s="240" t="s">
        <v>143</v>
      </c>
      <c r="E114" s="246" t="s">
        <v>28</v>
      </c>
      <c r="F114" s="247" t="s">
        <v>318</v>
      </c>
      <c r="G114" s="245"/>
      <c r="H114" s="246" t="s">
        <v>28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3" t="s">
        <v>143</v>
      </c>
      <c r="AU114" s="253" t="s">
        <v>83</v>
      </c>
      <c r="AV114" s="13" t="s">
        <v>81</v>
      </c>
      <c r="AW114" s="13" t="s">
        <v>35</v>
      </c>
      <c r="AX114" s="13" t="s">
        <v>74</v>
      </c>
      <c r="AY114" s="253" t="s">
        <v>132</v>
      </c>
    </row>
    <row r="115" spans="1:51" s="14" customFormat="1" ht="12">
      <c r="A115" s="14"/>
      <c r="B115" s="254"/>
      <c r="C115" s="255"/>
      <c r="D115" s="240" t="s">
        <v>143</v>
      </c>
      <c r="E115" s="256" t="s">
        <v>28</v>
      </c>
      <c r="F115" s="257" t="s">
        <v>181</v>
      </c>
      <c r="G115" s="255"/>
      <c r="H115" s="258">
        <v>23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4" t="s">
        <v>143</v>
      </c>
      <c r="AU115" s="264" t="s">
        <v>83</v>
      </c>
      <c r="AV115" s="14" t="s">
        <v>83</v>
      </c>
      <c r="AW115" s="14" t="s">
        <v>35</v>
      </c>
      <c r="AX115" s="14" t="s">
        <v>81</v>
      </c>
      <c r="AY115" s="264" t="s">
        <v>132</v>
      </c>
    </row>
    <row r="116" spans="1:65" s="2" customFormat="1" ht="16.5" customHeight="1">
      <c r="A116" s="38"/>
      <c r="B116" s="39"/>
      <c r="C116" s="227" t="s">
        <v>158</v>
      </c>
      <c r="D116" s="227" t="s">
        <v>134</v>
      </c>
      <c r="E116" s="228" t="s">
        <v>256</v>
      </c>
      <c r="F116" s="229" t="s">
        <v>257</v>
      </c>
      <c r="G116" s="230" t="s">
        <v>258</v>
      </c>
      <c r="H116" s="231">
        <v>4.6</v>
      </c>
      <c r="I116" s="232"/>
      <c r="J116" s="233">
        <f>ROUND(I116*H116,2)</f>
        <v>0</v>
      </c>
      <c r="K116" s="229" t="s">
        <v>138</v>
      </c>
      <c r="L116" s="44"/>
      <c r="M116" s="234" t="s">
        <v>28</v>
      </c>
      <c r="N116" s="235" t="s">
        <v>47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38" t="s">
        <v>139</v>
      </c>
      <c r="AT116" s="238" t="s">
        <v>134</v>
      </c>
      <c r="AU116" s="238" t="s">
        <v>83</v>
      </c>
      <c r="AY116" s="17" t="s">
        <v>132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7" t="s">
        <v>139</v>
      </c>
      <c r="BK116" s="239">
        <f>ROUND(I116*H116,2)</f>
        <v>0</v>
      </c>
      <c r="BL116" s="17" t="s">
        <v>139</v>
      </c>
      <c r="BM116" s="238" t="s">
        <v>374</v>
      </c>
    </row>
    <row r="117" spans="1:47" s="2" customFormat="1" ht="12">
      <c r="A117" s="38"/>
      <c r="B117" s="39"/>
      <c r="C117" s="40"/>
      <c r="D117" s="240" t="s">
        <v>141</v>
      </c>
      <c r="E117" s="40"/>
      <c r="F117" s="241" t="s">
        <v>260</v>
      </c>
      <c r="G117" s="40"/>
      <c r="H117" s="40"/>
      <c r="I117" s="147"/>
      <c r="J117" s="40"/>
      <c r="K117" s="40"/>
      <c r="L117" s="44"/>
      <c r="M117" s="242"/>
      <c r="N117" s="243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141</v>
      </c>
      <c r="AU117" s="17" t="s">
        <v>83</v>
      </c>
    </row>
    <row r="118" spans="1:51" s="13" customFormat="1" ht="12">
      <c r="A118" s="13"/>
      <c r="B118" s="244"/>
      <c r="C118" s="245"/>
      <c r="D118" s="240" t="s">
        <v>143</v>
      </c>
      <c r="E118" s="246" t="s">
        <v>28</v>
      </c>
      <c r="F118" s="247" t="s">
        <v>375</v>
      </c>
      <c r="G118" s="245"/>
      <c r="H118" s="246" t="s">
        <v>28</v>
      </c>
      <c r="I118" s="248"/>
      <c r="J118" s="245"/>
      <c r="K118" s="245"/>
      <c r="L118" s="249"/>
      <c r="M118" s="250"/>
      <c r="N118" s="251"/>
      <c r="O118" s="251"/>
      <c r="P118" s="251"/>
      <c r="Q118" s="251"/>
      <c r="R118" s="251"/>
      <c r="S118" s="251"/>
      <c r="T118" s="25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3" t="s">
        <v>143</v>
      </c>
      <c r="AU118" s="253" t="s">
        <v>83</v>
      </c>
      <c r="AV118" s="13" t="s">
        <v>81</v>
      </c>
      <c r="AW118" s="13" t="s">
        <v>35</v>
      </c>
      <c r="AX118" s="13" t="s">
        <v>74</v>
      </c>
      <c r="AY118" s="253" t="s">
        <v>132</v>
      </c>
    </row>
    <row r="119" spans="1:51" s="14" customFormat="1" ht="12">
      <c r="A119" s="14"/>
      <c r="B119" s="254"/>
      <c r="C119" s="255"/>
      <c r="D119" s="240" t="s">
        <v>143</v>
      </c>
      <c r="E119" s="256" t="s">
        <v>28</v>
      </c>
      <c r="F119" s="257" t="s">
        <v>376</v>
      </c>
      <c r="G119" s="255"/>
      <c r="H119" s="258">
        <v>4.6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4" t="s">
        <v>143</v>
      </c>
      <c r="AU119" s="264" t="s">
        <v>83</v>
      </c>
      <c r="AV119" s="14" t="s">
        <v>83</v>
      </c>
      <c r="AW119" s="14" t="s">
        <v>35</v>
      </c>
      <c r="AX119" s="14" t="s">
        <v>81</v>
      </c>
      <c r="AY119" s="264" t="s">
        <v>132</v>
      </c>
    </row>
    <row r="120" spans="1:63" s="12" customFormat="1" ht="22.8" customHeight="1">
      <c r="A120" s="12"/>
      <c r="B120" s="211"/>
      <c r="C120" s="212"/>
      <c r="D120" s="213" t="s">
        <v>73</v>
      </c>
      <c r="E120" s="225" t="s">
        <v>263</v>
      </c>
      <c r="F120" s="225" t="s">
        <v>264</v>
      </c>
      <c r="G120" s="212"/>
      <c r="H120" s="212"/>
      <c r="I120" s="215"/>
      <c r="J120" s="226">
        <f>BK120</f>
        <v>0</v>
      </c>
      <c r="K120" s="212"/>
      <c r="L120" s="217"/>
      <c r="M120" s="218"/>
      <c r="N120" s="219"/>
      <c r="O120" s="219"/>
      <c r="P120" s="220">
        <f>SUM(P121:P122)</f>
        <v>0</v>
      </c>
      <c r="Q120" s="219"/>
      <c r="R120" s="220">
        <f>SUM(R121:R122)</f>
        <v>0</v>
      </c>
      <c r="S120" s="219"/>
      <c r="T120" s="22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2" t="s">
        <v>81</v>
      </c>
      <c r="AT120" s="223" t="s">
        <v>73</v>
      </c>
      <c r="AU120" s="223" t="s">
        <v>81</v>
      </c>
      <c r="AY120" s="222" t="s">
        <v>132</v>
      </c>
      <c r="BK120" s="224">
        <f>SUM(BK121:BK122)</f>
        <v>0</v>
      </c>
    </row>
    <row r="121" spans="1:65" s="2" customFormat="1" ht="16.5" customHeight="1">
      <c r="A121" s="38"/>
      <c r="B121" s="39"/>
      <c r="C121" s="227" t="s">
        <v>186</v>
      </c>
      <c r="D121" s="227" t="s">
        <v>134</v>
      </c>
      <c r="E121" s="228" t="s">
        <v>265</v>
      </c>
      <c r="F121" s="229" t="s">
        <v>266</v>
      </c>
      <c r="G121" s="230" t="s">
        <v>157</v>
      </c>
      <c r="H121" s="231">
        <v>0.115</v>
      </c>
      <c r="I121" s="232"/>
      <c r="J121" s="233">
        <f>ROUND(I121*H121,2)</f>
        <v>0</v>
      </c>
      <c r="K121" s="229" t="s">
        <v>138</v>
      </c>
      <c r="L121" s="44"/>
      <c r="M121" s="234" t="s">
        <v>28</v>
      </c>
      <c r="N121" s="235" t="s">
        <v>47</v>
      </c>
      <c r="O121" s="85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8" t="s">
        <v>139</v>
      </c>
      <c r="AT121" s="238" t="s">
        <v>134</v>
      </c>
      <c r="AU121" s="238" t="s">
        <v>83</v>
      </c>
      <c r="AY121" s="17" t="s">
        <v>132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7" t="s">
        <v>139</v>
      </c>
      <c r="BK121" s="239">
        <f>ROUND(I121*H121,2)</f>
        <v>0</v>
      </c>
      <c r="BL121" s="17" t="s">
        <v>139</v>
      </c>
      <c r="BM121" s="238" t="s">
        <v>377</v>
      </c>
    </row>
    <row r="122" spans="1:47" s="2" customFormat="1" ht="12">
      <c r="A122" s="38"/>
      <c r="B122" s="39"/>
      <c r="C122" s="40"/>
      <c r="D122" s="240" t="s">
        <v>141</v>
      </c>
      <c r="E122" s="40"/>
      <c r="F122" s="241" t="s">
        <v>268</v>
      </c>
      <c r="G122" s="40"/>
      <c r="H122" s="40"/>
      <c r="I122" s="147"/>
      <c r="J122" s="40"/>
      <c r="K122" s="40"/>
      <c r="L122" s="44"/>
      <c r="M122" s="275"/>
      <c r="N122" s="276"/>
      <c r="O122" s="277"/>
      <c r="P122" s="277"/>
      <c r="Q122" s="277"/>
      <c r="R122" s="277"/>
      <c r="S122" s="277"/>
      <c r="T122" s="27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141</v>
      </c>
      <c r="AU122" s="17" t="s">
        <v>83</v>
      </c>
    </row>
    <row r="123" spans="1:31" s="2" customFormat="1" ht="6.95" customHeight="1">
      <c r="A123" s="38"/>
      <c r="B123" s="60"/>
      <c r="C123" s="61"/>
      <c r="D123" s="61"/>
      <c r="E123" s="61"/>
      <c r="F123" s="61"/>
      <c r="G123" s="61"/>
      <c r="H123" s="61"/>
      <c r="I123" s="176"/>
      <c r="J123" s="61"/>
      <c r="K123" s="61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password="CC35" sheet="1" objects="1" scenarios="1" formatColumns="0" formatRows="0" autoFilter="0"/>
  <autoFilter ref="C87:K1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s="1" customFormat="1" ht="37.5" customHeight="1"/>
    <row r="2" spans="2:11" s="1" customFormat="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5" customFormat="1" ht="45" customHeight="1">
      <c r="B3" s="283"/>
      <c r="C3" s="284" t="s">
        <v>378</v>
      </c>
      <c r="D3" s="284"/>
      <c r="E3" s="284"/>
      <c r="F3" s="284"/>
      <c r="G3" s="284"/>
      <c r="H3" s="284"/>
      <c r="I3" s="284"/>
      <c r="J3" s="284"/>
      <c r="K3" s="285"/>
    </row>
    <row r="4" spans="2:11" s="1" customFormat="1" ht="25.5" customHeight="1">
      <c r="B4" s="286"/>
      <c r="C4" s="287" t="s">
        <v>379</v>
      </c>
      <c r="D4" s="287"/>
      <c r="E4" s="287"/>
      <c r="F4" s="287"/>
      <c r="G4" s="287"/>
      <c r="H4" s="287"/>
      <c r="I4" s="287"/>
      <c r="J4" s="287"/>
      <c r="K4" s="288"/>
    </row>
    <row r="5" spans="2:11" s="1" customFormat="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s="1" customFormat="1" ht="15" customHeight="1">
      <c r="B6" s="286"/>
      <c r="C6" s="290" t="s">
        <v>380</v>
      </c>
      <c r="D6" s="290"/>
      <c r="E6" s="290"/>
      <c r="F6" s="290"/>
      <c r="G6" s="290"/>
      <c r="H6" s="290"/>
      <c r="I6" s="290"/>
      <c r="J6" s="290"/>
      <c r="K6" s="288"/>
    </row>
    <row r="7" spans="2:11" s="1" customFormat="1" ht="15" customHeight="1">
      <c r="B7" s="291"/>
      <c r="C7" s="290" t="s">
        <v>381</v>
      </c>
      <c r="D7" s="290"/>
      <c r="E7" s="290"/>
      <c r="F7" s="290"/>
      <c r="G7" s="290"/>
      <c r="H7" s="290"/>
      <c r="I7" s="290"/>
      <c r="J7" s="290"/>
      <c r="K7" s="288"/>
    </row>
    <row r="8" spans="2:11" s="1" customFormat="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s="1" customFormat="1" ht="15" customHeight="1">
      <c r="B9" s="291"/>
      <c r="C9" s="290" t="s">
        <v>382</v>
      </c>
      <c r="D9" s="290"/>
      <c r="E9" s="290"/>
      <c r="F9" s="290"/>
      <c r="G9" s="290"/>
      <c r="H9" s="290"/>
      <c r="I9" s="290"/>
      <c r="J9" s="290"/>
      <c r="K9" s="288"/>
    </row>
    <row r="10" spans="2:11" s="1" customFormat="1" ht="15" customHeight="1">
      <c r="B10" s="291"/>
      <c r="C10" s="290"/>
      <c r="D10" s="290" t="s">
        <v>383</v>
      </c>
      <c r="E10" s="290"/>
      <c r="F10" s="290"/>
      <c r="G10" s="290"/>
      <c r="H10" s="290"/>
      <c r="I10" s="290"/>
      <c r="J10" s="290"/>
      <c r="K10" s="288"/>
    </row>
    <row r="11" spans="2:11" s="1" customFormat="1" ht="15" customHeight="1">
      <c r="B11" s="291"/>
      <c r="C11" s="292"/>
      <c r="D11" s="290" t="s">
        <v>384</v>
      </c>
      <c r="E11" s="290"/>
      <c r="F11" s="290"/>
      <c r="G11" s="290"/>
      <c r="H11" s="290"/>
      <c r="I11" s="290"/>
      <c r="J11" s="290"/>
      <c r="K11" s="288"/>
    </row>
    <row r="12" spans="2:11" s="1" customFormat="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s="1" customFormat="1" ht="15" customHeight="1">
      <c r="B13" s="291"/>
      <c r="C13" s="292"/>
      <c r="D13" s="293" t="s">
        <v>385</v>
      </c>
      <c r="E13" s="290"/>
      <c r="F13" s="290"/>
      <c r="G13" s="290"/>
      <c r="H13" s="290"/>
      <c r="I13" s="290"/>
      <c r="J13" s="290"/>
      <c r="K13" s="288"/>
    </row>
    <row r="14" spans="2:11" s="1" customFormat="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s="1" customFormat="1" ht="15" customHeight="1">
      <c r="B15" s="291"/>
      <c r="C15" s="292"/>
      <c r="D15" s="290" t="s">
        <v>386</v>
      </c>
      <c r="E15" s="290"/>
      <c r="F15" s="290"/>
      <c r="G15" s="290"/>
      <c r="H15" s="290"/>
      <c r="I15" s="290"/>
      <c r="J15" s="290"/>
      <c r="K15" s="288"/>
    </row>
    <row r="16" spans="2:11" s="1" customFormat="1" ht="15" customHeight="1">
      <c r="B16" s="291"/>
      <c r="C16" s="292"/>
      <c r="D16" s="290" t="s">
        <v>387</v>
      </c>
      <c r="E16" s="290"/>
      <c r="F16" s="290"/>
      <c r="G16" s="290"/>
      <c r="H16" s="290"/>
      <c r="I16" s="290"/>
      <c r="J16" s="290"/>
      <c r="K16" s="288"/>
    </row>
    <row r="17" spans="2:11" s="1" customFormat="1" ht="15" customHeight="1">
      <c r="B17" s="291"/>
      <c r="C17" s="292"/>
      <c r="D17" s="290" t="s">
        <v>388</v>
      </c>
      <c r="E17" s="290"/>
      <c r="F17" s="290"/>
      <c r="G17" s="290"/>
      <c r="H17" s="290"/>
      <c r="I17" s="290"/>
      <c r="J17" s="290"/>
      <c r="K17" s="288"/>
    </row>
    <row r="18" spans="2:11" s="1" customFormat="1" ht="15" customHeight="1">
      <c r="B18" s="291"/>
      <c r="C18" s="292"/>
      <c r="D18" s="292"/>
      <c r="E18" s="294" t="s">
        <v>80</v>
      </c>
      <c r="F18" s="290" t="s">
        <v>389</v>
      </c>
      <c r="G18" s="290"/>
      <c r="H18" s="290"/>
      <c r="I18" s="290"/>
      <c r="J18" s="290"/>
      <c r="K18" s="288"/>
    </row>
    <row r="19" spans="2:11" s="1" customFormat="1" ht="15" customHeight="1">
      <c r="B19" s="291"/>
      <c r="C19" s="292"/>
      <c r="D19" s="292"/>
      <c r="E19" s="294" t="s">
        <v>390</v>
      </c>
      <c r="F19" s="290" t="s">
        <v>391</v>
      </c>
      <c r="G19" s="290"/>
      <c r="H19" s="290"/>
      <c r="I19" s="290"/>
      <c r="J19" s="290"/>
      <c r="K19" s="288"/>
    </row>
    <row r="20" spans="2:11" s="1" customFormat="1" ht="15" customHeight="1">
      <c r="B20" s="291"/>
      <c r="C20" s="292"/>
      <c r="D20" s="292"/>
      <c r="E20" s="294" t="s">
        <v>392</v>
      </c>
      <c r="F20" s="290" t="s">
        <v>393</v>
      </c>
      <c r="G20" s="290"/>
      <c r="H20" s="290"/>
      <c r="I20" s="290"/>
      <c r="J20" s="290"/>
      <c r="K20" s="288"/>
    </row>
    <row r="21" spans="2:11" s="1" customFormat="1" ht="15" customHeight="1">
      <c r="B21" s="291"/>
      <c r="C21" s="292"/>
      <c r="D21" s="292"/>
      <c r="E21" s="294" t="s">
        <v>394</v>
      </c>
      <c r="F21" s="290" t="s">
        <v>395</v>
      </c>
      <c r="G21" s="290"/>
      <c r="H21" s="290"/>
      <c r="I21" s="290"/>
      <c r="J21" s="290"/>
      <c r="K21" s="288"/>
    </row>
    <row r="22" spans="2:11" s="1" customFormat="1" ht="15" customHeight="1">
      <c r="B22" s="291"/>
      <c r="C22" s="292"/>
      <c r="D22" s="292"/>
      <c r="E22" s="294" t="s">
        <v>396</v>
      </c>
      <c r="F22" s="290" t="s">
        <v>397</v>
      </c>
      <c r="G22" s="290"/>
      <c r="H22" s="290"/>
      <c r="I22" s="290"/>
      <c r="J22" s="290"/>
      <c r="K22" s="288"/>
    </row>
    <row r="23" spans="2:11" s="1" customFormat="1" ht="15" customHeight="1">
      <c r="B23" s="291"/>
      <c r="C23" s="292"/>
      <c r="D23" s="292"/>
      <c r="E23" s="294" t="s">
        <v>87</v>
      </c>
      <c r="F23" s="290" t="s">
        <v>398</v>
      </c>
      <c r="G23" s="290"/>
      <c r="H23" s="290"/>
      <c r="I23" s="290"/>
      <c r="J23" s="290"/>
      <c r="K23" s="288"/>
    </row>
    <row r="24" spans="2:11" s="1" customFormat="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s="1" customFormat="1" ht="15" customHeight="1">
      <c r="B25" s="291"/>
      <c r="C25" s="290" t="s">
        <v>399</v>
      </c>
      <c r="D25" s="290"/>
      <c r="E25" s="290"/>
      <c r="F25" s="290"/>
      <c r="G25" s="290"/>
      <c r="H25" s="290"/>
      <c r="I25" s="290"/>
      <c r="J25" s="290"/>
      <c r="K25" s="288"/>
    </row>
    <row r="26" spans="2:11" s="1" customFormat="1" ht="15" customHeight="1">
      <c r="B26" s="291"/>
      <c r="C26" s="290" t="s">
        <v>400</v>
      </c>
      <c r="D26" s="290"/>
      <c r="E26" s="290"/>
      <c r="F26" s="290"/>
      <c r="G26" s="290"/>
      <c r="H26" s="290"/>
      <c r="I26" s="290"/>
      <c r="J26" s="290"/>
      <c r="K26" s="288"/>
    </row>
    <row r="27" spans="2:11" s="1" customFormat="1" ht="15" customHeight="1">
      <c r="B27" s="291"/>
      <c r="C27" s="290"/>
      <c r="D27" s="290" t="s">
        <v>401</v>
      </c>
      <c r="E27" s="290"/>
      <c r="F27" s="290"/>
      <c r="G27" s="290"/>
      <c r="H27" s="290"/>
      <c r="I27" s="290"/>
      <c r="J27" s="290"/>
      <c r="K27" s="288"/>
    </row>
    <row r="28" spans="2:11" s="1" customFormat="1" ht="15" customHeight="1">
      <c r="B28" s="291"/>
      <c r="C28" s="292"/>
      <c r="D28" s="290" t="s">
        <v>402</v>
      </c>
      <c r="E28" s="290"/>
      <c r="F28" s="290"/>
      <c r="G28" s="290"/>
      <c r="H28" s="290"/>
      <c r="I28" s="290"/>
      <c r="J28" s="290"/>
      <c r="K28" s="288"/>
    </row>
    <row r="29" spans="2:11" s="1" customFormat="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s="1" customFormat="1" ht="15" customHeight="1">
      <c r="B30" s="291"/>
      <c r="C30" s="292"/>
      <c r="D30" s="290" t="s">
        <v>403</v>
      </c>
      <c r="E30" s="290"/>
      <c r="F30" s="290"/>
      <c r="G30" s="290"/>
      <c r="H30" s="290"/>
      <c r="I30" s="290"/>
      <c r="J30" s="290"/>
      <c r="K30" s="288"/>
    </row>
    <row r="31" spans="2:11" s="1" customFormat="1" ht="15" customHeight="1">
      <c r="B31" s="291"/>
      <c r="C31" s="292"/>
      <c r="D31" s="290" t="s">
        <v>404</v>
      </c>
      <c r="E31" s="290"/>
      <c r="F31" s="290"/>
      <c r="G31" s="290"/>
      <c r="H31" s="290"/>
      <c r="I31" s="290"/>
      <c r="J31" s="290"/>
      <c r="K31" s="288"/>
    </row>
    <row r="32" spans="2:11" s="1" customFormat="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s="1" customFormat="1" ht="15" customHeight="1">
      <c r="B33" s="291"/>
      <c r="C33" s="292"/>
      <c r="D33" s="290" t="s">
        <v>405</v>
      </c>
      <c r="E33" s="290"/>
      <c r="F33" s="290"/>
      <c r="G33" s="290"/>
      <c r="H33" s="290"/>
      <c r="I33" s="290"/>
      <c r="J33" s="290"/>
      <c r="K33" s="288"/>
    </row>
    <row r="34" spans="2:11" s="1" customFormat="1" ht="15" customHeight="1">
      <c r="B34" s="291"/>
      <c r="C34" s="292"/>
      <c r="D34" s="290" t="s">
        <v>406</v>
      </c>
      <c r="E34" s="290"/>
      <c r="F34" s="290"/>
      <c r="G34" s="290"/>
      <c r="H34" s="290"/>
      <c r="I34" s="290"/>
      <c r="J34" s="290"/>
      <c r="K34" s="288"/>
    </row>
    <row r="35" spans="2:11" s="1" customFormat="1" ht="15" customHeight="1">
      <c r="B35" s="291"/>
      <c r="C35" s="292"/>
      <c r="D35" s="290" t="s">
        <v>407</v>
      </c>
      <c r="E35" s="290"/>
      <c r="F35" s="290"/>
      <c r="G35" s="290"/>
      <c r="H35" s="290"/>
      <c r="I35" s="290"/>
      <c r="J35" s="290"/>
      <c r="K35" s="288"/>
    </row>
    <row r="36" spans="2:11" s="1" customFormat="1" ht="15" customHeight="1">
      <c r="B36" s="291"/>
      <c r="C36" s="292"/>
      <c r="D36" s="290"/>
      <c r="E36" s="293" t="s">
        <v>118</v>
      </c>
      <c r="F36" s="290"/>
      <c r="G36" s="290" t="s">
        <v>408</v>
      </c>
      <c r="H36" s="290"/>
      <c r="I36" s="290"/>
      <c r="J36" s="290"/>
      <c r="K36" s="288"/>
    </row>
    <row r="37" spans="2:11" s="1" customFormat="1" ht="30.75" customHeight="1">
      <c r="B37" s="291"/>
      <c r="C37" s="292"/>
      <c r="D37" s="290"/>
      <c r="E37" s="293" t="s">
        <v>409</v>
      </c>
      <c r="F37" s="290"/>
      <c r="G37" s="290" t="s">
        <v>410</v>
      </c>
      <c r="H37" s="290"/>
      <c r="I37" s="290"/>
      <c r="J37" s="290"/>
      <c r="K37" s="288"/>
    </row>
    <row r="38" spans="2:11" s="1" customFormat="1" ht="15" customHeight="1">
      <c r="B38" s="291"/>
      <c r="C38" s="292"/>
      <c r="D38" s="290"/>
      <c r="E38" s="293" t="s">
        <v>55</v>
      </c>
      <c r="F38" s="290"/>
      <c r="G38" s="290" t="s">
        <v>411</v>
      </c>
      <c r="H38" s="290"/>
      <c r="I38" s="290"/>
      <c r="J38" s="290"/>
      <c r="K38" s="288"/>
    </row>
    <row r="39" spans="2:11" s="1" customFormat="1" ht="15" customHeight="1">
      <c r="B39" s="291"/>
      <c r="C39" s="292"/>
      <c r="D39" s="290"/>
      <c r="E39" s="293" t="s">
        <v>56</v>
      </c>
      <c r="F39" s="290"/>
      <c r="G39" s="290" t="s">
        <v>412</v>
      </c>
      <c r="H39" s="290"/>
      <c r="I39" s="290"/>
      <c r="J39" s="290"/>
      <c r="K39" s="288"/>
    </row>
    <row r="40" spans="2:11" s="1" customFormat="1" ht="15" customHeight="1">
      <c r="B40" s="291"/>
      <c r="C40" s="292"/>
      <c r="D40" s="290"/>
      <c r="E40" s="293" t="s">
        <v>119</v>
      </c>
      <c r="F40" s="290"/>
      <c r="G40" s="290" t="s">
        <v>413</v>
      </c>
      <c r="H40" s="290"/>
      <c r="I40" s="290"/>
      <c r="J40" s="290"/>
      <c r="K40" s="288"/>
    </row>
    <row r="41" spans="2:11" s="1" customFormat="1" ht="15" customHeight="1">
      <c r="B41" s="291"/>
      <c r="C41" s="292"/>
      <c r="D41" s="290"/>
      <c r="E41" s="293" t="s">
        <v>120</v>
      </c>
      <c r="F41" s="290"/>
      <c r="G41" s="290" t="s">
        <v>414</v>
      </c>
      <c r="H41" s="290"/>
      <c r="I41" s="290"/>
      <c r="J41" s="290"/>
      <c r="K41" s="288"/>
    </row>
    <row r="42" spans="2:11" s="1" customFormat="1" ht="15" customHeight="1">
      <c r="B42" s="291"/>
      <c r="C42" s="292"/>
      <c r="D42" s="290"/>
      <c r="E42" s="293" t="s">
        <v>415</v>
      </c>
      <c r="F42" s="290"/>
      <c r="G42" s="290" t="s">
        <v>416</v>
      </c>
      <c r="H42" s="290"/>
      <c r="I42" s="290"/>
      <c r="J42" s="290"/>
      <c r="K42" s="288"/>
    </row>
    <row r="43" spans="2:11" s="1" customFormat="1" ht="15" customHeight="1">
      <c r="B43" s="291"/>
      <c r="C43" s="292"/>
      <c r="D43" s="290"/>
      <c r="E43" s="293"/>
      <c r="F43" s="290"/>
      <c r="G43" s="290" t="s">
        <v>417</v>
      </c>
      <c r="H43" s="290"/>
      <c r="I43" s="290"/>
      <c r="J43" s="290"/>
      <c r="K43" s="288"/>
    </row>
    <row r="44" spans="2:11" s="1" customFormat="1" ht="15" customHeight="1">
      <c r="B44" s="291"/>
      <c r="C44" s="292"/>
      <c r="D44" s="290"/>
      <c r="E44" s="293" t="s">
        <v>418</v>
      </c>
      <c r="F44" s="290"/>
      <c r="G44" s="290" t="s">
        <v>419</v>
      </c>
      <c r="H44" s="290"/>
      <c r="I44" s="290"/>
      <c r="J44" s="290"/>
      <c r="K44" s="288"/>
    </row>
    <row r="45" spans="2:11" s="1" customFormat="1" ht="15" customHeight="1">
      <c r="B45" s="291"/>
      <c r="C45" s="292"/>
      <c r="D45" s="290"/>
      <c r="E45" s="293" t="s">
        <v>122</v>
      </c>
      <c r="F45" s="290"/>
      <c r="G45" s="290" t="s">
        <v>420</v>
      </c>
      <c r="H45" s="290"/>
      <c r="I45" s="290"/>
      <c r="J45" s="290"/>
      <c r="K45" s="288"/>
    </row>
    <row r="46" spans="2:11" s="1" customFormat="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s="1" customFormat="1" ht="15" customHeight="1">
      <c r="B47" s="291"/>
      <c r="C47" s="292"/>
      <c r="D47" s="290" t="s">
        <v>421</v>
      </c>
      <c r="E47" s="290"/>
      <c r="F47" s="290"/>
      <c r="G47" s="290"/>
      <c r="H47" s="290"/>
      <c r="I47" s="290"/>
      <c r="J47" s="290"/>
      <c r="K47" s="288"/>
    </row>
    <row r="48" spans="2:11" s="1" customFormat="1" ht="15" customHeight="1">
      <c r="B48" s="291"/>
      <c r="C48" s="292"/>
      <c r="D48" s="292"/>
      <c r="E48" s="290" t="s">
        <v>422</v>
      </c>
      <c r="F48" s="290"/>
      <c r="G48" s="290"/>
      <c r="H48" s="290"/>
      <c r="I48" s="290"/>
      <c r="J48" s="290"/>
      <c r="K48" s="288"/>
    </row>
    <row r="49" spans="2:11" s="1" customFormat="1" ht="15" customHeight="1">
      <c r="B49" s="291"/>
      <c r="C49" s="292"/>
      <c r="D49" s="292"/>
      <c r="E49" s="290" t="s">
        <v>423</v>
      </c>
      <c r="F49" s="290"/>
      <c r="G49" s="290"/>
      <c r="H49" s="290"/>
      <c r="I49" s="290"/>
      <c r="J49" s="290"/>
      <c r="K49" s="288"/>
    </row>
    <row r="50" spans="2:11" s="1" customFormat="1" ht="15" customHeight="1">
      <c r="B50" s="291"/>
      <c r="C50" s="292"/>
      <c r="D50" s="292"/>
      <c r="E50" s="290" t="s">
        <v>424</v>
      </c>
      <c r="F50" s="290"/>
      <c r="G50" s="290"/>
      <c r="H50" s="290"/>
      <c r="I50" s="290"/>
      <c r="J50" s="290"/>
      <c r="K50" s="288"/>
    </row>
    <row r="51" spans="2:11" s="1" customFormat="1" ht="15" customHeight="1">
      <c r="B51" s="291"/>
      <c r="C51" s="292"/>
      <c r="D51" s="290" t="s">
        <v>425</v>
      </c>
      <c r="E51" s="290"/>
      <c r="F51" s="290"/>
      <c r="G51" s="290"/>
      <c r="H51" s="290"/>
      <c r="I51" s="290"/>
      <c r="J51" s="290"/>
      <c r="K51" s="288"/>
    </row>
    <row r="52" spans="2:11" s="1" customFormat="1" ht="25.5" customHeight="1">
      <c r="B52" s="286"/>
      <c r="C52" s="287" t="s">
        <v>426</v>
      </c>
      <c r="D52" s="287"/>
      <c r="E52" s="287"/>
      <c r="F52" s="287"/>
      <c r="G52" s="287"/>
      <c r="H52" s="287"/>
      <c r="I52" s="287"/>
      <c r="J52" s="287"/>
      <c r="K52" s="288"/>
    </row>
    <row r="53" spans="2:11" s="1" customFormat="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s="1" customFormat="1" ht="15" customHeight="1">
      <c r="B54" s="286"/>
      <c r="C54" s="290" t="s">
        <v>427</v>
      </c>
      <c r="D54" s="290"/>
      <c r="E54" s="290"/>
      <c r="F54" s="290"/>
      <c r="G54" s="290"/>
      <c r="H54" s="290"/>
      <c r="I54" s="290"/>
      <c r="J54" s="290"/>
      <c r="K54" s="288"/>
    </row>
    <row r="55" spans="2:11" s="1" customFormat="1" ht="15" customHeight="1">
      <c r="B55" s="286"/>
      <c r="C55" s="290" t="s">
        <v>428</v>
      </c>
      <c r="D55" s="290"/>
      <c r="E55" s="290"/>
      <c r="F55" s="290"/>
      <c r="G55" s="290"/>
      <c r="H55" s="290"/>
      <c r="I55" s="290"/>
      <c r="J55" s="290"/>
      <c r="K55" s="288"/>
    </row>
    <row r="56" spans="2:11" s="1" customFormat="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s="1" customFormat="1" ht="15" customHeight="1">
      <c r="B57" s="286"/>
      <c r="C57" s="290" t="s">
        <v>429</v>
      </c>
      <c r="D57" s="290"/>
      <c r="E57" s="290"/>
      <c r="F57" s="290"/>
      <c r="G57" s="290"/>
      <c r="H57" s="290"/>
      <c r="I57" s="290"/>
      <c r="J57" s="290"/>
      <c r="K57" s="288"/>
    </row>
    <row r="58" spans="2:11" s="1" customFormat="1" ht="15" customHeight="1">
      <c r="B58" s="286"/>
      <c r="C58" s="292"/>
      <c r="D58" s="290" t="s">
        <v>430</v>
      </c>
      <c r="E58" s="290"/>
      <c r="F58" s="290"/>
      <c r="G58" s="290"/>
      <c r="H58" s="290"/>
      <c r="I58" s="290"/>
      <c r="J58" s="290"/>
      <c r="K58" s="288"/>
    </row>
    <row r="59" spans="2:11" s="1" customFormat="1" ht="15" customHeight="1">
      <c r="B59" s="286"/>
      <c r="C59" s="292"/>
      <c r="D59" s="290" t="s">
        <v>431</v>
      </c>
      <c r="E59" s="290"/>
      <c r="F59" s="290"/>
      <c r="G59" s="290"/>
      <c r="H59" s="290"/>
      <c r="I59" s="290"/>
      <c r="J59" s="290"/>
      <c r="K59" s="288"/>
    </row>
    <row r="60" spans="2:11" s="1" customFormat="1" ht="15" customHeight="1">
      <c r="B60" s="286"/>
      <c r="C60" s="292"/>
      <c r="D60" s="290" t="s">
        <v>432</v>
      </c>
      <c r="E60" s="290"/>
      <c r="F60" s="290"/>
      <c r="G60" s="290"/>
      <c r="H60" s="290"/>
      <c r="I60" s="290"/>
      <c r="J60" s="290"/>
      <c r="K60" s="288"/>
    </row>
    <row r="61" spans="2:11" s="1" customFormat="1" ht="15" customHeight="1">
      <c r="B61" s="286"/>
      <c r="C61" s="292"/>
      <c r="D61" s="290" t="s">
        <v>433</v>
      </c>
      <c r="E61" s="290"/>
      <c r="F61" s="290"/>
      <c r="G61" s="290"/>
      <c r="H61" s="290"/>
      <c r="I61" s="290"/>
      <c r="J61" s="290"/>
      <c r="K61" s="288"/>
    </row>
    <row r="62" spans="2:11" s="1" customFormat="1" ht="15" customHeight="1">
      <c r="B62" s="286"/>
      <c r="C62" s="292"/>
      <c r="D62" s="295" t="s">
        <v>434</v>
      </c>
      <c r="E62" s="295"/>
      <c r="F62" s="295"/>
      <c r="G62" s="295"/>
      <c r="H62" s="295"/>
      <c r="I62" s="295"/>
      <c r="J62" s="295"/>
      <c r="K62" s="288"/>
    </row>
    <row r="63" spans="2:11" s="1" customFormat="1" ht="15" customHeight="1">
      <c r="B63" s="286"/>
      <c r="C63" s="292"/>
      <c r="D63" s="290" t="s">
        <v>435</v>
      </c>
      <c r="E63" s="290"/>
      <c r="F63" s="290"/>
      <c r="G63" s="290"/>
      <c r="H63" s="290"/>
      <c r="I63" s="290"/>
      <c r="J63" s="290"/>
      <c r="K63" s="288"/>
    </row>
    <row r="64" spans="2:11" s="1" customFormat="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s="1" customFormat="1" ht="15" customHeight="1">
      <c r="B65" s="286"/>
      <c r="C65" s="292"/>
      <c r="D65" s="290" t="s">
        <v>436</v>
      </c>
      <c r="E65" s="290"/>
      <c r="F65" s="290"/>
      <c r="G65" s="290"/>
      <c r="H65" s="290"/>
      <c r="I65" s="290"/>
      <c r="J65" s="290"/>
      <c r="K65" s="288"/>
    </row>
    <row r="66" spans="2:11" s="1" customFormat="1" ht="15" customHeight="1">
      <c r="B66" s="286"/>
      <c r="C66" s="292"/>
      <c r="D66" s="295" t="s">
        <v>437</v>
      </c>
      <c r="E66" s="295"/>
      <c r="F66" s="295"/>
      <c r="G66" s="295"/>
      <c r="H66" s="295"/>
      <c r="I66" s="295"/>
      <c r="J66" s="295"/>
      <c r="K66" s="288"/>
    </row>
    <row r="67" spans="2:11" s="1" customFormat="1" ht="15" customHeight="1">
      <c r="B67" s="286"/>
      <c r="C67" s="292"/>
      <c r="D67" s="290" t="s">
        <v>438</v>
      </c>
      <c r="E67" s="290"/>
      <c r="F67" s="290"/>
      <c r="G67" s="290"/>
      <c r="H67" s="290"/>
      <c r="I67" s="290"/>
      <c r="J67" s="290"/>
      <c r="K67" s="288"/>
    </row>
    <row r="68" spans="2:11" s="1" customFormat="1" ht="15" customHeight="1">
      <c r="B68" s="286"/>
      <c r="C68" s="292"/>
      <c r="D68" s="290" t="s">
        <v>439</v>
      </c>
      <c r="E68" s="290"/>
      <c r="F68" s="290"/>
      <c r="G68" s="290"/>
      <c r="H68" s="290"/>
      <c r="I68" s="290"/>
      <c r="J68" s="290"/>
      <c r="K68" s="288"/>
    </row>
    <row r="69" spans="2:11" s="1" customFormat="1" ht="15" customHeight="1">
      <c r="B69" s="286"/>
      <c r="C69" s="292"/>
      <c r="D69" s="290" t="s">
        <v>440</v>
      </c>
      <c r="E69" s="290"/>
      <c r="F69" s="290"/>
      <c r="G69" s="290"/>
      <c r="H69" s="290"/>
      <c r="I69" s="290"/>
      <c r="J69" s="290"/>
      <c r="K69" s="288"/>
    </row>
    <row r="70" spans="2:11" s="1" customFormat="1" ht="15" customHeight="1">
      <c r="B70" s="286"/>
      <c r="C70" s="292"/>
      <c r="D70" s="290" t="s">
        <v>441</v>
      </c>
      <c r="E70" s="290"/>
      <c r="F70" s="290"/>
      <c r="G70" s="290"/>
      <c r="H70" s="290"/>
      <c r="I70" s="290"/>
      <c r="J70" s="290"/>
      <c r="K70" s="288"/>
    </row>
    <row r="71" spans="2:11" s="1" customFormat="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s="1" customFormat="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s="1" customFormat="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s="1" customFormat="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s="1" customFormat="1" ht="45" customHeight="1">
      <c r="B75" s="305"/>
      <c r="C75" s="306" t="s">
        <v>442</v>
      </c>
      <c r="D75" s="306"/>
      <c r="E75" s="306"/>
      <c r="F75" s="306"/>
      <c r="G75" s="306"/>
      <c r="H75" s="306"/>
      <c r="I75" s="306"/>
      <c r="J75" s="306"/>
      <c r="K75" s="307"/>
    </row>
    <row r="76" spans="2:11" s="1" customFormat="1" ht="17.25" customHeight="1">
      <c r="B76" s="305"/>
      <c r="C76" s="308" t="s">
        <v>443</v>
      </c>
      <c r="D76" s="308"/>
      <c r="E76" s="308"/>
      <c r="F76" s="308" t="s">
        <v>444</v>
      </c>
      <c r="G76" s="309"/>
      <c r="H76" s="308" t="s">
        <v>56</v>
      </c>
      <c r="I76" s="308" t="s">
        <v>59</v>
      </c>
      <c r="J76" s="308" t="s">
        <v>445</v>
      </c>
      <c r="K76" s="307"/>
    </row>
    <row r="77" spans="2:11" s="1" customFormat="1" ht="17.25" customHeight="1">
      <c r="B77" s="305"/>
      <c r="C77" s="310" t="s">
        <v>446</v>
      </c>
      <c r="D77" s="310"/>
      <c r="E77" s="310"/>
      <c r="F77" s="311" t="s">
        <v>447</v>
      </c>
      <c r="G77" s="312"/>
      <c r="H77" s="310"/>
      <c r="I77" s="310"/>
      <c r="J77" s="310" t="s">
        <v>448</v>
      </c>
      <c r="K77" s="307"/>
    </row>
    <row r="78" spans="2:11" s="1" customFormat="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s="1" customFormat="1" ht="15" customHeight="1">
      <c r="B79" s="305"/>
      <c r="C79" s="293" t="s">
        <v>55</v>
      </c>
      <c r="D79" s="313"/>
      <c r="E79" s="313"/>
      <c r="F79" s="315" t="s">
        <v>449</v>
      </c>
      <c r="G79" s="314"/>
      <c r="H79" s="293" t="s">
        <v>450</v>
      </c>
      <c r="I79" s="293" t="s">
        <v>451</v>
      </c>
      <c r="J79" s="293">
        <v>20</v>
      </c>
      <c r="K79" s="307"/>
    </row>
    <row r="80" spans="2:11" s="1" customFormat="1" ht="15" customHeight="1">
      <c r="B80" s="305"/>
      <c r="C80" s="293" t="s">
        <v>452</v>
      </c>
      <c r="D80" s="293"/>
      <c r="E80" s="293"/>
      <c r="F80" s="315" t="s">
        <v>449</v>
      </c>
      <c r="G80" s="314"/>
      <c r="H80" s="293" t="s">
        <v>453</v>
      </c>
      <c r="I80" s="293" t="s">
        <v>451</v>
      </c>
      <c r="J80" s="293">
        <v>120</v>
      </c>
      <c r="K80" s="307"/>
    </row>
    <row r="81" spans="2:11" s="1" customFormat="1" ht="15" customHeight="1">
      <c r="B81" s="316"/>
      <c r="C81" s="293" t="s">
        <v>454</v>
      </c>
      <c r="D81" s="293"/>
      <c r="E81" s="293"/>
      <c r="F81" s="315" t="s">
        <v>455</v>
      </c>
      <c r="G81" s="314"/>
      <c r="H81" s="293" t="s">
        <v>456</v>
      </c>
      <c r="I81" s="293" t="s">
        <v>451</v>
      </c>
      <c r="J81" s="293">
        <v>50</v>
      </c>
      <c r="K81" s="307"/>
    </row>
    <row r="82" spans="2:11" s="1" customFormat="1" ht="15" customHeight="1">
      <c r="B82" s="316"/>
      <c r="C82" s="293" t="s">
        <v>457</v>
      </c>
      <c r="D82" s="293"/>
      <c r="E82" s="293"/>
      <c r="F82" s="315" t="s">
        <v>449</v>
      </c>
      <c r="G82" s="314"/>
      <c r="H82" s="293" t="s">
        <v>458</v>
      </c>
      <c r="I82" s="293" t="s">
        <v>459</v>
      </c>
      <c r="J82" s="293"/>
      <c r="K82" s="307"/>
    </row>
    <row r="83" spans="2:11" s="1" customFormat="1" ht="15" customHeight="1">
      <c r="B83" s="316"/>
      <c r="C83" s="317" t="s">
        <v>460</v>
      </c>
      <c r="D83" s="317"/>
      <c r="E83" s="317"/>
      <c r="F83" s="318" t="s">
        <v>455</v>
      </c>
      <c r="G83" s="317"/>
      <c r="H83" s="317" t="s">
        <v>461</v>
      </c>
      <c r="I83" s="317" t="s">
        <v>451</v>
      </c>
      <c r="J83" s="317">
        <v>15</v>
      </c>
      <c r="K83" s="307"/>
    </row>
    <row r="84" spans="2:11" s="1" customFormat="1" ht="15" customHeight="1">
      <c r="B84" s="316"/>
      <c r="C84" s="317" t="s">
        <v>462</v>
      </c>
      <c r="D84" s="317"/>
      <c r="E84" s="317"/>
      <c r="F84" s="318" t="s">
        <v>455</v>
      </c>
      <c r="G84" s="317"/>
      <c r="H84" s="317" t="s">
        <v>463</v>
      </c>
      <c r="I84" s="317" t="s">
        <v>451</v>
      </c>
      <c r="J84" s="317">
        <v>15</v>
      </c>
      <c r="K84" s="307"/>
    </row>
    <row r="85" spans="2:11" s="1" customFormat="1" ht="15" customHeight="1">
      <c r="B85" s="316"/>
      <c r="C85" s="317" t="s">
        <v>464</v>
      </c>
      <c r="D85" s="317"/>
      <c r="E85" s="317"/>
      <c r="F85" s="318" t="s">
        <v>455</v>
      </c>
      <c r="G85" s="317"/>
      <c r="H85" s="317" t="s">
        <v>465</v>
      </c>
      <c r="I85" s="317" t="s">
        <v>451</v>
      </c>
      <c r="J85" s="317">
        <v>20</v>
      </c>
      <c r="K85" s="307"/>
    </row>
    <row r="86" spans="2:11" s="1" customFormat="1" ht="15" customHeight="1">
      <c r="B86" s="316"/>
      <c r="C86" s="317" t="s">
        <v>466</v>
      </c>
      <c r="D86" s="317"/>
      <c r="E86" s="317"/>
      <c r="F86" s="318" t="s">
        <v>455</v>
      </c>
      <c r="G86" s="317"/>
      <c r="H86" s="317" t="s">
        <v>467</v>
      </c>
      <c r="I86" s="317" t="s">
        <v>451</v>
      </c>
      <c r="J86" s="317">
        <v>20</v>
      </c>
      <c r="K86" s="307"/>
    </row>
    <row r="87" spans="2:11" s="1" customFormat="1" ht="15" customHeight="1">
      <c r="B87" s="316"/>
      <c r="C87" s="293" t="s">
        <v>468</v>
      </c>
      <c r="D87" s="293"/>
      <c r="E87" s="293"/>
      <c r="F87" s="315" t="s">
        <v>455</v>
      </c>
      <c r="G87" s="314"/>
      <c r="H87" s="293" t="s">
        <v>469</v>
      </c>
      <c r="I87" s="293" t="s">
        <v>451</v>
      </c>
      <c r="J87" s="293">
        <v>50</v>
      </c>
      <c r="K87" s="307"/>
    </row>
    <row r="88" spans="2:11" s="1" customFormat="1" ht="15" customHeight="1">
      <c r="B88" s="316"/>
      <c r="C88" s="293" t="s">
        <v>470</v>
      </c>
      <c r="D88" s="293"/>
      <c r="E88" s="293"/>
      <c r="F88" s="315" t="s">
        <v>455</v>
      </c>
      <c r="G88" s="314"/>
      <c r="H88" s="293" t="s">
        <v>471</v>
      </c>
      <c r="I88" s="293" t="s">
        <v>451</v>
      </c>
      <c r="J88" s="293">
        <v>20</v>
      </c>
      <c r="K88" s="307"/>
    </row>
    <row r="89" spans="2:11" s="1" customFormat="1" ht="15" customHeight="1">
      <c r="B89" s="316"/>
      <c r="C89" s="293" t="s">
        <v>472</v>
      </c>
      <c r="D89" s="293"/>
      <c r="E89" s="293"/>
      <c r="F89" s="315" t="s">
        <v>455</v>
      </c>
      <c r="G89" s="314"/>
      <c r="H89" s="293" t="s">
        <v>473</v>
      </c>
      <c r="I89" s="293" t="s">
        <v>451</v>
      </c>
      <c r="J89" s="293">
        <v>20</v>
      </c>
      <c r="K89" s="307"/>
    </row>
    <row r="90" spans="2:11" s="1" customFormat="1" ht="15" customHeight="1">
      <c r="B90" s="316"/>
      <c r="C90" s="293" t="s">
        <v>474</v>
      </c>
      <c r="D90" s="293"/>
      <c r="E90" s="293"/>
      <c r="F90" s="315" t="s">
        <v>455</v>
      </c>
      <c r="G90" s="314"/>
      <c r="H90" s="293" t="s">
        <v>475</v>
      </c>
      <c r="I90" s="293" t="s">
        <v>451</v>
      </c>
      <c r="J90" s="293">
        <v>50</v>
      </c>
      <c r="K90" s="307"/>
    </row>
    <row r="91" spans="2:11" s="1" customFormat="1" ht="15" customHeight="1">
      <c r="B91" s="316"/>
      <c r="C91" s="293" t="s">
        <v>476</v>
      </c>
      <c r="D91" s="293"/>
      <c r="E91" s="293"/>
      <c r="F91" s="315" t="s">
        <v>455</v>
      </c>
      <c r="G91" s="314"/>
      <c r="H91" s="293" t="s">
        <v>476</v>
      </c>
      <c r="I91" s="293" t="s">
        <v>451</v>
      </c>
      <c r="J91" s="293">
        <v>50</v>
      </c>
      <c r="K91" s="307"/>
    </row>
    <row r="92" spans="2:11" s="1" customFormat="1" ht="15" customHeight="1">
      <c r="B92" s="316"/>
      <c r="C92" s="293" t="s">
        <v>477</v>
      </c>
      <c r="D92" s="293"/>
      <c r="E92" s="293"/>
      <c r="F92" s="315" t="s">
        <v>455</v>
      </c>
      <c r="G92" s="314"/>
      <c r="H92" s="293" t="s">
        <v>478</v>
      </c>
      <c r="I92" s="293" t="s">
        <v>451</v>
      </c>
      <c r="J92" s="293">
        <v>255</v>
      </c>
      <c r="K92" s="307"/>
    </row>
    <row r="93" spans="2:11" s="1" customFormat="1" ht="15" customHeight="1">
      <c r="B93" s="316"/>
      <c r="C93" s="293" t="s">
        <v>479</v>
      </c>
      <c r="D93" s="293"/>
      <c r="E93" s="293"/>
      <c r="F93" s="315" t="s">
        <v>449</v>
      </c>
      <c r="G93" s="314"/>
      <c r="H93" s="293" t="s">
        <v>480</v>
      </c>
      <c r="I93" s="293" t="s">
        <v>481</v>
      </c>
      <c r="J93" s="293"/>
      <c r="K93" s="307"/>
    </row>
    <row r="94" spans="2:11" s="1" customFormat="1" ht="15" customHeight="1">
      <c r="B94" s="316"/>
      <c r="C94" s="293" t="s">
        <v>482</v>
      </c>
      <c r="D94" s="293"/>
      <c r="E94" s="293"/>
      <c r="F94" s="315" t="s">
        <v>449</v>
      </c>
      <c r="G94" s="314"/>
      <c r="H94" s="293" t="s">
        <v>483</v>
      </c>
      <c r="I94" s="293" t="s">
        <v>484</v>
      </c>
      <c r="J94" s="293"/>
      <c r="K94" s="307"/>
    </row>
    <row r="95" spans="2:11" s="1" customFormat="1" ht="15" customHeight="1">
      <c r="B95" s="316"/>
      <c r="C95" s="293" t="s">
        <v>485</v>
      </c>
      <c r="D95" s="293"/>
      <c r="E95" s="293"/>
      <c r="F95" s="315" t="s">
        <v>449</v>
      </c>
      <c r="G95" s="314"/>
      <c r="H95" s="293" t="s">
        <v>485</v>
      </c>
      <c r="I95" s="293" t="s">
        <v>484</v>
      </c>
      <c r="J95" s="293"/>
      <c r="K95" s="307"/>
    </row>
    <row r="96" spans="2:11" s="1" customFormat="1" ht="15" customHeight="1">
      <c r="B96" s="316"/>
      <c r="C96" s="293" t="s">
        <v>40</v>
      </c>
      <c r="D96" s="293"/>
      <c r="E96" s="293"/>
      <c r="F96" s="315" t="s">
        <v>449</v>
      </c>
      <c r="G96" s="314"/>
      <c r="H96" s="293" t="s">
        <v>486</v>
      </c>
      <c r="I96" s="293" t="s">
        <v>484</v>
      </c>
      <c r="J96" s="293"/>
      <c r="K96" s="307"/>
    </row>
    <row r="97" spans="2:11" s="1" customFormat="1" ht="15" customHeight="1">
      <c r="B97" s="316"/>
      <c r="C97" s="293" t="s">
        <v>50</v>
      </c>
      <c r="D97" s="293"/>
      <c r="E97" s="293"/>
      <c r="F97" s="315" t="s">
        <v>449</v>
      </c>
      <c r="G97" s="314"/>
      <c r="H97" s="293" t="s">
        <v>487</v>
      </c>
      <c r="I97" s="293" t="s">
        <v>484</v>
      </c>
      <c r="J97" s="293"/>
      <c r="K97" s="307"/>
    </row>
    <row r="98" spans="2:11" s="1" customFormat="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s="1" customFormat="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s="1" customFormat="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s="1" customFormat="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s="1" customFormat="1" ht="45" customHeight="1">
      <c r="B102" s="305"/>
      <c r="C102" s="306" t="s">
        <v>488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s="1" customFormat="1" ht="17.25" customHeight="1">
      <c r="B103" s="305"/>
      <c r="C103" s="308" t="s">
        <v>443</v>
      </c>
      <c r="D103" s="308"/>
      <c r="E103" s="308"/>
      <c r="F103" s="308" t="s">
        <v>444</v>
      </c>
      <c r="G103" s="309"/>
      <c r="H103" s="308" t="s">
        <v>56</v>
      </c>
      <c r="I103" s="308" t="s">
        <v>59</v>
      </c>
      <c r="J103" s="308" t="s">
        <v>445</v>
      </c>
      <c r="K103" s="307"/>
    </row>
    <row r="104" spans="2:11" s="1" customFormat="1" ht="17.25" customHeight="1">
      <c r="B104" s="305"/>
      <c r="C104" s="310" t="s">
        <v>446</v>
      </c>
      <c r="D104" s="310"/>
      <c r="E104" s="310"/>
      <c r="F104" s="311" t="s">
        <v>447</v>
      </c>
      <c r="G104" s="312"/>
      <c r="H104" s="310"/>
      <c r="I104" s="310"/>
      <c r="J104" s="310" t="s">
        <v>448</v>
      </c>
      <c r="K104" s="307"/>
    </row>
    <row r="105" spans="2:11" s="1" customFormat="1" ht="5.25" customHeight="1">
      <c r="B105" s="305"/>
      <c r="C105" s="308"/>
      <c r="D105" s="308"/>
      <c r="E105" s="308"/>
      <c r="F105" s="308"/>
      <c r="G105" s="324"/>
      <c r="H105" s="308"/>
      <c r="I105" s="308"/>
      <c r="J105" s="308"/>
      <c r="K105" s="307"/>
    </row>
    <row r="106" spans="2:11" s="1" customFormat="1" ht="15" customHeight="1">
      <c r="B106" s="305"/>
      <c r="C106" s="293" t="s">
        <v>55</v>
      </c>
      <c r="D106" s="313"/>
      <c r="E106" s="313"/>
      <c r="F106" s="315" t="s">
        <v>449</v>
      </c>
      <c r="G106" s="324"/>
      <c r="H106" s="293" t="s">
        <v>489</v>
      </c>
      <c r="I106" s="293" t="s">
        <v>451</v>
      </c>
      <c r="J106" s="293">
        <v>20</v>
      </c>
      <c r="K106" s="307"/>
    </row>
    <row r="107" spans="2:11" s="1" customFormat="1" ht="15" customHeight="1">
      <c r="B107" s="305"/>
      <c r="C107" s="293" t="s">
        <v>452</v>
      </c>
      <c r="D107" s="293"/>
      <c r="E107" s="293"/>
      <c r="F107" s="315" t="s">
        <v>449</v>
      </c>
      <c r="G107" s="293"/>
      <c r="H107" s="293" t="s">
        <v>489</v>
      </c>
      <c r="I107" s="293" t="s">
        <v>451</v>
      </c>
      <c r="J107" s="293">
        <v>120</v>
      </c>
      <c r="K107" s="307"/>
    </row>
    <row r="108" spans="2:11" s="1" customFormat="1" ht="15" customHeight="1">
      <c r="B108" s="316"/>
      <c r="C108" s="293" t="s">
        <v>454</v>
      </c>
      <c r="D108" s="293"/>
      <c r="E108" s="293"/>
      <c r="F108" s="315" t="s">
        <v>455</v>
      </c>
      <c r="G108" s="293"/>
      <c r="H108" s="293" t="s">
        <v>489</v>
      </c>
      <c r="I108" s="293" t="s">
        <v>451</v>
      </c>
      <c r="J108" s="293">
        <v>50</v>
      </c>
      <c r="K108" s="307"/>
    </row>
    <row r="109" spans="2:11" s="1" customFormat="1" ht="15" customHeight="1">
      <c r="B109" s="316"/>
      <c r="C109" s="293" t="s">
        <v>457</v>
      </c>
      <c r="D109" s="293"/>
      <c r="E109" s="293"/>
      <c r="F109" s="315" t="s">
        <v>449</v>
      </c>
      <c r="G109" s="293"/>
      <c r="H109" s="293" t="s">
        <v>489</v>
      </c>
      <c r="I109" s="293" t="s">
        <v>459</v>
      </c>
      <c r="J109" s="293"/>
      <c r="K109" s="307"/>
    </row>
    <row r="110" spans="2:11" s="1" customFormat="1" ht="15" customHeight="1">
      <c r="B110" s="316"/>
      <c r="C110" s="293" t="s">
        <v>468</v>
      </c>
      <c r="D110" s="293"/>
      <c r="E110" s="293"/>
      <c r="F110" s="315" t="s">
        <v>455</v>
      </c>
      <c r="G110" s="293"/>
      <c r="H110" s="293" t="s">
        <v>489</v>
      </c>
      <c r="I110" s="293" t="s">
        <v>451</v>
      </c>
      <c r="J110" s="293">
        <v>50</v>
      </c>
      <c r="K110" s="307"/>
    </row>
    <row r="111" spans="2:11" s="1" customFormat="1" ht="15" customHeight="1">
      <c r="B111" s="316"/>
      <c r="C111" s="293" t="s">
        <v>476</v>
      </c>
      <c r="D111" s="293"/>
      <c r="E111" s="293"/>
      <c r="F111" s="315" t="s">
        <v>455</v>
      </c>
      <c r="G111" s="293"/>
      <c r="H111" s="293" t="s">
        <v>489</v>
      </c>
      <c r="I111" s="293" t="s">
        <v>451</v>
      </c>
      <c r="J111" s="293">
        <v>50</v>
      </c>
      <c r="K111" s="307"/>
    </row>
    <row r="112" spans="2:11" s="1" customFormat="1" ht="15" customHeight="1">
      <c r="B112" s="316"/>
      <c r="C112" s="293" t="s">
        <v>474</v>
      </c>
      <c r="D112" s="293"/>
      <c r="E112" s="293"/>
      <c r="F112" s="315" t="s">
        <v>455</v>
      </c>
      <c r="G112" s="293"/>
      <c r="H112" s="293" t="s">
        <v>489</v>
      </c>
      <c r="I112" s="293" t="s">
        <v>451</v>
      </c>
      <c r="J112" s="293">
        <v>50</v>
      </c>
      <c r="K112" s="307"/>
    </row>
    <row r="113" spans="2:11" s="1" customFormat="1" ht="15" customHeight="1">
      <c r="B113" s="316"/>
      <c r="C113" s="293" t="s">
        <v>55</v>
      </c>
      <c r="D113" s="293"/>
      <c r="E113" s="293"/>
      <c r="F113" s="315" t="s">
        <v>449</v>
      </c>
      <c r="G113" s="293"/>
      <c r="H113" s="293" t="s">
        <v>490</v>
      </c>
      <c r="I113" s="293" t="s">
        <v>451</v>
      </c>
      <c r="J113" s="293">
        <v>20</v>
      </c>
      <c r="K113" s="307"/>
    </row>
    <row r="114" spans="2:11" s="1" customFormat="1" ht="15" customHeight="1">
      <c r="B114" s="316"/>
      <c r="C114" s="293" t="s">
        <v>491</v>
      </c>
      <c r="D114" s="293"/>
      <c r="E114" s="293"/>
      <c r="F114" s="315" t="s">
        <v>449</v>
      </c>
      <c r="G114" s="293"/>
      <c r="H114" s="293" t="s">
        <v>492</v>
      </c>
      <c r="I114" s="293" t="s">
        <v>451</v>
      </c>
      <c r="J114" s="293">
        <v>120</v>
      </c>
      <c r="K114" s="307"/>
    </row>
    <row r="115" spans="2:11" s="1" customFormat="1" ht="15" customHeight="1">
      <c r="B115" s="316"/>
      <c r="C115" s="293" t="s">
        <v>40</v>
      </c>
      <c r="D115" s="293"/>
      <c r="E115" s="293"/>
      <c r="F115" s="315" t="s">
        <v>449</v>
      </c>
      <c r="G115" s="293"/>
      <c r="H115" s="293" t="s">
        <v>493</v>
      </c>
      <c r="I115" s="293" t="s">
        <v>484</v>
      </c>
      <c r="J115" s="293"/>
      <c r="K115" s="307"/>
    </row>
    <row r="116" spans="2:11" s="1" customFormat="1" ht="15" customHeight="1">
      <c r="B116" s="316"/>
      <c r="C116" s="293" t="s">
        <v>50</v>
      </c>
      <c r="D116" s="293"/>
      <c r="E116" s="293"/>
      <c r="F116" s="315" t="s">
        <v>449</v>
      </c>
      <c r="G116" s="293"/>
      <c r="H116" s="293" t="s">
        <v>494</v>
      </c>
      <c r="I116" s="293" t="s">
        <v>484</v>
      </c>
      <c r="J116" s="293"/>
      <c r="K116" s="307"/>
    </row>
    <row r="117" spans="2:11" s="1" customFormat="1" ht="15" customHeight="1">
      <c r="B117" s="316"/>
      <c r="C117" s="293" t="s">
        <v>59</v>
      </c>
      <c r="D117" s="293"/>
      <c r="E117" s="293"/>
      <c r="F117" s="315" t="s">
        <v>449</v>
      </c>
      <c r="G117" s="293"/>
      <c r="H117" s="293" t="s">
        <v>495</v>
      </c>
      <c r="I117" s="293" t="s">
        <v>496</v>
      </c>
      <c r="J117" s="293"/>
      <c r="K117" s="307"/>
    </row>
    <row r="118" spans="2:11" s="1" customFormat="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s="1" customFormat="1" ht="18.75" customHeight="1">
      <c r="B119" s="326"/>
      <c r="C119" s="290"/>
      <c r="D119" s="290"/>
      <c r="E119" s="290"/>
      <c r="F119" s="327"/>
      <c r="G119" s="290"/>
      <c r="H119" s="290"/>
      <c r="I119" s="290"/>
      <c r="J119" s="290"/>
      <c r="K119" s="326"/>
    </row>
    <row r="120" spans="2:11" s="1" customFormat="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4" t="s">
        <v>497</v>
      </c>
      <c r="D122" s="284"/>
      <c r="E122" s="284"/>
      <c r="F122" s="284"/>
      <c r="G122" s="284"/>
      <c r="H122" s="284"/>
      <c r="I122" s="284"/>
      <c r="J122" s="284"/>
      <c r="K122" s="332"/>
    </row>
    <row r="123" spans="2:11" s="1" customFormat="1" ht="17.25" customHeight="1">
      <c r="B123" s="333"/>
      <c r="C123" s="308" t="s">
        <v>443</v>
      </c>
      <c r="D123" s="308"/>
      <c r="E123" s="308"/>
      <c r="F123" s="308" t="s">
        <v>444</v>
      </c>
      <c r="G123" s="309"/>
      <c r="H123" s="308" t="s">
        <v>56</v>
      </c>
      <c r="I123" s="308" t="s">
        <v>59</v>
      </c>
      <c r="J123" s="308" t="s">
        <v>445</v>
      </c>
      <c r="K123" s="334"/>
    </row>
    <row r="124" spans="2:11" s="1" customFormat="1" ht="17.25" customHeight="1">
      <c r="B124" s="333"/>
      <c r="C124" s="310" t="s">
        <v>446</v>
      </c>
      <c r="D124" s="310"/>
      <c r="E124" s="310"/>
      <c r="F124" s="311" t="s">
        <v>447</v>
      </c>
      <c r="G124" s="312"/>
      <c r="H124" s="310"/>
      <c r="I124" s="310"/>
      <c r="J124" s="310" t="s">
        <v>448</v>
      </c>
      <c r="K124" s="334"/>
    </row>
    <row r="125" spans="2:11" s="1" customFormat="1" ht="5.25" customHeight="1">
      <c r="B125" s="335"/>
      <c r="C125" s="313"/>
      <c r="D125" s="313"/>
      <c r="E125" s="313"/>
      <c r="F125" s="313"/>
      <c r="G125" s="293"/>
      <c r="H125" s="313"/>
      <c r="I125" s="313"/>
      <c r="J125" s="313"/>
      <c r="K125" s="336"/>
    </row>
    <row r="126" spans="2:11" s="1" customFormat="1" ht="15" customHeight="1">
      <c r="B126" s="335"/>
      <c r="C126" s="293" t="s">
        <v>452</v>
      </c>
      <c r="D126" s="313"/>
      <c r="E126" s="313"/>
      <c r="F126" s="315" t="s">
        <v>449</v>
      </c>
      <c r="G126" s="293"/>
      <c r="H126" s="293" t="s">
        <v>489</v>
      </c>
      <c r="I126" s="293" t="s">
        <v>451</v>
      </c>
      <c r="J126" s="293">
        <v>120</v>
      </c>
      <c r="K126" s="337"/>
    </row>
    <row r="127" spans="2:11" s="1" customFormat="1" ht="15" customHeight="1">
      <c r="B127" s="335"/>
      <c r="C127" s="293" t="s">
        <v>498</v>
      </c>
      <c r="D127" s="293"/>
      <c r="E127" s="293"/>
      <c r="F127" s="315" t="s">
        <v>449</v>
      </c>
      <c r="G127" s="293"/>
      <c r="H127" s="293" t="s">
        <v>499</v>
      </c>
      <c r="I127" s="293" t="s">
        <v>451</v>
      </c>
      <c r="J127" s="293" t="s">
        <v>500</v>
      </c>
      <c r="K127" s="337"/>
    </row>
    <row r="128" spans="2:11" s="1" customFormat="1" ht="15" customHeight="1">
      <c r="B128" s="335"/>
      <c r="C128" s="293" t="s">
        <v>87</v>
      </c>
      <c r="D128" s="293"/>
      <c r="E128" s="293"/>
      <c r="F128" s="315" t="s">
        <v>449</v>
      </c>
      <c r="G128" s="293"/>
      <c r="H128" s="293" t="s">
        <v>501</v>
      </c>
      <c r="I128" s="293" t="s">
        <v>451</v>
      </c>
      <c r="J128" s="293" t="s">
        <v>500</v>
      </c>
      <c r="K128" s="337"/>
    </row>
    <row r="129" spans="2:11" s="1" customFormat="1" ht="15" customHeight="1">
      <c r="B129" s="335"/>
      <c r="C129" s="293" t="s">
        <v>460</v>
      </c>
      <c r="D129" s="293"/>
      <c r="E129" s="293"/>
      <c r="F129" s="315" t="s">
        <v>455</v>
      </c>
      <c r="G129" s="293"/>
      <c r="H129" s="293" t="s">
        <v>461</v>
      </c>
      <c r="I129" s="293" t="s">
        <v>451</v>
      </c>
      <c r="J129" s="293">
        <v>15</v>
      </c>
      <c r="K129" s="337"/>
    </row>
    <row r="130" spans="2:11" s="1" customFormat="1" ht="15" customHeight="1">
      <c r="B130" s="335"/>
      <c r="C130" s="317" t="s">
        <v>462</v>
      </c>
      <c r="D130" s="317"/>
      <c r="E130" s="317"/>
      <c r="F130" s="318" t="s">
        <v>455</v>
      </c>
      <c r="G130" s="317"/>
      <c r="H130" s="317" t="s">
        <v>463</v>
      </c>
      <c r="I130" s="317" t="s">
        <v>451</v>
      </c>
      <c r="J130" s="317">
        <v>15</v>
      </c>
      <c r="K130" s="337"/>
    </row>
    <row r="131" spans="2:11" s="1" customFormat="1" ht="15" customHeight="1">
      <c r="B131" s="335"/>
      <c r="C131" s="317" t="s">
        <v>464</v>
      </c>
      <c r="D131" s="317"/>
      <c r="E131" s="317"/>
      <c r="F131" s="318" t="s">
        <v>455</v>
      </c>
      <c r="G131" s="317"/>
      <c r="H131" s="317" t="s">
        <v>465</v>
      </c>
      <c r="I131" s="317" t="s">
        <v>451</v>
      </c>
      <c r="J131" s="317">
        <v>20</v>
      </c>
      <c r="K131" s="337"/>
    </row>
    <row r="132" spans="2:11" s="1" customFormat="1" ht="15" customHeight="1">
      <c r="B132" s="335"/>
      <c r="C132" s="317" t="s">
        <v>466</v>
      </c>
      <c r="D132" s="317"/>
      <c r="E132" s="317"/>
      <c r="F132" s="318" t="s">
        <v>455</v>
      </c>
      <c r="G132" s="317"/>
      <c r="H132" s="317" t="s">
        <v>467</v>
      </c>
      <c r="I132" s="317" t="s">
        <v>451</v>
      </c>
      <c r="J132" s="317">
        <v>20</v>
      </c>
      <c r="K132" s="337"/>
    </row>
    <row r="133" spans="2:11" s="1" customFormat="1" ht="15" customHeight="1">
      <c r="B133" s="335"/>
      <c r="C133" s="293" t="s">
        <v>454</v>
      </c>
      <c r="D133" s="293"/>
      <c r="E133" s="293"/>
      <c r="F133" s="315" t="s">
        <v>455</v>
      </c>
      <c r="G133" s="293"/>
      <c r="H133" s="293" t="s">
        <v>489</v>
      </c>
      <c r="I133" s="293" t="s">
        <v>451</v>
      </c>
      <c r="J133" s="293">
        <v>50</v>
      </c>
      <c r="K133" s="337"/>
    </row>
    <row r="134" spans="2:11" s="1" customFormat="1" ht="15" customHeight="1">
      <c r="B134" s="335"/>
      <c r="C134" s="293" t="s">
        <v>468</v>
      </c>
      <c r="D134" s="293"/>
      <c r="E134" s="293"/>
      <c r="F134" s="315" t="s">
        <v>455</v>
      </c>
      <c r="G134" s="293"/>
      <c r="H134" s="293" t="s">
        <v>489</v>
      </c>
      <c r="I134" s="293" t="s">
        <v>451</v>
      </c>
      <c r="J134" s="293">
        <v>50</v>
      </c>
      <c r="K134" s="337"/>
    </row>
    <row r="135" spans="2:11" s="1" customFormat="1" ht="15" customHeight="1">
      <c r="B135" s="335"/>
      <c r="C135" s="293" t="s">
        <v>474</v>
      </c>
      <c r="D135" s="293"/>
      <c r="E135" s="293"/>
      <c r="F135" s="315" t="s">
        <v>455</v>
      </c>
      <c r="G135" s="293"/>
      <c r="H135" s="293" t="s">
        <v>489</v>
      </c>
      <c r="I135" s="293" t="s">
        <v>451</v>
      </c>
      <c r="J135" s="293">
        <v>50</v>
      </c>
      <c r="K135" s="337"/>
    </row>
    <row r="136" spans="2:11" s="1" customFormat="1" ht="15" customHeight="1">
      <c r="B136" s="335"/>
      <c r="C136" s="293" t="s">
        <v>476</v>
      </c>
      <c r="D136" s="293"/>
      <c r="E136" s="293"/>
      <c r="F136" s="315" t="s">
        <v>455</v>
      </c>
      <c r="G136" s="293"/>
      <c r="H136" s="293" t="s">
        <v>489</v>
      </c>
      <c r="I136" s="293" t="s">
        <v>451</v>
      </c>
      <c r="J136" s="293">
        <v>50</v>
      </c>
      <c r="K136" s="337"/>
    </row>
    <row r="137" spans="2:11" s="1" customFormat="1" ht="15" customHeight="1">
      <c r="B137" s="335"/>
      <c r="C137" s="293" t="s">
        <v>477</v>
      </c>
      <c r="D137" s="293"/>
      <c r="E137" s="293"/>
      <c r="F137" s="315" t="s">
        <v>455</v>
      </c>
      <c r="G137" s="293"/>
      <c r="H137" s="293" t="s">
        <v>502</v>
      </c>
      <c r="I137" s="293" t="s">
        <v>451</v>
      </c>
      <c r="J137" s="293">
        <v>255</v>
      </c>
      <c r="K137" s="337"/>
    </row>
    <row r="138" spans="2:11" s="1" customFormat="1" ht="15" customHeight="1">
      <c r="B138" s="335"/>
      <c r="C138" s="293" t="s">
        <v>479</v>
      </c>
      <c r="D138" s="293"/>
      <c r="E138" s="293"/>
      <c r="F138" s="315" t="s">
        <v>449</v>
      </c>
      <c r="G138" s="293"/>
      <c r="H138" s="293" t="s">
        <v>503</v>
      </c>
      <c r="I138" s="293" t="s">
        <v>481</v>
      </c>
      <c r="J138" s="293"/>
      <c r="K138" s="337"/>
    </row>
    <row r="139" spans="2:11" s="1" customFormat="1" ht="15" customHeight="1">
      <c r="B139" s="335"/>
      <c r="C139" s="293" t="s">
        <v>482</v>
      </c>
      <c r="D139" s="293"/>
      <c r="E139" s="293"/>
      <c r="F139" s="315" t="s">
        <v>449</v>
      </c>
      <c r="G139" s="293"/>
      <c r="H139" s="293" t="s">
        <v>504</v>
      </c>
      <c r="I139" s="293" t="s">
        <v>484</v>
      </c>
      <c r="J139" s="293"/>
      <c r="K139" s="337"/>
    </row>
    <row r="140" spans="2:11" s="1" customFormat="1" ht="15" customHeight="1">
      <c r="B140" s="335"/>
      <c r="C140" s="293" t="s">
        <v>485</v>
      </c>
      <c r="D140" s="293"/>
      <c r="E140" s="293"/>
      <c r="F140" s="315" t="s">
        <v>449</v>
      </c>
      <c r="G140" s="293"/>
      <c r="H140" s="293" t="s">
        <v>485</v>
      </c>
      <c r="I140" s="293" t="s">
        <v>484</v>
      </c>
      <c r="J140" s="293"/>
      <c r="K140" s="337"/>
    </row>
    <row r="141" spans="2:11" s="1" customFormat="1" ht="15" customHeight="1">
      <c r="B141" s="335"/>
      <c r="C141" s="293" t="s">
        <v>40</v>
      </c>
      <c r="D141" s="293"/>
      <c r="E141" s="293"/>
      <c r="F141" s="315" t="s">
        <v>449</v>
      </c>
      <c r="G141" s="293"/>
      <c r="H141" s="293" t="s">
        <v>505</v>
      </c>
      <c r="I141" s="293" t="s">
        <v>484</v>
      </c>
      <c r="J141" s="293"/>
      <c r="K141" s="337"/>
    </row>
    <row r="142" spans="2:11" s="1" customFormat="1" ht="15" customHeight="1">
      <c r="B142" s="335"/>
      <c r="C142" s="293" t="s">
        <v>506</v>
      </c>
      <c r="D142" s="293"/>
      <c r="E142" s="293"/>
      <c r="F142" s="315" t="s">
        <v>449</v>
      </c>
      <c r="G142" s="293"/>
      <c r="H142" s="293" t="s">
        <v>507</v>
      </c>
      <c r="I142" s="293" t="s">
        <v>484</v>
      </c>
      <c r="J142" s="293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290"/>
      <c r="C144" s="290"/>
      <c r="D144" s="290"/>
      <c r="E144" s="290"/>
      <c r="F144" s="327"/>
      <c r="G144" s="290"/>
      <c r="H144" s="290"/>
      <c r="I144" s="290"/>
      <c r="J144" s="290"/>
      <c r="K144" s="290"/>
    </row>
    <row r="145" spans="2:11" s="1" customFormat="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s="1" customFormat="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s="1" customFormat="1" ht="45" customHeight="1">
      <c r="B147" s="305"/>
      <c r="C147" s="306" t="s">
        <v>508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s="1" customFormat="1" ht="17.25" customHeight="1">
      <c r="B148" s="305"/>
      <c r="C148" s="308" t="s">
        <v>443</v>
      </c>
      <c r="D148" s="308"/>
      <c r="E148" s="308"/>
      <c r="F148" s="308" t="s">
        <v>444</v>
      </c>
      <c r="G148" s="309"/>
      <c r="H148" s="308" t="s">
        <v>56</v>
      </c>
      <c r="I148" s="308" t="s">
        <v>59</v>
      </c>
      <c r="J148" s="308" t="s">
        <v>445</v>
      </c>
      <c r="K148" s="307"/>
    </row>
    <row r="149" spans="2:11" s="1" customFormat="1" ht="17.25" customHeight="1">
      <c r="B149" s="305"/>
      <c r="C149" s="310" t="s">
        <v>446</v>
      </c>
      <c r="D149" s="310"/>
      <c r="E149" s="310"/>
      <c r="F149" s="311" t="s">
        <v>447</v>
      </c>
      <c r="G149" s="312"/>
      <c r="H149" s="310"/>
      <c r="I149" s="310"/>
      <c r="J149" s="310" t="s">
        <v>448</v>
      </c>
      <c r="K149" s="307"/>
    </row>
    <row r="150" spans="2:11" s="1" customFormat="1" ht="5.25" customHeight="1">
      <c r="B150" s="316"/>
      <c r="C150" s="313"/>
      <c r="D150" s="313"/>
      <c r="E150" s="313"/>
      <c r="F150" s="313"/>
      <c r="G150" s="314"/>
      <c r="H150" s="313"/>
      <c r="I150" s="313"/>
      <c r="J150" s="313"/>
      <c r="K150" s="337"/>
    </row>
    <row r="151" spans="2:11" s="1" customFormat="1" ht="15" customHeight="1">
      <c r="B151" s="316"/>
      <c r="C151" s="341" t="s">
        <v>452</v>
      </c>
      <c r="D151" s="293"/>
      <c r="E151" s="293"/>
      <c r="F151" s="342" t="s">
        <v>449</v>
      </c>
      <c r="G151" s="293"/>
      <c r="H151" s="341" t="s">
        <v>489</v>
      </c>
      <c r="I151" s="341" t="s">
        <v>451</v>
      </c>
      <c r="J151" s="341">
        <v>120</v>
      </c>
      <c r="K151" s="337"/>
    </row>
    <row r="152" spans="2:11" s="1" customFormat="1" ht="15" customHeight="1">
      <c r="B152" s="316"/>
      <c r="C152" s="341" t="s">
        <v>498</v>
      </c>
      <c r="D152" s="293"/>
      <c r="E152" s="293"/>
      <c r="F152" s="342" t="s">
        <v>449</v>
      </c>
      <c r="G152" s="293"/>
      <c r="H152" s="341" t="s">
        <v>509</v>
      </c>
      <c r="I152" s="341" t="s">
        <v>451</v>
      </c>
      <c r="J152" s="341" t="s">
        <v>500</v>
      </c>
      <c r="K152" s="337"/>
    </row>
    <row r="153" spans="2:11" s="1" customFormat="1" ht="15" customHeight="1">
      <c r="B153" s="316"/>
      <c r="C153" s="341" t="s">
        <v>87</v>
      </c>
      <c r="D153" s="293"/>
      <c r="E153" s="293"/>
      <c r="F153" s="342" t="s">
        <v>449</v>
      </c>
      <c r="G153" s="293"/>
      <c r="H153" s="341" t="s">
        <v>510</v>
      </c>
      <c r="I153" s="341" t="s">
        <v>451</v>
      </c>
      <c r="J153" s="341" t="s">
        <v>500</v>
      </c>
      <c r="K153" s="337"/>
    </row>
    <row r="154" spans="2:11" s="1" customFormat="1" ht="15" customHeight="1">
      <c r="B154" s="316"/>
      <c r="C154" s="341" t="s">
        <v>454</v>
      </c>
      <c r="D154" s="293"/>
      <c r="E154" s="293"/>
      <c r="F154" s="342" t="s">
        <v>455</v>
      </c>
      <c r="G154" s="293"/>
      <c r="H154" s="341" t="s">
        <v>489</v>
      </c>
      <c r="I154" s="341" t="s">
        <v>451</v>
      </c>
      <c r="J154" s="341">
        <v>50</v>
      </c>
      <c r="K154" s="337"/>
    </row>
    <row r="155" spans="2:11" s="1" customFormat="1" ht="15" customHeight="1">
      <c r="B155" s="316"/>
      <c r="C155" s="341" t="s">
        <v>457</v>
      </c>
      <c r="D155" s="293"/>
      <c r="E155" s="293"/>
      <c r="F155" s="342" t="s">
        <v>449</v>
      </c>
      <c r="G155" s="293"/>
      <c r="H155" s="341" t="s">
        <v>489</v>
      </c>
      <c r="I155" s="341" t="s">
        <v>459</v>
      </c>
      <c r="J155" s="341"/>
      <c r="K155" s="337"/>
    </row>
    <row r="156" spans="2:11" s="1" customFormat="1" ht="15" customHeight="1">
      <c r="B156" s="316"/>
      <c r="C156" s="341" t="s">
        <v>468</v>
      </c>
      <c r="D156" s="293"/>
      <c r="E156" s="293"/>
      <c r="F156" s="342" t="s">
        <v>455</v>
      </c>
      <c r="G156" s="293"/>
      <c r="H156" s="341" t="s">
        <v>489</v>
      </c>
      <c r="I156" s="341" t="s">
        <v>451</v>
      </c>
      <c r="J156" s="341">
        <v>50</v>
      </c>
      <c r="K156" s="337"/>
    </row>
    <row r="157" spans="2:11" s="1" customFormat="1" ht="15" customHeight="1">
      <c r="B157" s="316"/>
      <c r="C157" s="341" t="s">
        <v>476</v>
      </c>
      <c r="D157" s="293"/>
      <c r="E157" s="293"/>
      <c r="F157" s="342" t="s">
        <v>455</v>
      </c>
      <c r="G157" s="293"/>
      <c r="H157" s="341" t="s">
        <v>489</v>
      </c>
      <c r="I157" s="341" t="s">
        <v>451</v>
      </c>
      <c r="J157" s="341">
        <v>50</v>
      </c>
      <c r="K157" s="337"/>
    </row>
    <row r="158" spans="2:11" s="1" customFormat="1" ht="15" customHeight="1">
      <c r="B158" s="316"/>
      <c r="C158" s="341" t="s">
        <v>474</v>
      </c>
      <c r="D158" s="293"/>
      <c r="E158" s="293"/>
      <c r="F158" s="342" t="s">
        <v>455</v>
      </c>
      <c r="G158" s="293"/>
      <c r="H158" s="341" t="s">
        <v>489</v>
      </c>
      <c r="I158" s="341" t="s">
        <v>451</v>
      </c>
      <c r="J158" s="341">
        <v>50</v>
      </c>
      <c r="K158" s="337"/>
    </row>
    <row r="159" spans="2:11" s="1" customFormat="1" ht="15" customHeight="1">
      <c r="B159" s="316"/>
      <c r="C159" s="341" t="s">
        <v>111</v>
      </c>
      <c r="D159" s="293"/>
      <c r="E159" s="293"/>
      <c r="F159" s="342" t="s">
        <v>449</v>
      </c>
      <c r="G159" s="293"/>
      <c r="H159" s="341" t="s">
        <v>511</v>
      </c>
      <c r="I159" s="341" t="s">
        <v>451</v>
      </c>
      <c r="J159" s="341" t="s">
        <v>512</v>
      </c>
      <c r="K159" s="337"/>
    </row>
    <row r="160" spans="2:11" s="1" customFormat="1" ht="15" customHeight="1">
      <c r="B160" s="316"/>
      <c r="C160" s="341" t="s">
        <v>513</v>
      </c>
      <c r="D160" s="293"/>
      <c r="E160" s="293"/>
      <c r="F160" s="342" t="s">
        <v>449</v>
      </c>
      <c r="G160" s="293"/>
      <c r="H160" s="341" t="s">
        <v>514</v>
      </c>
      <c r="I160" s="341" t="s">
        <v>484</v>
      </c>
      <c r="J160" s="341"/>
      <c r="K160" s="337"/>
    </row>
    <row r="161" spans="2:11" s="1" customFormat="1" ht="15" customHeight="1">
      <c r="B161" s="343"/>
      <c r="C161" s="325"/>
      <c r="D161" s="325"/>
      <c r="E161" s="325"/>
      <c r="F161" s="325"/>
      <c r="G161" s="325"/>
      <c r="H161" s="325"/>
      <c r="I161" s="325"/>
      <c r="J161" s="325"/>
      <c r="K161" s="344"/>
    </row>
    <row r="162" spans="2:11" s="1" customFormat="1" ht="18.75" customHeight="1">
      <c r="B162" s="290"/>
      <c r="C162" s="293"/>
      <c r="D162" s="293"/>
      <c r="E162" s="293"/>
      <c r="F162" s="315"/>
      <c r="G162" s="293"/>
      <c r="H162" s="293"/>
      <c r="I162" s="293"/>
      <c r="J162" s="293"/>
      <c r="K162" s="290"/>
    </row>
    <row r="163" spans="2:11" s="1" customFormat="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s="1" customFormat="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s="1" customFormat="1" ht="45" customHeight="1">
      <c r="B165" s="283"/>
      <c r="C165" s="284" t="s">
        <v>515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s="1" customFormat="1" ht="17.25" customHeight="1">
      <c r="B166" s="283"/>
      <c r="C166" s="308" t="s">
        <v>443</v>
      </c>
      <c r="D166" s="308"/>
      <c r="E166" s="308"/>
      <c r="F166" s="308" t="s">
        <v>444</v>
      </c>
      <c r="G166" s="345"/>
      <c r="H166" s="346" t="s">
        <v>56</v>
      </c>
      <c r="I166" s="346" t="s">
        <v>59</v>
      </c>
      <c r="J166" s="308" t="s">
        <v>445</v>
      </c>
      <c r="K166" s="285"/>
    </row>
    <row r="167" spans="2:11" s="1" customFormat="1" ht="17.25" customHeight="1">
      <c r="B167" s="286"/>
      <c r="C167" s="310" t="s">
        <v>446</v>
      </c>
      <c r="D167" s="310"/>
      <c r="E167" s="310"/>
      <c r="F167" s="311" t="s">
        <v>447</v>
      </c>
      <c r="G167" s="347"/>
      <c r="H167" s="348"/>
      <c r="I167" s="348"/>
      <c r="J167" s="310" t="s">
        <v>448</v>
      </c>
      <c r="K167" s="288"/>
    </row>
    <row r="168" spans="2:11" s="1" customFormat="1" ht="5.25" customHeight="1">
      <c r="B168" s="316"/>
      <c r="C168" s="313"/>
      <c r="D168" s="313"/>
      <c r="E168" s="313"/>
      <c r="F168" s="313"/>
      <c r="G168" s="314"/>
      <c r="H168" s="313"/>
      <c r="I168" s="313"/>
      <c r="J168" s="313"/>
      <c r="K168" s="337"/>
    </row>
    <row r="169" spans="2:11" s="1" customFormat="1" ht="15" customHeight="1">
      <c r="B169" s="316"/>
      <c r="C169" s="293" t="s">
        <v>452</v>
      </c>
      <c r="D169" s="293"/>
      <c r="E169" s="293"/>
      <c r="F169" s="315" t="s">
        <v>449</v>
      </c>
      <c r="G169" s="293"/>
      <c r="H169" s="293" t="s">
        <v>489</v>
      </c>
      <c r="I169" s="293" t="s">
        <v>451</v>
      </c>
      <c r="J169" s="293">
        <v>120</v>
      </c>
      <c r="K169" s="337"/>
    </row>
    <row r="170" spans="2:11" s="1" customFormat="1" ht="15" customHeight="1">
      <c r="B170" s="316"/>
      <c r="C170" s="293" t="s">
        <v>498</v>
      </c>
      <c r="D170" s="293"/>
      <c r="E170" s="293"/>
      <c r="F170" s="315" t="s">
        <v>449</v>
      </c>
      <c r="G170" s="293"/>
      <c r="H170" s="293" t="s">
        <v>499</v>
      </c>
      <c r="I170" s="293" t="s">
        <v>451</v>
      </c>
      <c r="J170" s="293" t="s">
        <v>500</v>
      </c>
      <c r="K170" s="337"/>
    </row>
    <row r="171" spans="2:11" s="1" customFormat="1" ht="15" customHeight="1">
      <c r="B171" s="316"/>
      <c r="C171" s="293" t="s">
        <v>87</v>
      </c>
      <c r="D171" s="293"/>
      <c r="E171" s="293"/>
      <c r="F171" s="315" t="s">
        <v>449</v>
      </c>
      <c r="G171" s="293"/>
      <c r="H171" s="293" t="s">
        <v>516</v>
      </c>
      <c r="I171" s="293" t="s">
        <v>451</v>
      </c>
      <c r="J171" s="293" t="s">
        <v>500</v>
      </c>
      <c r="K171" s="337"/>
    </row>
    <row r="172" spans="2:11" s="1" customFormat="1" ht="15" customHeight="1">
      <c r="B172" s="316"/>
      <c r="C172" s="293" t="s">
        <v>454</v>
      </c>
      <c r="D172" s="293"/>
      <c r="E172" s="293"/>
      <c r="F172" s="315" t="s">
        <v>455</v>
      </c>
      <c r="G172" s="293"/>
      <c r="H172" s="293" t="s">
        <v>516</v>
      </c>
      <c r="I172" s="293" t="s">
        <v>451</v>
      </c>
      <c r="J172" s="293">
        <v>50</v>
      </c>
      <c r="K172" s="337"/>
    </row>
    <row r="173" spans="2:11" s="1" customFormat="1" ht="15" customHeight="1">
      <c r="B173" s="316"/>
      <c r="C173" s="293" t="s">
        <v>457</v>
      </c>
      <c r="D173" s="293"/>
      <c r="E173" s="293"/>
      <c r="F173" s="315" t="s">
        <v>449</v>
      </c>
      <c r="G173" s="293"/>
      <c r="H173" s="293" t="s">
        <v>516</v>
      </c>
      <c r="I173" s="293" t="s">
        <v>459</v>
      </c>
      <c r="J173" s="293"/>
      <c r="K173" s="337"/>
    </row>
    <row r="174" spans="2:11" s="1" customFormat="1" ht="15" customHeight="1">
      <c r="B174" s="316"/>
      <c r="C174" s="293" t="s">
        <v>468</v>
      </c>
      <c r="D174" s="293"/>
      <c r="E174" s="293"/>
      <c r="F174" s="315" t="s">
        <v>455</v>
      </c>
      <c r="G174" s="293"/>
      <c r="H174" s="293" t="s">
        <v>516</v>
      </c>
      <c r="I174" s="293" t="s">
        <v>451</v>
      </c>
      <c r="J174" s="293">
        <v>50</v>
      </c>
      <c r="K174" s="337"/>
    </row>
    <row r="175" spans="2:11" s="1" customFormat="1" ht="15" customHeight="1">
      <c r="B175" s="316"/>
      <c r="C175" s="293" t="s">
        <v>476</v>
      </c>
      <c r="D175" s="293"/>
      <c r="E175" s="293"/>
      <c r="F175" s="315" t="s">
        <v>455</v>
      </c>
      <c r="G175" s="293"/>
      <c r="H175" s="293" t="s">
        <v>516</v>
      </c>
      <c r="I175" s="293" t="s">
        <v>451</v>
      </c>
      <c r="J175" s="293">
        <v>50</v>
      </c>
      <c r="K175" s="337"/>
    </row>
    <row r="176" spans="2:11" s="1" customFormat="1" ht="15" customHeight="1">
      <c r="B176" s="316"/>
      <c r="C176" s="293" t="s">
        <v>474</v>
      </c>
      <c r="D176" s="293"/>
      <c r="E176" s="293"/>
      <c r="F176" s="315" t="s">
        <v>455</v>
      </c>
      <c r="G176" s="293"/>
      <c r="H176" s="293" t="s">
        <v>516</v>
      </c>
      <c r="I176" s="293" t="s">
        <v>451</v>
      </c>
      <c r="J176" s="293">
        <v>50</v>
      </c>
      <c r="K176" s="337"/>
    </row>
    <row r="177" spans="2:11" s="1" customFormat="1" ht="15" customHeight="1">
      <c r="B177" s="316"/>
      <c r="C177" s="293" t="s">
        <v>118</v>
      </c>
      <c r="D177" s="293"/>
      <c r="E177" s="293"/>
      <c r="F177" s="315" t="s">
        <v>449</v>
      </c>
      <c r="G177" s="293"/>
      <c r="H177" s="293" t="s">
        <v>517</v>
      </c>
      <c r="I177" s="293" t="s">
        <v>518</v>
      </c>
      <c r="J177" s="293"/>
      <c r="K177" s="337"/>
    </row>
    <row r="178" spans="2:11" s="1" customFormat="1" ht="15" customHeight="1">
      <c r="B178" s="316"/>
      <c r="C178" s="293" t="s">
        <v>59</v>
      </c>
      <c r="D178" s="293"/>
      <c r="E178" s="293"/>
      <c r="F178" s="315" t="s">
        <v>449</v>
      </c>
      <c r="G178" s="293"/>
      <c r="H178" s="293" t="s">
        <v>519</v>
      </c>
      <c r="I178" s="293" t="s">
        <v>520</v>
      </c>
      <c r="J178" s="293">
        <v>1</v>
      </c>
      <c r="K178" s="337"/>
    </row>
    <row r="179" spans="2:11" s="1" customFormat="1" ht="15" customHeight="1">
      <c r="B179" s="316"/>
      <c r="C179" s="293" t="s">
        <v>55</v>
      </c>
      <c r="D179" s="293"/>
      <c r="E179" s="293"/>
      <c r="F179" s="315" t="s">
        <v>449</v>
      </c>
      <c r="G179" s="293"/>
      <c r="H179" s="293" t="s">
        <v>521</v>
      </c>
      <c r="I179" s="293" t="s">
        <v>451</v>
      </c>
      <c r="J179" s="293">
        <v>20</v>
      </c>
      <c r="K179" s="337"/>
    </row>
    <row r="180" spans="2:11" s="1" customFormat="1" ht="15" customHeight="1">
      <c r="B180" s="316"/>
      <c r="C180" s="293" t="s">
        <v>56</v>
      </c>
      <c r="D180" s="293"/>
      <c r="E180" s="293"/>
      <c r="F180" s="315" t="s">
        <v>449</v>
      </c>
      <c r="G180" s="293"/>
      <c r="H180" s="293" t="s">
        <v>522</v>
      </c>
      <c r="I180" s="293" t="s">
        <v>451</v>
      </c>
      <c r="J180" s="293">
        <v>255</v>
      </c>
      <c r="K180" s="337"/>
    </row>
    <row r="181" spans="2:11" s="1" customFormat="1" ht="15" customHeight="1">
      <c r="B181" s="316"/>
      <c r="C181" s="293" t="s">
        <v>119</v>
      </c>
      <c r="D181" s="293"/>
      <c r="E181" s="293"/>
      <c r="F181" s="315" t="s">
        <v>449</v>
      </c>
      <c r="G181" s="293"/>
      <c r="H181" s="293" t="s">
        <v>413</v>
      </c>
      <c r="I181" s="293" t="s">
        <v>451</v>
      </c>
      <c r="J181" s="293">
        <v>10</v>
      </c>
      <c r="K181" s="337"/>
    </row>
    <row r="182" spans="2:11" s="1" customFormat="1" ht="15" customHeight="1">
      <c r="B182" s="316"/>
      <c r="C182" s="293" t="s">
        <v>120</v>
      </c>
      <c r="D182" s="293"/>
      <c r="E182" s="293"/>
      <c r="F182" s="315" t="s">
        <v>449</v>
      </c>
      <c r="G182" s="293"/>
      <c r="H182" s="293" t="s">
        <v>523</v>
      </c>
      <c r="I182" s="293" t="s">
        <v>484</v>
      </c>
      <c r="J182" s="293"/>
      <c r="K182" s="337"/>
    </row>
    <row r="183" spans="2:11" s="1" customFormat="1" ht="15" customHeight="1">
      <c r="B183" s="316"/>
      <c r="C183" s="293" t="s">
        <v>524</v>
      </c>
      <c r="D183" s="293"/>
      <c r="E183" s="293"/>
      <c r="F183" s="315" t="s">
        <v>449</v>
      </c>
      <c r="G183" s="293"/>
      <c r="H183" s="293" t="s">
        <v>525</v>
      </c>
      <c r="I183" s="293" t="s">
        <v>484</v>
      </c>
      <c r="J183" s="293"/>
      <c r="K183" s="337"/>
    </row>
    <row r="184" spans="2:11" s="1" customFormat="1" ht="15" customHeight="1">
      <c r="B184" s="316"/>
      <c r="C184" s="293" t="s">
        <v>513</v>
      </c>
      <c r="D184" s="293"/>
      <c r="E184" s="293"/>
      <c r="F184" s="315" t="s">
        <v>449</v>
      </c>
      <c r="G184" s="293"/>
      <c r="H184" s="293" t="s">
        <v>526</v>
      </c>
      <c r="I184" s="293" t="s">
        <v>484</v>
      </c>
      <c r="J184" s="293"/>
      <c r="K184" s="337"/>
    </row>
    <row r="185" spans="2:11" s="1" customFormat="1" ht="15" customHeight="1">
      <c r="B185" s="316"/>
      <c r="C185" s="293" t="s">
        <v>122</v>
      </c>
      <c r="D185" s="293"/>
      <c r="E185" s="293"/>
      <c r="F185" s="315" t="s">
        <v>455</v>
      </c>
      <c r="G185" s="293"/>
      <c r="H185" s="293" t="s">
        <v>527</v>
      </c>
      <c r="I185" s="293" t="s">
        <v>451</v>
      </c>
      <c r="J185" s="293">
        <v>50</v>
      </c>
      <c r="K185" s="337"/>
    </row>
    <row r="186" spans="2:11" s="1" customFormat="1" ht="15" customHeight="1">
      <c r="B186" s="316"/>
      <c r="C186" s="293" t="s">
        <v>528</v>
      </c>
      <c r="D186" s="293"/>
      <c r="E186" s="293"/>
      <c r="F186" s="315" t="s">
        <v>455</v>
      </c>
      <c r="G186" s="293"/>
      <c r="H186" s="293" t="s">
        <v>529</v>
      </c>
      <c r="I186" s="293" t="s">
        <v>530</v>
      </c>
      <c r="J186" s="293"/>
      <c r="K186" s="337"/>
    </row>
    <row r="187" spans="2:11" s="1" customFormat="1" ht="15" customHeight="1">
      <c r="B187" s="316"/>
      <c r="C187" s="293" t="s">
        <v>531</v>
      </c>
      <c r="D187" s="293"/>
      <c r="E187" s="293"/>
      <c r="F187" s="315" t="s">
        <v>455</v>
      </c>
      <c r="G187" s="293"/>
      <c r="H187" s="293" t="s">
        <v>532</v>
      </c>
      <c r="I187" s="293" t="s">
        <v>530</v>
      </c>
      <c r="J187" s="293"/>
      <c r="K187" s="337"/>
    </row>
    <row r="188" spans="2:11" s="1" customFormat="1" ht="15" customHeight="1">
      <c r="B188" s="316"/>
      <c r="C188" s="293" t="s">
        <v>533</v>
      </c>
      <c r="D188" s="293"/>
      <c r="E188" s="293"/>
      <c r="F188" s="315" t="s">
        <v>455</v>
      </c>
      <c r="G188" s="293"/>
      <c r="H188" s="293" t="s">
        <v>534</v>
      </c>
      <c r="I188" s="293" t="s">
        <v>530</v>
      </c>
      <c r="J188" s="293"/>
      <c r="K188" s="337"/>
    </row>
    <row r="189" spans="2:11" s="1" customFormat="1" ht="15" customHeight="1">
      <c r="B189" s="316"/>
      <c r="C189" s="349" t="s">
        <v>535</v>
      </c>
      <c r="D189" s="293"/>
      <c r="E189" s="293"/>
      <c r="F189" s="315" t="s">
        <v>455</v>
      </c>
      <c r="G189" s="293"/>
      <c r="H189" s="293" t="s">
        <v>536</v>
      </c>
      <c r="I189" s="293" t="s">
        <v>537</v>
      </c>
      <c r="J189" s="350" t="s">
        <v>538</v>
      </c>
      <c r="K189" s="337"/>
    </row>
    <row r="190" spans="2:11" s="1" customFormat="1" ht="15" customHeight="1">
      <c r="B190" s="316"/>
      <c r="C190" s="300" t="s">
        <v>44</v>
      </c>
      <c r="D190" s="293"/>
      <c r="E190" s="293"/>
      <c r="F190" s="315" t="s">
        <v>449</v>
      </c>
      <c r="G190" s="293"/>
      <c r="H190" s="290" t="s">
        <v>539</v>
      </c>
      <c r="I190" s="293" t="s">
        <v>540</v>
      </c>
      <c r="J190" s="293"/>
      <c r="K190" s="337"/>
    </row>
    <row r="191" spans="2:11" s="1" customFormat="1" ht="15" customHeight="1">
      <c r="B191" s="316"/>
      <c r="C191" s="300" t="s">
        <v>541</v>
      </c>
      <c r="D191" s="293"/>
      <c r="E191" s="293"/>
      <c r="F191" s="315" t="s">
        <v>449</v>
      </c>
      <c r="G191" s="293"/>
      <c r="H191" s="293" t="s">
        <v>542</v>
      </c>
      <c r="I191" s="293" t="s">
        <v>484</v>
      </c>
      <c r="J191" s="293"/>
      <c r="K191" s="337"/>
    </row>
    <row r="192" spans="2:11" s="1" customFormat="1" ht="15" customHeight="1">
      <c r="B192" s="316"/>
      <c r="C192" s="300" t="s">
        <v>543</v>
      </c>
      <c r="D192" s="293"/>
      <c r="E192" s="293"/>
      <c r="F192" s="315" t="s">
        <v>449</v>
      </c>
      <c r="G192" s="293"/>
      <c r="H192" s="293" t="s">
        <v>544</v>
      </c>
      <c r="I192" s="293" t="s">
        <v>484</v>
      </c>
      <c r="J192" s="293"/>
      <c r="K192" s="337"/>
    </row>
    <row r="193" spans="2:11" s="1" customFormat="1" ht="15" customHeight="1">
      <c r="B193" s="316"/>
      <c r="C193" s="300" t="s">
        <v>545</v>
      </c>
      <c r="D193" s="293"/>
      <c r="E193" s="293"/>
      <c r="F193" s="315" t="s">
        <v>455</v>
      </c>
      <c r="G193" s="293"/>
      <c r="H193" s="293" t="s">
        <v>546</v>
      </c>
      <c r="I193" s="293" t="s">
        <v>484</v>
      </c>
      <c r="J193" s="293"/>
      <c r="K193" s="337"/>
    </row>
    <row r="194" spans="2:11" s="1" customFormat="1" ht="15" customHeight="1">
      <c r="B194" s="343"/>
      <c r="C194" s="351"/>
      <c r="D194" s="325"/>
      <c r="E194" s="325"/>
      <c r="F194" s="325"/>
      <c r="G194" s="325"/>
      <c r="H194" s="325"/>
      <c r="I194" s="325"/>
      <c r="J194" s="325"/>
      <c r="K194" s="344"/>
    </row>
    <row r="195" spans="2:11" s="1" customFormat="1" ht="18.75" customHeight="1">
      <c r="B195" s="290"/>
      <c r="C195" s="293"/>
      <c r="D195" s="293"/>
      <c r="E195" s="293"/>
      <c r="F195" s="315"/>
      <c r="G195" s="293"/>
      <c r="H195" s="293"/>
      <c r="I195" s="293"/>
      <c r="J195" s="293"/>
      <c r="K195" s="290"/>
    </row>
    <row r="196" spans="2:11" s="1" customFormat="1" ht="18.75" customHeight="1">
      <c r="B196" s="290"/>
      <c r="C196" s="293"/>
      <c r="D196" s="293"/>
      <c r="E196" s="293"/>
      <c r="F196" s="315"/>
      <c r="G196" s="293"/>
      <c r="H196" s="293"/>
      <c r="I196" s="293"/>
      <c r="J196" s="293"/>
      <c r="K196" s="290"/>
    </row>
    <row r="197" spans="2:11" s="1" customFormat="1" ht="18.75" customHeight="1"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</row>
    <row r="198" spans="2:11" s="1" customFormat="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2"/>
    </row>
    <row r="199" spans="2:11" s="1" customFormat="1" ht="21">
      <c r="B199" s="283"/>
      <c r="C199" s="284" t="s">
        <v>547</v>
      </c>
      <c r="D199" s="284"/>
      <c r="E199" s="284"/>
      <c r="F199" s="284"/>
      <c r="G199" s="284"/>
      <c r="H199" s="284"/>
      <c r="I199" s="284"/>
      <c r="J199" s="284"/>
      <c r="K199" s="285"/>
    </row>
    <row r="200" spans="2:11" s="1" customFormat="1" ht="25.5" customHeight="1">
      <c r="B200" s="283"/>
      <c r="C200" s="352" t="s">
        <v>548</v>
      </c>
      <c r="D200" s="352"/>
      <c r="E200" s="352"/>
      <c r="F200" s="352" t="s">
        <v>549</v>
      </c>
      <c r="G200" s="353"/>
      <c r="H200" s="352" t="s">
        <v>550</v>
      </c>
      <c r="I200" s="352"/>
      <c r="J200" s="352"/>
      <c r="K200" s="285"/>
    </row>
    <row r="201" spans="2:11" s="1" customFormat="1" ht="5.25" customHeight="1">
      <c r="B201" s="316"/>
      <c r="C201" s="313"/>
      <c r="D201" s="313"/>
      <c r="E201" s="313"/>
      <c r="F201" s="313"/>
      <c r="G201" s="293"/>
      <c r="H201" s="313"/>
      <c r="I201" s="313"/>
      <c r="J201" s="313"/>
      <c r="K201" s="337"/>
    </row>
    <row r="202" spans="2:11" s="1" customFormat="1" ht="15" customHeight="1">
      <c r="B202" s="316"/>
      <c r="C202" s="293" t="s">
        <v>540</v>
      </c>
      <c r="D202" s="293"/>
      <c r="E202" s="293"/>
      <c r="F202" s="315" t="s">
        <v>45</v>
      </c>
      <c r="G202" s="293"/>
      <c r="H202" s="293" t="s">
        <v>551</v>
      </c>
      <c r="I202" s="293"/>
      <c r="J202" s="293"/>
      <c r="K202" s="337"/>
    </row>
    <row r="203" spans="2:11" s="1" customFormat="1" ht="15" customHeight="1">
      <c r="B203" s="316"/>
      <c r="C203" s="322"/>
      <c r="D203" s="293"/>
      <c r="E203" s="293"/>
      <c r="F203" s="315" t="s">
        <v>46</v>
      </c>
      <c r="G203" s="293"/>
      <c r="H203" s="293" t="s">
        <v>552</v>
      </c>
      <c r="I203" s="293"/>
      <c r="J203" s="293"/>
      <c r="K203" s="337"/>
    </row>
    <row r="204" spans="2:11" s="1" customFormat="1" ht="15" customHeight="1">
      <c r="B204" s="316"/>
      <c r="C204" s="322"/>
      <c r="D204" s="293"/>
      <c r="E204" s="293"/>
      <c r="F204" s="315" t="s">
        <v>49</v>
      </c>
      <c r="G204" s="293"/>
      <c r="H204" s="293" t="s">
        <v>553</v>
      </c>
      <c r="I204" s="293"/>
      <c r="J204" s="293"/>
      <c r="K204" s="337"/>
    </row>
    <row r="205" spans="2:11" s="1" customFormat="1" ht="15" customHeight="1">
      <c r="B205" s="316"/>
      <c r="C205" s="293"/>
      <c r="D205" s="293"/>
      <c r="E205" s="293"/>
      <c r="F205" s="315" t="s">
        <v>47</v>
      </c>
      <c r="G205" s="293"/>
      <c r="H205" s="293" t="s">
        <v>554</v>
      </c>
      <c r="I205" s="293"/>
      <c r="J205" s="293"/>
      <c r="K205" s="337"/>
    </row>
    <row r="206" spans="2:11" s="1" customFormat="1" ht="15" customHeight="1">
      <c r="B206" s="316"/>
      <c r="C206" s="293"/>
      <c r="D206" s="293"/>
      <c r="E206" s="293"/>
      <c r="F206" s="315" t="s">
        <v>48</v>
      </c>
      <c r="G206" s="293"/>
      <c r="H206" s="293" t="s">
        <v>555</v>
      </c>
      <c r="I206" s="293"/>
      <c r="J206" s="293"/>
      <c r="K206" s="337"/>
    </row>
    <row r="207" spans="2:11" s="1" customFormat="1" ht="15" customHeight="1">
      <c r="B207" s="316"/>
      <c r="C207" s="293"/>
      <c r="D207" s="293"/>
      <c r="E207" s="293"/>
      <c r="F207" s="315"/>
      <c r="G207" s="293"/>
      <c r="H207" s="293"/>
      <c r="I207" s="293"/>
      <c r="J207" s="293"/>
      <c r="K207" s="337"/>
    </row>
    <row r="208" spans="2:11" s="1" customFormat="1" ht="15" customHeight="1">
      <c r="B208" s="316"/>
      <c r="C208" s="293" t="s">
        <v>496</v>
      </c>
      <c r="D208" s="293"/>
      <c r="E208" s="293"/>
      <c r="F208" s="315" t="s">
        <v>80</v>
      </c>
      <c r="G208" s="293"/>
      <c r="H208" s="293" t="s">
        <v>556</v>
      </c>
      <c r="I208" s="293"/>
      <c r="J208" s="293"/>
      <c r="K208" s="337"/>
    </row>
    <row r="209" spans="2:11" s="1" customFormat="1" ht="15" customHeight="1">
      <c r="B209" s="316"/>
      <c r="C209" s="322"/>
      <c r="D209" s="293"/>
      <c r="E209" s="293"/>
      <c r="F209" s="315" t="s">
        <v>392</v>
      </c>
      <c r="G209" s="293"/>
      <c r="H209" s="293" t="s">
        <v>393</v>
      </c>
      <c r="I209" s="293"/>
      <c r="J209" s="293"/>
      <c r="K209" s="337"/>
    </row>
    <row r="210" spans="2:11" s="1" customFormat="1" ht="15" customHeight="1">
      <c r="B210" s="316"/>
      <c r="C210" s="293"/>
      <c r="D210" s="293"/>
      <c r="E210" s="293"/>
      <c r="F210" s="315" t="s">
        <v>390</v>
      </c>
      <c r="G210" s="293"/>
      <c r="H210" s="293" t="s">
        <v>557</v>
      </c>
      <c r="I210" s="293"/>
      <c r="J210" s="293"/>
      <c r="K210" s="337"/>
    </row>
    <row r="211" spans="2:11" s="1" customFormat="1" ht="15" customHeight="1">
      <c r="B211" s="354"/>
      <c r="C211" s="322"/>
      <c r="D211" s="322"/>
      <c r="E211" s="322"/>
      <c r="F211" s="315" t="s">
        <v>394</v>
      </c>
      <c r="G211" s="300"/>
      <c r="H211" s="341" t="s">
        <v>395</v>
      </c>
      <c r="I211" s="341"/>
      <c r="J211" s="341"/>
      <c r="K211" s="355"/>
    </row>
    <row r="212" spans="2:11" s="1" customFormat="1" ht="15" customHeight="1">
      <c r="B212" s="354"/>
      <c r="C212" s="322"/>
      <c r="D212" s="322"/>
      <c r="E212" s="322"/>
      <c r="F212" s="315" t="s">
        <v>396</v>
      </c>
      <c r="G212" s="300"/>
      <c r="H212" s="341" t="s">
        <v>558</v>
      </c>
      <c r="I212" s="341"/>
      <c r="J212" s="341"/>
      <c r="K212" s="355"/>
    </row>
    <row r="213" spans="2:11" s="1" customFormat="1" ht="15" customHeight="1">
      <c r="B213" s="354"/>
      <c r="C213" s="322"/>
      <c r="D213" s="322"/>
      <c r="E213" s="322"/>
      <c r="F213" s="356"/>
      <c r="G213" s="300"/>
      <c r="H213" s="357"/>
      <c r="I213" s="357"/>
      <c r="J213" s="357"/>
      <c r="K213" s="355"/>
    </row>
    <row r="214" spans="2:11" s="1" customFormat="1" ht="15" customHeight="1">
      <c r="B214" s="354"/>
      <c r="C214" s="293" t="s">
        <v>520</v>
      </c>
      <c r="D214" s="322"/>
      <c r="E214" s="322"/>
      <c r="F214" s="315">
        <v>1</v>
      </c>
      <c r="G214" s="300"/>
      <c r="H214" s="341" t="s">
        <v>559</v>
      </c>
      <c r="I214" s="341"/>
      <c r="J214" s="341"/>
      <c r="K214" s="355"/>
    </row>
    <row r="215" spans="2:11" s="1" customFormat="1" ht="15" customHeight="1">
      <c r="B215" s="354"/>
      <c r="C215" s="322"/>
      <c r="D215" s="322"/>
      <c r="E215" s="322"/>
      <c r="F215" s="315">
        <v>2</v>
      </c>
      <c r="G215" s="300"/>
      <c r="H215" s="341" t="s">
        <v>560</v>
      </c>
      <c r="I215" s="341"/>
      <c r="J215" s="341"/>
      <c r="K215" s="355"/>
    </row>
    <row r="216" spans="2:11" s="1" customFormat="1" ht="15" customHeight="1">
      <c r="B216" s="354"/>
      <c r="C216" s="322"/>
      <c r="D216" s="322"/>
      <c r="E216" s="322"/>
      <c r="F216" s="315">
        <v>3</v>
      </c>
      <c r="G216" s="300"/>
      <c r="H216" s="341" t="s">
        <v>561</v>
      </c>
      <c r="I216" s="341"/>
      <c r="J216" s="341"/>
      <c r="K216" s="355"/>
    </row>
    <row r="217" spans="2:11" s="1" customFormat="1" ht="15" customHeight="1">
      <c r="B217" s="354"/>
      <c r="C217" s="322"/>
      <c r="D217" s="322"/>
      <c r="E217" s="322"/>
      <c r="F217" s="315">
        <v>4</v>
      </c>
      <c r="G217" s="300"/>
      <c r="H217" s="341" t="s">
        <v>562</v>
      </c>
      <c r="I217" s="341"/>
      <c r="J217" s="341"/>
      <c r="K217" s="355"/>
    </row>
    <row r="218" spans="2:11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2019-08-05T06:54:59Z</dcterms:created>
  <dcterms:modified xsi:type="dcterms:W3CDTF">2019-08-05T06:55:05Z</dcterms:modified>
  <cp:category/>
  <cp:version/>
  <cp:contentType/>
  <cp:contentStatus/>
</cp:coreProperties>
</file>