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38400" windowHeight="17130"/>
  </bookViews>
  <sheets>
    <sheet name="Rekapitulace stavby" sheetId="1" r:id="rId1"/>
    <sheet name="1 - Kácení porostů" sheetId="2" r:id="rId2"/>
    <sheet name="2 - VON" sheetId="3" r:id="rId3"/>
    <sheet name="Pokyny pro vyplnění" sheetId="4" r:id="rId4"/>
  </sheets>
  <definedNames>
    <definedName name="_xlnm._FilterDatabase" localSheetId="1" hidden="1">'1 - Kácení porostů'!$C$82:$K$140</definedName>
    <definedName name="_xlnm._FilterDatabase" localSheetId="2" hidden="1">'2 - VON'!$C$80:$K$89</definedName>
    <definedName name="_xlnm.Print_Titles" localSheetId="1">'1 - Kácení porostů'!$82:$82</definedName>
    <definedName name="_xlnm.Print_Titles" localSheetId="2">'2 - VON'!$80:$80</definedName>
    <definedName name="_xlnm.Print_Titles" localSheetId="0">'Rekapitulace stavby'!$52:$52</definedName>
    <definedName name="_xlnm.Print_Area" localSheetId="1">'1 - Kácení porostů'!$C$4:$J$39,'1 - Kácení porostů'!$C$45:$J$64,'1 - Kácení porostů'!$C$70:$K$140</definedName>
    <definedName name="_xlnm.Print_Area" localSheetId="2">'2 - VON'!$C$4:$J$39,'2 - VON'!$C$45:$J$62,'2 - VON'!$C$68:$K$89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89" i="3"/>
  <c r="BH89" i="3"/>
  <c r="BF89" i="3"/>
  <c r="BE89" i="3"/>
  <c r="T89" i="3"/>
  <c r="R89" i="3"/>
  <c r="P89" i="3"/>
  <c r="BK89" i="3"/>
  <c r="J89" i="3"/>
  <c r="BG89" i="3"/>
  <c r="BI88" i="3"/>
  <c r="BH88" i="3"/>
  <c r="BF88" i="3"/>
  <c r="BE88" i="3"/>
  <c r="T88" i="3"/>
  <c r="R88" i="3"/>
  <c r="P88" i="3"/>
  <c r="BK88" i="3"/>
  <c r="J88" i="3"/>
  <c r="BG88" i="3"/>
  <c r="BI87" i="3"/>
  <c r="BH87" i="3"/>
  <c r="BF87" i="3"/>
  <c r="BE87" i="3"/>
  <c r="T87" i="3"/>
  <c r="R87" i="3"/>
  <c r="R85" i="3" s="1"/>
  <c r="P87" i="3"/>
  <c r="BK87" i="3"/>
  <c r="J87" i="3"/>
  <c r="BG87" i="3"/>
  <c r="BI86" i="3"/>
  <c r="BH86" i="3"/>
  <c r="BF86" i="3"/>
  <c r="BE86" i="3"/>
  <c r="T86" i="3"/>
  <c r="T85" i="3"/>
  <c r="R86" i="3"/>
  <c r="P86" i="3"/>
  <c r="P85" i="3"/>
  <c r="BK86" i="3"/>
  <c r="BK85" i="3"/>
  <c r="BK82" i="3" s="1"/>
  <c r="J86" i="3"/>
  <c r="BG86" i="3" s="1"/>
  <c r="BI84" i="3"/>
  <c r="BH84" i="3"/>
  <c r="BF84" i="3"/>
  <c r="BE84" i="3"/>
  <c r="T84" i="3"/>
  <c r="R84" i="3"/>
  <c r="P84" i="3"/>
  <c r="BK84" i="3"/>
  <c r="J84" i="3"/>
  <c r="BG84" i="3"/>
  <c r="BI83" i="3"/>
  <c r="F37" i="3"/>
  <c r="BD56" i="1" s="1"/>
  <c r="BH83" i="3"/>
  <c r="F36" i="3" s="1"/>
  <c r="BC56" i="1" s="1"/>
  <c r="BF83" i="3"/>
  <c r="J34" i="3"/>
  <c r="AW56" i="1" s="1"/>
  <c r="F34" i="3"/>
  <c r="BA56" i="1" s="1"/>
  <c r="BE83" i="3"/>
  <c r="J33" i="3" s="1"/>
  <c r="AV56" i="1" s="1"/>
  <c r="AT56" i="1" s="1"/>
  <c r="T83" i="3"/>
  <c r="T82" i="3"/>
  <c r="T81" i="3" s="1"/>
  <c r="R83" i="3"/>
  <c r="P83" i="3"/>
  <c r="P82" i="3"/>
  <c r="P81" i="3" s="1"/>
  <c r="AU56" i="1" s="1"/>
  <c r="BK83" i="3"/>
  <c r="J83" i="3"/>
  <c r="BG83" i="3"/>
  <c r="F35" i="3" s="1"/>
  <c r="BB56" i="1" s="1"/>
  <c r="J78" i="3"/>
  <c r="F77" i="3"/>
  <c r="F75" i="3"/>
  <c r="E73" i="3"/>
  <c r="J55" i="3"/>
  <c r="F54" i="3"/>
  <c r="F52" i="3"/>
  <c r="E50" i="3"/>
  <c r="J21" i="3"/>
  <c r="E21" i="3"/>
  <c r="J54" i="3" s="1"/>
  <c r="J20" i="3"/>
  <c r="J18" i="3"/>
  <c r="E18" i="3"/>
  <c r="F78" i="3"/>
  <c r="F55" i="3"/>
  <c r="J17" i="3"/>
  <c r="J12" i="3"/>
  <c r="J75" i="3"/>
  <c r="J52" i="3"/>
  <c r="E7" i="3"/>
  <c r="E71" i="3" s="1"/>
  <c r="E48" i="3"/>
  <c r="J37" i="2"/>
  <c r="J36" i="2"/>
  <c r="AY55" i="1" s="1"/>
  <c r="J35" i="2"/>
  <c r="AX55" i="1" s="1"/>
  <c r="BI139" i="2"/>
  <c r="BH139" i="2"/>
  <c r="BF139" i="2"/>
  <c r="BE139" i="2"/>
  <c r="T139" i="2"/>
  <c r="T138" i="2" s="1"/>
  <c r="R139" i="2"/>
  <c r="R138" i="2" s="1"/>
  <c r="P139" i="2"/>
  <c r="P138" i="2" s="1"/>
  <c r="BK139" i="2"/>
  <c r="BK138" i="2" s="1"/>
  <c r="J138" i="2" s="1"/>
  <c r="J63" i="2" s="1"/>
  <c r="J139" i="2"/>
  <c r="BG139" i="2"/>
  <c r="BI136" i="2"/>
  <c r="BH136" i="2"/>
  <c r="BF136" i="2"/>
  <c r="BE136" i="2"/>
  <c r="T136" i="2"/>
  <c r="T135" i="2" s="1"/>
  <c r="R136" i="2"/>
  <c r="R135" i="2" s="1"/>
  <c r="P136" i="2"/>
  <c r="P135" i="2" s="1"/>
  <c r="BK136" i="2"/>
  <c r="BK135" i="2" s="1"/>
  <c r="J135" i="2" s="1"/>
  <c r="J62" i="2" s="1"/>
  <c r="J136" i="2"/>
  <c r="BG136" i="2"/>
  <c r="BI132" i="2"/>
  <c r="BH132" i="2"/>
  <c r="BF132" i="2"/>
  <c r="BE132" i="2"/>
  <c r="T132" i="2"/>
  <c r="R132" i="2"/>
  <c r="P132" i="2"/>
  <c r="BK132" i="2"/>
  <c r="J132" i="2"/>
  <c r="BG132" i="2"/>
  <c r="BI130" i="2"/>
  <c r="BH130" i="2"/>
  <c r="BF130" i="2"/>
  <c r="BE130" i="2"/>
  <c r="T130" i="2"/>
  <c r="R130" i="2"/>
  <c r="P130" i="2"/>
  <c r="BK130" i="2"/>
  <c r="J130" i="2"/>
  <c r="BG130" i="2" s="1"/>
  <c r="BI128" i="2"/>
  <c r="BH128" i="2"/>
  <c r="BF128" i="2"/>
  <c r="BE128" i="2"/>
  <c r="T128" i="2"/>
  <c r="R128" i="2"/>
  <c r="P128" i="2"/>
  <c r="BK128" i="2"/>
  <c r="J128" i="2"/>
  <c r="BG128" i="2" s="1"/>
  <c r="BI125" i="2"/>
  <c r="BH125" i="2"/>
  <c r="BF125" i="2"/>
  <c r="BE125" i="2"/>
  <c r="T125" i="2"/>
  <c r="R125" i="2"/>
  <c r="P125" i="2"/>
  <c r="BK125" i="2"/>
  <c r="J125" i="2"/>
  <c r="BG125" i="2" s="1"/>
  <c r="BI122" i="2"/>
  <c r="BH122" i="2"/>
  <c r="BF122" i="2"/>
  <c r="BE122" i="2"/>
  <c r="T122" i="2"/>
  <c r="R122" i="2"/>
  <c r="P122" i="2"/>
  <c r="BK122" i="2"/>
  <c r="J122" i="2"/>
  <c r="BG122" i="2"/>
  <c r="BI119" i="2"/>
  <c r="BH119" i="2"/>
  <c r="BF119" i="2"/>
  <c r="BE119" i="2"/>
  <c r="T119" i="2"/>
  <c r="R119" i="2"/>
  <c r="P119" i="2"/>
  <c r="BK119" i="2"/>
  <c r="J119" i="2"/>
  <c r="BG119" i="2"/>
  <c r="BI116" i="2"/>
  <c r="BH116" i="2"/>
  <c r="BF116" i="2"/>
  <c r="BE116" i="2"/>
  <c r="T116" i="2"/>
  <c r="R116" i="2"/>
  <c r="P116" i="2"/>
  <c r="BK116" i="2"/>
  <c r="J116" i="2"/>
  <c r="BG116" i="2" s="1"/>
  <c r="BI113" i="2"/>
  <c r="BH113" i="2"/>
  <c r="BF113" i="2"/>
  <c r="BE113" i="2"/>
  <c r="T113" i="2"/>
  <c r="R113" i="2"/>
  <c r="P113" i="2"/>
  <c r="BK113" i="2"/>
  <c r="J113" i="2"/>
  <c r="BG113" i="2"/>
  <c r="BI111" i="2"/>
  <c r="BH111" i="2"/>
  <c r="BF111" i="2"/>
  <c r="BE111" i="2"/>
  <c r="T111" i="2"/>
  <c r="R111" i="2"/>
  <c r="P111" i="2"/>
  <c r="BK111" i="2"/>
  <c r="J111" i="2"/>
  <c r="BG111" i="2"/>
  <c r="BI109" i="2"/>
  <c r="BH109" i="2"/>
  <c r="BF109" i="2"/>
  <c r="BE109" i="2"/>
  <c r="T109" i="2"/>
  <c r="R109" i="2"/>
  <c r="P109" i="2"/>
  <c r="BK109" i="2"/>
  <c r="J109" i="2"/>
  <c r="BG109" i="2"/>
  <c r="BI107" i="2"/>
  <c r="BH107" i="2"/>
  <c r="BF107" i="2"/>
  <c r="BE107" i="2"/>
  <c r="T107" i="2"/>
  <c r="R107" i="2"/>
  <c r="P107" i="2"/>
  <c r="BK107" i="2"/>
  <c r="J107" i="2"/>
  <c r="BG107" i="2" s="1"/>
  <c r="BI105" i="2"/>
  <c r="BH105" i="2"/>
  <c r="BF105" i="2"/>
  <c r="BE105" i="2"/>
  <c r="T105" i="2"/>
  <c r="R105" i="2"/>
  <c r="P105" i="2"/>
  <c r="BK105" i="2"/>
  <c r="J105" i="2"/>
  <c r="BG105" i="2"/>
  <c r="BI103" i="2"/>
  <c r="BH103" i="2"/>
  <c r="BF103" i="2"/>
  <c r="BE103" i="2"/>
  <c r="T103" i="2"/>
  <c r="R103" i="2"/>
  <c r="P103" i="2"/>
  <c r="BK103" i="2"/>
  <c r="J103" i="2"/>
  <c r="BG103" i="2"/>
  <c r="BI101" i="2"/>
  <c r="BH101" i="2"/>
  <c r="BF101" i="2"/>
  <c r="BE101" i="2"/>
  <c r="T101" i="2"/>
  <c r="R101" i="2"/>
  <c r="P101" i="2"/>
  <c r="BK101" i="2"/>
  <c r="J101" i="2"/>
  <c r="BG101" i="2"/>
  <c r="BI99" i="2"/>
  <c r="BH99" i="2"/>
  <c r="BF99" i="2"/>
  <c r="BE99" i="2"/>
  <c r="T99" i="2"/>
  <c r="R99" i="2"/>
  <c r="P99" i="2"/>
  <c r="BK99" i="2"/>
  <c r="J99" i="2"/>
  <c r="BG99" i="2" s="1"/>
  <c r="BI97" i="2"/>
  <c r="BH97" i="2"/>
  <c r="BF97" i="2"/>
  <c r="BE97" i="2"/>
  <c r="T97" i="2"/>
  <c r="R97" i="2"/>
  <c r="P97" i="2"/>
  <c r="BK97" i="2"/>
  <c r="J97" i="2"/>
  <c r="BG97" i="2"/>
  <c r="BI96" i="2"/>
  <c r="BH96" i="2"/>
  <c r="BF96" i="2"/>
  <c r="BE96" i="2"/>
  <c r="T96" i="2"/>
  <c r="T85" i="2" s="1"/>
  <c r="R96" i="2"/>
  <c r="P96" i="2"/>
  <c r="BK96" i="2"/>
  <c r="J96" i="2"/>
  <c r="BG96" i="2"/>
  <c r="BI93" i="2"/>
  <c r="BH93" i="2"/>
  <c r="BF93" i="2"/>
  <c r="J34" i="2" s="1"/>
  <c r="AW55" i="1" s="1"/>
  <c r="BE93" i="2"/>
  <c r="T93" i="2"/>
  <c r="R93" i="2"/>
  <c r="P93" i="2"/>
  <c r="BK93" i="2"/>
  <c r="J93" i="2"/>
  <c r="BG93" i="2"/>
  <c r="BI90" i="2"/>
  <c r="F37" i="2" s="1"/>
  <c r="BD55" i="1" s="1"/>
  <c r="BD54" i="1" s="1"/>
  <c r="W33" i="1" s="1"/>
  <c r="BH90" i="2"/>
  <c r="BF90" i="2"/>
  <c r="BE90" i="2"/>
  <c r="T90" i="2"/>
  <c r="R90" i="2"/>
  <c r="P90" i="2"/>
  <c r="BK90" i="2"/>
  <c r="J90" i="2"/>
  <c r="BG90" i="2" s="1"/>
  <c r="BI88" i="2"/>
  <c r="BH88" i="2"/>
  <c r="BF88" i="2"/>
  <c r="BE88" i="2"/>
  <c r="T88" i="2"/>
  <c r="R88" i="2"/>
  <c r="P88" i="2"/>
  <c r="P85" i="2" s="1"/>
  <c r="BK88" i="2"/>
  <c r="J88" i="2"/>
  <c r="BG88" i="2"/>
  <c r="BI86" i="2"/>
  <c r="BH86" i="2"/>
  <c r="F36" i="2"/>
  <c r="BC55" i="1" s="1"/>
  <c r="BC54" i="1" s="1"/>
  <c r="BF86" i="2"/>
  <c r="BE86" i="2"/>
  <c r="F33" i="2" s="1"/>
  <c r="AZ55" i="1" s="1"/>
  <c r="J33" i="2"/>
  <c r="AV55" i="1" s="1"/>
  <c r="AT55" i="1" s="1"/>
  <c r="T86" i="2"/>
  <c r="R86" i="2"/>
  <c r="R85" i="2" s="1"/>
  <c r="P86" i="2"/>
  <c r="BK86" i="2"/>
  <c r="BK85" i="2" s="1"/>
  <c r="J86" i="2"/>
  <c r="BG86" i="2" s="1"/>
  <c r="J80" i="2"/>
  <c r="F79" i="2"/>
  <c r="F77" i="2"/>
  <c r="E75" i="2"/>
  <c r="J55" i="2"/>
  <c r="F54" i="2"/>
  <c r="F52" i="2"/>
  <c r="E50" i="2"/>
  <c r="J21" i="2"/>
  <c r="E21" i="2"/>
  <c r="J79" i="2" s="1"/>
  <c r="J20" i="2"/>
  <c r="J18" i="2"/>
  <c r="E18" i="2"/>
  <c r="F55" i="2" s="1"/>
  <c r="J17" i="2"/>
  <c r="J12" i="2"/>
  <c r="J52" i="2" s="1"/>
  <c r="J77" i="2"/>
  <c r="E7" i="2"/>
  <c r="E48" i="2" s="1"/>
  <c r="E73" i="2"/>
  <c r="AS54" i="1"/>
  <c r="L50" i="1"/>
  <c r="AM50" i="1"/>
  <c r="AM49" i="1"/>
  <c r="L49" i="1"/>
  <c r="AM47" i="1"/>
  <c r="L47" i="1"/>
  <c r="L45" i="1"/>
  <c r="L44" i="1"/>
  <c r="F35" i="2" l="1"/>
  <c r="BB55" i="1" s="1"/>
  <c r="BB54" i="1" s="1"/>
  <c r="J85" i="2"/>
  <c r="J61" i="2" s="1"/>
  <c r="BK84" i="2"/>
  <c r="AY54" i="1"/>
  <c r="W32" i="1"/>
  <c r="J82" i="3"/>
  <c r="J60" i="3" s="1"/>
  <c r="BK81" i="3"/>
  <c r="J81" i="3" s="1"/>
  <c r="R84" i="2"/>
  <c r="R83" i="2" s="1"/>
  <c r="T84" i="2"/>
  <c r="T83" i="2" s="1"/>
  <c r="R82" i="3"/>
  <c r="R81" i="3" s="1"/>
  <c r="P84" i="2"/>
  <c r="P83" i="2" s="1"/>
  <c r="AU55" i="1" s="1"/>
  <c r="AU54" i="1" s="1"/>
  <c r="F80" i="2"/>
  <c r="J77" i="3"/>
  <c r="J85" i="3"/>
  <c r="J61" i="3" s="1"/>
  <c r="J54" i="2"/>
  <c r="F34" i="2"/>
  <c r="BA55" i="1" s="1"/>
  <c r="BA54" i="1" s="1"/>
  <c r="F33" i="3"/>
  <c r="AZ56" i="1" s="1"/>
  <c r="AZ54" i="1" s="1"/>
  <c r="AV54" i="1" l="1"/>
  <c r="W29" i="1"/>
  <c r="J59" i="3"/>
  <c r="J30" i="3"/>
  <c r="J84" i="2"/>
  <c r="J60" i="2" s="1"/>
  <c r="BK83" i="2"/>
  <c r="J83" i="2" s="1"/>
  <c r="AW54" i="1"/>
  <c r="AK30" i="1" s="1"/>
  <c r="W30" i="1"/>
  <c r="AX54" i="1"/>
  <c r="W31" i="1"/>
  <c r="J59" i="2" l="1"/>
  <c r="J30" i="2"/>
  <c r="J39" i="3"/>
  <c r="AG56" i="1"/>
  <c r="AN56" i="1" s="1"/>
  <c r="AT54" i="1"/>
  <c r="AK29" i="1"/>
  <c r="AG55" i="1" l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<sst xmlns="http://schemas.openxmlformats.org/spreadsheetml/2006/main" count="1453" uniqueCount="443">
  <si>
    <t>Export Komplet</t>
  </si>
  <si>
    <t>VZ</t>
  </si>
  <si>
    <t>2.0</t>
  </si>
  <si>
    <t>ZAMOK</t>
  </si>
  <si>
    <t>False</t>
  </si>
  <si>
    <t>{53677e7a-a968-47d3-b329-e0fba543e477}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</si>
  <si>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</si>
  <si>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</si>
  <si>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</si>
  <si>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</si>
  <si>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</si>
  <si>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</si>
  <si>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</si>
  <si>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</si>
  <si>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</si>
  <si>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</si>
  <si>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</si>
  <si>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IDVT 10166431, Lánov, mýcení břehového porostu v ř. km 0,700 - 0,900</t>
  </si>
  <si>
    <t>KSO:</t>
  </si>
  <si>
    <t>83321</t>
  </si>
  <si>
    <t>CC-CZ:</t>
  </si>
  <si>
    <t>2420</t>
  </si>
  <si>
    <t>Místo:</t>
  </si>
  <si>
    <t>PS Dvůr Králové n. L.</t>
  </si>
  <si>
    <t>Datum:</t>
  </si>
  <si>
    <t>19.6.2019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</si>
  <si>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</si>
  <si>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</si>
  <si>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</si>
  <si>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</si>
  <si>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</si>
  <si>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</si>
  <si>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</si>
  <si>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</si>
  <si>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</si>
  <si>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</si>
  <si>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</si>
  <si>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</si>
  <si>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</si>
  <si>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</si>
  <si>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</si>
  <si>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</si>
  <si>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</si>
  <si>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</si>
  <si>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</si>
  <si>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</si>
  <si>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</si>
  <si>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</si>
  <si>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</si>
  <si>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</si>
  <si>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</si>
  <si>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</si>
  <si>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</si>
  <si>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</si>
  <si>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</si>
  <si>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</si>
  <si>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</si>
  <si>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</si>
  <si>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</si>
  <si>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</si>
  <si>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</si>
  <si>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</si>
  <si>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</si>
  <si>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</si>
  <si>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</si>
  <si>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</si>
  <si>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</si>
  <si>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</si>
  <si>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</si>
  <si>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</si>
  <si>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</si>
  <si>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</si>
  <si>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</si>
  <si>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</si>
  <si>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</si>
  <si>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</si>
  <si>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</si>
  <si>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</si>
  <si>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</si>
  <si>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</si>
  <si>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Kácení porostů</t>
  </si>
  <si>
    <t>STA</t>
  </si>
  <si>
    <t>{65b9bca4-6c7c-48d7-819d-7dc386ff78fa}</t>
  </si>
  <si>
    <t>2</t>
  </si>
  <si>
    <t>VON</t>
  </si>
  <si>
    <t>{f59cdca9-371b-4086-bccc-a011d3d82eda}</t>
  </si>
  <si>
    <t>KRYCÍ LIST SOUPISU PRACÍ</t>
  </si>
  <si>
    <t>Objekt:</t>
  </si>
  <si>
    <t>1 - Kácení porostů</t>
  </si>
  <si>
    <t>Lánov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</si>
  <si>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</si>
  <si>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</si>
  <si>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</si>
  <si>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</si>
  <si>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</si>
  <si>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</si>
  <si>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</si>
  <si>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</si>
  <si>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</si>
  <si>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</si>
  <si>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</si>
  <si>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</si>
  <si>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</si>
  <si>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</si>
  <si>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</si>
  <si>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</si>
  <si>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</si>
  <si>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</si>
  <si>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</si>
  <si>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</si>
  <si>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</si>
  <si>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</si>
  <si>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</si>
  <si>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</si>
  <si>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</si>
  <si>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</si>
  <si>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111201401</t>
  </si>
  <si>
    <t>Spálení odstraněných křovin a stromů na hromadách průměru kmene do 100 mm pro jakoukoliv plochu</t>
  </si>
  <si>
    <t>m2</t>
  </si>
  <si>
    <t>CS ÚRS 2019 01</t>
  </si>
  <si>
    <t>4</t>
  </si>
  <si>
    <t>-1734036357</t>
  </si>
  <si>
    <t>PSC</t>
  </si>
  <si>
    <t xml:space="preserve">Poznámka k souboru cen:_x000D_
1. V ceně jsou započteny i náklady snesení křovin na hromady, přihrnování, očištění spáleniště, uložení popela a zbytků na hromadu._x000D_
2. V ceně nejsou započteny náklady na popř. nutné použití kropícího vozu, tyto se oceňují samostatně._x000D_
3. Množství jednotek se určí samostatně za každý objekt v m2 půdorysné plochy, z níž byly křoviny a stromy shromážděny._x000D_
</t>
  </si>
  <si>
    <t>111203201</t>
  </si>
  <si>
    <t>Odstranění křovin a stromů s ponecháním kořenů průměru kmene do 100 mm, při jakémkoliv sklonu terénu mimo LTM, při celkové ploše do 1 000 m2</t>
  </si>
  <si>
    <t>-540410753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</si>
  <si>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30-15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</si>
  <si>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3</t>
  </si>
  <si>
    <t>111211131</t>
  </si>
  <si>
    <t>Pálení větví stromů se snášením na hromady listnatých v rovině nebo ve svahu do 1:3, průměru kmene do 30 cm</t>
  </si>
  <si>
    <t>kus</t>
  </si>
  <si>
    <t>-1752828332</t>
  </si>
  <si>
    <t xml:space="preserve">Poznámka k souboru cen:_x000D_
1. V ceně jsou započteny i náklady na snesení klestu na hromady, přihrnování, očištění spáleniště, uložení popela a zbytků na hromadu._x000D_
2. V ceně nejsou započteny náklady na případné nutné použití kropícího vozu, tyto se oceňují samostatně._x000D_
3. Měrná jednotka je 1 strom._x000D_
</t>
  </si>
  <si>
    <t>VV</t>
  </si>
  <si>
    <t>26+13</t>
  </si>
  <si>
    <t>111211132</t>
  </si>
  <si>
    <t>Pálení větví stromů se snášením na hromady listnatých v rovině nebo ve svahu do 1:3, průměru kmene přes 30 cm</t>
  </si>
  <si>
    <t>-1253340380</t>
  </si>
  <si>
    <t>12+11+9+8+3+1+1</t>
  </si>
  <si>
    <t>5</t>
  </si>
  <si>
    <t>112107010R</t>
  </si>
  <si>
    <t>Zpracování dříví na kulatinu a vlákninu se snesením do 50 m s vyrovnáním kuláčů</t>
  </si>
  <si>
    <t>-234089458</t>
  </si>
  <si>
    <t>6</t>
  </si>
  <si>
    <t>112151011</t>
  </si>
  <si>
    <t>Pokácení stromu volné v celku s odřezáním kmene a s odvětvením průměru kmene přes 100 do 200 mm</t>
  </si>
  <si>
    <t>1733959246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</si>
  <si>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6. Práce jsou prováděné technikou volného kácení._x000D_
</t>
  </si>
  <si>
    <t>7</t>
  </si>
  <si>
    <t>112151012</t>
  </si>
  <si>
    <t>Pokácení stromu volné v celku s odřezáním kmene a s odvětvením průměru kmene přes 200 do 300 mm</t>
  </si>
  <si>
    <t>-1434924914</t>
  </si>
  <si>
    <t>8</t>
  </si>
  <si>
    <t>112151013</t>
  </si>
  <si>
    <t>Pokácení stromu volné v celku s odřezáním kmene a s odvětvením průměru kmene přes 300 do 400 mm</t>
  </si>
  <si>
    <t>-1064520033</t>
  </si>
  <si>
    <t>9</t>
  </si>
  <si>
    <t>112151014</t>
  </si>
  <si>
    <t>Pokácení stromu volné v celku s odřezáním kmene a s odvětvením průměru kmene přes 400 do 500 mm</t>
  </si>
  <si>
    <t>1343197657</t>
  </si>
  <si>
    <t>10</t>
  </si>
  <si>
    <t>112151015</t>
  </si>
  <si>
    <t>Pokácení stromu volné v celku s odřezáním kmene a s odvětvením průměru kmene přes 500 do 600 mm</t>
  </si>
  <si>
    <t>345069969</t>
  </si>
  <si>
    <t>11</t>
  </si>
  <si>
    <t>112151016</t>
  </si>
  <si>
    <t>Pokácení stromu volné v celku s odřezáním kmene a s odvětvením průměru kmene přes 600 do 700 mm</t>
  </si>
  <si>
    <t>-1205357197</t>
  </si>
  <si>
    <t>12</t>
  </si>
  <si>
    <t>112151017</t>
  </si>
  <si>
    <t>Pokácení stromu volné v celku s odřezáním kmene a s odvětvením průměru kmene přes 700 do 800 mm</t>
  </si>
  <si>
    <t>-15862925</t>
  </si>
  <si>
    <t>13</t>
  </si>
  <si>
    <t>112151018</t>
  </si>
  <si>
    <t>Pokácení stromu volné v celku s odřezáním kmene a s odvětvením průměru kmene přes 800 do 900 mm</t>
  </si>
  <si>
    <t>-1802408099</t>
  </si>
  <si>
    <t>14</t>
  </si>
  <si>
    <t>112151314</t>
  </si>
  <si>
    <t>Pokácení stromu postupné bez spouštění částí kmene a koruny o průměru na řezné ploše pařezu přes 400 do 500 mm</t>
  </si>
  <si>
    <t>1462898456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</si>
  <si>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</si>
  <si>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1"vrba v elektrickém vedení"</t>
  </si>
  <si>
    <t>162301401</t>
  </si>
  <si>
    <t>Vodorovné přemístění větví, kmenů nebo pařezů s naložením, složením a dopravou do 5000 m větví stromů listnatých, průměru kmene přes 100 do 300 mm</t>
  </si>
  <si>
    <t>505364435</t>
  </si>
  <si>
    <t xml:space="preserve">Poznámka k souboru cen:_x000D_
1. Průměr kmene i pařezu se měří v místě řezu._x000D_
2. Měrná jednotka je 1 strom._x000D_
</t>
  </si>
  <si>
    <t>13+26</t>
  </si>
  <si>
    <t>16</t>
  </si>
  <si>
    <t>162301402</t>
  </si>
  <si>
    <t>Vodorovné přemístění větví, kmenů nebo pařezů s naložením, složením a dopravou do 5000 m větví stromů listnatých, průměru kmene přes 300 do 500 mm</t>
  </si>
  <si>
    <t>-139045320</t>
  </si>
  <si>
    <t>12+11+1</t>
  </si>
  <si>
    <t>17</t>
  </si>
  <si>
    <t>162301403</t>
  </si>
  <si>
    <t>Vodorovné přemístění větví, kmenů nebo pařezů s naložením, složením a dopravou do 5000 m větví stromů listnatých, průměru kmene přes 500 do 700 mm</t>
  </si>
  <si>
    <t>1979358496</t>
  </si>
  <si>
    <t>9+8</t>
  </si>
  <si>
    <t>18</t>
  </si>
  <si>
    <t>162301404</t>
  </si>
  <si>
    <t>Vodorovné přemístění větví, kmenů nebo pařezů s naložením, složením a dopravou do 5000 m větví stromů listnatých, průměru kmene přes 700 do 900 mm</t>
  </si>
  <si>
    <t>391145776</t>
  </si>
  <si>
    <t>3+1</t>
  </si>
  <si>
    <t>19</t>
  </si>
  <si>
    <t>162301501</t>
  </si>
  <si>
    <t>Vodorovné přemístění smýcených křovin do průměru kmene 100 mm na vzdálenost do 5 000 m</t>
  </si>
  <si>
    <t>-132285297</t>
  </si>
  <si>
    <t xml:space="preserve">Poznámka k souboru cen:_x000D_
1. Ceny nelze použít pro přemístění křovin do 50 m; toto přemístění je započteno v cenách souboru cen 111 20-11 Odstranění křovin a stromů s odstraněním kořenů této části a 111 20-32 Odstranění křovin a stromů s ponecháním kořenů části A 03 Zemní práce pro objekty oborů 831 až 833._x000D_
2. V cenách jsou započteny i náklady na složení křovin z dopravního prostředku do hromad na vykázaném místě._x000D_
</t>
  </si>
  <si>
    <t>20</t>
  </si>
  <si>
    <t>181151311</t>
  </si>
  <si>
    <t>Plošná úprava terénu v zemině tř. 1 až 4 s urovnáním povrchu bez doplnění ornice souvislé plochy přes 500 m2 při nerovnostech terénu přes 50 do 100 mm v rovině nebo na svahu do 1:5</t>
  </si>
  <si>
    <t>-196470968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</si>
  <si>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</si>
  <si>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183403153</t>
  </si>
  <si>
    <t>Obdělání půdy hrabáním v rovině nebo na svahu do 1:5</t>
  </si>
  <si>
    <t>-2034931622</t>
  </si>
  <si>
    <t xml:space="preserve">Poznámka k souboru cen:_x000D_
1. Každé opakované obdělání půdy se oceňuje samostatně._x000D_
2. Ceny -3114 a -3115 lze použít i pro obdělání půdy aktivními branami._x000D_
</t>
  </si>
  <si>
    <t>200*5</t>
  </si>
  <si>
    <t>Ostatní konstrukce a práce, bourání</t>
  </si>
  <si>
    <t>22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</si>
  <si>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</si>
  <si>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</si>
  <si>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-1940444991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</si>
  <si>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</si>
  <si>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998</t>
  </si>
  <si>
    <t xml:space="preserve"> Přesun hmot</t>
  </si>
  <si>
    <t>23</t>
  </si>
  <si>
    <t>998332011</t>
  </si>
  <si>
    <t>Přesun hmot pro úpravy vodních toků a kanály, hráze rybníků apod. dopravní vzdálenost do 500 m</t>
  </si>
  <si>
    <t>t</t>
  </si>
  <si>
    <t>-1043297418</t>
  </si>
  <si>
    <t xml:space="preserve">Poznámka k souboru cen:_x000D_
1. Ceny jsou určeny pro jakoukoliv konstrukčně-materiálovou charakteristiku._x000D_
</t>
  </si>
  <si>
    <t>2 - VON</t>
  </si>
  <si>
    <t>01 - Vedlejší rozpočtové náklady</t>
  </si>
  <si>
    <t xml:space="preserve">    09 - Ostatní náklady</t>
  </si>
  <si>
    <t>01</t>
  </si>
  <si>
    <t>Vedlejší rozpočtové náklady</t>
  </si>
  <si>
    <t>R - 01</t>
  </si>
  <si>
    <t>Zajištění kompletního zařízení staveniště a jeho připojení na sítě</t>
  </si>
  <si>
    <t>kpl</t>
  </si>
  <si>
    <t>1024</t>
  </si>
  <si>
    <t>1308553008</t>
  </si>
  <si>
    <t>R - 02</t>
  </si>
  <si>
    <t>Zajištění projednání o existenci stávajících inženýrských sítí a v případě výskytu zajištění vytyčení nebo jiné označení, včetně zajištění souhlasu s provedením prací v ochranném pásmu</t>
  </si>
  <si>
    <t>974961995</t>
  </si>
  <si>
    <t>09</t>
  </si>
  <si>
    <t>Ostatní náklady</t>
  </si>
  <si>
    <t>R - 08</t>
  </si>
  <si>
    <t>Zajištění písemných souhlasných vyjádření všech dotčených vlastníků a případných uživatelů všech pozemků dotčených stavbou s jejich konečnou úpravou po dokončení prací</t>
  </si>
  <si>
    <t>295474545</t>
  </si>
  <si>
    <t>R - 09</t>
  </si>
  <si>
    <t>Provedení pasportizace stávajících nemovitostí (vč. pozemků) a jejich příslušenství, zajištění fotodokumentace stávajícího stavu pozemků a přístupových komunikací</t>
  </si>
  <si>
    <t>-483880778</t>
  </si>
  <si>
    <t>R - 12</t>
  </si>
  <si>
    <t>Zajištění dokladů o předání dřevní hmoty vzniklé smýcením porostů k dalšímu využití</t>
  </si>
  <si>
    <t>235265736</t>
  </si>
  <si>
    <t>R - 15</t>
  </si>
  <si>
    <t>Zajištění dopravně inženýrských opatření</t>
  </si>
  <si>
    <t>-901435816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</si>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</sst>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3" xfId="0" applyNumberFormat="1" applyFont="1" applyBorder="1" applyAlignment="1" applyProtection="1"/>
    <xf numFmtId="166" fontId="26" fillId="0" borderId="14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4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9" xfId="0" applyFont="1" applyBorder="1" applyAlignment="1">
      <alignment horizontal="left" wrapText="1"/>
    </xf>
    <xf numFmtId="49" fontId="3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304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19"/>
      <c r="AQ5" s="19"/>
      <c r="AR5" s="17"/>
      <c r="BE5" s="284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306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19"/>
      <c r="AQ6" s="19"/>
      <c r="AR6" s="17"/>
      <c r="BE6" s="285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21</v>
      </c>
      <c r="AO7" s="19"/>
      <c r="AP7" s="19"/>
      <c r="AQ7" s="19"/>
      <c r="AR7" s="17"/>
      <c r="BE7" s="285"/>
      <c r="BS7" s="14" t="s">
        <v>6</v>
      </c>
    </row>
    <row r="8" spans="1:74" ht="12" customHeight="1">
      <c r="B8" s="18"/>
      <c r="C8" s="19"/>
      <c r="D8" s="26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24</v>
      </c>
      <c r="AL8" s="19"/>
      <c r="AM8" s="19"/>
      <c r="AN8" s="27" t="s">
        <v>25</v>
      </c>
      <c r="AO8" s="19"/>
      <c r="AP8" s="19"/>
      <c r="AQ8" s="19"/>
      <c r="AR8" s="17"/>
      <c r="BE8" s="285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5"/>
      <c r="BS9" s="14" t="s">
        <v>6</v>
      </c>
    </row>
    <row r="10" spans="1:74" ht="12" customHeight="1">
      <c r="B10" s="18"/>
      <c r="C10" s="19"/>
      <c r="D10" s="26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27</v>
      </c>
      <c r="AL10" s="19"/>
      <c r="AM10" s="19"/>
      <c r="AN10" s="24" t="s">
        <v>28</v>
      </c>
      <c r="AO10" s="19"/>
      <c r="AP10" s="19"/>
      <c r="AQ10" s="19"/>
      <c r="AR10" s="17"/>
      <c r="BE10" s="285"/>
      <c r="BS10" s="14" t="s">
        <v>6</v>
      </c>
    </row>
    <row r="11" spans="1:74" ht="18.399999999999999" customHeight="1">
      <c r="B11" s="18"/>
      <c r="C11" s="19"/>
      <c r="D11" s="19"/>
      <c r="E11" s="24" t="s">
        <v>29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30</v>
      </c>
      <c r="AL11" s="19"/>
      <c r="AM11" s="19"/>
      <c r="AN11" s="24" t="s">
        <v>28</v>
      </c>
      <c r="AO11" s="19"/>
      <c r="AP11" s="19"/>
      <c r="AQ11" s="19"/>
      <c r="AR11" s="17"/>
      <c r="BE11" s="285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5"/>
      <c r="BS12" s="14" t="s">
        <v>6</v>
      </c>
    </row>
    <row r="13" spans="1:74" ht="12" customHeight="1">
      <c r="B13" s="18"/>
      <c r="C13" s="19"/>
      <c r="D13" s="26" t="s">
        <v>31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27</v>
      </c>
      <c r="AL13" s="19"/>
      <c r="AM13" s="19"/>
      <c r="AN13" s="28" t="s">
        <v>32</v>
      </c>
      <c r="AO13" s="19"/>
      <c r="AP13" s="19"/>
      <c r="AQ13" s="19"/>
      <c r="AR13" s="17"/>
      <c r="BE13" s="285"/>
      <c r="BS13" s="14" t="s">
        <v>6</v>
      </c>
    </row>
    <row r="14" spans="1:74" ht="11.25">
      <c r="B14" s="18"/>
      <c r="C14" s="19"/>
      <c r="D14" s="19"/>
      <c r="E14" s="307" t="s">
        <v>32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26" t="s">
        <v>30</v>
      </c>
      <c r="AL14" s="19"/>
      <c r="AM14" s="19"/>
      <c r="AN14" s="28" t="s">
        <v>32</v>
      </c>
      <c r="AO14" s="19"/>
      <c r="AP14" s="19"/>
      <c r="AQ14" s="19"/>
      <c r="AR14" s="17"/>
      <c r="BE14" s="285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5"/>
      <c r="BS15" s="14" t="s">
        <v>4</v>
      </c>
    </row>
    <row r="16" spans="1:74" ht="12" customHeight="1">
      <c r="B16" s="18"/>
      <c r="C16" s="19"/>
      <c r="D16" s="26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27</v>
      </c>
      <c r="AL16" s="19"/>
      <c r="AM16" s="19"/>
      <c r="AN16" s="24" t="s">
        <v>28</v>
      </c>
      <c r="AO16" s="19"/>
      <c r="AP16" s="19"/>
      <c r="AQ16" s="19"/>
      <c r="AR16" s="17"/>
      <c r="BE16" s="285"/>
      <c r="BS16" s="14" t="s">
        <v>4</v>
      </c>
    </row>
    <row r="17" spans="2:71" ht="18.399999999999999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30</v>
      </c>
      <c r="AL17" s="19"/>
      <c r="AM17" s="19"/>
      <c r="AN17" s="24" t="s">
        <v>28</v>
      </c>
      <c r="AO17" s="19"/>
      <c r="AP17" s="19"/>
      <c r="AQ17" s="19"/>
      <c r="AR17" s="17"/>
      <c r="BE17" s="285"/>
      <c r="BS17" s="14" t="s">
        <v>35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5"/>
      <c r="BS18" s="14" t="s">
        <v>6</v>
      </c>
    </row>
    <row r="19" spans="2:71" ht="12" customHeight="1">
      <c r="B19" s="18"/>
      <c r="C19" s="19"/>
      <c r="D19" s="26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27</v>
      </c>
      <c r="AL19" s="19"/>
      <c r="AM19" s="19"/>
      <c r="AN19" s="24" t="s">
        <v>28</v>
      </c>
      <c r="AO19" s="19"/>
      <c r="AP19" s="19"/>
      <c r="AQ19" s="19"/>
      <c r="AR19" s="17"/>
      <c r="BE19" s="285"/>
      <c r="BS19" s="14" t="s">
        <v>6</v>
      </c>
    </row>
    <row r="20" spans="2:71" ht="18.399999999999999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30</v>
      </c>
      <c r="AL20" s="19"/>
      <c r="AM20" s="19"/>
      <c r="AN20" s="24" t="s">
        <v>28</v>
      </c>
      <c r="AO20" s="19"/>
      <c r="AP20" s="19"/>
      <c r="AQ20" s="19"/>
      <c r="AR20" s="17"/>
      <c r="BE20" s="285"/>
      <c r="BS20" s="14" t="s">
        <v>4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5"/>
    </row>
    <row r="22" spans="2:71" ht="12" customHeight="1">
      <c r="B22" s="18"/>
      <c r="C22" s="19"/>
      <c r="D22" s="26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5"/>
    </row>
    <row r="23" spans="2:71" ht="45" customHeight="1">
      <c r="B23" s="18"/>
      <c r="C23" s="19"/>
      <c r="D23" s="19"/>
      <c r="E23" s="309" t="s">
        <v>39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19"/>
      <c r="AP23" s="19"/>
      <c r="AQ23" s="19"/>
      <c r="AR23" s="17"/>
      <c r="BE23" s="285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5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85"/>
    </row>
    <row r="26" spans="2:71" s="1" customFormat="1" ht="25.9" customHeight="1">
      <c r="B26" s="31"/>
      <c r="C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6">
        <f>ROUND(AG54,2)</f>
        <v>0</v>
      </c>
      <c r="AL26" s="287"/>
      <c r="AM26" s="287"/>
      <c r="AN26" s="287"/>
      <c r="AO26" s="287"/>
      <c r="AP26" s="32"/>
      <c r="AQ26" s="32"/>
      <c r="AR26" s="35"/>
      <c r="BE26" s="285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85"/>
    </row>
    <row r="28" spans="2:71" s="1" customFormat="1" ht="11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10" t="s">
        <v>41</v>
      </c>
      <c r="M28" s="310"/>
      <c r="N28" s="310"/>
      <c r="O28" s="310"/>
      <c r="P28" s="310"/>
      <c r="Q28" s="32"/>
      <c r="R28" s="32"/>
      <c r="S28" s="32"/>
      <c r="T28" s="32"/>
      <c r="U28" s="32"/>
      <c r="V28" s="32"/>
      <c r="W28" s="310" t="s">
        <v>42</v>
      </c>
      <c r="X28" s="310"/>
      <c r="Y28" s="310"/>
      <c r="Z28" s="310"/>
      <c r="AA28" s="310"/>
      <c r="AB28" s="310"/>
      <c r="AC28" s="310"/>
      <c r="AD28" s="310"/>
      <c r="AE28" s="310"/>
      <c r="AF28" s="32"/>
      <c r="AG28" s="32"/>
      <c r="AH28" s="32"/>
      <c r="AI28" s="32"/>
      <c r="AJ28" s="32"/>
      <c r="AK28" s="310" t="s">
        <v>43</v>
      </c>
      <c r="AL28" s="310"/>
      <c r="AM28" s="310"/>
      <c r="AN28" s="310"/>
      <c r="AO28" s="310"/>
      <c r="AP28" s="32"/>
      <c r="AQ28" s="32"/>
      <c r="AR28" s="35"/>
      <c r="BE28" s="285"/>
    </row>
    <row r="29" spans="2:71" s="2" customFormat="1" ht="14.45" hidden="1" customHeight="1">
      <c r="B29" s="36"/>
      <c r="C29" s="37"/>
      <c r="D29" s="26" t="s">
        <v>44</v>
      </c>
      <c r="E29" s="37"/>
      <c r="F29" s="26" t="s">
        <v>45</v>
      </c>
      <c r="G29" s="37"/>
      <c r="H29" s="37"/>
      <c r="I29" s="37"/>
      <c r="J29" s="37"/>
      <c r="K29" s="37"/>
      <c r="L29" s="311">
        <v>0.21</v>
      </c>
      <c r="M29" s="283"/>
      <c r="N29" s="283"/>
      <c r="O29" s="283"/>
      <c r="P29" s="283"/>
      <c r="Q29" s="37"/>
      <c r="R29" s="37"/>
      <c r="S29" s="37"/>
      <c r="T29" s="37"/>
      <c r="U29" s="37"/>
      <c r="V29" s="37"/>
      <c r="W29" s="282">
        <f>ROUND(AZ54, 2)</f>
        <v>0</v>
      </c>
      <c r="X29" s="283"/>
      <c r="Y29" s="283"/>
      <c r="Z29" s="283"/>
      <c r="AA29" s="283"/>
      <c r="AB29" s="283"/>
      <c r="AC29" s="283"/>
      <c r="AD29" s="283"/>
      <c r="AE29" s="283"/>
      <c r="AF29" s="37"/>
      <c r="AG29" s="37"/>
      <c r="AH29" s="37"/>
      <c r="AI29" s="37"/>
      <c r="AJ29" s="37"/>
      <c r="AK29" s="282">
        <f>ROUND(AV54, 2)</f>
        <v>0</v>
      </c>
      <c r="AL29" s="283"/>
      <c r="AM29" s="283"/>
      <c r="AN29" s="283"/>
      <c r="AO29" s="283"/>
      <c r="AP29" s="37"/>
      <c r="AQ29" s="37"/>
      <c r="AR29" s="38"/>
      <c r="BE29" s="285"/>
    </row>
    <row r="30" spans="2:71" s="2" customFormat="1" ht="14.45" hidden="1" customHeight="1">
      <c r="B30" s="36"/>
      <c r="C30" s="37"/>
      <c r="D30" s="37"/>
      <c r="E30" s="37"/>
      <c r="F30" s="26" t="s">
        <v>46</v>
      </c>
      <c r="G30" s="37"/>
      <c r="H30" s="37"/>
      <c r="I30" s="37"/>
      <c r="J30" s="37"/>
      <c r="K30" s="37"/>
      <c r="L30" s="311">
        <v>0.15</v>
      </c>
      <c r="M30" s="283"/>
      <c r="N30" s="283"/>
      <c r="O30" s="283"/>
      <c r="P30" s="283"/>
      <c r="Q30" s="37"/>
      <c r="R30" s="37"/>
      <c r="S30" s="37"/>
      <c r="T30" s="37"/>
      <c r="U30" s="37"/>
      <c r="V30" s="37"/>
      <c r="W30" s="282">
        <f>ROUND(BA54, 2)</f>
        <v>0</v>
      </c>
      <c r="X30" s="283"/>
      <c r="Y30" s="283"/>
      <c r="Z30" s="283"/>
      <c r="AA30" s="283"/>
      <c r="AB30" s="283"/>
      <c r="AC30" s="283"/>
      <c r="AD30" s="283"/>
      <c r="AE30" s="283"/>
      <c r="AF30" s="37"/>
      <c r="AG30" s="37"/>
      <c r="AH30" s="37"/>
      <c r="AI30" s="37"/>
      <c r="AJ30" s="37"/>
      <c r="AK30" s="282">
        <f>ROUND(AW54, 2)</f>
        <v>0</v>
      </c>
      <c r="AL30" s="283"/>
      <c r="AM30" s="283"/>
      <c r="AN30" s="283"/>
      <c r="AO30" s="283"/>
      <c r="AP30" s="37"/>
      <c r="AQ30" s="37"/>
      <c r="AR30" s="38"/>
      <c r="BE30" s="285"/>
    </row>
    <row r="31" spans="2:71" s="2" customFormat="1" ht="14.45" customHeight="1">
      <c r="B31" s="36"/>
      <c r="C31" s="37"/>
      <c r="D31" s="26" t="s">
        <v>44</v>
      </c>
      <c r="E31" s="37"/>
      <c r="F31" s="26" t="s">
        <v>47</v>
      </c>
      <c r="G31" s="37"/>
      <c r="H31" s="37"/>
      <c r="I31" s="37"/>
      <c r="J31" s="37"/>
      <c r="K31" s="37"/>
      <c r="L31" s="311">
        <v>0.21</v>
      </c>
      <c r="M31" s="283"/>
      <c r="N31" s="283"/>
      <c r="O31" s="283"/>
      <c r="P31" s="283"/>
      <c r="Q31" s="37"/>
      <c r="R31" s="37"/>
      <c r="S31" s="37"/>
      <c r="T31" s="37"/>
      <c r="U31" s="37"/>
      <c r="V31" s="37"/>
      <c r="W31" s="282">
        <f>ROUND(BB54, 2)</f>
        <v>0</v>
      </c>
      <c r="X31" s="283"/>
      <c r="Y31" s="283"/>
      <c r="Z31" s="283"/>
      <c r="AA31" s="283"/>
      <c r="AB31" s="283"/>
      <c r="AC31" s="283"/>
      <c r="AD31" s="283"/>
      <c r="AE31" s="283"/>
      <c r="AF31" s="37"/>
      <c r="AG31" s="37"/>
      <c r="AH31" s="37"/>
      <c r="AI31" s="37"/>
      <c r="AJ31" s="37"/>
      <c r="AK31" s="282">
        <v>0</v>
      </c>
      <c r="AL31" s="283"/>
      <c r="AM31" s="283"/>
      <c r="AN31" s="283"/>
      <c r="AO31" s="283"/>
      <c r="AP31" s="37"/>
      <c r="AQ31" s="37"/>
      <c r="AR31" s="38"/>
      <c r="BE31" s="285"/>
    </row>
    <row r="32" spans="2:71" s="2" customFormat="1" ht="14.45" customHeight="1">
      <c r="B32" s="36"/>
      <c r="C32" s="37"/>
      <c r="D32" s="37"/>
      <c r="E32" s="37"/>
      <c r="F32" s="26" t="s">
        <v>48</v>
      </c>
      <c r="G32" s="37"/>
      <c r="H32" s="37"/>
      <c r="I32" s="37"/>
      <c r="J32" s="37"/>
      <c r="K32" s="37"/>
      <c r="L32" s="311">
        <v>0.15</v>
      </c>
      <c r="M32" s="283"/>
      <c r="N32" s="283"/>
      <c r="O32" s="283"/>
      <c r="P32" s="283"/>
      <c r="Q32" s="37"/>
      <c r="R32" s="37"/>
      <c r="S32" s="37"/>
      <c r="T32" s="37"/>
      <c r="U32" s="37"/>
      <c r="V32" s="37"/>
      <c r="W32" s="282">
        <f>ROUND(BC54, 2)</f>
        <v>0</v>
      </c>
      <c r="X32" s="283"/>
      <c r="Y32" s="283"/>
      <c r="Z32" s="283"/>
      <c r="AA32" s="283"/>
      <c r="AB32" s="283"/>
      <c r="AC32" s="283"/>
      <c r="AD32" s="283"/>
      <c r="AE32" s="283"/>
      <c r="AF32" s="37"/>
      <c r="AG32" s="37"/>
      <c r="AH32" s="37"/>
      <c r="AI32" s="37"/>
      <c r="AJ32" s="37"/>
      <c r="AK32" s="282">
        <v>0</v>
      </c>
      <c r="AL32" s="283"/>
      <c r="AM32" s="283"/>
      <c r="AN32" s="283"/>
      <c r="AO32" s="283"/>
      <c r="AP32" s="37"/>
      <c r="AQ32" s="37"/>
      <c r="AR32" s="38"/>
      <c r="BE32" s="285"/>
    </row>
    <row r="33" spans="2:44" s="2" customFormat="1" ht="14.45" hidden="1" customHeight="1">
      <c r="B33" s="36"/>
      <c r="C33" s="37"/>
      <c r="D33" s="37"/>
      <c r="E33" s="37"/>
      <c r="F33" s="26" t="s">
        <v>49</v>
      </c>
      <c r="G33" s="37"/>
      <c r="H33" s="37"/>
      <c r="I33" s="37"/>
      <c r="J33" s="37"/>
      <c r="K33" s="37"/>
      <c r="L33" s="311">
        <v>0</v>
      </c>
      <c r="M33" s="283"/>
      <c r="N33" s="283"/>
      <c r="O33" s="283"/>
      <c r="P33" s="283"/>
      <c r="Q33" s="37"/>
      <c r="R33" s="37"/>
      <c r="S33" s="37"/>
      <c r="T33" s="37"/>
      <c r="U33" s="37"/>
      <c r="V33" s="37"/>
      <c r="W33" s="282">
        <f>ROUND(BD54, 2)</f>
        <v>0</v>
      </c>
      <c r="X33" s="283"/>
      <c r="Y33" s="283"/>
      <c r="Z33" s="283"/>
      <c r="AA33" s="283"/>
      <c r="AB33" s="283"/>
      <c r="AC33" s="283"/>
      <c r="AD33" s="283"/>
      <c r="AE33" s="283"/>
      <c r="AF33" s="37"/>
      <c r="AG33" s="37"/>
      <c r="AH33" s="37"/>
      <c r="AI33" s="37"/>
      <c r="AJ33" s="37"/>
      <c r="AK33" s="282">
        <v>0</v>
      </c>
      <c r="AL33" s="283"/>
      <c r="AM33" s="283"/>
      <c r="AN33" s="283"/>
      <c r="AO33" s="283"/>
      <c r="AP33" s="37"/>
      <c r="AQ33" s="37"/>
      <c r="AR33" s="38"/>
    </row>
    <row r="34" spans="2:44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</row>
    <row r="35" spans="2:44" s="1" customFormat="1" ht="25.9" customHeight="1">
      <c r="B35" s="31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288" t="s">
        <v>52</v>
      </c>
      <c r="Y35" s="289"/>
      <c r="Z35" s="289"/>
      <c r="AA35" s="289"/>
      <c r="AB35" s="289"/>
      <c r="AC35" s="41"/>
      <c r="AD35" s="41"/>
      <c r="AE35" s="41"/>
      <c r="AF35" s="41"/>
      <c r="AG35" s="41"/>
      <c r="AH35" s="41"/>
      <c r="AI35" s="41"/>
      <c r="AJ35" s="41"/>
      <c r="AK35" s="290">
        <f>SUM(AK26:AK33)</f>
        <v>0</v>
      </c>
      <c r="AL35" s="289"/>
      <c r="AM35" s="289"/>
      <c r="AN35" s="289"/>
      <c r="AO35" s="291"/>
      <c r="AP35" s="39"/>
      <c r="AQ35" s="39"/>
      <c r="AR35" s="35"/>
    </row>
    <row r="36" spans="2:44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44" s="1" customFormat="1" ht="24.95" customHeight="1">
      <c r="B42" s="31"/>
      <c r="C42" s="20" t="s">
        <v>53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44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44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14/2019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44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301" t="str">
        <f>K6</f>
        <v>IDVT 10166431, Lánov, mýcení břehového porostu v ř. km 0,700 - 0,900</v>
      </c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49"/>
      <c r="AQ45" s="49"/>
      <c r="AR45" s="50"/>
    </row>
    <row r="46" spans="2:44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44" s="1" customFormat="1" ht="12" customHeight="1">
      <c r="B47" s="31"/>
      <c r="C47" s="26" t="s">
        <v>22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>PS Dvůr Králové n. L.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24</v>
      </c>
      <c r="AJ47" s="32"/>
      <c r="AK47" s="32"/>
      <c r="AL47" s="32"/>
      <c r="AM47" s="303" t="str">
        <f>IF(AN8= "","",AN8)</f>
        <v>19.6.2019</v>
      </c>
      <c r="AN47" s="303"/>
      <c r="AO47" s="32"/>
      <c r="AP47" s="32"/>
      <c r="AQ47" s="32"/>
      <c r="AR47" s="35"/>
    </row>
    <row r="48" spans="2:44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13.7" customHeight="1">
      <c r="B49" s="31"/>
      <c r="C49" s="26" t="s">
        <v>26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Povodí Labe, státní podnik, PTÚ HK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33</v>
      </c>
      <c r="AJ49" s="32"/>
      <c r="AK49" s="32"/>
      <c r="AL49" s="32"/>
      <c r="AM49" s="299" t="str">
        <f>IF(E17="","",E17)</f>
        <v xml:space="preserve"> </v>
      </c>
      <c r="AN49" s="300"/>
      <c r="AO49" s="300"/>
      <c r="AP49" s="300"/>
      <c r="AQ49" s="32"/>
      <c r="AR49" s="35"/>
      <c r="AS49" s="293" t="s">
        <v>54</v>
      </c>
      <c r="AT49" s="294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3.7" customHeight="1">
      <c r="B50" s="31"/>
      <c r="C50" s="26" t="s">
        <v>31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36</v>
      </c>
      <c r="AJ50" s="32"/>
      <c r="AK50" s="32"/>
      <c r="AL50" s="32"/>
      <c r="AM50" s="299" t="str">
        <f>IF(E20="","",E20)</f>
        <v>Lukáš Táborský, DiS</v>
      </c>
      <c r="AN50" s="300"/>
      <c r="AO50" s="300"/>
      <c r="AP50" s="300"/>
      <c r="AQ50" s="32"/>
      <c r="AR50" s="35"/>
      <c r="AS50" s="295"/>
      <c r="AT50" s="296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97"/>
      <c r="AT51" s="298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312" t="s">
        <v>55</v>
      </c>
      <c r="D52" s="313"/>
      <c r="E52" s="313"/>
      <c r="F52" s="313"/>
      <c r="G52" s="313"/>
      <c r="H52" s="59"/>
      <c r="I52" s="314" t="s">
        <v>56</v>
      </c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5" t="s">
        <v>57</v>
      </c>
      <c r="AH52" s="313"/>
      <c r="AI52" s="313"/>
      <c r="AJ52" s="313"/>
      <c r="AK52" s="313"/>
      <c r="AL52" s="313"/>
      <c r="AM52" s="313"/>
      <c r="AN52" s="314" t="s">
        <v>58</v>
      </c>
      <c r="AO52" s="313"/>
      <c r="AP52" s="313"/>
      <c r="AQ52" s="60" t="s">
        <v>59</v>
      </c>
      <c r="AR52" s="35"/>
      <c r="AS52" s="61" t="s">
        <v>60</v>
      </c>
      <c r="AT52" s="62" t="s">
        <v>61</v>
      </c>
      <c r="AU52" s="62" t="s">
        <v>62</v>
      </c>
      <c r="AV52" s="62" t="s">
        <v>63</v>
      </c>
      <c r="AW52" s="62" t="s">
        <v>64</v>
      </c>
      <c r="AX52" s="62" t="s">
        <v>65</v>
      </c>
      <c r="AY52" s="62" t="s">
        <v>66</v>
      </c>
      <c r="AZ52" s="62" t="s">
        <v>67</v>
      </c>
      <c r="BA52" s="62" t="s">
        <v>68</v>
      </c>
      <c r="BB52" s="62" t="s">
        <v>69</v>
      </c>
      <c r="BC52" s="62" t="s">
        <v>70</v>
      </c>
      <c r="BD52" s="63" t="s">
        <v>71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72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319">
        <f>ROUND(SUM(AG55:AG56),2)</f>
        <v>0</v>
      </c>
      <c r="AH54" s="319"/>
      <c r="AI54" s="319"/>
      <c r="AJ54" s="319"/>
      <c r="AK54" s="319"/>
      <c r="AL54" s="319"/>
      <c r="AM54" s="319"/>
      <c r="AN54" s="320">
        <f>SUM(AG54,AT54)</f>
        <v>0</v>
      </c>
      <c r="AO54" s="320"/>
      <c r="AP54" s="320"/>
      <c r="AQ54" s="71" t="s">
        <v>28</v>
      </c>
      <c r="AR54" s="72"/>
      <c r="AS54" s="73">
        <f>ROUND(SUM(AS55:AS56),2)</f>
        <v>0</v>
      </c>
      <c r="AT54" s="74">
        <f>ROUND(SUM(AV54:AW54),2)</f>
        <v>0</v>
      </c>
      <c r="AU54" s="75">
        <f>ROUND(SUM(AU55:AU56),5)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ROUND(SUM(AZ55:AZ56),2)</f>
        <v>0</v>
      </c>
      <c r="BA54" s="74">
        <f>ROUND(SUM(BA55:BA56),2)</f>
        <v>0</v>
      </c>
      <c r="BB54" s="74">
        <f>ROUND(SUM(BB55:BB56),2)</f>
        <v>0</v>
      </c>
      <c r="BC54" s="74">
        <f>ROUND(SUM(BC55:BC56),2)</f>
        <v>0</v>
      </c>
      <c r="BD54" s="76">
        <f>ROUND(SUM(BD55:BD56),2)</f>
        <v>0</v>
      </c>
      <c r="BS54" s="77" t="s">
        <v>73</v>
      </c>
      <c r="BT54" s="77" t="s">
        <v>74</v>
      </c>
      <c r="BU54" s="78" t="s">
        <v>75</v>
      </c>
      <c r="BV54" s="77" t="s">
        <v>76</v>
      </c>
      <c r="BW54" s="77" t="s">
        <v>5</v>
      </c>
      <c r="BX54" s="77" t="s">
        <v>77</v>
      </c>
      <c r="CL54" s="77" t="s">
        <v>19</v>
      </c>
    </row>
    <row r="55" spans="1:91" s="5" customFormat="1" ht="16.5" customHeight="1">
      <c r="A55" s="79" t="s">
        <v>78</v>
      </c>
      <c r="B55" s="80"/>
      <c r="C55" s="81"/>
      <c r="D55" s="318" t="s">
        <v>79</v>
      </c>
      <c r="E55" s="318"/>
      <c r="F55" s="318"/>
      <c r="G55" s="318"/>
      <c r="H55" s="318"/>
      <c r="I55" s="82"/>
      <c r="J55" s="318" t="s">
        <v>80</v>
      </c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6">
        <f>'1 - Kácení porostů'!J30</f>
        <v>0</v>
      </c>
      <c r="AH55" s="317"/>
      <c r="AI55" s="317"/>
      <c r="AJ55" s="317"/>
      <c r="AK55" s="317"/>
      <c r="AL55" s="317"/>
      <c r="AM55" s="317"/>
      <c r="AN55" s="316">
        <f>SUM(AG55,AT55)</f>
        <v>0</v>
      </c>
      <c r="AO55" s="317"/>
      <c r="AP55" s="317"/>
      <c r="AQ55" s="83" t="s">
        <v>81</v>
      </c>
      <c r="AR55" s="84"/>
      <c r="AS55" s="85">
        <v>0</v>
      </c>
      <c r="AT55" s="86">
        <f>ROUND(SUM(AV55:AW55),2)</f>
        <v>0</v>
      </c>
      <c r="AU55" s="87">
        <f>'1 - Kácení porostů'!P83</f>
        <v>0</v>
      </c>
      <c r="AV55" s="86">
        <f>'1 - Kácení porostů'!J33</f>
        <v>0</v>
      </c>
      <c r="AW55" s="86">
        <f>'1 - Kácení porostů'!J34</f>
        <v>0</v>
      </c>
      <c r="AX55" s="86">
        <f>'1 - Kácení porostů'!J35</f>
        <v>0</v>
      </c>
      <c r="AY55" s="86">
        <f>'1 - Kácení porostů'!J36</f>
        <v>0</v>
      </c>
      <c r="AZ55" s="86">
        <f>'1 - Kácení porostů'!F33</f>
        <v>0</v>
      </c>
      <c r="BA55" s="86">
        <f>'1 - Kácení porostů'!F34</f>
        <v>0</v>
      </c>
      <c r="BB55" s="86">
        <f>'1 - Kácení porostů'!F35</f>
        <v>0</v>
      </c>
      <c r="BC55" s="86">
        <f>'1 - Kácení porostů'!F36</f>
        <v>0</v>
      </c>
      <c r="BD55" s="88">
        <f>'1 - Kácení porostů'!F37</f>
        <v>0</v>
      </c>
      <c r="BT55" s="89" t="s">
        <v>79</v>
      </c>
      <c r="BV55" s="89" t="s">
        <v>76</v>
      </c>
      <c r="BW55" s="89" t="s">
        <v>82</v>
      </c>
      <c r="BX55" s="89" t="s">
        <v>5</v>
      </c>
      <c r="CL55" s="89" t="s">
        <v>19</v>
      </c>
      <c r="CM55" s="89" t="s">
        <v>83</v>
      </c>
    </row>
    <row r="56" spans="1:91" s="5" customFormat="1" ht="16.5" customHeight="1">
      <c r="A56" s="79" t="s">
        <v>78</v>
      </c>
      <c r="B56" s="80"/>
      <c r="C56" s="81"/>
      <c r="D56" s="318" t="s">
        <v>83</v>
      </c>
      <c r="E56" s="318"/>
      <c r="F56" s="318"/>
      <c r="G56" s="318"/>
      <c r="H56" s="318"/>
      <c r="I56" s="82"/>
      <c r="J56" s="318" t="s">
        <v>84</v>
      </c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6">
        <f>'2 - VON'!J30</f>
        <v>0</v>
      </c>
      <c r="AH56" s="317"/>
      <c r="AI56" s="317"/>
      <c r="AJ56" s="317"/>
      <c r="AK56" s="317"/>
      <c r="AL56" s="317"/>
      <c r="AM56" s="317"/>
      <c r="AN56" s="316">
        <f>SUM(AG56,AT56)</f>
        <v>0</v>
      </c>
      <c r="AO56" s="317"/>
      <c r="AP56" s="317"/>
      <c r="AQ56" s="83" t="s">
        <v>81</v>
      </c>
      <c r="AR56" s="84"/>
      <c r="AS56" s="90">
        <v>0</v>
      </c>
      <c r="AT56" s="91">
        <f>ROUND(SUM(AV56:AW56),2)</f>
        <v>0</v>
      </c>
      <c r="AU56" s="92">
        <f>'2 - VON'!P81</f>
        <v>0</v>
      </c>
      <c r="AV56" s="91">
        <f>'2 - VON'!J33</f>
        <v>0</v>
      </c>
      <c r="AW56" s="91">
        <f>'2 - VON'!J34</f>
        <v>0</v>
      </c>
      <c r="AX56" s="91">
        <f>'2 - VON'!J35</f>
        <v>0</v>
      </c>
      <c r="AY56" s="91">
        <f>'2 - VON'!J36</f>
        <v>0</v>
      </c>
      <c r="AZ56" s="91">
        <f>'2 - VON'!F33</f>
        <v>0</v>
      </c>
      <c r="BA56" s="91">
        <f>'2 - VON'!F34</f>
        <v>0</v>
      </c>
      <c r="BB56" s="91">
        <f>'2 - VON'!F35</f>
        <v>0</v>
      </c>
      <c r="BC56" s="91">
        <f>'2 - VON'!F36</f>
        <v>0</v>
      </c>
      <c r="BD56" s="93">
        <f>'2 - VON'!F37</f>
        <v>0</v>
      </c>
      <c r="BT56" s="89" t="s">
        <v>79</v>
      </c>
      <c r="BV56" s="89" t="s">
        <v>76</v>
      </c>
      <c r="BW56" s="89" t="s">
        <v>85</v>
      </c>
      <c r="BX56" s="89" t="s">
        <v>5</v>
      </c>
      <c r="CL56" s="89" t="s">
        <v>19</v>
      </c>
      <c r="CM56" s="89" t="s">
        <v>83</v>
      </c>
    </row>
    <row r="57" spans="1:91" s="1" customFormat="1" ht="30" customHeight="1"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5"/>
    </row>
    <row r="58" spans="1:91" s="1" customFormat="1" ht="6.95" customHeight="1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5"/>
    </row>
  </sheetData>
  <sheetProtection algorithmName="SHA-512" hashValue="79O9PkNaUpQEo4PJ4LklJp74Xrp66mqfLqMiKhkGAUl6gWMuf5oKgNZv0Is1upfcsB42HRI7e+pI8+ZxX/fowA==" saltValue="NLzbczt8IG+tnYbfqwl9osaHQwLjvVcbcGxbPffGFSEtBpLQrgGaIQ4te0fNbkbUr4Cnv12eZ6Kt1uzxZ7zbew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 - Kácení porostů'!C2" display="/"/>
    <hyperlink ref="A56" location="'2 - VON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4" t="s">
        <v>82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83</v>
      </c>
    </row>
    <row r="4" spans="2:46" ht="24.95" customHeight="1">
      <c r="B4" s="17"/>
      <c r="D4" s="98" t="s">
        <v>86</v>
      </c>
      <c r="L4" s="17"/>
      <c r="M4" s="21" t="s">
        <v>10</v>
      </c>
      <c r="AT4" s="14" t="s">
        <v>35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321" t="str">
        <f>'Rekapitulace stavby'!K6</f>
        <v>IDVT 10166431, Lánov, mýcení břehového porostu v ř. km 0,700 - 0,900</v>
      </c>
      <c r="F7" s="322"/>
      <c r="G7" s="322"/>
      <c r="H7" s="322"/>
      <c r="L7" s="17"/>
    </row>
    <row r="8" spans="2:46" s="1" customFormat="1" ht="12" customHeight="1">
      <c r="B8" s="35"/>
      <c r="D8" s="99" t="s">
        <v>87</v>
      </c>
      <c r="I8" s="100"/>
      <c r="L8" s="35"/>
    </row>
    <row r="9" spans="2:46" s="1" customFormat="1" ht="36.950000000000003" customHeight="1">
      <c r="B9" s="35"/>
      <c r="E9" s="323" t="s">
        <v>88</v>
      </c>
      <c r="F9" s="324"/>
      <c r="G9" s="324"/>
      <c r="H9" s="324"/>
      <c r="I9" s="100"/>
      <c r="L9" s="35"/>
    </row>
    <row r="10" spans="2:46" s="1" customFormat="1" ht="11.25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19</v>
      </c>
      <c r="I11" s="101" t="s">
        <v>20</v>
      </c>
      <c r="J11" s="14" t="s">
        <v>28</v>
      </c>
      <c r="L11" s="35"/>
    </row>
    <row r="12" spans="2:46" s="1" customFormat="1" ht="12" customHeight="1">
      <c r="B12" s="35"/>
      <c r="D12" s="99" t="s">
        <v>22</v>
      </c>
      <c r="F12" s="14" t="s">
        <v>89</v>
      </c>
      <c r="I12" s="101" t="s">
        <v>24</v>
      </c>
      <c r="J12" s="102" t="str">
        <f>'Rekapitulace stavby'!AN8</f>
        <v>19.6.2019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26</v>
      </c>
      <c r="I14" s="101" t="s">
        <v>27</v>
      </c>
      <c r="J14" s="14" t="s">
        <v>28</v>
      </c>
      <c r="L14" s="35"/>
    </row>
    <row r="15" spans="2:46" s="1" customFormat="1" ht="18" customHeight="1">
      <c r="B15" s="35"/>
      <c r="E15" s="14" t="s">
        <v>29</v>
      </c>
      <c r="I15" s="101" t="s">
        <v>30</v>
      </c>
      <c r="J15" s="14" t="s">
        <v>28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31</v>
      </c>
      <c r="I17" s="101" t="s">
        <v>27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325" t="str">
        <f>'Rekapitulace stavby'!E14</f>
        <v>Vyplň údaj</v>
      </c>
      <c r="F18" s="326"/>
      <c r="G18" s="326"/>
      <c r="H18" s="326"/>
      <c r="I18" s="101" t="s">
        <v>30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33</v>
      </c>
      <c r="I20" s="101" t="s">
        <v>27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30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36</v>
      </c>
      <c r="I23" s="101" t="s">
        <v>27</v>
      </c>
      <c r="J23" s="14" t="s">
        <v>28</v>
      </c>
      <c r="L23" s="35"/>
    </row>
    <row r="24" spans="2:12" s="1" customFormat="1" ht="18" customHeight="1">
      <c r="B24" s="35"/>
      <c r="E24" s="14" t="s">
        <v>37</v>
      </c>
      <c r="I24" s="101" t="s">
        <v>30</v>
      </c>
      <c r="J24" s="14" t="s">
        <v>28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38</v>
      </c>
      <c r="I26" s="100"/>
      <c r="L26" s="35"/>
    </row>
    <row r="27" spans="2:12" s="6" customFormat="1" ht="45" customHeight="1">
      <c r="B27" s="103"/>
      <c r="E27" s="327" t="s">
        <v>39</v>
      </c>
      <c r="F27" s="327"/>
      <c r="G27" s="327"/>
      <c r="H27" s="327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40</v>
      </c>
      <c r="I30" s="100"/>
      <c r="J30" s="107">
        <f>ROUND(J83,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42</v>
      </c>
      <c r="I32" s="109" t="s">
        <v>41</v>
      </c>
      <c r="J32" s="108" t="s">
        <v>43</v>
      </c>
      <c r="L32" s="35"/>
    </row>
    <row r="33" spans="2:12" s="1" customFormat="1" ht="14.45" hidden="1" customHeight="1">
      <c r="B33" s="35"/>
      <c r="D33" s="99" t="s">
        <v>44</v>
      </c>
      <c r="E33" s="99" t="s">
        <v>45</v>
      </c>
      <c r="F33" s="110">
        <f>ROUND((SUM(BE83:BE140)),  2)</f>
        <v>0</v>
      </c>
      <c r="I33" s="111">
        <v>0.21</v>
      </c>
      <c r="J33" s="110">
        <f>ROUND(((SUM(BE83:BE140))*I33),  2)</f>
        <v>0</v>
      </c>
      <c r="L33" s="35"/>
    </row>
    <row r="34" spans="2:12" s="1" customFormat="1" ht="14.45" hidden="1" customHeight="1">
      <c r="B34" s="35"/>
      <c r="E34" s="99" t="s">
        <v>46</v>
      </c>
      <c r="F34" s="110">
        <f>ROUND((SUM(BF83:BF140)),  2)</f>
        <v>0</v>
      </c>
      <c r="I34" s="111">
        <v>0.15</v>
      </c>
      <c r="J34" s="110">
        <f>ROUND(((SUM(BF83:BF140))*I34),  2)</f>
        <v>0</v>
      </c>
      <c r="L34" s="35"/>
    </row>
    <row r="35" spans="2:12" s="1" customFormat="1" ht="14.45" customHeight="1">
      <c r="B35" s="35"/>
      <c r="D35" s="99" t="s">
        <v>44</v>
      </c>
      <c r="E35" s="99" t="s">
        <v>47</v>
      </c>
      <c r="F35" s="110">
        <f>ROUND((SUM(BG83:BG140)),  2)</f>
        <v>0</v>
      </c>
      <c r="I35" s="111">
        <v>0.21</v>
      </c>
      <c r="J35" s="110">
        <f>0</f>
        <v>0</v>
      </c>
      <c r="L35" s="35"/>
    </row>
    <row r="36" spans="2:12" s="1" customFormat="1" ht="14.45" customHeight="1">
      <c r="B36" s="35"/>
      <c r="E36" s="99" t="s">
        <v>48</v>
      </c>
      <c r="F36" s="110">
        <f>ROUND((SUM(BH83:BH140)),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49</v>
      </c>
      <c r="F37" s="110">
        <f>ROUND((SUM(BI83:BI140)),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50</v>
      </c>
      <c r="E39" s="114"/>
      <c r="F39" s="114"/>
      <c r="G39" s="115" t="s">
        <v>51</v>
      </c>
      <c r="H39" s="116" t="s">
        <v>52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90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328" t="str">
        <f>E7</f>
        <v>IDVT 10166431, Lánov, mýcení břehového porostu v ř. km 0,700 - 0,900</v>
      </c>
      <c r="F48" s="329"/>
      <c r="G48" s="329"/>
      <c r="H48" s="329"/>
      <c r="I48" s="100"/>
      <c r="J48" s="32"/>
      <c r="K48" s="32"/>
      <c r="L48" s="35"/>
    </row>
    <row r="49" spans="2:47" s="1" customFormat="1" ht="12" customHeight="1">
      <c r="B49" s="31"/>
      <c r="C49" s="26" t="s">
        <v>87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301" t="str">
        <f>E9</f>
        <v>1 - Kácení porostů</v>
      </c>
      <c r="F50" s="300"/>
      <c r="G50" s="300"/>
      <c r="H50" s="300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22</v>
      </c>
      <c r="D52" s="32"/>
      <c r="E52" s="32"/>
      <c r="F52" s="24" t="str">
        <f>F12</f>
        <v>Lánov</v>
      </c>
      <c r="G52" s="32"/>
      <c r="H52" s="32"/>
      <c r="I52" s="101" t="s">
        <v>24</v>
      </c>
      <c r="J52" s="52" t="str">
        <f>IF(J12="","",J12)</f>
        <v>19.6.2019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26</v>
      </c>
      <c r="D54" s="32"/>
      <c r="E54" s="32"/>
      <c r="F54" s="24" t="str">
        <f>E15</f>
        <v>Povodí Labe, státní podnik, PTÚ HK</v>
      </c>
      <c r="G54" s="32"/>
      <c r="H54" s="32"/>
      <c r="I54" s="101" t="s">
        <v>33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31</v>
      </c>
      <c r="D55" s="32"/>
      <c r="E55" s="32"/>
      <c r="F55" s="24" t="str">
        <f>IF(E18="","",E18)</f>
        <v>Vyplň údaj</v>
      </c>
      <c r="G55" s="32"/>
      <c r="H55" s="32"/>
      <c r="I55" s="101" t="s">
        <v>36</v>
      </c>
      <c r="J55" s="29" t="str">
        <f>E24</f>
        <v>Lukáš Táborský, DiS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91</v>
      </c>
      <c r="D57" s="127"/>
      <c r="E57" s="127"/>
      <c r="F57" s="127"/>
      <c r="G57" s="127"/>
      <c r="H57" s="127"/>
      <c r="I57" s="128"/>
      <c r="J57" s="129" t="s">
        <v>92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72</v>
      </c>
      <c r="D59" s="32"/>
      <c r="E59" s="32"/>
      <c r="F59" s="32"/>
      <c r="G59" s="32"/>
      <c r="H59" s="32"/>
      <c r="I59" s="100"/>
      <c r="J59" s="70">
        <f>J83</f>
        <v>0</v>
      </c>
      <c r="K59" s="32"/>
      <c r="L59" s="35"/>
      <c r="AU59" s="14" t="s">
        <v>93</v>
      </c>
    </row>
    <row r="60" spans="2:47" s="7" customFormat="1" ht="24.95" customHeight="1">
      <c r="B60" s="131"/>
      <c r="C60" s="132"/>
      <c r="D60" s="133" t="s">
        <v>94</v>
      </c>
      <c r="E60" s="134"/>
      <c r="F60" s="134"/>
      <c r="G60" s="134"/>
      <c r="H60" s="134"/>
      <c r="I60" s="135"/>
      <c r="J60" s="136">
        <f>J84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95</v>
      </c>
      <c r="E61" s="141"/>
      <c r="F61" s="141"/>
      <c r="G61" s="141"/>
      <c r="H61" s="141"/>
      <c r="I61" s="142"/>
      <c r="J61" s="143">
        <f>J85</f>
        <v>0</v>
      </c>
      <c r="K61" s="139"/>
      <c r="L61" s="144"/>
    </row>
    <row r="62" spans="2:47" s="8" customFormat="1" ht="19.899999999999999" customHeight="1">
      <c r="B62" s="138"/>
      <c r="C62" s="139"/>
      <c r="D62" s="140" t="s">
        <v>96</v>
      </c>
      <c r="E62" s="141"/>
      <c r="F62" s="141"/>
      <c r="G62" s="141"/>
      <c r="H62" s="141"/>
      <c r="I62" s="142"/>
      <c r="J62" s="143">
        <f>J135</f>
        <v>0</v>
      </c>
      <c r="K62" s="139"/>
      <c r="L62" s="144"/>
    </row>
    <row r="63" spans="2:47" s="8" customFormat="1" ht="19.899999999999999" customHeight="1">
      <c r="B63" s="138"/>
      <c r="C63" s="139"/>
      <c r="D63" s="140" t="s">
        <v>97</v>
      </c>
      <c r="E63" s="141"/>
      <c r="F63" s="141"/>
      <c r="G63" s="141"/>
      <c r="H63" s="141"/>
      <c r="I63" s="142"/>
      <c r="J63" s="143">
        <f>J138</f>
        <v>0</v>
      </c>
      <c r="K63" s="139"/>
      <c r="L63" s="144"/>
    </row>
    <row r="64" spans="2:47" s="1" customFormat="1" ht="21.75" customHeight="1">
      <c r="B64" s="31"/>
      <c r="C64" s="32"/>
      <c r="D64" s="32"/>
      <c r="E64" s="32"/>
      <c r="F64" s="32"/>
      <c r="G64" s="32"/>
      <c r="H64" s="32"/>
      <c r="I64" s="100"/>
      <c r="J64" s="32"/>
      <c r="K64" s="32"/>
      <c r="L64" s="35"/>
    </row>
    <row r="65" spans="2:12" s="1" customFormat="1" ht="6.95" customHeight="1">
      <c r="B65" s="43"/>
      <c r="C65" s="44"/>
      <c r="D65" s="44"/>
      <c r="E65" s="44"/>
      <c r="F65" s="44"/>
      <c r="G65" s="44"/>
      <c r="H65" s="44"/>
      <c r="I65" s="122"/>
      <c r="J65" s="44"/>
      <c r="K65" s="44"/>
      <c r="L65" s="35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125"/>
      <c r="J69" s="46"/>
      <c r="K69" s="46"/>
      <c r="L69" s="35"/>
    </row>
    <row r="70" spans="2:12" s="1" customFormat="1" ht="24.95" customHeight="1">
      <c r="B70" s="31"/>
      <c r="C70" s="20" t="s">
        <v>98</v>
      </c>
      <c r="D70" s="32"/>
      <c r="E70" s="32"/>
      <c r="F70" s="32"/>
      <c r="G70" s="32"/>
      <c r="H70" s="32"/>
      <c r="I70" s="100"/>
      <c r="J70" s="32"/>
      <c r="K70" s="32"/>
      <c r="L70" s="35"/>
    </row>
    <row r="71" spans="2:12" s="1" customFormat="1" ht="6.95" customHeight="1">
      <c r="B71" s="31"/>
      <c r="C71" s="32"/>
      <c r="D71" s="32"/>
      <c r="E71" s="32"/>
      <c r="F71" s="32"/>
      <c r="G71" s="32"/>
      <c r="H71" s="32"/>
      <c r="I71" s="100"/>
      <c r="J71" s="32"/>
      <c r="K71" s="32"/>
      <c r="L71" s="35"/>
    </row>
    <row r="72" spans="2:12" s="1" customFormat="1" ht="12" customHeight="1">
      <c r="B72" s="31"/>
      <c r="C72" s="26" t="s">
        <v>16</v>
      </c>
      <c r="D72" s="32"/>
      <c r="E72" s="32"/>
      <c r="F72" s="32"/>
      <c r="G72" s="32"/>
      <c r="H72" s="32"/>
      <c r="I72" s="100"/>
      <c r="J72" s="32"/>
      <c r="K72" s="32"/>
      <c r="L72" s="35"/>
    </row>
    <row r="73" spans="2:12" s="1" customFormat="1" ht="16.5" customHeight="1">
      <c r="B73" s="31"/>
      <c r="C73" s="32"/>
      <c r="D73" s="32"/>
      <c r="E73" s="328" t="str">
        <f>E7</f>
        <v>IDVT 10166431, Lánov, mýcení břehového porostu v ř. km 0,700 - 0,900</v>
      </c>
      <c r="F73" s="329"/>
      <c r="G73" s="329"/>
      <c r="H73" s="329"/>
      <c r="I73" s="100"/>
      <c r="J73" s="32"/>
      <c r="K73" s="32"/>
      <c r="L73" s="35"/>
    </row>
    <row r="74" spans="2:12" s="1" customFormat="1" ht="12" customHeight="1">
      <c r="B74" s="31"/>
      <c r="C74" s="26" t="s">
        <v>87</v>
      </c>
      <c r="D74" s="32"/>
      <c r="E74" s="32"/>
      <c r="F74" s="32"/>
      <c r="G74" s="32"/>
      <c r="H74" s="32"/>
      <c r="I74" s="100"/>
      <c r="J74" s="32"/>
      <c r="K74" s="32"/>
      <c r="L74" s="35"/>
    </row>
    <row r="75" spans="2:12" s="1" customFormat="1" ht="16.5" customHeight="1">
      <c r="B75" s="31"/>
      <c r="C75" s="32"/>
      <c r="D75" s="32"/>
      <c r="E75" s="301" t="str">
        <f>E9</f>
        <v>1 - Kácení porostů</v>
      </c>
      <c r="F75" s="300"/>
      <c r="G75" s="300"/>
      <c r="H75" s="300"/>
      <c r="I75" s="100"/>
      <c r="J75" s="32"/>
      <c r="K75" s="32"/>
      <c r="L75" s="35"/>
    </row>
    <row r="76" spans="2:12" s="1" customFormat="1" ht="6.95" customHeight="1">
      <c r="B76" s="31"/>
      <c r="C76" s="32"/>
      <c r="D76" s="32"/>
      <c r="E76" s="32"/>
      <c r="F76" s="32"/>
      <c r="G76" s="32"/>
      <c r="H76" s="32"/>
      <c r="I76" s="100"/>
      <c r="J76" s="32"/>
      <c r="K76" s="32"/>
      <c r="L76" s="35"/>
    </row>
    <row r="77" spans="2:12" s="1" customFormat="1" ht="12" customHeight="1">
      <c r="B77" s="31"/>
      <c r="C77" s="26" t="s">
        <v>22</v>
      </c>
      <c r="D77" s="32"/>
      <c r="E77" s="32"/>
      <c r="F77" s="24" t="str">
        <f>F12</f>
        <v>Lánov</v>
      </c>
      <c r="G77" s="32"/>
      <c r="H77" s="32"/>
      <c r="I77" s="101" t="s">
        <v>24</v>
      </c>
      <c r="J77" s="52" t="str">
        <f>IF(J12="","",J12)</f>
        <v>19.6.2019</v>
      </c>
      <c r="K77" s="32"/>
      <c r="L77" s="35"/>
    </row>
    <row r="78" spans="2:12" s="1" customFormat="1" ht="6.95" customHeight="1">
      <c r="B78" s="31"/>
      <c r="C78" s="32"/>
      <c r="D78" s="32"/>
      <c r="E78" s="32"/>
      <c r="F78" s="32"/>
      <c r="G78" s="32"/>
      <c r="H78" s="32"/>
      <c r="I78" s="100"/>
      <c r="J78" s="32"/>
      <c r="K78" s="32"/>
      <c r="L78" s="35"/>
    </row>
    <row r="79" spans="2:12" s="1" customFormat="1" ht="13.7" customHeight="1">
      <c r="B79" s="31"/>
      <c r="C79" s="26" t="s">
        <v>26</v>
      </c>
      <c r="D79" s="32"/>
      <c r="E79" s="32"/>
      <c r="F79" s="24" t="str">
        <f>E15</f>
        <v>Povodí Labe, státní podnik, PTÚ HK</v>
      </c>
      <c r="G79" s="32"/>
      <c r="H79" s="32"/>
      <c r="I79" s="101" t="s">
        <v>33</v>
      </c>
      <c r="J79" s="29" t="str">
        <f>E21</f>
        <v xml:space="preserve"> </v>
      </c>
      <c r="K79" s="32"/>
      <c r="L79" s="35"/>
    </row>
    <row r="80" spans="2:12" s="1" customFormat="1" ht="13.7" customHeight="1">
      <c r="B80" s="31"/>
      <c r="C80" s="26" t="s">
        <v>31</v>
      </c>
      <c r="D80" s="32"/>
      <c r="E80" s="32"/>
      <c r="F80" s="24" t="str">
        <f>IF(E18="","",E18)</f>
        <v>Vyplň údaj</v>
      </c>
      <c r="G80" s="32"/>
      <c r="H80" s="32"/>
      <c r="I80" s="101" t="s">
        <v>36</v>
      </c>
      <c r="J80" s="29" t="str">
        <f>E24</f>
        <v>Lukáš Táborský, DiS</v>
      </c>
      <c r="K80" s="32"/>
      <c r="L80" s="35"/>
    </row>
    <row r="81" spans="2:65" s="1" customFormat="1" ht="10.35" customHeight="1">
      <c r="B81" s="31"/>
      <c r="C81" s="32"/>
      <c r="D81" s="32"/>
      <c r="E81" s="32"/>
      <c r="F81" s="32"/>
      <c r="G81" s="32"/>
      <c r="H81" s="32"/>
      <c r="I81" s="100"/>
      <c r="J81" s="32"/>
      <c r="K81" s="32"/>
      <c r="L81" s="35"/>
    </row>
    <row r="82" spans="2:65" s="9" customFormat="1" ht="29.25" customHeight="1">
      <c r="B82" s="145"/>
      <c r="C82" s="146" t="s">
        <v>99</v>
      </c>
      <c r="D82" s="147" t="s">
        <v>59</v>
      </c>
      <c r="E82" s="147" t="s">
        <v>55</v>
      </c>
      <c r="F82" s="147" t="s">
        <v>56</v>
      </c>
      <c r="G82" s="147" t="s">
        <v>100</v>
      </c>
      <c r="H82" s="147" t="s">
        <v>101</v>
      </c>
      <c r="I82" s="148" t="s">
        <v>102</v>
      </c>
      <c r="J82" s="147" t="s">
        <v>92</v>
      </c>
      <c r="K82" s="149" t="s">
        <v>103</v>
      </c>
      <c r="L82" s="150"/>
      <c r="M82" s="61" t="s">
        <v>28</v>
      </c>
      <c r="N82" s="62" t="s">
        <v>44</v>
      </c>
      <c r="O82" s="62" t="s">
        <v>104</v>
      </c>
      <c r="P82" s="62" t="s">
        <v>105</v>
      </c>
      <c r="Q82" s="62" t="s">
        <v>106</v>
      </c>
      <c r="R82" s="62" t="s">
        <v>107</v>
      </c>
      <c r="S82" s="62" t="s">
        <v>108</v>
      </c>
      <c r="T82" s="63" t="s">
        <v>109</v>
      </c>
    </row>
    <row r="83" spans="2:65" s="1" customFormat="1" ht="22.9" customHeight="1">
      <c r="B83" s="31"/>
      <c r="C83" s="68" t="s">
        <v>110</v>
      </c>
      <c r="D83" s="32"/>
      <c r="E83" s="32"/>
      <c r="F83" s="32"/>
      <c r="G83" s="32"/>
      <c r="H83" s="32"/>
      <c r="I83" s="100"/>
      <c r="J83" s="151">
        <f>BK83</f>
        <v>0</v>
      </c>
      <c r="K83" s="32"/>
      <c r="L83" s="35"/>
      <c r="M83" s="64"/>
      <c r="N83" s="65"/>
      <c r="O83" s="65"/>
      <c r="P83" s="152">
        <f>P84</f>
        <v>0</v>
      </c>
      <c r="Q83" s="65"/>
      <c r="R83" s="152">
        <f>R84</f>
        <v>0.10512000000000001</v>
      </c>
      <c r="S83" s="65"/>
      <c r="T83" s="153">
        <f>T84</f>
        <v>20</v>
      </c>
      <c r="AT83" s="14" t="s">
        <v>73</v>
      </c>
      <c r="AU83" s="14" t="s">
        <v>93</v>
      </c>
      <c r="BK83" s="154">
        <f>BK84</f>
        <v>0</v>
      </c>
    </row>
    <row r="84" spans="2:65" s="10" customFormat="1" ht="25.9" customHeight="1">
      <c r="B84" s="155"/>
      <c r="C84" s="156"/>
      <c r="D84" s="157" t="s">
        <v>73</v>
      </c>
      <c r="E84" s="158" t="s">
        <v>111</v>
      </c>
      <c r="F84" s="158" t="s">
        <v>112</v>
      </c>
      <c r="G84" s="156"/>
      <c r="H84" s="156"/>
      <c r="I84" s="159"/>
      <c r="J84" s="160">
        <f>BK84</f>
        <v>0</v>
      </c>
      <c r="K84" s="156"/>
      <c r="L84" s="161"/>
      <c r="M84" s="162"/>
      <c r="N84" s="163"/>
      <c r="O84" s="163"/>
      <c r="P84" s="164">
        <f>P85+P135+P138</f>
        <v>0</v>
      </c>
      <c r="Q84" s="163"/>
      <c r="R84" s="164">
        <f>R85+R135+R138</f>
        <v>0.10512000000000001</v>
      </c>
      <c r="S84" s="163"/>
      <c r="T84" s="165">
        <f>T85+T135+T138</f>
        <v>20</v>
      </c>
      <c r="AR84" s="166" t="s">
        <v>79</v>
      </c>
      <c r="AT84" s="167" t="s">
        <v>73</v>
      </c>
      <c r="AU84" s="167" t="s">
        <v>74</v>
      </c>
      <c r="AY84" s="166" t="s">
        <v>113</v>
      </c>
      <c r="BK84" s="168">
        <f>BK85+BK135+BK138</f>
        <v>0</v>
      </c>
    </row>
    <row r="85" spans="2:65" s="10" customFormat="1" ht="22.9" customHeight="1">
      <c r="B85" s="155"/>
      <c r="C85" s="156"/>
      <c r="D85" s="157" t="s">
        <v>73</v>
      </c>
      <c r="E85" s="169" t="s">
        <v>79</v>
      </c>
      <c r="F85" s="169" t="s">
        <v>114</v>
      </c>
      <c r="G85" s="156"/>
      <c r="H85" s="156"/>
      <c r="I85" s="159"/>
      <c r="J85" s="170">
        <f>BK85</f>
        <v>0</v>
      </c>
      <c r="K85" s="156"/>
      <c r="L85" s="161"/>
      <c r="M85" s="162"/>
      <c r="N85" s="163"/>
      <c r="O85" s="163"/>
      <c r="P85" s="164">
        <f>SUM(P86:P134)</f>
        <v>0</v>
      </c>
      <c r="Q85" s="163"/>
      <c r="R85" s="164">
        <f>SUM(R86:R134)</f>
        <v>0.10512000000000001</v>
      </c>
      <c r="S85" s="163"/>
      <c r="T85" s="165">
        <f>SUM(T86:T134)</f>
        <v>0</v>
      </c>
      <c r="AR85" s="166" t="s">
        <v>79</v>
      </c>
      <c r="AT85" s="167" t="s">
        <v>73</v>
      </c>
      <c r="AU85" s="167" t="s">
        <v>79</v>
      </c>
      <c r="AY85" s="166" t="s">
        <v>113</v>
      </c>
      <c r="BK85" s="168">
        <f>SUM(BK86:BK134)</f>
        <v>0</v>
      </c>
    </row>
    <row r="86" spans="2:65" s="1" customFormat="1" ht="16.5" customHeight="1">
      <c r="B86" s="31"/>
      <c r="C86" s="171" t="s">
        <v>79</v>
      </c>
      <c r="D86" s="171" t="s">
        <v>115</v>
      </c>
      <c r="E86" s="172" t="s">
        <v>116</v>
      </c>
      <c r="F86" s="173" t="s">
        <v>117</v>
      </c>
      <c r="G86" s="174" t="s">
        <v>118</v>
      </c>
      <c r="H86" s="175">
        <v>500</v>
      </c>
      <c r="I86" s="176"/>
      <c r="J86" s="177">
        <f>ROUND(I86*H86,2)</f>
        <v>0</v>
      </c>
      <c r="K86" s="173" t="s">
        <v>119</v>
      </c>
      <c r="L86" s="35"/>
      <c r="M86" s="178" t="s">
        <v>28</v>
      </c>
      <c r="N86" s="179" t="s">
        <v>47</v>
      </c>
      <c r="O86" s="57"/>
      <c r="P86" s="180">
        <f>O86*H86</f>
        <v>0</v>
      </c>
      <c r="Q86" s="180">
        <v>1.8000000000000001E-4</v>
      </c>
      <c r="R86" s="180">
        <f>Q86*H86</f>
        <v>9.0000000000000011E-2</v>
      </c>
      <c r="S86" s="180">
        <v>0</v>
      </c>
      <c r="T86" s="181">
        <f>S86*H86</f>
        <v>0</v>
      </c>
      <c r="AR86" s="14" t="s">
        <v>120</v>
      </c>
      <c r="AT86" s="14" t="s">
        <v>115</v>
      </c>
      <c r="AU86" s="14" t="s">
        <v>83</v>
      </c>
      <c r="AY86" s="14" t="s">
        <v>113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4" t="s">
        <v>120</v>
      </c>
      <c r="BK86" s="182">
        <f>ROUND(I86*H86,2)</f>
        <v>0</v>
      </c>
      <c r="BL86" s="14" t="s">
        <v>120</v>
      </c>
      <c r="BM86" s="14" t="s">
        <v>121</v>
      </c>
    </row>
    <row r="87" spans="2:65" s="1" customFormat="1" ht="48.75">
      <c r="B87" s="31"/>
      <c r="C87" s="32"/>
      <c r="D87" s="183" t="s">
        <v>122</v>
      </c>
      <c r="E87" s="32"/>
      <c r="F87" s="184" t="s">
        <v>123</v>
      </c>
      <c r="G87" s="32"/>
      <c r="H87" s="32"/>
      <c r="I87" s="100"/>
      <c r="J87" s="32"/>
      <c r="K87" s="32"/>
      <c r="L87" s="35"/>
      <c r="M87" s="185"/>
      <c r="N87" s="57"/>
      <c r="O87" s="57"/>
      <c r="P87" s="57"/>
      <c r="Q87" s="57"/>
      <c r="R87" s="57"/>
      <c r="S87" s="57"/>
      <c r="T87" s="58"/>
      <c r="AT87" s="14" t="s">
        <v>122</v>
      </c>
      <c r="AU87" s="14" t="s">
        <v>83</v>
      </c>
    </row>
    <row r="88" spans="2:65" s="1" customFormat="1" ht="22.5" customHeight="1">
      <c r="B88" s="31"/>
      <c r="C88" s="171" t="s">
        <v>83</v>
      </c>
      <c r="D88" s="171" t="s">
        <v>115</v>
      </c>
      <c r="E88" s="172" t="s">
        <v>124</v>
      </c>
      <c r="F88" s="173" t="s">
        <v>125</v>
      </c>
      <c r="G88" s="174" t="s">
        <v>118</v>
      </c>
      <c r="H88" s="175">
        <v>500</v>
      </c>
      <c r="I88" s="176"/>
      <c r="J88" s="177">
        <f>ROUND(I88*H88,2)</f>
        <v>0</v>
      </c>
      <c r="K88" s="173" t="s">
        <v>119</v>
      </c>
      <c r="L88" s="35"/>
      <c r="M88" s="178" t="s">
        <v>28</v>
      </c>
      <c r="N88" s="179" t="s">
        <v>47</v>
      </c>
      <c r="O88" s="57"/>
      <c r="P88" s="180">
        <f>O88*H88</f>
        <v>0</v>
      </c>
      <c r="Q88" s="180">
        <v>0</v>
      </c>
      <c r="R88" s="180">
        <f>Q88*H88</f>
        <v>0</v>
      </c>
      <c r="S88" s="180">
        <v>0</v>
      </c>
      <c r="T88" s="181">
        <f>S88*H88</f>
        <v>0</v>
      </c>
      <c r="AR88" s="14" t="s">
        <v>120</v>
      </c>
      <c r="AT88" s="14" t="s">
        <v>115</v>
      </c>
      <c r="AU88" s="14" t="s">
        <v>83</v>
      </c>
      <c r="AY88" s="14" t="s">
        <v>113</v>
      </c>
      <c r="BE88" s="182">
        <f>IF(N88="základní",J88,0)</f>
        <v>0</v>
      </c>
      <c r="BF88" s="182">
        <f>IF(N88="snížená",J88,0)</f>
        <v>0</v>
      </c>
      <c r="BG88" s="182">
        <f>IF(N88="zákl. přenesená",J88,0)</f>
        <v>0</v>
      </c>
      <c r="BH88" s="182">
        <f>IF(N88="sníž. přenesená",J88,0)</f>
        <v>0</v>
      </c>
      <c r="BI88" s="182">
        <f>IF(N88="nulová",J88,0)</f>
        <v>0</v>
      </c>
      <c r="BJ88" s="14" t="s">
        <v>120</v>
      </c>
      <c r="BK88" s="182">
        <f>ROUND(I88*H88,2)</f>
        <v>0</v>
      </c>
      <c r="BL88" s="14" t="s">
        <v>120</v>
      </c>
      <c r="BM88" s="14" t="s">
        <v>126</v>
      </c>
    </row>
    <row r="89" spans="2:65" s="1" customFormat="1" ht="107.25">
      <c r="B89" s="31"/>
      <c r="C89" s="32"/>
      <c r="D89" s="183" t="s">
        <v>122</v>
      </c>
      <c r="E89" s="32"/>
      <c r="F89" s="184" t="s">
        <v>127</v>
      </c>
      <c r="G89" s="32"/>
      <c r="H89" s="32"/>
      <c r="I89" s="100"/>
      <c r="J89" s="32"/>
      <c r="K89" s="32"/>
      <c r="L89" s="35"/>
      <c r="M89" s="185"/>
      <c r="N89" s="57"/>
      <c r="O89" s="57"/>
      <c r="P89" s="57"/>
      <c r="Q89" s="57"/>
      <c r="R89" s="57"/>
      <c r="S89" s="57"/>
      <c r="T89" s="58"/>
      <c r="AT89" s="14" t="s">
        <v>122</v>
      </c>
      <c r="AU89" s="14" t="s">
        <v>83</v>
      </c>
    </row>
    <row r="90" spans="2:65" s="1" customFormat="1" ht="16.5" customHeight="1">
      <c r="B90" s="31"/>
      <c r="C90" s="171" t="s">
        <v>128</v>
      </c>
      <c r="D90" s="171" t="s">
        <v>115</v>
      </c>
      <c r="E90" s="172" t="s">
        <v>129</v>
      </c>
      <c r="F90" s="173" t="s">
        <v>130</v>
      </c>
      <c r="G90" s="174" t="s">
        <v>131</v>
      </c>
      <c r="H90" s="175">
        <v>39</v>
      </c>
      <c r="I90" s="176"/>
      <c r="J90" s="177">
        <f>ROUND(I90*H90,2)</f>
        <v>0</v>
      </c>
      <c r="K90" s="173" t="s">
        <v>119</v>
      </c>
      <c r="L90" s="35"/>
      <c r="M90" s="178" t="s">
        <v>28</v>
      </c>
      <c r="N90" s="179" t="s">
        <v>47</v>
      </c>
      <c r="O90" s="57"/>
      <c r="P90" s="180">
        <f>O90*H90</f>
        <v>0</v>
      </c>
      <c r="Q90" s="180">
        <v>1.8000000000000001E-4</v>
      </c>
      <c r="R90" s="180">
        <f>Q90*H90</f>
        <v>7.0200000000000002E-3</v>
      </c>
      <c r="S90" s="180">
        <v>0</v>
      </c>
      <c r="T90" s="181">
        <f>S90*H90</f>
        <v>0</v>
      </c>
      <c r="AR90" s="14" t="s">
        <v>120</v>
      </c>
      <c r="AT90" s="14" t="s">
        <v>115</v>
      </c>
      <c r="AU90" s="14" t="s">
        <v>83</v>
      </c>
      <c r="AY90" s="14" t="s">
        <v>113</v>
      </c>
      <c r="BE90" s="182">
        <f>IF(N90="základní",J90,0)</f>
        <v>0</v>
      </c>
      <c r="BF90" s="182">
        <f>IF(N90="snížená",J90,0)</f>
        <v>0</v>
      </c>
      <c r="BG90" s="182">
        <f>IF(N90="zákl. přenesená",J90,0)</f>
        <v>0</v>
      </c>
      <c r="BH90" s="182">
        <f>IF(N90="sníž. přenesená",J90,0)</f>
        <v>0</v>
      </c>
      <c r="BI90" s="182">
        <f>IF(N90="nulová",J90,0)</f>
        <v>0</v>
      </c>
      <c r="BJ90" s="14" t="s">
        <v>120</v>
      </c>
      <c r="BK90" s="182">
        <f>ROUND(I90*H90,2)</f>
        <v>0</v>
      </c>
      <c r="BL90" s="14" t="s">
        <v>120</v>
      </c>
      <c r="BM90" s="14" t="s">
        <v>132</v>
      </c>
    </row>
    <row r="91" spans="2:65" s="1" customFormat="1" ht="48.75">
      <c r="B91" s="31"/>
      <c r="C91" s="32"/>
      <c r="D91" s="183" t="s">
        <v>122</v>
      </c>
      <c r="E91" s="32"/>
      <c r="F91" s="184" t="s">
        <v>133</v>
      </c>
      <c r="G91" s="32"/>
      <c r="H91" s="32"/>
      <c r="I91" s="100"/>
      <c r="J91" s="32"/>
      <c r="K91" s="32"/>
      <c r="L91" s="35"/>
      <c r="M91" s="185"/>
      <c r="N91" s="57"/>
      <c r="O91" s="57"/>
      <c r="P91" s="57"/>
      <c r="Q91" s="57"/>
      <c r="R91" s="57"/>
      <c r="S91" s="57"/>
      <c r="T91" s="58"/>
      <c r="AT91" s="14" t="s">
        <v>122</v>
      </c>
      <c r="AU91" s="14" t="s">
        <v>83</v>
      </c>
    </row>
    <row r="92" spans="2:65" s="11" customFormat="1" ht="11.25">
      <c r="B92" s="186"/>
      <c r="C92" s="187"/>
      <c r="D92" s="183" t="s">
        <v>134</v>
      </c>
      <c r="E92" s="188" t="s">
        <v>28</v>
      </c>
      <c r="F92" s="189" t="s">
        <v>135</v>
      </c>
      <c r="G92" s="187"/>
      <c r="H92" s="190">
        <v>39</v>
      </c>
      <c r="I92" s="191"/>
      <c r="J92" s="187"/>
      <c r="K92" s="187"/>
      <c r="L92" s="192"/>
      <c r="M92" s="193"/>
      <c r="N92" s="194"/>
      <c r="O92" s="194"/>
      <c r="P92" s="194"/>
      <c r="Q92" s="194"/>
      <c r="R92" s="194"/>
      <c r="S92" s="194"/>
      <c r="T92" s="195"/>
      <c r="AT92" s="196" t="s">
        <v>134</v>
      </c>
      <c r="AU92" s="196" t="s">
        <v>83</v>
      </c>
      <c r="AV92" s="11" t="s">
        <v>83</v>
      </c>
      <c r="AW92" s="11" t="s">
        <v>35</v>
      </c>
      <c r="AX92" s="11" t="s">
        <v>79</v>
      </c>
      <c r="AY92" s="196" t="s">
        <v>113</v>
      </c>
    </row>
    <row r="93" spans="2:65" s="1" customFormat="1" ht="16.5" customHeight="1">
      <c r="B93" s="31"/>
      <c r="C93" s="171" t="s">
        <v>120</v>
      </c>
      <c r="D93" s="171" t="s">
        <v>115</v>
      </c>
      <c r="E93" s="172" t="s">
        <v>136</v>
      </c>
      <c r="F93" s="173" t="s">
        <v>137</v>
      </c>
      <c r="G93" s="174" t="s">
        <v>131</v>
      </c>
      <c r="H93" s="175">
        <v>45</v>
      </c>
      <c r="I93" s="176"/>
      <c r="J93" s="177">
        <f>ROUND(I93*H93,2)</f>
        <v>0</v>
      </c>
      <c r="K93" s="173" t="s">
        <v>119</v>
      </c>
      <c r="L93" s="35"/>
      <c r="M93" s="178" t="s">
        <v>28</v>
      </c>
      <c r="N93" s="179" t="s">
        <v>47</v>
      </c>
      <c r="O93" s="57"/>
      <c r="P93" s="180">
        <f>O93*H93</f>
        <v>0</v>
      </c>
      <c r="Q93" s="180">
        <v>1.8000000000000001E-4</v>
      </c>
      <c r="R93" s="180">
        <f>Q93*H93</f>
        <v>8.1000000000000013E-3</v>
      </c>
      <c r="S93" s="180">
        <v>0</v>
      </c>
      <c r="T93" s="181">
        <f>S93*H93</f>
        <v>0</v>
      </c>
      <c r="AR93" s="14" t="s">
        <v>120</v>
      </c>
      <c r="AT93" s="14" t="s">
        <v>115</v>
      </c>
      <c r="AU93" s="14" t="s">
        <v>83</v>
      </c>
      <c r="AY93" s="14" t="s">
        <v>113</v>
      </c>
      <c r="BE93" s="182">
        <f>IF(N93="základní",J93,0)</f>
        <v>0</v>
      </c>
      <c r="BF93" s="182">
        <f>IF(N93="snížená",J93,0)</f>
        <v>0</v>
      </c>
      <c r="BG93" s="182">
        <f>IF(N93="zákl. přenesená",J93,0)</f>
        <v>0</v>
      </c>
      <c r="BH93" s="182">
        <f>IF(N93="sníž. přenesená",J93,0)</f>
        <v>0</v>
      </c>
      <c r="BI93" s="182">
        <f>IF(N93="nulová",J93,0)</f>
        <v>0</v>
      </c>
      <c r="BJ93" s="14" t="s">
        <v>120</v>
      </c>
      <c r="BK93" s="182">
        <f>ROUND(I93*H93,2)</f>
        <v>0</v>
      </c>
      <c r="BL93" s="14" t="s">
        <v>120</v>
      </c>
      <c r="BM93" s="14" t="s">
        <v>138</v>
      </c>
    </row>
    <row r="94" spans="2:65" s="1" customFormat="1" ht="48.75">
      <c r="B94" s="31"/>
      <c r="C94" s="32"/>
      <c r="D94" s="183" t="s">
        <v>122</v>
      </c>
      <c r="E94" s="32"/>
      <c r="F94" s="184" t="s">
        <v>133</v>
      </c>
      <c r="G94" s="32"/>
      <c r="H94" s="32"/>
      <c r="I94" s="100"/>
      <c r="J94" s="32"/>
      <c r="K94" s="32"/>
      <c r="L94" s="35"/>
      <c r="M94" s="185"/>
      <c r="N94" s="57"/>
      <c r="O94" s="57"/>
      <c r="P94" s="57"/>
      <c r="Q94" s="57"/>
      <c r="R94" s="57"/>
      <c r="S94" s="57"/>
      <c r="T94" s="58"/>
      <c r="AT94" s="14" t="s">
        <v>122</v>
      </c>
      <c r="AU94" s="14" t="s">
        <v>83</v>
      </c>
    </row>
    <row r="95" spans="2:65" s="11" customFormat="1" ht="11.25">
      <c r="B95" s="186"/>
      <c r="C95" s="187"/>
      <c r="D95" s="183" t="s">
        <v>134</v>
      </c>
      <c r="E95" s="188" t="s">
        <v>28</v>
      </c>
      <c r="F95" s="189" t="s">
        <v>139</v>
      </c>
      <c r="G95" s="187"/>
      <c r="H95" s="190">
        <v>45</v>
      </c>
      <c r="I95" s="191"/>
      <c r="J95" s="187"/>
      <c r="K95" s="187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134</v>
      </c>
      <c r="AU95" s="196" t="s">
        <v>83</v>
      </c>
      <c r="AV95" s="11" t="s">
        <v>83</v>
      </c>
      <c r="AW95" s="11" t="s">
        <v>35</v>
      </c>
      <c r="AX95" s="11" t="s">
        <v>79</v>
      </c>
      <c r="AY95" s="196" t="s">
        <v>113</v>
      </c>
    </row>
    <row r="96" spans="2:65" s="1" customFormat="1" ht="16.5" customHeight="1">
      <c r="B96" s="31"/>
      <c r="C96" s="171" t="s">
        <v>140</v>
      </c>
      <c r="D96" s="171" t="s">
        <v>115</v>
      </c>
      <c r="E96" s="172" t="s">
        <v>141</v>
      </c>
      <c r="F96" s="173" t="s">
        <v>142</v>
      </c>
      <c r="G96" s="174" t="s">
        <v>131</v>
      </c>
      <c r="H96" s="175">
        <v>84</v>
      </c>
      <c r="I96" s="176"/>
      <c r="J96" s="177">
        <f>ROUND(I96*H96,2)</f>
        <v>0</v>
      </c>
      <c r="K96" s="173" t="s">
        <v>28</v>
      </c>
      <c r="L96" s="35"/>
      <c r="M96" s="178" t="s">
        <v>28</v>
      </c>
      <c r="N96" s="179" t="s">
        <v>47</v>
      </c>
      <c r="O96" s="57"/>
      <c r="P96" s="180">
        <f>O96*H96</f>
        <v>0</v>
      </c>
      <c r="Q96" s="180">
        <v>0</v>
      </c>
      <c r="R96" s="180">
        <f>Q96*H96</f>
        <v>0</v>
      </c>
      <c r="S96" s="180">
        <v>0</v>
      </c>
      <c r="T96" s="181">
        <f>S96*H96</f>
        <v>0</v>
      </c>
      <c r="AR96" s="14" t="s">
        <v>120</v>
      </c>
      <c r="AT96" s="14" t="s">
        <v>115</v>
      </c>
      <c r="AU96" s="14" t="s">
        <v>83</v>
      </c>
      <c r="AY96" s="14" t="s">
        <v>113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4" t="s">
        <v>120</v>
      </c>
      <c r="BK96" s="182">
        <f>ROUND(I96*H96,2)</f>
        <v>0</v>
      </c>
      <c r="BL96" s="14" t="s">
        <v>120</v>
      </c>
      <c r="BM96" s="14" t="s">
        <v>143</v>
      </c>
    </row>
    <row r="97" spans="2:65" s="1" customFormat="1" ht="16.5" customHeight="1">
      <c r="B97" s="31"/>
      <c r="C97" s="171" t="s">
        <v>144</v>
      </c>
      <c r="D97" s="171" t="s">
        <v>115</v>
      </c>
      <c r="E97" s="172" t="s">
        <v>145</v>
      </c>
      <c r="F97" s="173" t="s">
        <v>146</v>
      </c>
      <c r="G97" s="174" t="s">
        <v>131</v>
      </c>
      <c r="H97" s="175">
        <v>13</v>
      </c>
      <c r="I97" s="176"/>
      <c r="J97" s="177">
        <f>ROUND(I97*H97,2)</f>
        <v>0</v>
      </c>
      <c r="K97" s="173" t="s">
        <v>119</v>
      </c>
      <c r="L97" s="35"/>
      <c r="M97" s="178" t="s">
        <v>28</v>
      </c>
      <c r="N97" s="179" t="s">
        <v>47</v>
      </c>
      <c r="O97" s="57"/>
      <c r="P97" s="180">
        <f>O97*H97</f>
        <v>0</v>
      </c>
      <c r="Q97" s="180">
        <v>0</v>
      </c>
      <c r="R97" s="180">
        <f>Q97*H97</f>
        <v>0</v>
      </c>
      <c r="S97" s="180">
        <v>0</v>
      </c>
      <c r="T97" s="181">
        <f>S97*H97</f>
        <v>0</v>
      </c>
      <c r="AR97" s="14" t="s">
        <v>120</v>
      </c>
      <c r="AT97" s="14" t="s">
        <v>115</v>
      </c>
      <c r="AU97" s="14" t="s">
        <v>83</v>
      </c>
      <c r="AY97" s="14" t="s">
        <v>113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14" t="s">
        <v>120</v>
      </c>
      <c r="BK97" s="182">
        <f>ROUND(I97*H97,2)</f>
        <v>0</v>
      </c>
      <c r="BL97" s="14" t="s">
        <v>120</v>
      </c>
      <c r="BM97" s="14" t="s">
        <v>147</v>
      </c>
    </row>
    <row r="98" spans="2:65" s="1" customFormat="1" ht="136.5">
      <c r="B98" s="31"/>
      <c r="C98" s="32"/>
      <c r="D98" s="183" t="s">
        <v>122</v>
      </c>
      <c r="E98" s="32"/>
      <c r="F98" s="184" t="s">
        <v>148</v>
      </c>
      <c r="G98" s="32"/>
      <c r="H98" s="32"/>
      <c r="I98" s="100"/>
      <c r="J98" s="32"/>
      <c r="K98" s="32"/>
      <c r="L98" s="35"/>
      <c r="M98" s="185"/>
      <c r="N98" s="57"/>
      <c r="O98" s="57"/>
      <c r="P98" s="57"/>
      <c r="Q98" s="57"/>
      <c r="R98" s="57"/>
      <c r="S98" s="57"/>
      <c r="T98" s="58"/>
      <c r="AT98" s="14" t="s">
        <v>122</v>
      </c>
      <c r="AU98" s="14" t="s">
        <v>83</v>
      </c>
    </row>
    <row r="99" spans="2:65" s="1" customFormat="1" ht="16.5" customHeight="1">
      <c r="B99" s="31"/>
      <c r="C99" s="171" t="s">
        <v>149</v>
      </c>
      <c r="D99" s="171" t="s">
        <v>115</v>
      </c>
      <c r="E99" s="172" t="s">
        <v>150</v>
      </c>
      <c r="F99" s="173" t="s">
        <v>151</v>
      </c>
      <c r="G99" s="174" t="s">
        <v>131</v>
      </c>
      <c r="H99" s="175">
        <v>26</v>
      </c>
      <c r="I99" s="176"/>
      <c r="J99" s="177">
        <f>ROUND(I99*H99,2)</f>
        <v>0</v>
      </c>
      <c r="K99" s="173" t="s">
        <v>119</v>
      </c>
      <c r="L99" s="35"/>
      <c r="M99" s="178" t="s">
        <v>28</v>
      </c>
      <c r="N99" s="179" t="s">
        <v>47</v>
      </c>
      <c r="O99" s="57"/>
      <c r="P99" s="180">
        <f>O99*H99</f>
        <v>0</v>
      </c>
      <c r="Q99" s="180">
        <v>0</v>
      </c>
      <c r="R99" s="180">
        <f>Q99*H99</f>
        <v>0</v>
      </c>
      <c r="S99" s="180">
        <v>0</v>
      </c>
      <c r="T99" s="181">
        <f>S99*H99</f>
        <v>0</v>
      </c>
      <c r="AR99" s="14" t="s">
        <v>120</v>
      </c>
      <c r="AT99" s="14" t="s">
        <v>115</v>
      </c>
      <c r="AU99" s="14" t="s">
        <v>83</v>
      </c>
      <c r="AY99" s="14" t="s">
        <v>113</v>
      </c>
      <c r="BE99" s="182">
        <f>IF(N99="základní",J99,0)</f>
        <v>0</v>
      </c>
      <c r="BF99" s="182">
        <f>IF(N99="snížená",J99,0)</f>
        <v>0</v>
      </c>
      <c r="BG99" s="182">
        <f>IF(N99="zákl. přenesená",J99,0)</f>
        <v>0</v>
      </c>
      <c r="BH99" s="182">
        <f>IF(N99="sníž. přenesená",J99,0)</f>
        <v>0</v>
      </c>
      <c r="BI99" s="182">
        <f>IF(N99="nulová",J99,0)</f>
        <v>0</v>
      </c>
      <c r="BJ99" s="14" t="s">
        <v>120</v>
      </c>
      <c r="BK99" s="182">
        <f>ROUND(I99*H99,2)</f>
        <v>0</v>
      </c>
      <c r="BL99" s="14" t="s">
        <v>120</v>
      </c>
      <c r="BM99" s="14" t="s">
        <v>152</v>
      </c>
    </row>
    <row r="100" spans="2:65" s="1" customFormat="1" ht="136.5">
      <c r="B100" s="31"/>
      <c r="C100" s="32"/>
      <c r="D100" s="183" t="s">
        <v>122</v>
      </c>
      <c r="E100" s="32"/>
      <c r="F100" s="184" t="s">
        <v>148</v>
      </c>
      <c r="G100" s="32"/>
      <c r="H100" s="32"/>
      <c r="I100" s="100"/>
      <c r="J100" s="32"/>
      <c r="K100" s="32"/>
      <c r="L100" s="35"/>
      <c r="M100" s="185"/>
      <c r="N100" s="57"/>
      <c r="O100" s="57"/>
      <c r="P100" s="57"/>
      <c r="Q100" s="57"/>
      <c r="R100" s="57"/>
      <c r="S100" s="57"/>
      <c r="T100" s="58"/>
      <c r="AT100" s="14" t="s">
        <v>122</v>
      </c>
      <c r="AU100" s="14" t="s">
        <v>83</v>
      </c>
    </row>
    <row r="101" spans="2:65" s="1" customFormat="1" ht="16.5" customHeight="1">
      <c r="B101" s="31"/>
      <c r="C101" s="171" t="s">
        <v>153</v>
      </c>
      <c r="D101" s="171" t="s">
        <v>115</v>
      </c>
      <c r="E101" s="172" t="s">
        <v>154</v>
      </c>
      <c r="F101" s="173" t="s">
        <v>155</v>
      </c>
      <c r="G101" s="174" t="s">
        <v>131</v>
      </c>
      <c r="H101" s="175">
        <v>12</v>
      </c>
      <c r="I101" s="176"/>
      <c r="J101" s="177">
        <f>ROUND(I101*H101,2)</f>
        <v>0</v>
      </c>
      <c r="K101" s="173" t="s">
        <v>119</v>
      </c>
      <c r="L101" s="35"/>
      <c r="M101" s="178" t="s">
        <v>28</v>
      </c>
      <c r="N101" s="179" t="s">
        <v>47</v>
      </c>
      <c r="O101" s="57"/>
      <c r="P101" s="180">
        <f>O101*H101</f>
        <v>0</v>
      </c>
      <c r="Q101" s="180">
        <v>0</v>
      </c>
      <c r="R101" s="180">
        <f>Q101*H101</f>
        <v>0</v>
      </c>
      <c r="S101" s="180">
        <v>0</v>
      </c>
      <c r="T101" s="181">
        <f>S101*H101</f>
        <v>0</v>
      </c>
      <c r="AR101" s="14" t="s">
        <v>120</v>
      </c>
      <c r="AT101" s="14" t="s">
        <v>115</v>
      </c>
      <c r="AU101" s="14" t="s">
        <v>83</v>
      </c>
      <c r="AY101" s="14" t="s">
        <v>113</v>
      </c>
      <c r="BE101" s="182">
        <f>IF(N101="základní",J101,0)</f>
        <v>0</v>
      </c>
      <c r="BF101" s="182">
        <f>IF(N101="snížená",J101,0)</f>
        <v>0</v>
      </c>
      <c r="BG101" s="182">
        <f>IF(N101="zákl. přenesená",J101,0)</f>
        <v>0</v>
      </c>
      <c r="BH101" s="182">
        <f>IF(N101="sníž. přenesená",J101,0)</f>
        <v>0</v>
      </c>
      <c r="BI101" s="182">
        <f>IF(N101="nulová",J101,0)</f>
        <v>0</v>
      </c>
      <c r="BJ101" s="14" t="s">
        <v>120</v>
      </c>
      <c r="BK101" s="182">
        <f>ROUND(I101*H101,2)</f>
        <v>0</v>
      </c>
      <c r="BL101" s="14" t="s">
        <v>120</v>
      </c>
      <c r="BM101" s="14" t="s">
        <v>156</v>
      </c>
    </row>
    <row r="102" spans="2:65" s="1" customFormat="1" ht="136.5">
      <c r="B102" s="31"/>
      <c r="C102" s="32"/>
      <c r="D102" s="183" t="s">
        <v>122</v>
      </c>
      <c r="E102" s="32"/>
      <c r="F102" s="184" t="s">
        <v>148</v>
      </c>
      <c r="G102" s="32"/>
      <c r="H102" s="32"/>
      <c r="I102" s="100"/>
      <c r="J102" s="32"/>
      <c r="K102" s="32"/>
      <c r="L102" s="35"/>
      <c r="M102" s="185"/>
      <c r="N102" s="57"/>
      <c r="O102" s="57"/>
      <c r="P102" s="57"/>
      <c r="Q102" s="57"/>
      <c r="R102" s="57"/>
      <c r="S102" s="57"/>
      <c r="T102" s="58"/>
      <c r="AT102" s="14" t="s">
        <v>122</v>
      </c>
      <c r="AU102" s="14" t="s">
        <v>83</v>
      </c>
    </row>
    <row r="103" spans="2:65" s="1" customFormat="1" ht="16.5" customHeight="1">
      <c r="B103" s="31"/>
      <c r="C103" s="171" t="s">
        <v>157</v>
      </c>
      <c r="D103" s="171" t="s">
        <v>115</v>
      </c>
      <c r="E103" s="172" t="s">
        <v>158</v>
      </c>
      <c r="F103" s="173" t="s">
        <v>159</v>
      </c>
      <c r="G103" s="174" t="s">
        <v>131</v>
      </c>
      <c r="H103" s="175">
        <v>11</v>
      </c>
      <c r="I103" s="176"/>
      <c r="J103" s="177">
        <f>ROUND(I103*H103,2)</f>
        <v>0</v>
      </c>
      <c r="K103" s="173" t="s">
        <v>119</v>
      </c>
      <c r="L103" s="35"/>
      <c r="M103" s="178" t="s">
        <v>28</v>
      </c>
      <c r="N103" s="179" t="s">
        <v>47</v>
      </c>
      <c r="O103" s="57"/>
      <c r="P103" s="180">
        <f>O103*H103</f>
        <v>0</v>
      </c>
      <c r="Q103" s="180">
        <v>0</v>
      </c>
      <c r="R103" s="180">
        <f>Q103*H103</f>
        <v>0</v>
      </c>
      <c r="S103" s="180">
        <v>0</v>
      </c>
      <c r="T103" s="181">
        <f>S103*H103</f>
        <v>0</v>
      </c>
      <c r="AR103" s="14" t="s">
        <v>120</v>
      </c>
      <c r="AT103" s="14" t="s">
        <v>115</v>
      </c>
      <c r="AU103" s="14" t="s">
        <v>83</v>
      </c>
      <c r="AY103" s="14" t="s">
        <v>113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14" t="s">
        <v>120</v>
      </c>
      <c r="BK103" s="182">
        <f>ROUND(I103*H103,2)</f>
        <v>0</v>
      </c>
      <c r="BL103" s="14" t="s">
        <v>120</v>
      </c>
      <c r="BM103" s="14" t="s">
        <v>160</v>
      </c>
    </row>
    <row r="104" spans="2:65" s="1" customFormat="1" ht="136.5">
      <c r="B104" s="31"/>
      <c r="C104" s="32"/>
      <c r="D104" s="183" t="s">
        <v>122</v>
      </c>
      <c r="E104" s="32"/>
      <c r="F104" s="184" t="s">
        <v>148</v>
      </c>
      <c r="G104" s="32"/>
      <c r="H104" s="32"/>
      <c r="I104" s="100"/>
      <c r="J104" s="32"/>
      <c r="K104" s="32"/>
      <c r="L104" s="35"/>
      <c r="M104" s="185"/>
      <c r="N104" s="57"/>
      <c r="O104" s="57"/>
      <c r="P104" s="57"/>
      <c r="Q104" s="57"/>
      <c r="R104" s="57"/>
      <c r="S104" s="57"/>
      <c r="T104" s="58"/>
      <c r="AT104" s="14" t="s">
        <v>122</v>
      </c>
      <c r="AU104" s="14" t="s">
        <v>83</v>
      </c>
    </row>
    <row r="105" spans="2:65" s="1" customFormat="1" ht="16.5" customHeight="1">
      <c r="B105" s="31"/>
      <c r="C105" s="171" t="s">
        <v>161</v>
      </c>
      <c r="D105" s="171" t="s">
        <v>115</v>
      </c>
      <c r="E105" s="172" t="s">
        <v>162</v>
      </c>
      <c r="F105" s="173" t="s">
        <v>163</v>
      </c>
      <c r="G105" s="174" t="s">
        <v>131</v>
      </c>
      <c r="H105" s="175">
        <v>9</v>
      </c>
      <c r="I105" s="176"/>
      <c r="J105" s="177">
        <f>ROUND(I105*H105,2)</f>
        <v>0</v>
      </c>
      <c r="K105" s="173" t="s">
        <v>119</v>
      </c>
      <c r="L105" s="35"/>
      <c r="M105" s="178" t="s">
        <v>28</v>
      </c>
      <c r="N105" s="179" t="s">
        <v>47</v>
      </c>
      <c r="O105" s="57"/>
      <c r="P105" s="180">
        <f>O105*H105</f>
        <v>0</v>
      </c>
      <c r="Q105" s="180">
        <v>0</v>
      </c>
      <c r="R105" s="180">
        <f>Q105*H105</f>
        <v>0</v>
      </c>
      <c r="S105" s="180">
        <v>0</v>
      </c>
      <c r="T105" s="181">
        <f>S105*H105</f>
        <v>0</v>
      </c>
      <c r="AR105" s="14" t="s">
        <v>120</v>
      </c>
      <c r="AT105" s="14" t="s">
        <v>115</v>
      </c>
      <c r="AU105" s="14" t="s">
        <v>83</v>
      </c>
      <c r="AY105" s="14" t="s">
        <v>113</v>
      </c>
      <c r="BE105" s="182">
        <f>IF(N105="základní",J105,0)</f>
        <v>0</v>
      </c>
      <c r="BF105" s="182">
        <f>IF(N105="snížená",J105,0)</f>
        <v>0</v>
      </c>
      <c r="BG105" s="182">
        <f>IF(N105="zákl. přenesená",J105,0)</f>
        <v>0</v>
      </c>
      <c r="BH105" s="182">
        <f>IF(N105="sníž. přenesená",J105,0)</f>
        <v>0</v>
      </c>
      <c r="BI105" s="182">
        <f>IF(N105="nulová",J105,0)</f>
        <v>0</v>
      </c>
      <c r="BJ105" s="14" t="s">
        <v>120</v>
      </c>
      <c r="BK105" s="182">
        <f>ROUND(I105*H105,2)</f>
        <v>0</v>
      </c>
      <c r="BL105" s="14" t="s">
        <v>120</v>
      </c>
      <c r="BM105" s="14" t="s">
        <v>164</v>
      </c>
    </row>
    <row r="106" spans="2:65" s="1" customFormat="1" ht="136.5">
      <c r="B106" s="31"/>
      <c r="C106" s="32"/>
      <c r="D106" s="183" t="s">
        <v>122</v>
      </c>
      <c r="E106" s="32"/>
      <c r="F106" s="184" t="s">
        <v>148</v>
      </c>
      <c r="G106" s="32"/>
      <c r="H106" s="32"/>
      <c r="I106" s="100"/>
      <c r="J106" s="32"/>
      <c r="K106" s="32"/>
      <c r="L106" s="35"/>
      <c r="M106" s="185"/>
      <c r="N106" s="57"/>
      <c r="O106" s="57"/>
      <c r="P106" s="57"/>
      <c r="Q106" s="57"/>
      <c r="R106" s="57"/>
      <c r="S106" s="57"/>
      <c r="T106" s="58"/>
      <c r="AT106" s="14" t="s">
        <v>122</v>
      </c>
      <c r="AU106" s="14" t="s">
        <v>83</v>
      </c>
    </row>
    <row r="107" spans="2:65" s="1" customFormat="1" ht="16.5" customHeight="1">
      <c r="B107" s="31"/>
      <c r="C107" s="171" t="s">
        <v>165</v>
      </c>
      <c r="D107" s="171" t="s">
        <v>115</v>
      </c>
      <c r="E107" s="172" t="s">
        <v>166</v>
      </c>
      <c r="F107" s="173" t="s">
        <v>167</v>
      </c>
      <c r="G107" s="174" t="s">
        <v>131</v>
      </c>
      <c r="H107" s="175">
        <v>8</v>
      </c>
      <c r="I107" s="176"/>
      <c r="J107" s="177">
        <f>ROUND(I107*H107,2)</f>
        <v>0</v>
      </c>
      <c r="K107" s="173" t="s">
        <v>119</v>
      </c>
      <c r="L107" s="35"/>
      <c r="M107" s="178" t="s">
        <v>28</v>
      </c>
      <c r="N107" s="179" t="s">
        <v>47</v>
      </c>
      <c r="O107" s="57"/>
      <c r="P107" s="180">
        <f>O107*H107</f>
        <v>0</v>
      </c>
      <c r="Q107" s="180">
        <v>0</v>
      </c>
      <c r="R107" s="180">
        <f>Q107*H107</f>
        <v>0</v>
      </c>
      <c r="S107" s="180">
        <v>0</v>
      </c>
      <c r="T107" s="181">
        <f>S107*H107</f>
        <v>0</v>
      </c>
      <c r="AR107" s="14" t="s">
        <v>120</v>
      </c>
      <c r="AT107" s="14" t="s">
        <v>115</v>
      </c>
      <c r="AU107" s="14" t="s">
        <v>83</v>
      </c>
      <c r="AY107" s="14" t="s">
        <v>113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14" t="s">
        <v>120</v>
      </c>
      <c r="BK107" s="182">
        <f>ROUND(I107*H107,2)</f>
        <v>0</v>
      </c>
      <c r="BL107" s="14" t="s">
        <v>120</v>
      </c>
      <c r="BM107" s="14" t="s">
        <v>168</v>
      </c>
    </row>
    <row r="108" spans="2:65" s="1" customFormat="1" ht="136.5">
      <c r="B108" s="31"/>
      <c r="C108" s="32"/>
      <c r="D108" s="183" t="s">
        <v>122</v>
      </c>
      <c r="E108" s="32"/>
      <c r="F108" s="184" t="s">
        <v>148</v>
      </c>
      <c r="G108" s="32"/>
      <c r="H108" s="32"/>
      <c r="I108" s="100"/>
      <c r="J108" s="32"/>
      <c r="K108" s="32"/>
      <c r="L108" s="35"/>
      <c r="M108" s="185"/>
      <c r="N108" s="57"/>
      <c r="O108" s="57"/>
      <c r="P108" s="57"/>
      <c r="Q108" s="57"/>
      <c r="R108" s="57"/>
      <c r="S108" s="57"/>
      <c r="T108" s="58"/>
      <c r="AT108" s="14" t="s">
        <v>122</v>
      </c>
      <c r="AU108" s="14" t="s">
        <v>83</v>
      </c>
    </row>
    <row r="109" spans="2:65" s="1" customFormat="1" ht="16.5" customHeight="1">
      <c r="B109" s="31"/>
      <c r="C109" s="171" t="s">
        <v>169</v>
      </c>
      <c r="D109" s="171" t="s">
        <v>115</v>
      </c>
      <c r="E109" s="172" t="s">
        <v>170</v>
      </c>
      <c r="F109" s="173" t="s">
        <v>171</v>
      </c>
      <c r="G109" s="174" t="s">
        <v>131</v>
      </c>
      <c r="H109" s="175">
        <v>3</v>
      </c>
      <c r="I109" s="176"/>
      <c r="J109" s="177">
        <f>ROUND(I109*H109,2)</f>
        <v>0</v>
      </c>
      <c r="K109" s="173" t="s">
        <v>119</v>
      </c>
      <c r="L109" s="35"/>
      <c r="M109" s="178" t="s">
        <v>28</v>
      </c>
      <c r="N109" s="179" t="s">
        <v>47</v>
      </c>
      <c r="O109" s="57"/>
      <c r="P109" s="180">
        <f>O109*H109</f>
        <v>0</v>
      </c>
      <c r="Q109" s="180">
        <v>0</v>
      </c>
      <c r="R109" s="180">
        <f>Q109*H109</f>
        <v>0</v>
      </c>
      <c r="S109" s="180">
        <v>0</v>
      </c>
      <c r="T109" s="181">
        <f>S109*H109</f>
        <v>0</v>
      </c>
      <c r="AR109" s="14" t="s">
        <v>120</v>
      </c>
      <c r="AT109" s="14" t="s">
        <v>115</v>
      </c>
      <c r="AU109" s="14" t="s">
        <v>83</v>
      </c>
      <c r="AY109" s="14" t="s">
        <v>113</v>
      </c>
      <c r="BE109" s="182">
        <f>IF(N109="základní",J109,0)</f>
        <v>0</v>
      </c>
      <c r="BF109" s="182">
        <f>IF(N109="snížená",J109,0)</f>
        <v>0</v>
      </c>
      <c r="BG109" s="182">
        <f>IF(N109="zákl. přenesená",J109,0)</f>
        <v>0</v>
      </c>
      <c r="BH109" s="182">
        <f>IF(N109="sníž. přenesená",J109,0)</f>
        <v>0</v>
      </c>
      <c r="BI109" s="182">
        <f>IF(N109="nulová",J109,0)</f>
        <v>0</v>
      </c>
      <c r="BJ109" s="14" t="s">
        <v>120</v>
      </c>
      <c r="BK109" s="182">
        <f>ROUND(I109*H109,2)</f>
        <v>0</v>
      </c>
      <c r="BL109" s="14" t="s">
        <v>120</v>
      </c>
      <c r="BM109" s="14" t="s">
        <v>172</v>
      </c>
    </row>
    <row r="110" spans="2:65" s="1" customFormat="1" ht="136.5">
      <c r="B110" s="31"/>
      <c r="C110" s="32"/>
      <c r="D110" s="183" t="s">
        <v>122</v>
      </c>
      <c r="E110" s="32"/>
      <c r="F110" s="184" t="s">
        <v>148</v>
      </c>
      <c r="G110" s="32"/>
      <c r="H110" s="32"/>
      <c r="I110" s="100"/>
      <c r="J110" s="32"/>
      <c r="K110" s="32"/>
      <c r="L110" s="35"/>
      <c r="M110" s="185"/>
      <c r="N110" s="57"/>
      <c r="O110" s="57"/>
      <c r="P110" s="57"/>
      <c r="Q110" s="57"/>
      <c r="R110" s="57"/>
      <c r="S110" s="57"/>
      <c r="T110" s="58"/>
      <c r="AT110" s="14" t="s">
        <v>122</v>
      </c>
      <c r="AU110" s="14" t="s">
        <v>83</v>
      </c>
    </row>
    <row r="111" spans="2:65" s="1" customFormat="1" ht="16.5" customHeight="1">
      <c r="B111" s="31"/>
      <c r="C111" s="171" t="s">
        <v>173</v>
      </c>
      <c r="D111" s="171" t="s">
        <v>115</v>
      </c>
      <c r="E111" s="172" t="s">
        <v>174</v>
      </c>
      <c r="F111" s="173" t="s">
        <v>175</v>
      </c>
      <c r="G111" s="174" t="s">
        <v>131</v>
      </c>
      <c r="H111" s="175">
        <v>1</v>
      </c>
      <c r="I111" s="176"/>
      <c r="J111" s="177">
        <f>ROUND(I111*H111,2)</f>
        <v>0</v>
      </c>
      <c r="K111" s="173" t="s">
        <v>119</v>
      </c>
      <c r="L111" s="35"/>
      <c r="M111" s="178" t="s">
        <v>28</v>
      </c>
      <c r="N111" s="179" t="s">
        <v>47</v>
      </c>
      <c r="O111" s="57"/>
      <c r="P111" s="180">
        <f>O111*H111</f>
        <v>0</v>
      </c>
      <c r="Q111" s="180">
        <v>0</v>
      </c>
      <c r="R111" s="180">
        <f>Q111*H111</f>
        <v>0</v>
      </c>
      <c r="S111" s="180">
        <v>0</v>
      </c>
      <c r="T111" s="181">
        <f>S111*H111</f>
        <v>0</v>
      </c>
      <c r="AR111" s="14" t="s">
        <v>120</v>
      </c>
      <c r="AT111" s="14" t="s">
        <v>115</v>
      </c>
      <c r="AU111" s="14" t="s">
        <v>83</v>
      </c>
      <c r="AY111" s="14" t="s">
        <v>113</v>
      </c>
      <c r="BE111" s="182">
        <f>IF(N111="základní",J111,0)</f>
        <v>0</v>
      </c>
      <c r="BF111" s="182">
        <f>IF(N111="snížená",J111,0)</f>
        <v>0</v>
      </c>
      <c r="BG111" s="182">
        <f>IF(N111="zákl. přenesená",J111,0)</f>
        <v>0</v>
      </c>
      <c r="BH111" s="182">
        <f>IF(N111="sníž. přenesená",J111,0)</f>
        <v>0</v>
      </c>
      <c r="BI111" s="182">
        <f>IF(N111="nulová",J111,0)</f>
        <v>0</v>
      </c>
      <c r="BJ111" s="14" t="s">
        <v>120</v>
      </c>
      <c r="BK111" s="182">
        <f>ROUND(I111*H111,2)</f>
        <v>0</v>
      </c>
      <c r="BL111" s="14" t="s">
        <v>120</v>
      </c>
      <c r="BM111" s="14" t="s">
        <v>176</v>
      </c>
    </row>
    <row r="112" spans="2:65" s="1" customFormat="1" ht="136.5">
      <c r="B112" s="31"/>
      <c r="C112" s="32"/>
      <c r="D112" s="183" t="s">
        <v>122</v>
      </c>
      <c r="E112" s="32"/>
      <c r="F112" s="184" t="s">
        <v>148</v>
      </c>
      <c r="G112" s="32"/>
      <c r="H112" s="32"/>
      <c r="I112" s="100"/>
      <c r="J112" s="32"/>
      <c r="K112" s="32"/>
      <c r="L112" s="35"/>
      <c r="M112" s="185"/>
      <c r="N112" s="57"/>
      <c r="O112" s="57"/>
      <c r="P112" s="57"/>
      <c r="Q112" s="57"/>
      <c r="R112" s="57"/>
      <c r="S112" s="57"/>
      <c r="T112" s="58"/>
      <c r="AT112" s="14" t="s">
        <v>122</v>
      </c>
      <c r="AU112" s="14" t="s">
        <v>83</v>
      </c>
    </row>
    <row r="113" spans="2:65" s="1" customFormat="1" ht="16.5" customHeight="1">
      <c r="B113" s="31"/>
      <c r="C113" s="171" t="s">
        <v>177</v>
      </c>
      <c r="D113" s="171" t="s">
        <v>115</v>
      </c>
      <c r="E113" s="172" t="s">
        <v>178</v>
      </c>
      <c r="F113" s="173" t="s">
        <v>179</v>
      </c>
      <c r="G113" s="174" t="s">
        <v>131</v>
      </c>
      <c r="H113" s="175">
        <v>1</v>
      </c>
      <c r="I113" s="176"/>
      <c r="J113" s="177">
        <f>ROUND(I113*H113,2)</f>
        <v>0</v>
      </c>
      <c r="K113" s="173" t="s">
        <v>119</v>
      </c>
      <c r="L113" s="35"/>
      <c r="M113" s="178" t="s">
        <v>28</v>
      </c>
      <c r="N113" s="179" t="s">
        <v>47</v>
      </c>
      <c r="O113" s="57"/>
      <c r="P113" s="180">
        <f>O113*H113</f>
        <v>0</v>
      </c>
      <c r="Q113" s="180">
        <v>0</v>
      </c>
      <c r="R113" s="180">
        <f>Q113*H113</f>
        <v>0</v>
      </c>
      <c r="S113" s="180">
        <v>0</v>
      </c>
      <c r="T113" s="181">
        <f>S113*H113</f>
        <v>0</v>
      </c>
      <c r="AR113" s="14" t="s">
        <v>120</v>
      </c>
      <c r="AT113" s="14" t="s">
        <v>115</v>
      </c>
      <c r="AU113" s="14" t="s">
        <v>83</v>
      </c>
      <c r="AY113" s="14" t="s">
        <v>113</v>
      </c>
      <c r="BE113" s="182">
        <f>IF(N113="základní",J113,0)</f>
        <v>0</v>
      </c>
      <c r="BF113" s="182">
        <f>IF(N113="snížená",J113,0)</f>
        <v>0</v>
      </c>
      <c r="BG113" s="182">
        <f>IF(N113="zákl. přenesená",J113,0)</f>
        <v>0</v>
      </c>
      <c r="BH113" s="182">
        <f>IF(N113="sníž. přenesená",J113,0)</f>
        <v>0</v>
      </c>
      <c r="BI113" s="182">
        <f>IF(N113="nulová",J113,0)</f>
        <v>0</v>
      </c>
      <c r="BJ113" s="14" t="s">
        <v>120</v>
      </c>
      <c r="BK113" s="182">
        <f>ROUND(I113*H113,2)</f>
        <v>0</v>
      </c>
      <c r="BL113" s="14" t="s">
        <v>120</v>
      </c>
      <c r="BM113" s="14" t="s">
        <v>180</v>
      </c>
    </row>
    <row r="114" spans="2:65" s="1" customFormat="1" ht="126.75">
      <c r="B114" s="31"/>
      <c r="C114" s="32"/>
      <c r="D114" s="183" t="s">
        <v>122</v>
      </c>
      <c r="E114" s="32"/>
      <c r="F114" s="184" t="s">
        <v>181</v>
      </c>
      <c r="G114" s="32"/>
      <c r="H114" s="32"/>
      <c r="I114" s="100"/>
      <c r="J114" s="32"/>
      <c r="K114" s="32"/>
      <c r="L114" s="35"/>
      <c r="M114" s="185"/>
      <c r="N114" s="57"/>
      <c r="O114" s="57"/>
      <c r="P114" s="57"/>
      <c r="Q114" s="57"/>
      <c r="R114" s="57"/>
      <c r="S114" s="57"/>
      <c r="T114" s="58"/>
      <c r="AT114" s="14" t="s">
        <v>122</v>
      </c>
      <c r="AU114" s="14" t="s">
        <v>83</v>
      </c>
    </row>
    <row r="115" spans="2:65" s="11" customFormat="1" ht="11.25">
      <c r="B115" s="186"/>
      <c r="C115" s="187"/>
      <c r="D115" s="183" t="s">
        <v>134</v>
      </c>
      <c r="E115" s="188" t="s">
        <v>28</v>
      </c>
      <c r="F115" s="189" t="s">
        <v>182</v>
      </c>
      <c r="G115" s="187"/>
      <c r="H115" s="190">
        <v>1</v>
      </c>
      <c r="I115" s="191"/>
      <c r="J115" s="187"/>
      <c r="K115" s="187"/>
      <c r="L115" s="192"/>
      <c r="M115" s="193"/>
      <c r="N115" s="194"/>
      <c r="O115" s="194"/>
      <c r="P115" s="194"/>
      <c r="Q115" s="194"/>
      <c r="R115" s="194"/>
      <c r="S115" s="194"/>
      <c r="T115" s="195"/>
      <c r="AT115" s="196" t="s">
        <v>134</v>
      </c>
      <c r="AU115" s="196" t="s">
        <v>83</v>
      </c>
      <c r="AV115" s="11" t="s">
        <v>83</v>
      </c>
      <c r="AW115" s="11" t="s">
        <v>35</v>
      </c>
      <c r="AX115" s="11" t="s">
        <v>79</v>
      </c>
      <c r="AY115" s="196" t="s">
        <v>113</v>
      </c>
    </row>
    <row r="116" spans="2:65" s="1" customFormat="1" ht="22.5" customHeight="1">
      <c r="B116" s="31"/>
      <c r="C116" s="171" t="s">
        <v>8</v>
      </c>
      <c r="D116" s="171" t="s">
        <v>115</v>
      </c>
      <c r="E116" s="172" t="s">
        <v>183</v>
      </c>
      <c r="F116" s="173" t="s">
        <v>184</v>
      </c>
      <c r="G116" s="174" t="s">
        <v>131</v>
      </c>
      <c r="H116" s="175">
        <v>39</v>
      </c>
      <c r="I116" s="176"/>
      <c r="J116" s="177">
        <f>ROUND(I116*H116,2)</f>
        <v>0</v>
      </c>
      <c r="K116" s="173" t="s">
        <v>119</v>
      </c>
      <c r="L116" s="35"/>
      <c r="M116" s="178" t="s">
        <v>28</v>
      </c>
      <c r="N116" s="179" t="s">
        <v>47</v>
      </c>
      <c r="O116" s="57"/>
      <c r="P116" s="180">
        <f>O116*H116</f>
        <v>0</v>
      </c>
      <c r="Q116" s="180">
        <v>0</v>
      </c>
      <c r="R116" s="180">
        <f>Q116*H116</f>
        <v>0</v>
      </c>
      <c r="S116" s="180">
        <v>0</v>
      </c>
      <c r="T116" s="181">
        <f>S116*H116</f>
        <v>0</v>
      </c>
      <c r="AR116" s="14" t="s">
        <v>120</v>
      </c>
      <c r="AT116" s="14" t="s">
        <v>115</v>
      </c>
      <c r="AU116" s="14" t="s">
        <v>83</v>
      </c>
      <c r="AY116" s="14" t="s">
        <v>113</v>
      </c>
      <c r="BE116" s="182">
        <f>IF(N116="základní",J116,0)</f>
        <v>0</v>
      </c>
      <c r="BF116" s="182">
        <f>IF(N116="snížená",J116,0)</f>
        <v>0</v>
      </c>
      <c r="BG116" s="182">
        <f>IF(N116="zákl. přenesená",J116,0)</f>
        <v>0</v>
      </c>
      <c r="BH116" s="182">
        <f>IF(N116="sníž. přenesená",J116,0)</f>
        <v>0</v>
      </c>
      <c r="BI116" s="182">
        <f>IF(N116="nulová",J116,0)</f>
        <v>0</v>
      </c>
      <c r="BJ116" s="14" t="s">
        <v>120</v>
      </c>
      <c r="BK116" s="182">
        <f>ROUND(I116*H116,2)</f>
        <v>0</v>
      </c>
      <c r="BL116" s="14" t="s">
        <v>120</v>
      </c>
      <c r="BM116" s="14" t="s">
        <v>185</v>
      </c>
    </row>
    <row r="117" spans="2:65" s="1" customFormat="1" ht="39">
      <c r="B117" s="31"/>
      <c r="C117" s="32"/>
      <c r="D117" s="183" t="s">
        <v>122</v>
      </c>
      <c r="E117" s="32"/>
      <c r="F117" s="184" t="s">
        <v>186</v>
      </c>
      <c r="G117" s="32"/>
      <c r="H117" s="32"/>
      <c r="I117" s="100"/>
      <c r="J117" s="32"/>
      <c r="K117" s="32"/>
      <c r="L117" s="35"/>
      <c r="M117" s="185"/>
      <c r="N117" s="57"/>
      <c r="O117" s="57"/>
      <c r="P117" s="57"/>
      <c r="Q117" s="57"/>
      <c r="R117" s="57"/>
      <c r="S117" s="57"/>
      <c r="T117" s="58"/>
      <c r="AT117" s="14" t="s">
        <v>122</v>
      </c>
      <c r="AU117" s="14" t="s">
        <v>83</v>
      </c>
    </row>
    <row r="118" spans="2:65" s="11" customFormat="1" ht="11.25">
      <c r="B118" s="186"/>
      <c r="C118" s="187"/>
      <c r="D118" s="183" t="s">
        <v>134</v>
      </c>
      <c r="E118" s="188" t="s">
        <v>28</v>
      </c>
      <c r="F118" s="189" t="s">
        <v>187</v>
      </c>
      <c r="G118" s="187"/>
      <c r="H118" s="190">
        <v>39</v>
      </c>
      <c r="I118" s="191"/>
      <c r="J118" s="187"/>
      <c r="K118" s="187"/>
      <c r="L118" s="192"/>
      <c r="M118" s="193"/>
      <c r="N118" s="194"/>
      <c r="O118" s="194"/>
      <c r="P118" s="194"/>
      <c r="Q118" s="194"/>
      <c r="R118" s="194"/>
      <c r="S118" s="194"/>
      <c r="T118" s="195"/>
      <c r="AT118" s="196" t="s">
        <v>134</v>
      </c>
      <c r="AU118" s="196" t="s">
        <v>83</v>
      </c>
      <c r="AV118" s="11" t="s">
        <v>83</v>
      </c>
      <c r="AW118" s="11" t="s">
        <v>35</v>
      </c>
      <c r="AX118" s="11" t="s">
        <v>79</v>
      </c>
      <c r="AY118" s="196" t="s">
        <v>113</v>
      </c>
    </row>
    <row r="119" spans="2:65" s="1" customFormat="1" ht="22.5" customHeight="1">
      <c r="B119" s="31"/>
      <c r="C119" s="171" t="s">
        <v>188</v>
      </c>
      <c r="D119" s="171" t="s">
        <v>115</v>
      </c>
      <c r="E119" s="172" t="s">
        <v>189</v>
      </c>
      <c r="F119" s="173" t="s">
        <v>190</v>
      </c>
      <c r="G119" s="174" t="s">
        <v>131</v>
      </c>
      <c r="H119" s="175">
        <v>24</v>
      </c>
      <c r="I119" s="176"/>
      <c r="J119" s="177">
        <f>ROUND(I119*H119,2)</f>
        <v>0</v>
      </c>
      <c r="K119" s="173" t="s">
        <v>119</v>
      </c>
      <c r="L119" s="35"/>
      <c r="M119" s="178" t="s">
        <v>28</v>
      </c>
      <c r="N119" s="179" t="s">
        <v>47</v>
      </c>
      <c r="O119" s="57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AR119" s="14" t="s">
        <v>120</v>
      </c>
      <c r="AT119" s="14" t="s">
        <v>115</v>
      </c>
      <c r="AU119" s="14" t="s">
        <v>83</v>
      </c>
      <c r="AY119" s="14" t="s">
        <v>113</v>
      </c>
      <c r="BE119" s="182">
        <f>IF(N119="základní",J119,0)</f>
        <v>0</v>
      </c>
      <c r="BF119" s="182">
        <f>IF(N119="snížená",J119,0)</f>
        <v>0</v>
      </c>
      <c r="BG119" s="182">
        <f>IF(N119="zákl. přenesená",J119,0)</f>
        <v>0</v>
      </c>
      <c r="BH119" s="182">
        <f>IF(N119="sníž. přenesená",J119,0)</f>
        <v>0</v>
      </c>
      <c r="BI119" s="182">
        <f>IF(N119="nulová",J119,0)</f>
        <v>0</v>
      </c>
      <c r="BJ119" s="14" t="s">
        <v>120</v>
      </c>
      <c r="BK119" s="182">
        <f>ROUND(I119*H119,2)</f>
        <v>0</v>
      </c>
      <c r="BL119" s="14" t="s">
        <v>120</v>
      </c>
      <c r="BM119" s="14" t="s">
        <v>191</v>
      </c>
    </row>
    <row r="120" spans="2:65" s="1" customFormat="1" ht="39">
      <c r="B120" s="31"/>
      <c r="C120" s="32"/>
      <c r="D120" s="183" t="s">
        <v>122</v>
      </c>
      <c r="E120" s="32"/>
      <c r="F120" s="184" t="s">
        <v>186</v>
      </c>
      <c r="G120" s="32"/>
      <c r="H120" s="32"/>
      <c r="I120" s="100"/>
      <c r="J120" s="32"/>
      <c r="K120" s="32"/>
      <c r="L120" s="35"/>
      <c r="M120" s="185"/>
      <c r="N120" s="57"/>
      <c r="O120" s="57"/>
      <c r="P120" s="57"/>
      <c r="Q120" s="57"/>
      <c r="R120" s="57"/>
      <c r="S120" s="57"/>
      <c r="T120" s="58"/>
      <c r="AT120" s="14" t="s">
        <v>122</v>
      </c>
      <c r="AU120" s="14" t="s">
        <v>83</v>
      </c>
    </row>
    <row r="121" spans="2:65" s="11" customFormat="1" ht="11.25">
      <c r="B121" s="186"/>
      <c r="C121" s="187"/>
      <c r="D121" s="183" t="s">
        <v>134</v>
      </c>
      <c r="E121" s="188" t="s">
        <v>28</v>
      </c>
      <c r="F121" s="189" t="s">
        <v>192</v>
      </c>
      <c r="G121" s="187"/>
      <c r="H121" s="190">
        <v>24</v>
      </c>
      <c r="I121" s="191"/>
      <c r="J121" s="187"/>
      <c r="K121" s="187"/>
      <c r="L121" s="192"/>
      <c r="M121" s="193"/>
      <c r="N121" s="194"/>
      <c r="O121" s="194"/>
      <c r="P121" s="194"/>
      <c r="Q121" s="194"/>
      <c r="R121" s="194"/>
      <c r="S121" s="194"/>
      <c r="T121" s="195"/>
      <c r="AT121" s="196" t="s">
        <v>134</v>
      </c>
      <c r="AU121" s="196" t="s">
        <v>83</v>
      </c>
      <c r="AV121" s="11" t="s">
        <v>83</v>
      </c>
      <c r="AW121" s="11" t="s">
        <v>35</v>
      </c>
      <c r="AX121" s="11" t="s">
        <v>79</v>
      </c>
      <c r="AY121" s="196" t="s">
        <v>113</v>
      </c>
    </row>
    <row r="122" spans="2:65" s="1" customFormat="1" ht="22.5" customHeight="1">
      <c r="B122" s="31"/>
      <c r="C122" s="171" t="s">
        <v>193</v>
      </c>
      <c r="D122" s="171" t="s">
        <v>115</v>
      </c>
      <c r="E122" s="172" t="s">
        <v>194</v>
      </c>
      <c r="F122" s="173" t="s">
        <v>195</v>
      </c>
      <c r="G122" s="174" t="s">
        <v>131</v>
      </c>
      <c r="H122" s="175">
        <v>17</v>
      </c>
      <c r="I122" s="176"/>
      <c r="J122" s="177">
        <f>ROUND(I122*H122,2)</f>
        <v>0</v>
      </c>
      <c r="K122" s="173" t="s">
        <v>119</v>
      </c>
      <c r="L122" s="35"/>
      <c r="M122" s="178" t="s">
        <v>28</v>
      </c>
      <c r="N122" s="179" t="s">
        <v>47</v>
      </c>
      <c r="O122" s="57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AR122" s="14" t="s">
        <v>120</v>
      </c>
      <c r="AT122" s="14" t="s">
        <v>115</v>
      </c>
      <c r="AU122" s="14" t="s">
        <v>83</v>
      </c>
      <c r="AY122" s="14" t="s">
        <v>113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4" t="s">
        <v>120</v>
      </c>
      <c r="BK122" s="182">
        <f>ROUND(I122*H122,2)</f>
        <v>0</v>
      </c>
      <c r="BL122" s="14" t="s">
        <v>120</v>
      </c>
      <c r="BM122" s="14" t="s">
        <v>196</v>
      </c>
    </row>
    <row r="123" spans="2:65" s="1" customFormat="1" ht="39">
      <c r="B123" s="31"/>
      <c r="C123" s="32"/>
      <c r="D123" s="183" t="s">
        <v>122</v>
      </c>
      <c r="E123" s="32"/>
      <c r="F123" s="184" t="s">
        <v>186</v>
      </c>
      <c r="G123" s="32"/>
      <c r="H123" s="32"/>
      <c r="I123" s="100"/>
      <c r="J123" s="32"/>
      <c r="K123" s="32"/>
      <c r="L123" s="35"/>
      <c r="M123" s="185"/>
      <c r="N123" s="57"/>
      <c r="O123" s="57"/>
      <c r="P123" s="57"/>
      <c r="Q123" s="57"/>
      <c r="R123" s="57"/>
      <c r="S123" s="57"/>
      <c r="T123" s="58"/>
      <c r="AT123" s="14" t="s">
        <v>122</v>
      </c>
      <c r="AU123" s="14" t="s">
        <v>83</v>
      </c>
    </row>
    <row r="124" spans="2:65" s="11" customFormat="1" ht="11.25">
      <c r="B124" s="186"/>
      <c r="C124" s="187"/>
      <c r="D124" s="183" t="s">
        <v>134</v>
      </c>
      <c r="E124" s="188" t="s">
        <v>28</v>
      </c>
      <c r="F124" s="189" t="s">
        <v>197</v>
      </c>
      <c r="G124" s="187"/>
      <c r="H124" s="190">
        <v>17</v>
      </c>
      <c r="I124" s="191"/>
      <c r="J124" s="187"/>
      <c r="K124" s="187"/>
      <c r="L124" s="192"/>
      <c r="M124" s="193"/>
      <c r="N124" s="194"/>
      <c r="O124" s="194"/>
      <c r="P124" s="194"/>
      <c r="Q124" s="194"/>
      <c r="R124" s="194"/>
      <c r="S124" s="194"/>
      <c r="T124" s="195"/>
      <c r="AT124" s="196" t="s">
        <v>134</v>
      </c>
      <c r="AU124" s="196" t="s">
        <v>83</v>
      </c>
      <c r="AV124" s="11" t="s">
        <v>83</v>
      </c>
      <c r="AW124" s="11" t="s">
        <v>35</v>
      </c>
      <c r="AX124" s="11" t="s">
        <v>79</v>
      </c>
      <c r="AY124" s="196" t="s">
        <v>113</v>
      </c>
    </row>
    <row r="125" spans="2:65" s="1" customFormat="1" ht="22.5" customHeight="1">
      <c r="B125" s="31"/>
      <c r="C125" s="171" t="s">
        <v>198</v>
      </c>
      <c r="D125" s="171" t="s">
        <v>115</v>
      </c>
      <c r="E125" s="172" t="s">
        <v>199</v>
      </c>
      <c r="F125" s="173" t="s">
        <v>200</v>
      </c>
      <c r="G125" s="174" t="s">
        <v>131</v>
      </c>
      <c r="H125" s="175">
        <v>4</v>
      </c>
      <c r="I125" s="176"/>
      <c r="J125" s="177">
        <f>ROUND(I125*H125,2)</f>
        <v>0</v>
      </c>
      <c r="K125" s="173" t="s">
        <v>119</v>
      </c>
      <c r="L125" s="35"/>
      <c r="M125" s="178" t="s">
        <v>28</v>
      </c>
      <c r="N125" s="179" t="s">
        <v>47</v>
      </c>
      <c r="O125" s="57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AR125" s="14" t="s">
        <v>120</v>
      </c>
      <c r="AT125" s="14" t="s">
        <v>115</v>
      </c>
      <c r="AU125" s="14" t="s">
        <v>83</v>
      </c>
      <c r="AY125" s="14" t="s">
        <v>113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4" t="s">
        <v>120</v>
      </c>
      <c r="BK125" s="182">
        <f>ROUND(I125*H125,2)</f>
        <v>0</v>
      </c>
      <c r="BL125" s="14" t="s">
        <v>120</v>
      </c>
      <c r="BM125" s="14" t="s">
        <v>201</v>
      </c>
    </row>
    <row r="126" spans="2:65" s="1" customFormat="1" ht="39">
      <c r="B126" s="31"/>
      <c r="C126" s="32"/>
      <c r="D126" s="183" t="s">
        <v>122</v>
      </c>
      <c r="E126" s="32"/>
      <c r="F126" s="184" t="s">
        <v>186</v>
      </c>
      <c r="G126" s="32"/>
      <c r="H126" s="32"/>
      <c r="I126" s="100"/>
      <c r="J126" s="32"/>
      <c r="K126" s="32"/>
      <c r="L126" s="35"/>
      <c r="M126" s="185"/>
      <c r="N126" s="57"/>
      <c r="O126" s="57"/>
      <c r="P126" s="57"/>
      <c r="Q126" s="57"/>
      <c r="R126" s="57"/>
      <c r="S126" s="57"/>
      <c r="T126" s="58"/>
      <c r="AT126" s="14" t="s">
        <v>122</v>
      </c>
      <c r="AU126" s="14" t="s">
        <v>83</v>
      </c>
    </row>
    <row r="127" spans="2:65" s="11" customFormat="1" ht="11.25">
      <c r="B127" s="186"/>
      <c r="C127" s="187"/>
      <c r="D127" s="183" t="s">
        <v>134</v>
      </c>
      <c r="E127" s="188" t="s">
        <v>28</v>
      </c>
      <c r="F127" s="189" t="s">
        <v>202</v>
      </c>
      <c r="G127" s="187"/>
      <c r="H127" s="190">
        <v>4</v>
      </c>
      <c r="I127" s="191"/>
      <c r="J127" s="187"/>
      <c r="K127" s="187"/>
      <c r="L127" s="192"/>
      <c r="M127" s="193"/>
      <c r="N127" s="194"/>
      <c r="O127" s="194"/>
      <c r="P127" s="194"/>
      <c r="Q127" s="194"/>
      <c r="R127" s="194"/>
      <c r="S127" s="194"/>
      <c r="T127" s="195"/>
      <c r="AT127" s="196" t="s">
        <v>134</v>
      </c>
      <c r="AU127" s="196" t="s">
        <v>83</v>
      </c>
      <c r="AV127" s="11" t="s">
        <v>83</v>
      </c>
      <c r="AW127" s="11" t="s">
        <v>35</v>
      </c>
      <c r="AX127" s="11" t="s">
        <v>79</v>
      </c>
      <c r="AY127" s="196" t="s">
        <v>113</v>
      </c>
    </row>
    <row r="128" spans="2:65" s="1" customFormat="1" ht="16.5" customHeight="1">
      <c r="B128" s="31"/>
      <c r="C128" s="171" t="s">
        <v>203</v>
      </c>
      <c r="D128" s="171" t="s">
        <v>115</v>
      </c>
      <c r="E128" s="172" t="s">
        <v>204</v>
      </c>
      <c r="F128" s="173" t="s">
        <v>205</v>
      </c>
      <c r="G128" s="174" t="s">
        <v>118</v>
      </c>
      <c r="H128" s="175">
        <v>500</v>
      </c>
      <c r="I128" s="176"/>
      <c r="J128" s="177">
        <f>ROUND(I128*H128,2)</f>
        <v>0</v>
      </c>
      <c r="K128" s="173" t="s">
        <v>119</v>
      </c>
      <c r="L128" s="35"/>
      <c r="M128" s="178" t="s">
        <v>28</v>
      </c>
      <c r="N128" s="179" t="s">
        <v>47</v>
      </c>
      <c r="O128" s="57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AR128" s="14" t="s">
        <v>120</v>
      </c>
      <c r="AT128" s="14" t="s">
        <v>115</v>
      </c>
      <c r="AU128" s="14" t="s">
        <v>83</v>
      </c>
      <c r="AY128" s="14" t="s">
        <v>113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4" t="s">
        <v>120</v>
      </c>
      <c r="BK128" s="182">
        <f>ROUND(I128*H128,2)</f>
        <v>0</v>
      </c>
      <c r="BL128" s="14" t="s">
        <v>120</v>
      </c>
      <c r="BM128" s="14" t="s">
        <v>206</v>
      </c>
    </row>
    <row r="129" spans="2:65" s="1" customFormat="1" ht="58.5">
      <c r="B129" s="31"/>
      <c r="C129" s="32"/>
      <c r="D129" s="183" t="s">
        <v>122</v>
      </c>
      <c r="E129" s="32"/>
      <c r="F129" s="184" t="s">
        <v>207</v>
      </c>
      <c r="G129" s="32"/>
      <c r="H129" s="32"/>
      <c r="I129" s="100"/>
      <c r="J129" s="32"/>
      <c r="K129" s="32"/>
      <c r="L129" s="35"/>
      <c r="M129" s="185"/>
      <c r="N129" s="57"/>
      <c r="O129" s="57"/>
      <c r="P129" s="57"/>
      <c r="Q129" s="57"/>
      <c r="R129" s="57"/>
      <c r="S129" s="57"/>
      <c r="T129" s="58"/>
      <c r="AT129" s="14" t="s">
        <v>122</v>
      </c>
      <c r="AU129" s="14" t="s">
        <v>83</v>
      </c>
    </row>
    <row r="130" spans="2:65" s="1" customFormat="1" ht="22.5" customHeight="1">
      <c r="B130" s="31"/>
      <c r="C130" s="171" t="s">
        <v>208</v>
      </c>
      <c r="D130" s="171" t="s">
        <v>115</v>
      </c>
      <c r="E130" s="172" t="s">
        <v>209</v>
      </c>
      <c r="F130" s="173" t="s">
        <v>210</v>
      </c>
      <c r="G130" s="174" t="s">
        <v>118</v>
      </c>
      <c r="H130" s="175">
        <v>250</v>
      </c>
      <c r="I130" s="176"/>
      <c r="J130" s="177">
        <f>ROUND(I130*H130,2)</f>
        <v>0</v>
      </c>
      <c r="K130" s="173" t="s">
        <v>119</v>
      </c>
      <c r="L130" s="35"/>
      <c r="M130" s="178" t="s">
        <v>28</v>
      </c>
      <c r="N130" s="179" t="s">
        <v>47</v>
      </c>
      <c r="O130" s="57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AR130" s="14" t="s">
        <v>120</v>
      </c>
      <c r="AT130" s="14" t="s">
        <v>115</v>
      </c>
      <c r="AU130" s="14" t="s">
        <v>83</v>
      </c>
      <c r="AY130" s="14" t="s">
        <v>113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4" t="s">
        <v>120</v>
      </c>
      <c r="BK130" s="182">
        <f>ROUND(I130*H130,2)</f>
        <v>0</v>
      </c>
      <c r="BL130" s="14" t="s">
        <v>120</v>
      </c>
      <c r="BM130" s="14" t="s">
        <v>211</v>
      </c>
    </row>
    <row r="131" spans="2:65" s="1" customFormat="1" ht="78">
      <c r="B131" s="31"/>
      <c r="C131" s="32"/>
      <c r="D131" s="183" t="s">
        <v>122</v>
      </c>
      <c r="E131" s="32"/>
      <c r="F131" s="184" t="s">
        <v>212</v>
      </c>
      <c r="G131" s="32"/>
      <c r="H131" s="32"/>
      <c r="I131" s="100"/>
      <c r="J131" s="32"/>
      <c r="K131" s="32"/>
      <c r="L131" s="35"/>
      <c r="M131" s="185"/>
      <c r="N131" s="57"/>
      <c r="O131" s="57"/>
      <c r="P131" s="57"/>
      <c r="Q131" s="57"/>
      <c r="R131" s="57"/>
      <c r="S131" s="57"/>
      <c r="T131" s="58"/>
      <c r="AT131" s="14" t="s">
        <v>122</v>
      </c>
      <c r="AU131" s="14" t="s">
        <v>83</v>
      </c>
    </row>
    <row r="132" spans="2:65" s="1" customFormat="1" ht="16.5" customHeight="1">
      <c r="B132" s="31"/>
      <c r="C132" s="171" t="s">
        <v>7</v>
      </c>
      <c r="D132" s="171" t="s">
        <v>115</v>
      </c>
      <c r="E132" s="172" t="s">
        <v>213</v>
      </c>
      <c r="F132" s="173" t="s">
        <v>214</v>
      </c>
      <c r="G132" s="174" t="s">
        <v>118</v>
      </c>
      <c r="H132" s="175">
        <v>1000</v>
      </c>
      <c r="I132" s="176"/>
      <c r="J132" s="177">
        <f>ROUND(I132*H132,2)</f>
        <v>0</v>
      </c>
      <c r="K132" s="173" t="s">
        <v>119</v>
      </c>
      <c r="L132" s="35"/>
      <c r="M132" s="178" t="s">
        <v>28</v>
      </c>
      <c r="N132" s="179" t="s">
        <v>47</v>
      </c>
      <c r="O132" s="57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AR132" s="14" t="s">
        <v>120</v>
      </c>
      <c r="AT132" s="14" t="s">
        <v>115</v>
      </c>
      <c r="AU132" s="14" t="s">
        <v>83</v>
      </c>
      <c r="AY132" s="14" t="s">
        <v>113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4" t="s">
        <v>120</v>
      </c>
      <c r="BK132" s="182">
        <f>ROUND(I132*H132,2)</f>
        <v>0</v>
      </c>
      <c r="BL132" s="14" t="s">
        <v>120</v>
      </c>
      <c r="BM132" s="14" t="s">
        <v>215</v>
      </c>
    </row>
    <row r="133" spans="2:65" s="1" customFormat="1" ht="39">
      <c r="B133" s="31"/>
      <c r="C133" s="32"/>
      <c r="D133" s="183" t="s">
        <v>122</v>
      </c>
      <c r="E133" s="32"/>
      <c r="F133" s="184" t="s">
        <v>216</v>
      </c>
      <c r="G133" s="32"/>
      <c r="H133" s="32"/>
      <c r="I133" s="100"/>
      <c r="J133" s="32"/>
      <c r="K133" s="32"/>
      <c r="L133" s="35"/>
      <c r="M133" s="185"/>
      <c r="N133" s="57"/>
      <c r="O133" s="57"/>
      <c r="P133" s="57"/>
      <c r="Q133" s="57"/>
      <c r="R133" s="57"/>
      <c r="S133" s="57"/>
      <c r="T133" s="58"/>
      <c r="AT133" s="14" t="s">
        <v>122</v>
      </c>
      <c r="AU133" s="14" t="s">
        <v>83</v>
      </c>
    </row>
    <row r="134" spans="2:65" s="11" customFormat="1" ht="11.25">
      <c r="B134" s="186"/>
      <c r="C134" s="187"/>
      <c r="D134" s="183" t="s">
        <v>134</v>
      </c>
      <c r="E134" s="188" t="s">
        <v>28</v>
      </c>
      <c r="F134" s="189" t="s">
        <v>217</v>
      </c>
      <c r="G134" s="187"/>
      <c r="H134" s="190">
        <v>1000</v>
      </c>
      <c r="I134" s="191"/>
      <c r="J134" s="187"/>
      <c r="K134" s="187"/>
      <c r="L134" s="192"/>
      <c r="M134" s="193"/>
      <c r="N134" s="194"/>
      <c r="O134" s="194"/>
      <c r="P134" s="194"/>
      <c r="Q134" s="194"/>
      <c r="R134" s="194"/>
      <c r="S134" s="194"/>
      <c r="T134" s="195"/>
      <c r="AT134" s="196" t="s">
        <v>134</v>
      </c>
      <c r="AU134" s="196" t="s">
        <v>83</v>
      </c>
      <c r="AV134" s="11" t="s">
        <v>83</v>
      </c>
      <c r="AW134" s="11" t="s">
        <v>35</v>
      </c>
      <c r="AX134" s="11" t="s">
        <v>79</v>
      </c>
      <c r="AY134" s="196" t="s">
        <v>113</v>
      </c>
    </row>
    <row r="135" spans="2:65" s="10" customFormat="1" ht="22.9" customHeight="1">
      <c r="B135" s="155"/>
      <c r="C135" s="156"/>
      <c r="D135" s="157" t="s">
        <v>73</v>
      </c>
      <c r="E135" s="169" t="s">
        <v>157</v>
      </c>
      <c r="F135" s="169" t="s">
        <v>218</v>
      </c>
      <c r="G135" s="156"/>
      <c r="H135" s="156"/>
      <c r="I135" s="159"/>
      <c r="J135" s="170">
        <f>BK135</f>
        <v>0</v>
      </c>
      <c r="K135" s="156"/>
      <c r="L135" s="161"/>
      <c r="M135" s="162"/>
      <c r="N135" s="163"/>
      <c r="O135" s="163"/>
      <c r="P135" s="164">
        <f>SUM(P136:P137)</f>
        <v>0</v>
      </c>
      <c r="Q135" s="163"/>
      <c r="R135" s="164">
        <f>SUM(R136:R137)</f>
        <v>0</v>
      </c>
      <c r="S135" s="163"/>
      <c r="T135" s="165">
        <f>SUM(T136:T137)</f>
        <v>20</v>
      </c>
      <c r="AR135" s="166" t="s">
        <v>79</v>
      </c>
      <c r="AT135" s="167" t="s">
        <v>73</v>
      </c>
      <c r="AU135" s="167" t="s">
        <v>79</v>
      </c>
      <c r="AY135" s="166" t="s">
        <v>113</v>
      </c>
      <c r="BK135" s="168">
        <f>SUM(BK136:BK137)</f>
        <v>0</v>
      </c>
    </row>
    <row r="136" spans="2:65" s="1" customFormat="1" ht="22.5" customHeight="1">
      <c r="B136" s="31"/>
      <c r="C136" s="171" t="s">
        <v>219</v>
      </c>
      <c r="D136" s="171" t="s">
        <v>115</v>
      </c>
      <c r="E136" s="172" t="s">
        <v>220</v>
      </c>
      <c r="F136" s="173" t="s">
        <v>221</v>
      </c>
      <c r="G136" s="174" t="s">
        <v>118</v>
      </c>
      <c r="H136" s="175">
        <v>1000</v>
      </c>
      <c r="I136" s="176"/>
      <c r="J136" s="177">
        <f>ROUND(I136*H136,2)</f>
        <v>0</v>
      </c>
      <c r="K136" s="173" t="s">
        <v>119</v>
      </c>
      <c r="L136" s="35"/>
      <c r="M136" s="178" t="s">
        <v>28</v>
      </c>
      <c r="N136" s="179" t="s">
        <v>47</v>
      </c>
      <c r="O136" s="57"/>
      <c r="P136" s="180">
        <f>O136*H136</f>
        <v>0</v>
      </c>
      <c r="Q136" s="180">
        <v>0</v>
      </c>
      <c r="R136" s="180">
        <f>Q136*H136</f>
        <v>0</v>
      </c>
      <c r="S136" s="180">
        <v>0.02</v>
      </c>
      <c r="T136" s="181">
        <f>S136*H136</f>
        <v>20</v>
      </c>
      <c r="AR136" s="14" t="s">
        <v>120</v>
      </c>
      <c r="AT136" s="14" t="s">
        <v>115</v>
      </c>
      <c r="AU136" s="14" t="s">
        <v>83</v>
      </c>
      <c r="AY136" s="14" t="s">
        <v>113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4" t="s">
        <v>120</v>
      </c>
      <c r="BK136" s="182">
        <f>ROUND(I136*H136,2)</f>
        <v>0</v>
      </c>
      <c r="BL136" s="14" t="s">
        <v>120</v>
      </c>
      <c r="BM136" s="14" t="s">
        <v>222</v>
      </c>
    </row>
    <row r="137" spans="2:65" s="1" customFormat="1" ht="78">
      <c r="B137" s="31"/>
      <c r="C137" s="32"/>
      <c r="D137" s="183" t="s">
        <v>122</v>
      </c>
      <c r="E137" s="32"/>
      <c r="F137" s="184" t="s">
        <v>223</v>
      </c>
      <c r="G137" s="32"/>
      <c r="H137" s="32"/>
      <c r="I137" s="100"/>
      <c r="J137" s="32"/>
      <c r="K137" s="32"/>
      <c r="L137" s="35"/>
      <c r="M137" s="185"/>
      <c r="N137" s="57"/>
      <c r="O137" s="57"/>
      <c r="P137" s="57"/>
      <c r="Q137" s="57"/>
      <c r="R137" s="57"/>
      <c r="S137" s="57"/>
      <c r="T137" s="58"/>
      <c r="AT137" s="14" t="s">
        <v>122</v>
      </c>
      <c r="AU137" s="14" t="s">
        <v>83</v>
      </c>
    </row>
    <row r="138" spans="2:65" s="10" customFormat="1" ht="22.9" customHeight="1">
      <c r="B138" s="155"/>
      <c r="C138" s="156"/>
      <c r="D138" s="157" t="s">
        <v>73</v>
      </c>
      <c r="E138" s="169" t="s">
        <v>224</v>
      </c>
      <c r="F138" s="169" t="s">
        <v>225</v>
      </c>
      <c r="G138" s="156"/>
      <c r="H138" s="156"/>
      <c r="I138" s="159"/>
      <c r="J138" s="170">
        <f>BK138</f>
        <v>0</v>
      </c>
      <c r="K138" s="156"/>
      <c r="L138" s="161"/>
      <c r="M138" s="162"/>
      <c r="N138" s="163"/>
      <c r="O138" s="163"/>
      <c r="P138" s="164">
        <f>SUM(P139:P140)</f>
        <v>0</v>
      </c>
      <c r="Q138" s="163"/>
      <c r="R138" s="164">
        <f>SUM(R139:R140)</f>
        <v>0</v>
      </c>
      <c r="S138" s="163"/>
      <c r="T138" s="165">
        <f>SUM(T139:T140)</f>
        <v>0</v>
      </c>
      <c r="AR138" s="166" t="s">
        <v>79</v>
      </c>
      <c r="AT138" s="167" t="s">
        <v>73</v>
      </c>
      <c r="AU138" s="167" t="s">
        <v>79</v>
      </c>
      <c r="AY138" s="166" t="s">
        <v>113</v>
      </c>
      <c r="BK138" s="168">
        <f>SUM(BK139:BK140)</f>
        <v>0</v>
      </c>
    </row>
    <row r="139" spans="2:65" s="1" customFormat="1" ht="16.5" customHeight="1">
      <c r="B139" s="31"/>
      <c r="C139" s="171" t="s">
        <v>226</v>
      </c>
      <c r="D139" s="171" t="s">
        <v>115</v>
      </c>
      <c r="E139" s="172" t="s">
        <v>227</v>
      </c>
      <c r="F139" s="173" t="s">
        <v>228</v>
      </c>
      <c r="G139" s="174" t="s">
        <v>229</v>
      </c>
      <c r="H139" s="175">
        <v>0.105</v>
      </c>
      <c r="I139" s="176"/>
      <c r="J139" s="177">
        <f>ROUND(I139*H139,2)</f>
        <v>0</v>
      </c>
      <c r="K139" s="173" t="s">
        <v>28</v>
      </c>
      <c r="L139" s="35"/>
      <c r="M139" s="178" t="s">
        <v>28</v>
      </c>
      <c r="N139" s="179" t="s">
        <v>47</v>
      </c>
      <c r="O139" s="57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AR139" s="14" t="s">
        <v>120</v>
      </c>
      <c r="AT139" s="14" t="s">
        <v>115</v>
      </c>
      <c r="AU139" s="14" t="s">
        <v>83</v>
      </c>
      <c r="AY139" s="14" t="s">
        <v>113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4" t="s">
        <v>120</v>
      </c>
      <c r="BK139" s="182">
        <f>ROUND(I139*H139,2)</f>
        <v>0</v>
      </c>
      <c r="BL139" s="14" t="s">
        <v>120</v>
      </c>
      <c r="BM139" s="14" t="s">
        <v>230</v>
      </c>
    </row>
    <row r="140" spans="2:65" s="1" customFormat="1" ht="29.25">
      <c r="B140" s="31"/>
      <c r="C140" s="32"/>
      <c r="D140" s="183" t="s">
        <v>122</v>
      </c>
      <c r="E140" s="32"/>
      <c r="F140" s="184" t="s">
        <v>231</v>
      </c>
      <c r="G140" s="32"/>
      <c r="H140" s="32"/>
      <c r="I140" s="100"/>
      <c r="J140" s="32"/>
      <c r="K140" s="32"/>
      <c r="L140" s="35"/>
      <c r="M140" s="197"/>
      <c r="N140" s="198"/>
      <c r="O140" s="198"/>
      <c r="P140" s="198"/>
      <c r="Q140" s="198"/>
      <c r="R140" s="198"/>
      <c r="S140" s="198"/>
      <c r="T140" s="199"/>
      <c r="AT140" s="14" t="s">
        <v>122</v>
      </c>
      <c r="AU140" s="14" t="s">
        <v>83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122"/>
      <c r="J141" s="44"/>
      <c r="K141" s="44"/>
      <c r="L141" s="35"/>
    </row>
  </sheetData>
  <sheetProtection algorithmName="SHA-512" hashValue="YftLtvVvxujDmfbv4Q5qQFqCTQreLRpKoICvy3ra0HRlvTp6egIDYLfag/zUrQxUCr7JfEdLodkJHo0QeoVO9w==" saltValue="wAgO53PWjF5fcIJ+Ewuw28P5b3ejjm8VPcvLN6XrqW+/d6+DWiPx/I4RoJd7YpIagDegKoNDJv6pVMXPpEWqew==" spinCount="100000" sheet="1" objects="1" scenarios="1" formatColumns="0" formatRows="0" autoFilter="0"/>
  <autoFilter ref="C82:K14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4" t="s">
        <v>85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83</v>
      </c>
    </row>
    <row r="4" spans="2:46" ht="24.95" customHeight="1">
      <c r="B4" s="17"/>
      <c r="D4" s="98" t="s">
        <v>86</v>
      </c>
      <c r="L4" s="17"/>
      <c r="M4" s="21" t="s">
        <v>10</v>
      </c>
      <c r="AT4" s="14" t="s">
        <v>35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321" t="str">
        <f>'Rekapitulace stavby'!K6</f>
        <v>IDVT 10166431, Lánov, mýcení břehového porostu v ř. km 0,700 - 0,900</v>
      </c>
      <c r="F7" s="322"/>
      <c r="G7" s="322"/>
      <c r="H7" s="322"/>
      <c r="L7" s="17"/>
    </row>
    <row r="8" spans="2:46" s="1" customFormat="1" ht="12" customHeight="1">
      <c r="B8" s="35"/>
      <c r="D8" s="99" t="s">
        <v>87</v>
      </c>
      <c r="I8" s="100"/>
      <c r="L8" s="35"/>
    </row>
    <row r="9" spans="2:46" s="1" customFormat="1" ht="36.950000000000003" customHeight="1">
      <c r="B9" s="35"/>
      <c r="E9" s="323" t="s">
        <v>232</v>
      </c>
      <c r="F9" s="324"/>
      <c r="G9" s="324"/>
      <c r="H9" s="324"/>
      <c r="I9" s="100"/>
      <c r="L9" s="35"/>
    </row>
    <row r="10" spans="2:46" s="1" customFormat="1" ht="11.25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19</v>
      </c>
      <c r="I11" s="101" t="s">
        <v>20</v>
      </c>
      <c r="J11" s="14" t="s">
        <v>28</v>
      </c>
      <c r="L11" s="35"/>
    </row>
    <row r="12" spans="2:46" s="1" customFormat="1" ht="12" customHeight="1">
      <c r="B12" s="35"/>
      <c r="D12" s="99" t="s">
        <v>22</v>
      </c>
      <c r="F12" s="14" t="s">
        <v>89</v>
      </c>
      <c r="I12" s="101" t="s">
        <v>24</v>
      </c>
      <c r="J12" s="102" t="str">
        <f>'Rekapitulace stavby'!AN8</f>
        <v>19.6.2019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26</v>
      </c>
      <c r="I14" s="101" t="s">
        <v>27</v>
      </c>
      <c r="J14" s="14" t="s">
        <v>28</v>
      </c>
      <c r="L14" s="35"/>
    </row>
    <row r="15" spans="2:46" s="1" customFormat="1" ht="18" customHeight="1">
      <c r="B15" s="35"/>
      <c r="E15" s="14" t="s">
        <v>29</v>
      </c>
      <c r="I15" s="101" t="s">
        <v>30</v>
      </c>
      <c r="J15" s="14" t="s">
        <v>28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31</v>
      </c>
      <c r="I17" s="101" t="s">
        <v>27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325" t="str">
        <f>'Rekapitulace stavby'!E14</f>
        <v>Vyplň údaj</v>
      </c>
      <c r="F18" s="326"/>
      <c r="G18" s="326"/>
      <c r="H18" s="326"/>
      <c r="I18" s="101" t="s">
        <v>30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33</v>
      </c>
      <c r="I20" s="101" t="s">
        <v>27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30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36</v>
      </c>
      <c r="I23" s="101" t="s">
        <v>27</v>
      </c>
      <c r="J23" s="14" t="s">
        <v>28</v>
      </c>
      <c r="L23" s="35"/>
    </row>
    <row r="24" spans="2:12" s="1" customFormat="1" ht="18" customHeight="1">
      <c r="B24" s="35"/>
      <c r="E24" s="14" t="s">
        <v>37</v>
      </c>
      <c r="I24" s="101" t="s">
        <v>30</v>
      </c>
      <c r="J24" s="14" t="s">
        <v>28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38</v>
      </c>
      <c r="I26" s="100"/>
      <c r="L26" s="35"/>
    </row>
    <row r="27" spans="2:12" s="6" customFormat="1" ht="16.5" customHeight="1">
      <c r="B27" s="103"/>
      <c r="E27" s="327" t="s">
        <v>28</v>
      </c>
      <c r="F27" s="327"/>
      <c r="G27" s="327"/>
      <c r="H27" s="327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40</v>
      </c>
      <c r="I30" s="100"/>
      <c r="J30" s="107">
        <f>ROUND(J81,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42</v>
      </c>
      <c r="I32" s="109" t="s">
        <v>41</v>
      </c>
      <c r="J32" s="108" t="s">
        <v>43</v>
      </c>
      <c r="L32" s="35"/>
    </row>
    <row r="33" spans="2:12" s="1" customFormat="1" ht="14.45" hidden="1" customHeight="1">
      <c r="B33" s="35"/>
      <c r="D33" s="99" t="s">
        <v>44</v>
      </c>
      <c r="E33" s="99" t="s">
        <v>45</v>
      </c>
      <c r="F33" s="110">
        <f>ROUND((SUM(BE81:BE89)),  2)</f>
        <v>0</v>
      </c>
      <c r="I33" s="111">
        <v>0.21</v>
      </c>
      <c r="J33" s="110">
        <f>ROUND(((SUM(BE81:BE89))*I33),  2)</f>
        <v>0</v>
      </c>
      <c r="L33" s="35"/>
    </row>
    <row r="34" spans="2:12" s="1" customFormat="1" ht="14.45" hidden="1" customHeight="1">
      <c r="B34" s="35"/>
      <c r="E34" s="99" t="s">
        <v>46</v>
      </c>
      <c r="F34" s="110">
        <f>ROUND((SUM(BF81:BF89)),  2)</f>
        <v>0</v>
      </c>
      <c r="I34" s="111">
        <v>0.15</v>
      </c>
      <c r="J34" s="110">
        <f>ROUND(((SUM(BF81:BF89))*I34),  2)</f>
        <v>0</v>
      </c>
      <c r="L34" s="35"/>
    </row>
    <row r="35" spans="2:12" s="1" customFormat="1" ht="14.45" customHeight="1">
      <c r="B35" s="35"/>
      <c r="D35" s="99" t="s">
        <v>44</v>
      </c>
      <c r="E35" s="99" t="s">
        <v>47</v>
      </c>
      <c r="F35" s="110">
        <f>ROUND((SUM(BG81:BG89)),  2)</f>
        <v>0</v>
      </c>
      <c r="I35" s="111">
        <v>0.21</v>
      </c>
      <c r="J35" s="110">
        <f>0</f>
        <v>0</v>
      </c>
      <c r="L35" s="35"/>
    </row>
    <row r="36" spans="2:12" s="1" customFormat="1" ht="14.45" customHeight="1">
      <c r="B36" s="35"/>
      <c r="E36" s="99" t="s">
        <v>48</v>
      </c>
      <c r="F36" s="110">
        <f>ROUND((SUM(BH81:BH89)),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49</v>
      </c>
      <c r="F37" s="110">
        <f>ROUND((SUM(BI81:BI89)),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50</v>
      </c>
      <c r="E39" s="114"/>
      <c r="F39" s="114"/>
      <c r="G39" s="115" t="s">
        <v>51</v>
      </c>
      <c r="H39" s="116" t="s">
        <v>52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90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328" t="str">
        <f>E7</f>
        <v>IDVT 10166431, Lánov, mýcení břehového porostu v ř. km 0,700 - 0,900</v>
      </c>
      <c r="F48" s="329"/>
      <c r="G48" s="329"/>
      <c r="H48" s="329"/>
      <c r="I48" s="100"/>
      <c r="J48" s="32"/>
      <c r="K48" s="32"/>
      <c r="L48" s="35"/>
    </row>
    <row r="49" spans="2:47" s="1" customFormat="1" ht="12" customHeight="1">
      <c r="B49" s="31"/>
      <c r="C49" s="26" t="s">
        <v>87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301" t="str">
        <f>E9</f>
        <v>2 - VON</v>
      </c>
      <c r="F50" s="300"/>
      <c r="G50" s="300"/>
      <c r="H50" s="300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22</v>
      </c>
      <c r="D52" s="32"/>
      <c r="E52" s="32"/>
      <c r="F52" s="24" t="str">
        <f>F12</f>
        <v>Lánov</v>
      </c>
      <c r="G52" s="32"/>
      <c r="H52" s="32"/>
      <c r="I52" s="101" t="s">
        <v>24</v>
      </c>
      <c r="J52" s="52" t="str">
        <f>IF(J12="","",J12)</f>
        <v>19.6.2019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26</v>
      </c>
      <c r="D54" s="32"/>
      <c r="E54" s="32"/>
      <c r="F54" s="24" t="str">
        <f>E15</f>
        <v>Povodí Labe, státní podnik, PTÚ HK</v>
      </c>
      <c r="G54" s="32"/>
      <c r="H54" s="32"/>
      <c r="I54" s="101" t="s">
        <v>33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31</v>
      </c>
      <c r="D55" s="32"/>
      <c r="E55" s="32"/>
      <c r="F55" s="24" t="str">
        <f>IF(E18="","",E18)</f>
        <v>Vyplň údaj</v>
      </c>
      <c r="G55" s="32"/>
      <c r="H55" s="32"/>
      <c r="I55" s="101" t="s">
        <v>36</v>
      </c>
      <c r="J55" s="29" t="str">
        <f>E24</f>
        <v>Lukáš Táborský, DiS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91</v>
      </c>
      <c r="D57" s="127"/>
      <c r="E57" s="127"/>
      <c r="F57" s="127"/>
      <c r="G57" s="127"/>
      <c r="H57" s="127"/>
      <c r="I57" s="128"/>
      <c r="J57" s="129" t="s">
        <v>92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72</v>
      </c>
      <c r="D59" s="32"/>
      <c r="E59" s="32"/>
      <c r="F59" s="32"/>
      <c r="G59" s="32"/>
      <c r="H59" s="32"/>
      <c r="I59" s="100"/>
      <c r="J59" s="70">
        <f>J81</f>
        <v>0</v>
      </c>
      <c r="K59" s="32"/>
      <c r="L59" s="35"/>
      <c r="AU59" s="14" t="s">
        <v>93</v>
      </c>
    </row>
    <row r="60" spans="2:47" s="7" customFormat="1" ht="24.95" customHeight="1">
      <c r="B60" s="131"/>
      <c r="C60" s="132"/>
      <c r="D60" s="133" t="s">
        <v>233</v>
      </c>
      <c r="E60" s="134"/>
      <c r="F60" s="134"/>
      <c r="G60" s="134"/>
      <c r="H60" s="134"/>
      <c r="I60" s="135"/>
      <c r="J60" s="136">
        <f>J82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234</v>
      </c>
      <c r="E61" s="141"/>
      <c r="F61" s="141"/>
      <c r="G61" s="141"/>
      <c r="H61" s="141"/>
      <c r="I61" s="142"/>
      <c r="J61" s="143">
        <f>J85</f>
        <v>0</v>
      </c>
      <c r="K61" s="139"/>
      <c r="L61" s="144"/>
    </row>
    <row r="62" spans="2:47" s="1" customFormat="1" ht="21.75" customHeight="1">
      <c r="B62" s="31"/>
      <c r="C62" s="32"/>
      <c r="D62" s="32"/>
      <c r="E62" s="32"/>
      <c r="F62" s="32"/>
      <c r="G62" s="32"/>
      <c r="H62" s="32"/>
      <c r="I62" s="100"/>
      <c r="J62" s="32"/>
      <c r="K62" s="32"/>
      <c r="L62" s="35"/>
    </row>
    <row r="63" spans="2:47" s="1" customFormat="1" ht="6.95" customHeight="1">
      <c r="B63" s="43"/>
      <c r="C63" s="44"/>
      <c r="D63" s="44"/>
      <c r="E63" s="44"/>
      <c r="F63" s="44"/>
      <c r="G63" s="44"/>
      <c r="H63" s="44"/>
      <c r="I63" s="122"/>
      <c r="J63" s="44"/>
      <c r="K63" s="44"/>
      <c r="L63" s="35"/>
    </row>
    <row r="67" spans="2:20" s="1" customFormat="1" ht="6.95" customHeight="1">
      <c r="B67" s="45"/>
      <c r="C67" s="46"/>
      <c r="D67" s="46"/>
      <c r="E67" s="46"/>
      <c r="F67" s="46"/>
      <c r="G67" s="46"/>
      <c r="H67" s="46"/>
      <c r="I67" s="125"/>
      <c r="J67" s="46"/>
      <c r="K67" s="46"/>
      <c r="L67" s="35"/>
    </row>
    <row r="68" spans="2:20" s="1" customFormat="1" ht="24.95" customHeight="1">
      <c r="B68" s="31"/>
      <c r="C68" s="20" t="s">
        <v>98</v>
      </c>
      <c r="D68" s="32"/>
      <c r="E68" s="32"/>
      <c r="F68" s="32"/>
      <c r="G68" s="32"/>
      <c r="H68" s="32"/>
      <c r="I68" s="100"/>
      <c r="J68" s="32"/>
      <c r="K68" s="32"/>
      <c r="L68" s="35"/>
    </row>
    <row r="69" spans="2:20" s="1" customFormat="1" ht="6.95" customHeight="1">
      <c r="B69" s="31"/>
      <c r="C69" s="32"/>
      <c r="D69" s="32"/>
      <c r="E69" s="32"/>
      <c r="F69" s="32"/>
      <c r="G69" s="32"/>
      <c r="H69" s="32"/>
      <c r="I69" s="100"/>
      <c r="J69" s="32"/>
      <c r="K69" s="32"/>
      <c r="L69" s="35"/>
    </row>
    <row r="70" spans="2:20" s="1" customFormat="1" ht="12" customHeight="1">
      <c r="B70" s="31"/>
      <c r="C70" s="26" t="s">
        <v>16</v>
      </c>
      <c r="D70" s="32"/>
      <c r="E70" s="32"/>
      <c r="F70" s="32"/>
      <c r="G70" s="32"/>
      <c r="H70" s="32"/>
      <c r="I70" s="100"/>
      <c r="J70" s="32"/>
      <c r="K70" s="32"/>
      <c r="L70" s="35"/>
    </row>
    <row r="71" spans="2:20" s="1" customFormat="1" ht="16.5" customHeight="1">
      <c r="B71" s="31"/>
      <c r="C71" s="32"/>
      <c r="D71" s="32"/>
      <c r="E71" s="328" t="str">
        <f>E7</f>
        <v>IDVT 10166431, Lánov, mýcení břehového porostu v ř. km 0,700 - 0,900</v>
      </c>
      <c r="F71" s="329"/>
      <c r="G71" s="329"/>
      <c r="H71" s="329"/>
      <c r="I71" s="100"/>
      <c r="J71" s="32"/>
      <c r="K71" s="32"/>
      <c r="L71" s="35"/>
    </row>
    <row r="72" spans="2:20" s="1" customFormat="1" ht="12" customHeight="1">
      <c r="B72" s="31"/>
      <c r="C72" s="26" t="s">
        <v>87</v>
      </c>
      <c r="D72" s="32"/>
      <c r="E72" s="32"/>
      <c r="F72" s="32"/>
      <c r="G72" s="32"/>
      <c r="H72" s="32"/>
      <c r="I72" s="100"/>
      <c r="J72" s="32"/>
      <c r="K72" s="32"/>
      <c r="L72" s="35"/>
    </row>
    <row r="73" spans="2:20" s="1" customFormat="1" ht="16.5" customHeight="1">
      <c r="B73" s="31"/>
      <c r="C73" s="32"/>
      <c r="D73" s="32"/>
      <c r="E73" s="301" t="str">
        <f>E9</f>
        <v>2 - VON</v>
      </c>
      <c r="F73" s="300"/>
      <c r="G73" s="300"/>
      <c r="H73" s="300"/>
      <c r="I73" s="100"/>
      <c r="J73" s="32"/>
      <c r="K73" s="32"/>
      <c r="L73" s="35"/>
    </row>
    <row r="74" spans="2:20" s="1" customFormat="1" ht="6.95" customHeight="1">
      <c r="B74" s="31"/>
      <c r="C74" s="32"/>
      <c r="D74" s="32"/>
      <c r="E74" s="32"/>
      <c r="F74" s="32"/>
      <c r="G74" s="32"/>
      <c r="H74" s="32"/>
      <c r="I74" s="100"/>
      <c r="J74" s="32"/>
      <c r="K74" s="32"/>
      <c r="L74" s="35"/>
    </row>
    <row r="75" spans="2:20" s="1" customFormat="1" ht="12" customHeight="1">
      <c r="B75" s="31"/>
      <c r="C75" s="26" t="s">
        <v>22</v>
      </c>
      <c r="D75" s="32"/>
      <c r="E75" s="32"/>
      <c r="F75" s="24" t="str">
        <f>F12</f>
        <v>Lánov</v>
      </c>
      <c r="G75" s="32"/>
      <c r="H75" s="32"/>
      <c r="I75" s="101" t="s">
        <v>24</v>
      </c>
      <c r="J75" s="52" t="str">
        <f>IF(J12="","",J12)</f>
        <v>19.6.2019</v>
      </c>
      <c r="K75" s="32"/>
      <c r="L75" s="35"/>
    </row>
    <row r="76" spans="2:20" s="1" customFormat="1" ht="6.95" customHeight="1">
      <c r="B76" s="31"/>
      <c r="C76" s="32"/>
      <c r="D76" s="32"/>
      <c r="E76" s="32"/>
      <c r="F76" s="32"/>
      <c r="G76" s="32"/>
      <c r="H76" s="32"/>
      <c r="I76" s="100"/>
      <c r="J76" s="32"/>
      <c r="K76" s="32"/>
      <c r="L76" s="35"/>
    </row>
    <row r="77" spans="2:20" s="1" customFormat="1" ht="13.7" customHeight="1">
      <c r="B77" s="31"/>
      <c r="C77" s="26" t="s">
        <v>26</v>
      </c>
      <c r="D77" s="32"/>
      <c r="E77" s="32"/>
      <c r="F77" s="24" t="str">
        <f>E15</f>
        <v>Povodí Labe, státní podnik, PTÚ HK</v>
      </c>
      <c r="G77" s="32"/>
      <c r="H77" s="32"/>
      <c r="I77" s="101" t="s">
        <v>33</v>
      </c>
      <c r="J77" s="29" t="str">
        <f>E21</f>
        <v xml:space="preserve"> </v>
      </c>
      <c r="K77" s="32"/>
      <c r="L77" s="35"/>
    </row>
    <row r="78" spans="2:20" s="1" customFormat="1" ht="13.7" customHeight="1">
      <c r="B78" s="31"/>
      <c r="C78" s="26" t="s">
        <v>31</v>
      </c>
      <c r="D78" s="32"/>
      <c r="E78" s="32"/>
      <c r="F78" s="24" t="str">
        <f>IF(E18="","",E18)</f>
        <v>Vyplň údaj</v>
      </c>
      <c r="G78" s="32"/>
      <c r="H78" s="32"/>
      <c r="I78" s="101" t="s">
        <v>36</v>
      </c>
      <c r="J78" s="29" t="str">
        <f>E24</f>
        <v>Lukáš Táborský, DiS</v>
      </c>
      <c r="K78" s="32"/>
      <c r="L78" s="35"/>
    </row>
    <row r="79" spans="2:20" s="1" customFormat="1" ht="10.35" customHeight="1">
      <c r="B79" s="31"/>
      <c r="C79" s="32"/>
      <c r="D79" s="32"/>
      <c r="E79" s="32"/>
      <c r="F79" s="32"/>
      <c r="G79" s="32"/>
      <c r="H79" s="32"/>
      <c r="I79" s="100"/>
      <c r="J79" s="32"/>
      <c r="K79" s="32"/>
      <c r="L79" s="35"/>
    </row>
    <row r="80" spans="2:20" s="9" customFormat="1" ht="29.25" customHeight="1">
      <c r="B80" s="145"/>
      <c r="C80" s="146" t="s">
        <v>99</v>
      </c>
      <c r="D80" s="147" t="s">
        <v>59</v>
      </c>
      <c r="E80" s="147" t="s">
        <v>55</v>
      </c>
      <c r="F80" s="147" t="s">
        <v>56</v>
      </c>
      <c r="G80" s="147" t="s">
        <v>100</v>
      </c>
      <c r="H80" s="147" t="s">
        <v>101</v>
      </c>
      <c r="I80" s="148" t="s">
        <v>102</v>
      </c>
      <c r="J80" s="147" t="s">
        <v>92</v>
      </c>
      <c r="K80" s="149" t="s">
        <v>103</v>
      </c>
      <c r="L80" s="150"/>
      <c r="M80" s="61" t="s">
        <v>28</v>
      </c>
      <c r="N80" s="62" t="s">
        <v>44</v>
      </c>
      <c r="O80" s="62" t="s">
        <v>104</v>
      </c>
      <c r="P80" s="62" t="s">
        <v>105</v>
      </c>
      <c r="Q80" s="62" t="s">
        <v>106</v>
      </c>
      <c r="R80" s="62" t="s">
        <v>107</v>
      </c>
      <c r="S80" s="62" t="s">
        <v>108</v>
      </c>
      <c r="T80" s="63" t="s">
        <v>109</v>
      </c>
    </row>
    <row r="81" spans="2:65" s="1" customFormat="1" ht="22.9" customHeight="1">
      <c r="B81" s="31"/>
      <c r="C81" s="68" t="s">
        <v>110</v>
      </c>
      <c r="D81" s="32"/>
      <c r="E81" s="32"/>
      <c r="F81" s="32"/>
      <c r="G81" s="32"/>
      <c r="H81" s="32"/>
      <c r="I81" s="100"/>
      <c r="J81" s="151">
        <f>BK81</f>
        <v>0</v>
      </c>
      <c r="K81" s="32"/>
      <c r="L81" s="35"/>
      <c r="M81" s="64"/>
      <c r="N81" s="65"/>
      <c r="O81" s="65"/>
      <c r="P81" s="152">
        <f>P82</f>
        <v>0</v>
      </c>
      <c r="Q81" s="65"/>
      <c r="R81" s="152">
        <f>R82</f>
        <v>0</v>
      </c>
      <c r="S81" s="65"/>
      <c r="T81" s="153">
        <f>T82</f>
        <v>0</v>
      </c>
      <c r="AT81" s="14" t="s">
        <v>73</v>
      </c>
      <c r="AU81" s="14" t="s">
        <v>93</v>
      </c>
      <c r="BK81" s="154">
        <f>BK82</f>
        <v>0</v>
      </c>
    </row>
    <row r="82" spans="2:65" s="10" customFormat="1" ht="25.9" customHeight="1">
      <c r="B82" s="155"/>
      <c r="C82" s="156"/>
      <c r="D82" s="157" t="s">
        <v>73</v>
      </c>
      <c r="E82" s="158" t="s">
        <v>235</v>
      </c>
      <c r="F82" s="158" t="s">
        <v>236</v>
      </c>
      <c r="G82" s="156"/>
      <c r="H82" s="156"/>
      <c r="I82" s="159"/>
      <c r="J82" s="160">
        <f>BK82</f>
        <v>0</v>
      </c>
      <c r="K82" s="156"/>
      <c r="L82" s="161"/>
      <c r="M82" s="162"/>
      <c r="N82" s="163"/>
      <c r="O82" s="163"/>
      <c r="P82" s="164">
        <f>P83+P84+P85</f>
        <v>0</v>
      </c>
      <c r="Q82" s="163"/>
      <c r="R82" s="164">
        <f>R83+R84+R85</f>
        <v>0</v>
      </c>
      <c r="S82" s="163"/>
      <c r="T82" s="165">
        <f>T83+T84+T85</f>
        <v>0</v>
      </c>
      <c r="AR82" s="166" t="s">
        <v>79</v>
      </c>
      <c r="AT82" s="167" t="s">
        <v>73</v>
      </c>
      <c r="AU82" s="167" t="s">
        <v>74</v>
      </c>
      <c r="AY82" s="166" t="s">
        <v>113</v>
      </c>
      <c r="BK82" s="168">
        <f>BK83+BK84+BK85</f>
        <v>0</v>
      </c>
    </row>
    <row r="83" spans="2:65" s="1" customFormat="1" ht="16.5" customHeight="1">
      <c r="B83" s="31"/>
      <c r="C83" s="171" t="s">
        <v>79</v>
      </c>
      <c r="D83" s="171" t="s">
        <v>115</v>
      </c>
      <c r="E83" s="172" t="s">
        <v>237</v>
      </c>
      <c r="F83" s="173" t="s">
        <v>238</v>
      </c>
      <c r="G83" s="174" t="s">
        <v>239</v>
      </c>
      <c r="H83" s="175">
        <v>1</v>
      </c>
      <c r="I83" s="176"/>
      <c r="J83" s="177">
        <f>ROUND(I83*H83,2)</f>
        <v>0</v>
      </c>
      <c r="K83" s="173" t="s">
        <v>28</v>
      </c>
      <c r="L83" s="35"/>
      <c r="M83" s="178" t="s">
        <v>28</v>
      </c>
      <c r="N83" s="179" t="s">
        <v>47</v>
      </c>
      <c r="O83" s="57"/>
      <c r="P83" s="180">
        <f>O83*H83</f>
        <v>0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AR83" s="14" t="s">
        <v>240</v>
      </c>
      <c r="AT83" s="14" t="s">
        <v>115</v>
      </c>
      <c r="AU83" s="14" t="s">
        <v>79</v>
      </c>
      <c r="AY83" s="14" t="s">
        <v>113</v>
      </c>
      <c r="BE83" s="182">
        <f>IF(N83="základní",J83,0)</f>
        <v>0</v>
      </c>
      <c r="BF83" s="182">
        <f>IF(N83="snížená",J83,0)</f>
        <v>0</v>
      </c>
      <c r="BG83" s="182">
        <f>IF(N83="zákl. přenesená",J83,0)</f>
        <v>0</v>
      </c>
      <c r="BH83" s="182">
        <f>IF(N83="sníž. přenesená",J83,0)</f>
        <v>0</v>
      </c>
      <c r="BI83" s="182">
        <f>IF(N83="nulová",J83,0)</f>
        <v>0</v>
      </c>
      <c r="BJ83" s="14" t="s">
        <v>120</v>
      </c>
      <c r="BK83" s="182">
        <f>ROUND(I83*H83,2)</f>
        <v>0</v>
      </c>
      <c r="BL83" s="14" t="s">
        <v>240</v>
      </c>
      <c r="BM83" s="14" t="s">
        <v>241</v>
      </c>
    </row>
    <row r="84" spans="2:65" s="1" customFormat="1" ht="22.5" customHeight="1">
      <c r="B84" s="31"/>
      <c r="C84" s="171" t="s">
        <v>83</v>
      </c>
      <c r="D84" s="171" t="s">
        <v>115</v>
      </c>
      <c r="E84" s="172" t="s">
        <v>242</v>
      </c>
      <c r="F84" s="173" t="s">
        <v>243</v>
      </c>
      <c r="G84" s="174" t="s">
        <v>239</v>
      </c>
      <c r="H84" s="175">
        <v>1</v>
      </c>
      <c r="I84" s="176"/>
      <c r="J84" s="177">
        <f>ROUND(I84*H84,2)</f>
        <v>0</v>
      </c>
      <c r="K84" s="173" t="s">
        <v>28</v>
      </c>
      <c r="L84" s="35"/>
      <c r="M84" s="178" t="s">
        <v>28</v>
      </c>
      <c r="N84" s="179" t="s">
        <v>47</v>
      </c>
      <c r="O84" s="57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AR84" s="14" t="s">
        <v>240</v>
      </c>
      <c r="AT84" s="14" t="s">
        <v>115</v>
      </c>
      <c r="AU84" s="14" t="s">
        <v>79</v>
      </c>
      <c r="AY84" s="14" t="s">
        <v>113</v>
      </c>
      <c r="BE84" s="182">
        <f>IF(N84="základní",J84,0)</f>
        <v>0</v>
      </c>
      <c r="BF84" s="182">
        <f>IF(N84="snížená",J84,0)</f>
        <v>0</v>
      </c>
      <c r="BG84" s="182">
        <f>IF(N84="zákl. přenesená",J84,0)</f>
        <v>0</v>
      </c>
      <c r="BH84" s="182">
        <f>IF(N84="sníž. přenesená",J84,0)</f>
        <v>0</v>
      </c>
      <c r="BI84" s="182">
        <f>IF(N84="nulová",J84,0)</f>
        <v>0</v>
      </c>
      <c r="BJ84" s="14" t="s">
        <v>120</v>
      </c>
      <c r="BK84" s="182">
        <f>ROUND(I84*H84,2)</f>
        <v>0</v>
      </c>
      <c r="BL84" s="14" t="s">
        <v>240</v>
      </c>
      <c r="BM84" s="14" t="s">
        <v>244</v>
      </c>
    </row>
    <row r="85" spans="2:65" s="10" customFormat="1" ht="22.9" customHeight="1">
      <c r="B85" s="155"/>
      <c r="C85" s="156"/>
      <c r="D85" s="157" t="s">
        <v>73</v>
      </c>
      <c r="E85" s="169" t="s">
        <v>245</v>
      </c>
      <c r="F85" s="169" t="s">
        <v>246</v>
      </c>
      <c r="G85" s="156"/>
      <c r="H85" s="156"/>
      <c r="I85" s="159"/>
      <c r="J85" s="170">
        <f>BK85</f>
        <v>0</v>
      </c>
      <c r="K85" s="156"/>
      <c r="L85" s="161"/>
      <c r="M85" s="162"/>
      <c r="N85" s="163"/>
      <c r="O85" s="163"/>
      <c r="P85" s="164">
        <f>SUM(P86:P89)</f>
        <v>0</v>
      </c>
      <c r="Q85" s="163"/>
      <c r="R85" s="164">
        <f>SUM(R86:R89)</f>
        <v>0</v>
      </c>
      <c r="S85" s="163"/>
      <c r="T85" s="165">
        <f>SUM(T86:T89)</f>
        <v>0</v>
      </c>
      <c r="AR85" s="166" t="s">
        <v>79</v>
      </c>
      <c r="AT85" s="167" t="s">
        <v>73</v>
      </c>
      <c r="AU85" s="167" t="s">
        <v>79</v>
      </c>
      <c r="AY85" s="166" t="s">
        <v>113</v>
      </c>
      <c r="BK85" s="168">
        <f>SUM(BK86:BK89)</f>
        <v>0</v>
      </c>
    </row>
    <row r="86" spans="2:65" s="1" customFormat="1" ht="22.5" customHeight="1">
      <c r="B86" s="31"/>
      <c r="C86" s="171" t="s">
        <v>128</v>
      </c>
      <c r="D86" s="171" t="s">
        <v>115</v>
      </c>
      <c r="E86" s="172" t="s">
        <v>247</v>
      </c>
      <c r="F86" s="173" t="s">
        <v>248</v>
      </c>
      <c r="G86" s="174" t="s">
        <v>239</v>
      </c>
      <c r="H86" s="175">
        <v>1</v>
      </c>
      <c r="I86" s="176"/>
      <c r="J86" s="177">
        <f>ROUND(I86*H86,2)</f>
        <v>0</v>
      </c>
      <c r="K86" s="173" t="s">
        <v>28</v>
      </c>
      <c r="L86" s="35"/>
      <c r="M86" s="178" t="s">
        <v>28</v>
      </c>
      <c r="N86" s="179" t="s">
        <v>47</v>
      </c>
      <c r="O86" s="57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14" t="s">
        <v>240</v>
      </c>
      <c r="AT86" s="14" t="s">
        <v>115</v>
      </c>
      <c r="AU86" s="14" t="s">
        <v>83</v>
      </c>
      <c r="AY86" s="14" t="s">
        <v>113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4" t="s">
        <v>120</v>
      </c>
      <c r="BK86" s="182">
        <f>ROUND(I86*H86,2)</f>
        <v>0</v>
      </c>
      <c r="BL86" s="14" t="s">
        <v>240</v>
      </c>
      <c r="BM86" s="14" t="s">
        <v>249</v>
      </c>
    </row>
    <row r="87" spans="2:65" s="1" customFormat="1" ht="22.5" customHeight="1">
      <c r="B87" s="31"/>
      <c r="C87" s="171" t="s">
        <v>120</v>
      </c>
      <c r="D87" s="171" t="s">
        <v>115</v>
      </c>
      <c r="E87" s="172" t="s">
        <v>250</v>
      </c>
      <c r="F87" s="173" t="s">
        <v>251</v>
      </c>
      <c r="G87" s="174" t="s">
        <v>239</v>
      </c>
      <c r="H87" s="175">
        <v>1</v>
      </c>
      <c r="I87" s="176"/>
      <c r="J87" s="177">
        <f>ROUND(I87*H87,2)</f>
        <v>0</v>
      </c>
      <c r="K87" s="173" t="s">
        <v>28</v>
      </c>
      <c r="L87" s="35"/>
      <c r="M87" s="178" t="s">
        <v>28</v>
      </c>
      <c r="N87" s="179" t="s">
        <v>47</v>
      </c>
      <c r="O87" s="57"/>
      <c r="P87" s="180">
        <f>O87*H87</f>
        <v>0</v>
      </c>
      <c r="Q87" s="180">
        <v>0</v>
      </c>
      <c r="R87" s="180">
        <f>Q87*H87</f>
        <v>0</v>
      </c>
      <c r="S87" s="180">
        <v>0</v>
      </c>
      <c r="T87" s="181">
        <f>S87*H87</f>
        <v>0</v>
      </c>
      <c r="AR87" s="14" t="s">
        <v>240</v>
      </c>
      <c r="AT87" s="14" t="s">
        <v>115</v>
      </c>
      <c r="AU87" s="14" t="s">
        <v>83</v>
      </c>
      <c r="AY87" s="14" t="s">
        <v>113</v>
      </c>
      <c r="BE87" s="182">
        <f>IF(N87="základní",J87,0)</f>
        <v>0</v>
      </c>
      <c r="BF87" s="182">
        <f>IF(N87="snížená",J87,0)</f>
        <v>0</v>
      </c>
      <c r="BG87" s="182">
        <f>IF(N87="zákl. přenesená",J87,0)</f>
        <v>0</v>
      </c>
      <c r="BH87" s="182">
        <f>IF(N87="sníž. přenesená",J87,0)</f>
        <v>0</v>
      </c>
      <c r="BI87" s="182">
        <f>IF(N87="nulová",J87,0)</f>
        <v>0</v>
      </c>
      <c r="BJ87" s="14" t="s">
        <v>120</v>
      </c>
      <c r="BK87" s="182">
        <f>ROUND(I87*H87,2)</f>
        <v>0</v>
      </c>
      <c r="BL87" s="14" t="s">
        <v>240</v>
      </c>
      <c r="BM87" s="14" t="s">
        <v>252</v>
      </c>
    </row>
    <row r="88" spans="2:65" s="1" customFormat="1" ht="16.5" customHeight="1">
      <c r="B88" s="31"/>
      <c r="C88" s="171" t="s">
        <v>140</v>
      </c>
      <c r="D88" s="171" t="s">
        <v>115</v>
      </c>
      <c r="E88" s="172" t="s">
        <v>253</v>
      </c>
      <c r="F88" s="173" t="s">
        <v>254</v>
      </c>
      <c r="G88" s="174" t="s">
        <v>239</v>
      </c>
      <c r="H88" s="175">
        <v>1</v>
      </c>
      <c r="I88" s="176"/>
      <c r="J88" s="177">
        <f>ROUND(I88*H88,2)</f>
        <v>0</v>
      </c>
      <c r="K88" s="173" t="s">
        <v>28</v>
      </c>
      <c r="L88" s="35"/>
      <c r="M88" s="178" t="s">
        <v>28</v>
      </c>
      <c r="N88" s="179" t="s">
        <v>47</v>
      </c>
      <c r="O88" s="57"/>
      <c r="P88" s="180">
        <f>O88*H88</f>
        <v>0</v>
      </c>
      <c r="Q88" s="180">
        <v>0</v>
      </c>
      <c r="R88" s="180">
        <f>Q88*H88</f>
        <v>0</v>
      </c>
      <c r="S88" s="180">
        <v>0</v>
      </c>
      <c r="T88" s="181">
        <f>S88*H88</f>
        <v>0</v>
      </c>
      <c r="AR88" s="14" t="s">
        <v>240</v>
      </c>
      <c r="AT88" s="14" t="s">
        <v>115</v>
      </c>
      <c r="AU88" s="14" t="s">
        <v>83</v>
      </c>
      <c r="AY88" s="14" t="s">
        <v>113</v>
      </c>
      <c r="BE88" s="182">
        <f>IF(N88="základní",J88,0)</f>
        <v>0</v>
      </c>
      <c r="BF88" s="182">
        <f>IF(N88="snížená",J88,0)</f>
        <v>0</v>
      </c>
      <c r="BG88" s="182">
        <f>IF(N88="zákl. přenesená",J88,0)</f>
        <v>0</v>
      </c>
      <c r="BH88" s="182">
        <f>IF(N88="sníž. přenesená",J88,0)</f>
        <v>0</v>
      </c>
      <c r="BI88" s="182">
        <f>IF(N88="nulová",J88,0)</f>
        <v>0</v>
      </c>
      <c r="BJ88" s="14" t="s">
        <v>120</v>
      </c>
      <c r="BK88" s="182">
        <f>ROUND(I88*H88,2)</f>
        <v>0</v>
      </c>
      <c r="BL88" s="14" t="s">
        <v>240</v>
      </c>
      <c r="BM88" s="14" t="s">
        <v>255</v>
      </c>
    </row>
    <row r="89" spans="2:65" s="1" customFormat="1" ht="16.5" customHeight="1">
      <c r="B89" s="31"/>
      <c r="C89" s="171" t="s">
        <v>144</v>
      </c>
      <c r="D89" s="171" t="s">
        <v>115</v>
      </c>
      <c r="E89" s="172" t="s">
        <v>256</v>
      </c>
      <c r="F89" s="173" t="s">
        <v>257</v>
      </c>
      <c r="G89" s="174" t="s">
        <v>239</v>
      </c>
      <c r="H89" s="175">
        <v>1</v>
      </c>
      <c r="I89" s="176"/>
      <c r="J89" s="177">
        <f>ROUND(I89*H89,2)</f>
        <v>0</v>
      </c>
      <c r="K89" s="173" t="s">
        <v>28</v>
      </c>
      <c r="L89" s="35"/>
      <c r="M89" s="200" t="s">
        <v>28</v>
      </c>
      <c r="N89" s="201" t="s">
        <v>47</v>
      </c>
      <c r="O89" s="198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14" t="s">
        <v>240</v>
      </c>
      <c r="AT89" s="14" t="s">
        <v>115</v>
      </c>
      <c r="AU89" s="14" t="s">
        <v>83</v>
      </c>
      <c r="AY89" s="14" t="s">
        <v>113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14" t="s">
        <v>120</v>
      </c>
      <c r="BK89" s="182">
        <f>ROUND(I89*H89,2)</f>
        <v>0</v>
      </c>
      <c r="BL89" s="14" t="s">
        <v>240</v>
      </c>
      <c r="BM89" s="14" t="s">
        <v>258</v>
      </c>
    </row>
    <row r="90" spans="2:65" s="1" customFormat="1" ht="6.95" customHeight="1">
      <c r="B90" s="43"/>
      <c r="C90" s="44"/>
      <c r="D90" s="44"/>
      <c r="E90" s="44"/>
      <c r="F90" s="44"/>
      <c r="G90" s="44"/>
      <c r="H90" s="44"/>
      <c r="I90" s="122"/>
      <c r="J90" s="44"/>
      <c r="K90" s="44"/>
      <c r="L90" s="35"/>
    </row>
  </sheetData>
  <sheetProtection algorithmName="SHA-512" hashValue="d0w4fnK/rEK2s38tCdj9aHcUg9hoG0nDp2GmH2O40zHA++b2oaqABIPuW48n6SlNmMtBZFBWPWo0rL6OW5MooQ==" saltValue="SDHHsETQF3scZPb2UJAWD+o4gz4x4sYi9T7IVLlcU32/rvoJk2ylkev/qFmVisJD3e29o0haQOX++Vp89YiK+Q==" spinCount="100000" sheet="1" objects="1" scenarios="1" formatColumns="0" formatRows="0" autoFilter="0"/>
  <autoFilter ref="C80:K8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04" customWidth="1"/>
    <col min="2" max="2" width="1.6640625" style="204" customWidth="1"/>
    <col min="3" max="4" width="5" style="204" customWidth="1"/>
    <col min="5" max="5" width="11.6640625" style="204" customWidth="1"/>
    <col min="6" max="6" width="9.1640625" style="204" customWidth="1"/>
    <col min="7" max="7" width="5" style="204" customWidth="1"/>
    <col min="8" max="8" width="77.83203125" style="204" customWidth="1"/>
    <col min="9" max="10" width="20" style="204" customWidth="1"/>
    <col min="11" max="11" width="1.6640625" style="204" customWidth="1"/>
  </cols>
  <sheetData>
    <row r="1" spans="2:11" ht="37.5" customHeight="1"/>
    <row r="2" spans="2:11" ht="7.5" customHeight="1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2" customFormat="1" ht="45" customHeight="1">
      <c r="B3" s="208"/>
      <c r="C3" s="333" t="s">
        <v>259</v>
      </c>
      <c r="D3" s="333"/>
      <c r="E3" s="333"/>
      <c r="F3" s="333"/>
      <c r="G3" s="333"/>
      <c r="H3" s="333"/>
      <c r="I3" s="333"/>
      <c r="J3" s="333"/>
      <c r="K3" s="209"/>
    </row>
    <row r="4" spans="2:11" ht="25.5" customHeight="1">
      <c r="B4" s="210"/>
      <c r="C4" s="336" t="s">
        <v>260</v>
      </c>
      <c r="D4" s="336"/>
      <c r="E4" s="336"/>
      <c r="F4" s="336"/>
      <c r="G4" s="336"/>
      <c r="H4" s="336"/>
      <c r="I4" s="336"/>
      <c r="J4" s="336"/>
      <c r="K4" s="211"/>
    </row>
    <row r="5" spans="2:11" ht="5.25" customHeight="1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ht="15" customHeight="1">
      <c r="B6" s="210"/>
      <c r="C6" s="334" t="s">
        <v>261</v>
      </c>
      <c r="D6" s="334"/>
      <c r="E6" s="334"/>
      <c r="F6" s="334"/>
      <c r="G6" s="334"/>
      <c r="H6" s="334"/>
      <c r="I6" s="334"/>
      <c r="J6" s="334"/>
      <c r="K6" s="211"/>
    </row>
    <row r="7" spans="2:11" ht="15" customHeight="1">
      <c r="B7" s="214"/>
      <c r="C7" s="334" t="s">
        <v>262</v>
      </c>
      <c r="D7" s="334"/>
      <c r="E7" s="334"/>
      <c r="F7" s="334"/>
      <c r="G7" s="334"/>
      <c r="H7" s="334"/>
      <c r="I7" s="334"/>
      <c r="J7" s="334"/>
      <c r="K7" s="211"/>
    </row>
    <row r="8" spans="2:11" ht="12.75" customHeight="1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ht="15" customHeight="1">
      <c r="B9" s="214"/>
      <c r="C9" s="334" t="s">
        <v>263</v>
      </c>
      <c r="D9" s="334"/>
      <c r="E9" s="334"/>
      <c r="F9" s="334"/>
      <c r="G9" s="334"/>
      <c r="H9" s="334"/>
      <c r="I9" s="334"/>
      <c r="J9" s="334"/>
      <c r="K9" s="211"/>
    </row>
    <row r="10" spans="2:11" ht="15" customHeight="1">
      <c r="B10" s="214"/>
      <c r="C10" s="213"/>
      <c r="D10" s="334" t="s">
        <v>264</v>
      </c>
      <c r="E10" s="334"/>
      <c r="F10" s="334"/>
      <c r="G10" s="334"/>
      <c r="H10" s="334"/>
      <c r="I10" s="334"/>
      <c r="J10" s="334"/>
      <c r="K10" s="211"/>
    </row>
    <row r="11" spans="2:11" ht="15" customHeight="1">
      <c r="B11" s="214"/>
      <c r="C11" s="215"/>
      <c r="D11" s="334" t="s">
        <v>265</v>
      </c>
      <c r="E11" s="334"/>
      <c r="F11" s="334"/>
      <c r="G11" s="334"/>
      <c r="H11" s="334"/>
      <c r="I11" s="334"/>
      <c r="J11" s="334"/>
      <c r="K11" s="211"/>
    </row>
    <row r="12" spans="2:11" ht="15" customHeight="1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ht="15" customHeight="1">
      <c r="B13" s="214"/>
      <c r="C13" s="215"/>
      <c r="D13" s="216" t="s">
        <v>266</v>
      </c>
      <c r="E13" s="213"/>
      <c r="F13" s="213"/>
      <c r="G13" s="213"/>
      <c r="H13" s="213"/>
      <c r="I13" s="213"/>
      <c r="J13" s="213"/>
      <c r="K13" s="211"/>
    </row>
    <row r="14" spans="2:11" ht="12.75" customHeight="1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ht="15" customHeight="1">
      <c r="B15" s="214"/>
      <c r="C15" s="215"/>
      <c r="D15" s="334" t="s">
        <v>267</v>
      </c>
      <c r="E15" s="334"/>
      <c r="F15" s="334"/>
      <c r="G15" s="334"/>
      <c r="H15" s="334"/>
      <c r="I15" s="334"/>
      <c r="J15" s="334"/>
      <c r="K15" s="211"/>
    </row>
    <row r="16" spans="2:11" ht="15" customHeight="1">
      <c r="B16" s="214"/>
      <c r="C16" s="215"/>
      <c r="D16" s="334" t="s">
        <v>268</v>
      </c>
      <c r="E16" s="334"/>
      <c r="F16" s="334"/>
      <c r="G16" s="334"/>
      <c r="H16" s="334"/>
      <c r="I16" s="334"/>
      <c r="J16" s="334"/>
      <c r="K16" s="211"/>
    </row>
    <row r="17" spans="2:11" ht="15" customHeight="1">
      <c r="B17" s="214"/>
      <c r="C17" s="215"/>
      <c r="D17" s="334" t="s">
        <v>269</v>
      </c>
      <c r="E17" s="334"/>
      <c r="F17" s="334"/>
      <c r="G17" s="334"/>
      <c r="H17" s="334"/>
      <c r="I17" s="334"/>
      <c r="J17" s="334"/>
      <c r="K17" s="211"/>
    </row>
    <row r="18" spans="2:11" ht="15" customHeight="1">
      <c r="B18" s="214"/>
      <c r="C18" s="215"/>
      <c r="D18" s="215"/>
      <c r="E18" s="217" t="s">
        <v>81</v>
      </c>
      <c r="F18" s="334" t="s">
        <v>270</v>
      </c>
      <c r="G18" s="334"/>
      <c r="H18" s="334"/>
      <c r="I18" s="334"/>
      <c r="J18" s="334"/>
      <c r="K18" s="211"/>
    </row>
    <row r="19" spans="2:11" ht="15" customHeight="1">
      <c r="B19" s="214"/>
      <c r="C19" s="215"/>
      <c r="D19" s="215"/>
      <c r="E19" s="217" t="s">
        <v>271</v>
      </c>
      <c r="F19" s="334" t="s">
        <v>272</v>
      </c>
      <c r="G19" s="334"/>
      <c r="H19" s="334"/>
      <c r="I19" s="334"/>
      <c r="J19" s="334"/>
      <c r="K19" s="211"/>
    </row>
    <row r="20" spans="2:11" ht="15" customHeight="1">
      <c r="B20" s="214"/>
      <c r="C20" s="215"/>
      <c r="D20" s="215"/>
      <c r="E20" s="217" t="s">
        <v>273</v>
      </c>
      <c r="F20" s="334" t="s">
        <v>274</v>
      </c>
      <c r="G20" s="334"/>
      <c r="H20" s="334"/>
      <c r="I20" s="334"/>
      <c r="J20" s="334"/>
      <c r="K20" s="211"/>
    </row>
    <row r="21" spans="2:11" ht="15" customHeight="1">
      <c r="B21" s="214"/>
      <c r="C21" s="215"/>
      <c r="D21" s="215"/>
      <c r="E21" s="217" t="s">
        <v>84</v>
      </c>
      <c r="F21" s="334" t="s">
        <v>275</v>
      </c>
      <c r="G21" s="334"/>
      <c r="H21" s="334"/>
      <c r="I21" s="334"/>
      <c r="J21" s="334"/>
      <c r="K21" s="211"/>
    </row>
    <row r="22" spans="2:11" ht="15" customHeight="1">
      <c r="B22" s="214"/>
      <c r="C22" s="215"/>
      <c r="D22" s="215"/>
      <c r="E22" s="217" t="s">
        <v>276</v>
      </c>
      <c r="F22" s="334" t="s">
        <v>277</v>
      </c>
      <c r="G22" s="334"/>
      <c r="H22" s="334"/>
      <c r="I22" s="334"/>
      <c r="J22" s="334"/>
      <c r="K22" s="211"/>
    </row>
    <row r="23" spans="2:11" ht="15" customHeight="1">
      <c r="B23" s="214"/>
      <c r="C23" s="215"/>
      <c r="D23" s="215"/>
      <c r="E23" s="217" t="s">
        <v>278</v>
      </c>
      <c r="F23" s="334" t="s">
        <v>279</v>
      </c>
      <c r="G23" s="334"/>
      <c r="H23" s="334"/>
      <c r="I23" s="334"/>
      <c r="J23" s="334"/>
      <c r="K23" s="211"/>
    </row>
    <row r="24" spans="2:11" ht="12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ht="15" customHeight="1">
      <c r="B25" s="214"/>
      <c r="C25" s="334" t="s">
        <v>280</v>
      </c>
      <c r="D25" s="334"/>
      <c r="E25" s="334"/>
      <c r="F25" s="334"/>
      <c r="G25" s="334"/>
      <c r="H25" s="334"/>
      <c r="I25" s="334"/>
      <c r="J25" s="334"/>
      <c r="K25" s="211"/>
    </row>
    <row r="26" spans="2:11" ht="15" customHeight="1">
      <c r="B26" s="214"/>
      <c r="C26" s="334" t="s">
        <v>281</v>
      </c>
      <c r="D26" s="334"/>
      <c r="E26" s="334"/>
      <c r="F26" s="334"/>
      <c r="G26" s="334"/>
      <c r="H26" s="334"/>
      <c r="I26" s="334"/>
      <c r="J26" s="334"/>
      <c r="K26" s="211"/>
    </row>
    <row r="27" spans="2:11" ht="15" customHeight="1">
      <c r="B27" s="214"/>
      <c r="C27" s="213"/>
      <c r="D27" s="334" t="s">
        <v>282</v>
      </c>
      <c r="E27" s="334"/>
      <c r="F27" s="334"/>
      <c r="G27" s="334"/>
      <c r="H27" s="334"/>
      <c r="I27" s="334"/>
      <c r="J27" s="334"/>
      <c r="K27" s="211"/>
    </row>
    <row r="28" spans="2:11" ht="15" customHeight="1">
      <c r="B28" s="214"/>
      <c r="C28" s="215"/>
      <c r="D28" s="334" t="s">
        <v>283</v>
      </c>
      <c r="E28" s="334"/>
      <c r="F28" s="334"/>
      <c r="G28" s="334"/>
      <c r="H28" s="334"/>
      <c r="I28" s="334"/>
      <c r="J28" s="334"/>
      <c r="K28" s="211"/>
    </row>
    <row r="29" spans="2:11" ht="12.75" customHeight="1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ht="15" customHeight="1">
      <c r="B30" s="214"/>
      <c r="C30" s="215"/>
      <c r="D30" s="334" t="s">
        <v>284</v>
      </c>
      <c r="E30" s="334"/>
      <c r="F30" s="334"/>
      <c r="G30" s="334"/>
      <c r="H30" s="334"/>
      <c r="I30" s="334"/>
      <c r="J30" s="334"/>
      <c r="K30" s="211"/>
    </row>
    <row r="31" spans="2:11" ht="15" customHeight="1">
      <c r="B31" s="214"/>
      <c r="C31" s="215"/>
      <c r="D31" s="334" t="s">
        <v>285</v>
      </c>
      <c r="E31" s="334"/>
      <c r="F31" s="334"/>
      <c r="G31" s="334"/>
      <c r="H31" s="334"/>
      <c r="I31" s="334"/>
      <c r="J31" s="334"/>
      <c r="K31" s="211"/>
    </row>
    <row r="32" spans="2:11" ht="12.75" customHeight="1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ht="15" customHeight="1">
      <c r="B33" s="214"/>
      <c r="C33" s="215"/>
      <c r="D33" s="334" t="s">
        <v>286</v>
      </c>
      <c r="E33" s="334"/>
      <c r="F33" s="334"/>
      <c r="G33" s="334"/>
      <c r="H33" s="334"/>
      <c r="I33" s="334"/>
      <c r="J33" s="334"/>
      <c r="K33" s="211"/>
    </row>
    <row r="34" spans="2:11" ht="15" customHeight="1">
      <c r="B34" s="214"/>
      <c r="C34" s="215"/>
      <c r="D34" s="334" t="s">
        <v>287</v>
      </c>
      <c r="E34" s="334"/>
      <c r="F34" s="334"/>
      <c r="G34" s="334"/>
      <c r="H34" s="334"/>
      <c r="I34" s="334"/>
      <c r="J34" s="334"/>
      <c r="K34" s="211"/>
    </row>
    <row r="35" spans="2:11" ht="15" customHeight="1">
      <c r="B35" s="214"/>
      <c r="C35" s="215"/>
      <c r="D35" s="334" t="s">
        <v>288</v>
      </c>
      <c r="E35" s="334"/>
      <c r="F35" s="334"/>
      <c r="G35" s="334"/>
      <c r="H35" s="334"/>
      <c r="I35" s="334"/>
      <c r="J35" s="334"/>
      <c r="K35" s="211"/>
    </row>
    <row r="36" spans="2:11" ht="15" customHeight="1">
      <c r="B36" s="214"/>
      <c r="C36" s="215"/>
      <c r="D36" s="213"/>
      <c r="E36" s="216" t="s">
        <v>99</v>
      </c>
      <c r="F36" s="213"/>
      <c r="G36" s="334" t="s">
        <v>289</v>
      </c>
      <c r="H36" s="334"/>
      <c r="I36" s="334"/>
      <c r="J36" s="334"/>
      <c r="K36" s="211"/>
    </row>
    <row r="37" spans="2:11" ht="30.75" customHeight="1">
      <c r="B37" s="214"/>
      <c r="C37" s="215"/>
      <c r="D37" s="213"/>
      <c r="E37" s="216" t="s">
        <v>290</v>
      </c>
      <c r="F37" s="213"/>
      <c r="G37" s="334" t="s">
        <v>291</v>
      </c>
      <c r="H37" s="334"/>
      <c r="I37" s="334"/>
      <c r="J37" s="334"/>
      <c r="K37" s="211"/>
    </row>
    <row r="38" spans="2:11" ht="15" customHeight="1">
      <c r="B38" s="214"/>
      <c r="C38" s="215"/>
      <c r="D38" s="213"/>
      <c r="E38" s="216" t="s">
        <v>55</v>
      </c>
      <c r="F38" s="213"/>
      <c r="G38" s="334" t="s">
        <v>292</v>
      </c>
      <c r="H38" s="334"/>
      <c r="I38" s="334"/>
      <c r="J38" s="334"/>
      <c r="K38" s="211"/>
    </row>
    <row r="39" spans="2:11" ht="15" customHeight="1">
      <c r="B39" s="214"/>
      <c r="C39" s="215"/>
      <c r="D39" s="213"/>
      <c r="E39" s="216" t="s">
        <v>56</v>
      </c>
      <c r="F39" s="213"/>
      <c r="G39" s="334" t="s">
        <v>293</v>
      </c>
      <c r="H39" s="334"/>
      <c r="I39" s="334"/>
      <c r="J39" s="334"/>
      <c r="K39" s="211"/>
    </row>
    <row r="40" spans="2:11" ht="15" customHeight="1">
      <c r="B40" s="214"/>
      <c r="C40" s="215"/>
      <c r="D40" s="213"/>
      <c r="E40" s="216" t="s">
        <v>100</v>
      </c>
      <c r="F40" s="213"/>
      <c r="G40" s="334" t="s">
        <v>294</v>
      </c>
      <c r="H40" s="334"/>
      <c r="I40" s="334"/>
      <c r="J40" s="334"/>
      <c r="K40" s="211"/>
    </row>
    <row r="41" spans="2:11" ht="15" customHeight="1">
      <c r="B41" s="214"/>
      <c r="C41" s="215"/>
      <c r="D41" s="213"/>
      <c r="E41" s="216" t="s">
        <v>101</v>
      </c>
      <c r="F41" s="213"/>
      <c r="G41" s="334" t="s">
        <v>295</v>
      </c>
      <c r="H41" s="334"/>
      <c r="I41" s="334"/>
      <c r="J41" s="334"/>
      <c r="K41" s="211"/>
    </row>
    <row r="42" spans="2:11" ht="15" customHeight="1">
      <c r="B42" s="214"/>
      <c r="C42" s="215"/>
      <c r="D42" s="213"/>
      <c r="E42" s="216" t="s">
        <v>296</v>
      </c>
      <c r="F42" s="213"/>
      <c r="G42" s="334" t="s">
        <v>297</v>
      </c>
      <c r="H42" s="334"/>
      <c r="I42" s="334"/>
      <c r="J42" s="334"/>
      <c r="K42" s="211"/>
    </row>
    <row r="43" spans="2:11" ht="15" customHeight="1">
      <c r="B43" s="214"/>
      <c r="C43" s="215"/>
      <c r="D43" s="213"/>
      <c r="E43" s="216"/>
      <c r="F43" s="213"/>
      <c r="G43" s="334" t="s">
        <v>298</v>
      </c>
      <c r="H43" s="334"/>
      <c r="I43" s="334"/>
      <c r="J43" s="334"/>
      <c r="K43" s="211"/>
    </row>
    <row r="44" spans="2:11" ht="15" customHeight="1">
      <c r="B44" s="214"/>
      <c r="C44" s="215"/>
      <c r="D44" s="213"/>
      <c r="E44" s="216" t="s">
        <v>299</v>
      </c>
      <c r="F44" s="213"/>
      <c r="G44" s="334" t="s">
        <v>300</v>
      </c>
      <c r="H44" s="334"/>
      <c r="I44" s="334"/>
      <c r="J44" s="334"/>
      <c r="K44" s="211"/>
    </row>
    <row r="45" spans="2:11" ht="15" customHeight="1">
      <c r="B45" s="214"/>
      <c r="C45" s="215"/>
      <c r="D45" s="213"/>
      <c r="E45" s="216" t="s">
        <v>103</v>
      </c>
      <c r="F45" s="213"/>
      <c r="G45" s="334" t="s">
        <v>301</v>
      </c>
      <c r="H45" s="334"/>
      <c r="I45" s="334"/>
      <c r="J45" s="334"/>
      <c r="K45" s="211"/>
    </row>
    <row r="46" spans="2:11" ht="12.75" customHeight="1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ht="15" customHeight="1">
      <c r="B47" s="214"/>
      <c r="C47" s="215"/>
      <c r="D47" s="334" t="s">
        <v>302</v>
      </c>
      <c r="E47" s="334"/>
      <c r="F47" s="334"/>
      <c r="G47" s="334"/>
      <c r="H47" s="334"/>
      <c r="I47" s="334"/>
      <c r="J47" s="334"/>
      <c r="K47" s="211"/>
    </row>
    <row r="48" spans="2:11" ht="15" customHeight="1">
      <c r="B48" s="214"/>
      <c r="C48" s="215"/>
      <c r="D48" s="215"/>
      <c r="E48" s="334" t="s">
        <v>303</v>
      </c>
      <c r="F48" s="334"/>
      <c r="G48" s="334"/>
      <c r="H48" s="334"/>
      <c r="I48" s="334"/>
      <c r="J48" s="334"/>
      <c r="K48" s="211"/>
    </row>
    <row r="49" spans="2:11" ht="15" customHeight="1">
      <c r="B49" s="214"/>
      <c r="C49" s="215"/>
      <c r="D49" s="215"/>
      <c r="E49" s="334" t="s">
        <v>304</v>
      </c>
      <c r="F49" s="334"/>
      <c r="G49" s="334"/>
      <c r="H49" s="334"/>
      <c r="I49" s="334"/>
      <c r="J49" s="334"/>
      <c r="K49" s="211"/>
    </row>
    <row r="50" spans="2:11" ht="15" customHeight="1">
      <c r="B50" s="214"/>
      <c r="C50" s="215"/>
      <c r="D50" s="215"/>
      <c r="E50" s="334" t="s">
        <v>305</v>
      </c>
      <c r="F50" s="334"/>
      <c r="G50" s="334"/>
      <c r="H50" s="334"/>
      <c r="I50" s="334"/>
      <c r="J50" s="334"/>
      <c r="K50" s="211"/>
    </row>
    <row r="51" spans="2:11" ht="15" customHeight="1">
      <c r="B51" s="214"/>
      <c r="C51" s="215"/>
      <c r="D51" s="334" t="s">
        <v>306</v>
      </c>
      <c r="E51" s="334"/>
      <c r="F51" s="334"/>
      <c r="G51" s="334"/>
      <c r="H51" s="334"/>
      <c r="I51" s="334"/>
      <c r="J51" s="334"/>
      <c r="K51" s="211"/>
    </row>
    <row r="52" spans="2:11" ht="25.5" customHeight="1">
      <c r="B52" s="210"/>
      <c r="C52" s="336" t="s">
        <v>307</v>
      </c>
      <c r="D52" s="336"/>
      <c r="E52" s="336"/>
      <c r="F52" s="336"/>
      <c r="G52" s="336"/>
      <c r="H52" s="336"/>
      <c r="I52" s="336"/>
      <c r="J52" s="336"/>
      <c r="K52" s="211"/>
    </row>
    <row r="53" spans="2:11" ht="5.25" customHeight="1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ht="15" customHeight="1">
      <c r="B54" s="210"/>
      <c r="C54" s="334" t="s">
        <v>308</v>
      </c>
      <c r="D54" s="334"/>
      <c r="E54" s="334"/>
      <c r="F54" s="334"/>
      <c r="G54" s="334"/>
      <c r="H54" s="334"/>
      <c r="I54" s="334"/>
      <c r="J54" s="334"/>
      <c r="K54" s="211"/>
    </row>
    <row r="55" spans="2:11" ht="15" customHeight="1">
      <c r="B55" s="210"/>
      <c r="C55" s="334" t="s">
        <v>309</v>
      </c>
      <c r="D55" s="334"/>
      <c r="E55" s="334"/>
      <c r="F55" s="334"/>
      <c r="G55" s="334"/>
      <c r="H55" s="334"/>
      <c r="I55" s="334"/>
      <c r="J55" s="334"/>
      <c r="K55" s="211"/>
    </row>
    <row r="56" spans="2:11" ht="12.75" customHeight="1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ht="15" customHeight="1">
      <c r="B57" s="210"/>
      <c r="C57" s="334" t="s">
        <v>310</v>
      </c>
      <c r="D57" s="334"/>
      <c r="E57" s="334"/>
      <c r="F57" s="334"/>
      <c r="G57" s="334"/>
      <c r="H57" s="334"/>
      <c r="I57" s="334"/>
      <c r="J57" s="334"/>
      <c r="K57" s="211"/>
    </row>
    <row r="58" spans="2:11" ht="15" customHeight="1">
      <c r="B58" s="210"/>
      <c r="C58" s="215"/>
      <c r="D58" s="334" t="s">
        <v>311</v>
      </c>
      <c r="E58" s="334"/>
      <c r="F58" s="334"/>
      <c r="G58" s="334"/>
      <c r="H58" s="334"/>
      <c r="I58" s="334"/>
      <c r="J58" s="334"/>
      <c r="K58" s="211"/>
    </row>
    <row r="59" spans="2:11" ht="15" customHeight="1">
      <c r="B59" s="210"/>
      <c r="C59" s="215"/>
      <c r="D59" s="334" t="s">
        <v>312</v>
      </c>
      <c r="E59" s="334"/>
      <c r="F59" s="334"/>
      <c r="G59" s="334"/>
      <c r="H59" s="334"/>
      <c r="I59" s="334"/>
      <c r="J59" s="334"/>
      <c r="K59" s="211"/>
    </row>
    <row r="60" spans="2:11" ht="15" customHeight="1">
      <c r="B60" s="210"/>
      <c r="C60" s="215"/>
      <c r="D60" s="334" t="s">
        <v>313</v>
      </c>
      <c r="E60" s="334"/>
      <c r="F60" s="334"/>
      <c r="G60" s="334"/>
      <c r="H60" s="334"/>
      <c r="I60" s="334"/>
      <c r="J60" s="334"/>
      <c r="K60" s="211"/>
    </row>
    <row r="61" spans="2:11" ht="15" customHeight="1">
      <c r="B61" s="210"/>
      <c r="C61" s="215"/>
      <c r="D61" s="334" t="s">
        <v>314</v>
      </c>
      <c r="E61" s="334"/>
      <c r="F61" s="334"/>
      <c r="G61" s="334"/>
      <c r="H61" s="334"/>
      <c r="I61" s="334"/>
      <c r="J61" s="334"/>
      <c r="K61" s="211"/>
    </row>
    <row r="62" spans="2:11" ht="15" customHeight="1">
      <c r="B62" s="210"/>
      <c r="C62" s="215"/>
      <c r="D62" s="337" t="s">
        <v>315</v>
      </c>
      <c r="E62" s="337"/>
      <c r="F62" s="337"/>
      <c r="G62" s="337"/>
      <c r="H62" s="337"/>
      <c r="I62" s="337"/>
      <c r="J62" s="337"/>
      <c r="K62" s="211"/>
    </row>
    <row r="63" spans="2:11" ht="15" customHeight="1">
      <c r="B63" s="210"/>
      <c r="C63" s="215"/>
      <c r="D63" s="334" t="s">
        <v>316</v>
      </c>
      <c r="E63" s="334"/>
      <c r="F63" s="334"/>
      <c r="G63" s="334"/>
      <c r="H63" s="334"/>
      <c r="I63" s="334"/>
      <c r="J63" s="334"/>
      <c r="K63" s="211"/>
    </row>
    <row r="64" spans="2:11" ht="12.75" customHeight="1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ht="15" customHeight="1">
      <c r="B65" s="210"/>
      <c r="C65" s="215"/>
      <c r="D65" s="334" t="s">
        <v>317</v>
      </c>
      <c r="E65" s="334"/>
      <c r="F65" s="334"/>
      <c r="G65" s="334"/>
      <c r="H65" s="334"/>
      <c r="I65" s="334"/>
      <c r="J65" s="334"/>
      <c r="K65" s="211"/>
    </row>
    <row r="66" spans="2:11" ht="15" customHeight="1">
      <c r="B66" s="210"/>
      <c r="C66" s="215"/>
      <c r="D66" s="337" t="s">
        <v>318</v>
      </c>
      <c r="E66" s="337"/>
      <c r="F66" s="337"/>
      <c r="G66" s="337"/>
      <c r="H66" s="337"/>
      <c r="I66" s="337"/>
      <c r="J66" s="337"/>
      <c r="K66" s="211"/>
    </row>
    <row r="67" spans="2:11" ht="15" customHeight="1">
      <c r="B67" s="210"/>
      <c r="C67" s="215"/>
      <c r="D67" s="334" t="s">
        <v>319</v>
      </c>
      <c r="E67" s="334"/>
      <c r="F67" s="334"/>
      <c r="G67" s="334"/>
      <c r="H67" s="334"/>
      <c r="I67" s="334"/>
      <c r="J67" s="334"/>
      <c r="K67" s="211"/>
    </row>
    <row r="68" spans="2:11" ht="15" customHeight="1">
      <c r="B68" s="210"/>
      <c r="C68" s="215"/>
      <c r="D68" s="334" t="s">
        <v>320</v>
      </c>
      <c r="E68" s="334"/>
      <c r="F68" s="334"/>
      <c r="G68" s="334"/>
      <c r="H68" s="334"/>
      <c r="I68" s="334"/>
      <c r="J68" s="334"/>
      <c r="K68" s="211"/>
    </row>
    <row r="69" spans="2:11" ht="15" customHeight="1">
      <c r="B69" s="210"/>
      <c r="C69" s="215"/>
      <c r="D69" s="334" t="s">
        <v>321</v>
      </c>
      <c r="E69" s="334"/>
      <c r="F69" s="334"/>
      <c r="G69" s="334"/>
      <c r="H69" s="334"/>
      <c r="I69" s="334"/>
      <c r="J69" s="334"/>
      <c r="K69" s="211"/>
    </row>
    <row r="70" spans="2:11" ht="15" customHeight="1">
      <c r="B70" s="210"/>
      <c r="C70" s="215"/>
      <c r="D70" s="334" t="s">
        <v>322</v>
      </c>
      <c r="E70" s="334"/>
      <c r="F70" s="334"/>
      <c r="G70" s="334"/>
      <c r="H70" s="334"/>
      <c r="I70" s="334"/>
      <c r="J70" s="334"/>
      <c r="K70" s="211"/>
    </row>
    <row r="71" spans="2:11" ht="12.75" customHeight="1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ht="18.75" customHeight="1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ht="18.75" customHeight="1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ht="7.5" customHeight="1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ht="45" customHeight="1">
      <c r="B75" s="227"/>
      <c r="C75" s="335" t="s">
        <v>323</v>
      </c>
      <c r="D75" s="335"/>
      <c r="E75" s="335"/>
      <c r="F75" s="335"/>
      <c r="G75" s="335"/>
      <c r="H75" s="335"/>
      <c r="I75" s="335"/>
      <c r="J75" s="335"/>
      <c r="K75" s="228"/>
    </row>
    <row r="76" spans="2:11" ht="17.25" customHeight="1">
      <c r="B76" s="227"/>
      <c r="C76" s="229" t="s">
        <v>324</v>
      </c>
      <c r="D76" s="229"/>
      <c r="E76" s="229"/>
      <c r="F76" s="229" t="s">
        <v>325</v>
      </c>
      <c r="G76" s="230"/>
      <c r="H76" s="229" t="s">
        <v>56</v>
      </c>
      <c r="I76" s="229" t="s">
        <v>59</v>
      </c>
      <c r="J76" s="229" t="s">
        <v>326</v>
      </c>
      <c r="K76" s="228"/>
    </row>
    <row r="77" spans="2:11" ht="17.25" customHeight="1">
      <c r="B77" s="227"/>
      <c r="C77" s="231" t="s">
        <v>327</v>
      </c>
      <c r="D77" s="231"/>
      <c r="E77" s="231"/>
      <c r="F77" s="232" t="s">
        <v>328</v>
      </c>
      <c r="G77" s="233"/>
      <c r="H77" s="231"/>
      <c r="I77" s="231"/>
      <c r="J77" s="231" t="s">
        <v>329</v>
      </c>
      <c r="K77" s="228"/>
    </row>
    <row r="78" spans="2:11" ht="5.25" customHeight="1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ht="15" customHeight="1">
      <c r="B79" s="227"/>
      <c r="C79" s="216" t="s">
        <v>55</v>
      </c>
      <c r="D79" s="234"/>
      <c r="E79" s="234"/>
      <c r="F79" s="236" t="s">
        <v>330</v>
      </c>
      <c r="G79" s="235"/>
      <c r="H79" s="216" t="s">
        <v>331</v>
      </c>
      <c r="I79" s="216" t="s">
        <v>332</v>
      </c>
      <c r="J79" s="216">
        <v>20</v>
      </c>
      <c r="K79" s="228"/>
    </row>
    <row r="80" spans="2:11" ht="15" customHeight="1">
      <c r="B80" s="227"/>
      <c r="C80" s="216" t="s">
        <v>333</v>
      </c>
      <c r="D80" s="216"/>
      <c r="E80" s="216"/>
      <c r="F80" s="236" t="s">
        <v>330</v>
      </c>
      <c r="G80" s="235"/>
      <c r="H80" s="216" t="s">
        <v>334</v>
      </c>
      <c r="I80" s="216" t="s">
        <v>332</v>
      </c>
      <c r="J80" s="216">
        <v>120</v>
      </c>
      <c r="K80" s="228"/>
    </row>
    <row r="81" spans="2:11" ht="15" customHeight="1">
      <c r="B81" s="237"/>
      <c r="C81" s="216" t="s">
        <v>335</v>
      </c>
      <c r="D81" s="216"/>
      <c r="E81" s="216"/>
      <c r="F81" s="236" t="s">
        <v>336</v>
      </c>
      <c r="G81" s="235"/>
      <c r="H81" s="216" t="s">
        <v>337</v>
      </c>
      <c r="I81" s="216" t="s">
        <v>332</v>
      </c>
      <c r="J81" s="216">
        <v>50</v>
      </c>
      <c r="K81" s="228"/>
    </row>
    <row r="82" spans="2:11" ht="15" customHeight="1">
      <c r="B82" s="237"/>
      <c r="C82" s="216" t="s">
        <v>338</v>
      </c>
      <c r="D82" s="216"/>
      <c r="E82" s="216"/>
      <c r="F82" s="236" t="s">
        <v>330</v>
      </c>
      <c r="G82" s="235"/>
      <c r="H82" s="216" t="s">
        <v>339</v>
      </c>
      <c r="I82" s="216" t="s">
        <v>340</v>
      </c>
      <c r="J82" s="216"/>
      <c r="K82" s="228"/>
    </row>
    <row r="83" spans="2:11" ht="15" customHeight="1">
      <c r="B83" s="237"/>
      <c r="C83" s="238" t="s">
        <v>341</v>
      </c>
      <c r="D83" s="238"/>
      <c r="E83" s="238"/>
      <c r="F83" s="239" t="s">
        <v>336</v>
      </c>
      <c r="G83" s="238"/>
      <c r="H83" s="238" t="s">
        <v>342</v>
      </c>
      <c r="I83" s="238" t="s">
        <v>332</v>
      </c>
      <c r="J83" s="238">
        <v>15</v>
      </c>
      <c r="K83" s="228"/>
    </row>
    <row r="84" spans="2:11" ht="15" customHeight="1">
      <c r="B84" s="237"/>
      <c r="C84" s="238" t="s">
        <v>343</v>
      </c>
      <c r="D84" s="238"/>
      <c r="E84" s="238"/>
      <c r="F84" s="239" t="s">
        <v>336</v>
      </c>
      <c r="G84" s="238"/>
      <c r="H84" s="238" t="s">
        <v>344</v>
      </c>
      <c r="I84" s="238" t="s">
        <v>332</v>
      </c>
      <c r="J84" s="238">
        <v>15</v>
      </c>
      <c r="K84" s="228"/>
    </row>
    <row r="85" spans="2:11" ht="15" customHeight="1">
      <c r="B85" s="237"/>
      <c r="C85" s="238" t="s">
        <v>345</v>
      </c>
      <c r="D85" s="238"/>
      <c r="E85" s="238"/>
      <c r="F85" s="239" t="s">
        <v>336</v>
      </c>
      <c r="G85" s="238"/>
      <c r="H85" s="238" t="s">
        <v>346</v>
      </c>
      <c r="I85" s="238" t="s">
        <v>332</v>
      </c>
      <c r="J85" s="238">
        <v>20</v>
      </c>
      <c r="K85" s="228"/>
    </row>
    <row r="86" spans="2:11" ht="15" customHeight="1">
      <c r="B86" s="237"/>
      <c r="C86" s="238" t="s">
        <v>347</v>
      </c>
      <c r="D86" s="238"/>
      <c r="E86" s="238"/>
      <c r="F86" s="239" t="s">
        <v>336</v>
      </c>
      <c r="G86" s="238"/>
      <c r="H86" s="238" t="s">
        <v>348</v>
      </c>
      <c r="I86" s="238" t="s">
        <v>332</v>
      </c>
      <c r="J86" s="238">
        <v>20</v>
      </c>
      <c r="K86" s="228"/>
    </row>
    <row r="87" spans="2:11" ht="15" customHeight="1">
      <c r="B87" s="237"/>
      <c r="C87" s="216" t="s">
        <v>349</v>
      </c>
      <c r="D87" s="216"/>
      <c r="E87" s="216"/>
      <c r="F87" s="236" t="s">
        <v>336</v>
      </c>
      <c r="G87" s="235"/>
      <c r="H87" s="216" t="s">
        <v>350</v>
      </c>
      <c r="I87" s="216" t="s">
        <v>332</v>
      </c>
      <c r="J87" s="216">
        <v>50</v>
      </c>
      <c r="K87" s="228"/>
    </row>
    <row r="88" spans="2:11" ht="15" customHeight="1">
      <c r="B88" s="237"/>
      <c r="C88" s="216" t="s">
        <v>351</v>
      </c>
      <c r="D88" s="216"/>
      <c r="E88" s="216"/>
      <c r="F88" s="236" t="s">
        <v>336</v>
      </c>
      <c r="G88" s="235"/>
      <c r="H88" s="216" t="s">
        <v>352</v>
      </c>
      <c r="I88" s="216" t="s">
        <v>332</v>
      </c>
      <c r="J88" s="216">
        <v>20</v>
      </c>
      <c r="K88" s="228"/>
    </row>
    <row r="89" spans="2:11" ht="15" customHeight="1">
      <c r="B89" s="237"/>
      <c r="C89" s="216" t="s">
        <v>353</v>
      </c>
      <c r="D89" s="216"/>
      <c r="E89" s="216"/>
      <c r="F89" s="236" t="s">
        <v>336</v>
      </c>
      <c r="G89" s="235"/>
      <c r="H89" s="216" t="s">
        <v>354</v>
      </c>
      <c r="I89" s="216" t="s">
        <v>332</v>
      </c>
      <c r="J89" s="216">
        <v>20</v>
      </c>
      <c r="K89" s="228"/>
    </row>
    <row r="90" spans="2:11" ht="15" customHeight="1">
      <c r="B90" s="237"/>
      <c r="C90" s="216" t="s">
        <v>355</v>
      </c>
      <c r="D90" s="216"/>
      <c r="E90" s="216"/>
      <c r="F90" s="236" t="s">
        <v>336</v>
      </c>
      <c r="G90" s="235"/>
      <c r="H90" s="216" t="s">
        <v>356</v>
      </c>
      <c r="I90" s="216" t="s">
        <v>332</v>
      </c>
      <c r="J90" s="216">
        <v>50</v>
      </c>
      <c r="K90" s="228"/>
    </row>
    <row r="91" spans="2:11" ht="15" customHeight="1">
      <c r="B91" s="237"/>
      <c r="C91" s="216" t="s">
        <v>357</v>
      </c>
      <c r="D91" s="216"/>
      <c r="E91" s="216"/>
      <c r="F91" s="236" t="s">
        <v>336</v>
      </c>
      <c r="G91" s="235"/>
      <c r="H91" s="216" t="s">
        <v>357</v>
      </c>
      <c r="I91" s="216" t="s">
        <v>332</v>
      </c>
      <c r="J91" s="216">
        <v>50</v>
      </c>
      <c r="K91" s="228"/>
    </row>
    <row r="92" spans="2:11" ht="15" customHeight="1">
      <c r="B92" s="237"/>
      <c r="C92" s="216" t="s">
        <v>358</v>
      </c>
      <c r="D92" s="216"/>
      <c r="E92" s="216"/>
      <c r="F92" s="236" t="s">
        <v>336</v>
      </c>
      <c r="G92" s="235"/>
      <c r="H92" s="216" t="s">
        <v>359</v>
      </c>
      <c r="I92" s="216" t="s">
        <v>332</v>
      </c>
      <c r="J92" s="216">
        <v>255</v>
      </c>
      <c r="K92" s="228"/>
    </row>
    <row r="93" spans="2:11" ht="15" customHeight="1">
      <c r="B93" s="237"/>
      <c r="C93" s="216" t="s">
        <v>360</v>
      </c>
      <c r="D93" s="216"/>
      <c r="E93" s="216"/>
      <c r="F93" s="236" t="s">
        <v>330</v>
      </c>
      <c r="G93" s="235"/>
      <c r="H93" s="216" t="s">
        <v>361</v>
      </c>
      <c r="I93" s="216" t="s">
        <v>362</v>
      </c>
      <c r="J93" s="216"/>
      <c r="K93" s="228"/>
    </row>
    <row r="94" spans="2:11" ht="15" customHeight="1">
      <c r="B94" s="237"/>
      <c r="C94" s="216" t="s">
        <v>363</v>
      </c>
      <c r="D94" s="216"/>
      <c r="E94" s="216"/>
      <c r="F94" s="236" t="s">
        <v>330</v>
      </c>
      <c r="G94" s="235"/>
      <c r="H94" s="216" t="s">
        <v>364</v>
      </c>
      <c r="I94" s="216" t="s">
        <v>365</v>
      </c>
      <c r="J94" s="216"/>
      <c r="K94" s="228"/>
    </row>
    <row r="95" spans="2:11" ht="15" customHeight="1">
      <c r="B95" s="237"/>
      <c r="C95" s="216" t="s">
        <v>366</v>
      </c>
      <c r="D95" s="216"/>
      <c r="E95" s="216"/>
      <c r="F95" s="236" t="s">
        <v>330</v>
      </c>
      <c r="G95" s="235"/>
      <c r="H95" s="216" t="s">
        <v>366</v>
      </c>
      <c r="I95" s="216" t="s">
        <v>365</v>
      </c>
      <c r="J95" s="216"/>
      <c r="K95" s="228"/>
    </row>
    <row r="96" spans="2:11" ht="15" customHeight="1">
      <c r="B96" s="237"/>
      <c r="C96" s="216" t="s">
        <v>40</v>
      </c>
      <c r="D96" s="216"/>
      <c r="E96" s="216"/>
      <c r="F96" s="236" t="s">
        <v>330</v>
      </c>
      <c r="G96" s="235"/>
      <c r="H96" s="216" t="s">
        <v>367</v>
      </c>
      <c r="I96" s="216" t="s">
        <v>365</v>
      </c>
      <c r="J96" s="216"/>
      <c r="K96" s="228"/>
    </row>
    <row r="97" spans="2:11" ht="15" customHeight="1">
      <c r="B97" s="237"/>
      <c r="C97" s="216" t="s">
        <v>50</v>
      </c>
      <c r="D97" s="216"/>
      <c r="E97" s="216"/>
      <c r="F97" s="236" t="s">
        <v>330</v>
      </c>
      <c r="G97" s="235"/>
      <c r="H97" s="216" t="s">
        <v>368</v>
      </c>
      <c r="I97" s="216" t="s">
        <v>365</v>
      </c>
      <c r="J97" s="216"/>
      <c r="K97" s="228"/>
    </row>
    <row r="98" spans="2:1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ht="18.75" customHeight="1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ht="7.5" customHeight="1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ht="45" customHeight="1">
      <c r="B102" s="227"/>
      <c r="C102" s="335" t="s">
        <v>369</v>
      </c>
      <c r="D102" s="335"/>
      <c r="E102" s="335"/>
      <c r="F102" s="335"/>
      <c r="G102" s="335"/>
      <c r="H102" s="335"/>
      <c r="I102" s="335"/>
      <c r="J102" s="335"/>
      <c r="K102" s="228"/>
    </row>
    <row r="103" spans="2:11" ht="17.25" customHeight="1">
      <c r="B103" s="227"/>
      <c r="C103" s="229" t="s">
        <v>324</v>
      </c>
      <c r="D103" s="229"/>
      <c r="E103" s="229"/>
      <c r="F103" s="229" t="s">
        <v>325</v>
      </c>
      <c r="G103" s="230"/>
      <c r="H103" s="229" t="s">
        <v>56</v>
      </c>
      <c r="I103" s="229" t="s">
        <v>59</v>
      </c>
      <c r="J103" s="229" t="s">
        <v>326</v>
      </c>
      <c r="K103" s="228"/>
    </row>
    <row r="104" spans="2:11" ht="17.25" customHeight="1">
      <c r="B104" s="227"/>
      <c r="C104" s="231" t="s">
        <v>327</v>
      </c>
      <c r="D104" s="231"/>
      <c r="E104" s="231"/>
      <c r="F104" s="232" t="s">
        <v>328</v>
      </c>
      <c r="G104" s="233"/>
      <c r="H104" s="231"/>
      <c r="I104" s="231"/>
      <c r="J104" s="231" t="s">
        <v>329</v>
      </c>
      <c r="K104" s="228"/>
    </row>
    <row r="105" spans="2:11" ht="5.25" customHeight="1">
      <c r="B105" s="227"/>
      <c r="C105" s="229"/>
      <c r="D105" s="229"/>
      <c r="E105" s="229"/>
      <c r="F105" s="229"/>
      <c r="G105" s="245"/>
      <c r="H105" s="229"/>
      <c r="I105" s="229"/>
      <c r="J105" s="229"/>
      <c r="K105" s="228"/>
    </row>
    <row r="106" spans="2:11" ht="15" customHeight="1">
      <c r="B106" s="227"/>
      <c r="C106" s="216" t="s">
        <v>55</v>
      </c>
      <c r="D106" s="234"/>
      <c r="E106" s="234"/>
      <c r="F106" s="236" t="s">
        <v>330</v>
      </c>
      <c r="G106" s="245"/>
      <c r="H106" s="216" t="s">
        <v>370</v>
      </c>
      <c r="I106" s="216" t="s">
        <v>332</v>
      </c>
      <c r="J106" s="216">
        <v>20</v>
      </c>
      <c r="K106" s="228"/>
    </row>
    <row r="107" spans="2:11" ht="15" customHeight="1">
      <c r="B107" s="227"/>
      <c r="C107" s="216" t="s">
        <v>333</v>
      </c>
      <c r="D107" s="216"/>
      <c r="E107" s="216"/>
      <c r="F107" s="236" t="s">
        <v>330</v>
      </c>
      <c r="G107" s="216"/>
      <c r="H107" s="216" t="s">
        <v>370</v>
      </c>
      <c r="I107" s="216" t="s">
        <v>332</v>
      </c>
      <c r="J107" s="216">
        <v>120</v>
      </c>
      <c r="K107" s="228"/>
    </row>
    <row r="108" spans="2:11" ht="15" customHeight="1">
      <c r="B108" s="237"/>
      <c r="C108" s="216" t="s">
        <v>335</v>
      </c>
      <c r="D108" s="216"/>
      <c r="E108" s="216"/>
      <c r="F108" s="236" t="s">
        <v>336</v>
      </c>
      <c r="G108" s="216"/>
      <c r="H108" s="216" t="s">
        <v>370</v>
      </c>
      <c r="I108" s="216" t="s">
        <v>332</v>
      </c>
      <c r="J108" s="216">
        <v>50</v>
      </c>
      <c r="K108" s="228"/>
    </row>
    <row r="109" spans="2:11" ht="15" customHeight="1">
      <c r="B109" s="237"/>
      <c r="C109" s="216" t="s">
        <v>338</v>
      </c>
      <c r="D109" s="216"/>
      <c r="E109" s="216"/>
      <c r="F109" s="236" t="s">
        <v>330</v>
      </c>
      <c r="G109" s="216"/>
      <c r="H109" s="216" t="s">
        <v>370</v>
      </c>
      <c r="I109" s="216" t="s">
        <v>340</v>
      </c>
      <c r="J109" s="216"/>
      <c r="K109" s="228"/>
    </row>
    <row r="110" spans="2:11" ht="15" customHeight="1">
      <c r="B110" s="237"/>
      <c r="C110" s="216" t="s">
        <v>349</v>
      </c>
      <c r="D110" s="216"/>
      <c r="E110" s="216"/>
      <c r="F110" s="236" t="s">
        <v>336</v>
      </c>
      <c r="G110" s="216"/>
      <c r="H110" s="216" t="s">
        <v>370</v>
      </c>
      <c r="I110" s="216" t="s">
        <v>332</v>
      </c>
      <c r="J110" s="216">
        <v>50</v>
      </c>
      <c r="K110" s="228"/>
    </row>
    <row r="111" spans="2:11" ht="15" customHeight="1">
      <c r="B111" s="237"/>
      <c r="C111" s="216" t="s">
        <v>357</v>
      </c>
      <c r="D111" s="216"/>
      <c r="E111" s="216"/>
      <c r="F111" s="236" t="s">
        <v>336</v>
      </c>
      <c r="G111" s="216"/>
      <c r="H111" s="216" t="s">
        <v>370</v>
      </c>
      <c r="I111" s="216" t="s">
        <v>332</v>
      </c>
      <c r="J111" s="216">
        <v>50</v>
      </c>
      <c r="K111" s="228"/>
    </row>
    <row r="112" spans="2:11" ht="15" customHeight="1">
      <c r="B112" s="237"/>
      <c r="C112" s="216" t="s">
        <v>355</v>
      </c>
      <c r="D112" s="216"/>
      <c r="E112" s="216"/>
      <c r="F112" s="236" t="s">
        <v>336</v>
      </c>
      <c r="G112" s="216"/>
      <c r="H112" s="216" t="s">
        <v>370</v>
      </c>
      <c r="I112" s="216" t="s">
        <v>332</v>
      </c>
      <c r="J112" s="216">
        <v>50</v>
      </c>
      <c r="K112" s="228"/>
    </row>
    <row r="113" spans="2:11" ht="15" customHeight="1">
      <c r="B113" s="237"/>
      <c r="C113" s="216" t="s">
        <v>55</v>
      </c>
      <c r="D113" s="216"/>
      <c r="E113" s="216"/>
      <c r="F113" s="236" t="s">
        <v>330</v>
      </c>
      <c r="G113" s="216"/>
      <c r="H113" s="216" t="s">
        <v>371</v>
      </c>
      <c r="I113" s="216" t="s">
        <v>332</v>
      </c>
      <c r="J113" s="216">
        <v>20</v>
      </c>
      <c r="K113" s="228"/>
    </row>
    <row r="114" spans="2:11" ht="15" customHeight="1">
      <c r="B114" s="237"/>
      <c r="C114" s="216" t="s">
        <v>372</v>
      </c>
      <c r="D114" s="216"/>
      <c r="E114" s="216"/>
      <c r="F114" s="236" t="s">
        <v>330</v>
      </c>
      <c r="G114" s="216"/>
      <c r="H114" s="216" t="s">
        <v>373</v>
      </c>
      <c r="I114" s="216" t="s">
        <v>332</v>
      </c>
      <c r="J114" s="216">
        <v>120</v>
      </c>
      <c r="K114" s="228"/>
    </row>
    <row r="115" spans="2:11" ht="15" customHeight="1">
      <c r="B115" s="237"/>
      <c r="C115" s="216" t="s">
        <v>40</v>
      </c>
      <c r="D115" s="216"/>
      <c r="E115" s="216"/>
      <c r="F115" s="236" t="s">
        <v>330</v>
      </c>
      <c r="G115" s="216"/>
      <c r="H115" s="216" t="s">
        <v>374</v>
      </c>
      <c r="I115" s="216" t="s">
        <v>365</v>
      </c>
      <c r="J115" s="216"/>
      <c r="K115" s="228"/>
    </row>
    <row r="116" spans="2:11" ht="15" customHeight="1">
      <c r="B116" s="237"/>
      <c r="C116" s="216" t="s">
        <v>50</v>
      </c>
      <c r="D116" s="216"/>
      <c r="E116" s="216"/>
      <c r="F116" s="236" t="s">
        <v>330</v>
      </c>
      <c r="G116" s="216"/>
      <c r="H116" s="216" t="s">
        <v>375</v>
      </c>
      <c r="I116" s="216" t="s">
        <v>365</v>
      </c>
      <c r="J116" s="216"/>
      <c r="K116" s="228"/>
    </row>
    <row r="117" spans="2:11" ht="15" customHeight="1">
      <c r="B117" s="237"/>
      <c r="C117" s="216" t="s">
        <v>59</v>
      </c>
      <c r="D117" s="216"/>
      <c r="E117" s="216"/>
      <c r="F117" s="236" t="s">
        <v>330</v>
      </c>
      <c r="G117" s="216"/>
      <c r="H117" s="216" t="s">
        <v>376</v>
      </c>
      <c r="I117" s="216" t="s">
        <v>377</v>
      </c>
      <c r="J117" s="216"/>
      <c r="K117" s="228"/>
    </row>
    <row r="118" spans="2:1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ht="18.75" customHeight="1">
      <c r="B119" s="247"/>
      <c r="C119" s="213"/>
      <c r="D119" s="213"/>
      <c r="E119" s="213"/>
      <c r="F119" s="248"/>
      <c r="G119" s="213"/>
      <c r="H119" s="213"/>
      <c r="I119" s="213"/>
      <c r="J119" s="213"/>
      <c r="K119" s="247"/>
    </row>
    <row r="120" spans="2:11" ht="18.75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ht="7.5" customHeight="1">
      <c r="B121" s="249"/>
      <c r="C121" s="250"/>
      <c r="D121" s="250"/>
      <c r="E121" s="250"/>
      <c r="F121" s="250"/>
      <c r="G121" s="250"/>
      <c r="H121" s="250"/>
      <c r="I121" s="250"/>
      <c r="J121" s="250"/>
      <c r="K121" s="251"/>
    </row>
    <row r="122" spans="2:11" ht="45" customHeight="1">
      <c r="B122" s="252"/>
      <c r="C122" s="333" t="s">
        <v>378</v>
      </c>
      <c r="D122" s="333"/>
      <c r="E122" s="333"/>
      <c r="F122" s="333"/>
      <c r="G122" s="333"/>
      <c r="H122" s="333"/>
      <c r="I122" s="333"/>
      <c r="J122" s="333"/>
      <c r="K122" s="253"/>
    </row>
    <row r="123" spans="2:11" ht="17.25" customHeight="1">
      <c r="B123" s="254"/>
      <c r="C123" s="229" t="s">
        <v>324</v>
      </c>
      <c r="D123" s="229"/>
      <c r="E123" s="229"/>
      <c r="F123" s="229" t="s">
        <v>325</v>
      </c>
      <c r="G123" s="230"/>
      <c r="H123" s="229" t="s">
        <v>56</v>
      </c>
      <c r="I123" s="229" t="s">
        <v>59</v>
      </c>
      <c r="J123" s="229" t="s">
        <v>326</v>
      </c>
      <c r="K123" s="255"/>
    </row>
    <row r="124" spans="2:11" ht="17.25" customHeight="1">
      <c r="B124" s="254"/>
      <c r="C124" s="231" t="s">
        <v>327</v>
      </c>
      <c r="D124" s="231"/>
      <c r="E124" s="231"/>
      <c r="F124" s="232" t="s">
        <v>328</v>
      </c>
      <c r="G124" s="233"/>
      <c r="H124" s="231"/>
      <c r="I124" s="231"/>
      <c r="J124" s="231" t="s">
        <v>329</v>
      </c>
      <c r="K124" s="255"/>
    </row>
    <row r="125" spans="2:11" ht="5.25" customHeight="1">
      <c r="B125" s="256"/>
      <c r="C125" s="234"/>
      <c r="D125" s="234"/>
      <c r="E125" s="234"/>
      <c r="F125" s="234"/>
      <c r="G125" s="216"/>
      <c r="H125" s="234"/>
      <c r="I125" s="234"/>
      <c r="J125" s="234"/>
      <c r="K125" s="257"/>
    </row>
    <row r="126" spans="2:11" ht="15" customHeight="1">
      <c r="B126" s="256"/>
      <c r="C126" s="216" t="s">
        <v>333</v>
      </c>
      <c r="D126" s="234"/>
      <c r="E126" s="234"/>
      <c r="F126" s="236" t="s">
        <v>330</v>
      </c>
      <c r="G126" s="216"/>
      <c r="H126" s="216" t="s">
        <v>370</v>
      </c>
      <c r="I126" s="216" t="s">
        <v>332</v>
      </c>
      <c r="J126" s="216">
        <v>120</v>
      </c>
      <c r="K126" s="258"/>
    </row>
    <row r="127" spans="2:11" ht="15" customHeight="1">
      <c r="B127" s="256"/>
      <c r="C127" s="216" t="s">
        <v>379</v>
      </c>
      <c r="D127" s="216"/>
      <c r="E127" s="216"/>
      <c r="F127" s="236" t="s">
        <v>330</v>
      </c>
      <c r="G127" s="216"/>
      <c r="H127" s="216" t="s">
        <v>380</v>
      </c>
      <c r="I127" s="216" t="s">
        <v>332</v>
      </c>
      <c r="J127" s="216" t="s">
        <v>381</v>
      </c>
      <c r="K127" s="258"/>
    </row>
    <row r="128" spans="2:11" ht="15" customHeight="1">
      <c r="B128" s="256"/>
      <c r="C128" s="216" t="s">
        <v>278</v>
      </c>
      <c r="D128" s="216"/>
      <c r="E128" s="216"/>
      <c r="F128" s="236" t="s">
        <v>330</v>
      </c>
      <c r="G128" s="216"/>
      <c r="H128" s="216" t="s">
        <v>382</v>
      </c>
      <c r="I128" s="216" t="s">
        <v>332</v>
      </c>
      <c r="J128" s="216" t="s">
        <v>381</v>
      </c>
      <c r="K128" s="258"/>
    </row>
    <row r="129" spans="2:11" ht="15" customHeight="1">
      <c r="B129" s="256"/>
      <c r="C129" s="216" t="s">
        <v>341</v>
      </c>
      <c r="D129" s="216"/>
      <c r="E129" s="216"/>
      <c r="F129" s="236" t="s">
        <v>336</v>
      </c>
      <c r="G129" s="216"/>
      <c r="H129" s="216" t="s">
        <v>342</v>
      </c>
      <c r="I129" s="216" t="s">
        <v>332</v>
      </c>
      <c r="J129" s="216">
        <v>15</v>
      </c>
      <c r="K129" s="258"/>
    </row>
    <row r="130" spans="2:11" ht="15" customHeight="1">
      <c r="B130" s="256"/>
      <c r="C130" s="238" t="s">
        <v>343</v>
      </c>
      <c r="D130" s="238"/>
      <c r="E130" s="238"/>
      <c r="F130" s="239" t="s">
        <v>336</v>
      </c>
      <c r="G130" s="238"/>
      <c r="H130" s="238" t="s">
        <v>344</v>
      </c>
      <c r="I130" s="238" t="s">
        <v>332</v>
      </c>
      <c r="J130" s="238">
        <v>15</v>
      </c>
      <c r="K130" s="258"/>
    </row>
    <row r="131" spans="2:11" ht="15" customHeight="1">
      <c r="B131" s="256"/>
      <c r="C131" s="238" t="s">
        <v>345</v>
      </c>
      <c r="D131" s="238"/>
      <c r="E131" s="238"/>
      <c r="F131" s="239" t="s">
        <v>336</v>
      </c>
      <c r="G131" s="238"/>
      <c r="H131" s="238" t="s">
        <v>346</v>
      </c>
      <c r="I131" s="238" t="s">
        <v>332</v>
      </c>
      <c r="J131" s="238">
        <v>20</v>
      </c>
      <c r="K131" s="258"/>
    </row>
    <row r="132" spans="2:11" ht="15" customHeight="1">
      <c r="B132" s="256"/>
      <c r="C132" s="238" t="s">
        <v>347</v>
      </c>
      <c r="D132" s="238"/>
      <c r="E132" s="238"/>
      <c r="F132" s="239" t="s">
        <v>336</v>
      </c>
      <c r="G132" s="238"/>
      <c r="H132" s="238" t="s">
        <v>348</v>
      </c>
      <c r="I132" s="238" t="s">
        <v>332</v>
      </c>
      <c r="J132" s="238">
        <v>20</v>
      </c>
      <c r="K132" s="258"/>
    </row>
    <row r="133" spans="2:11" ht="15" customHeight="1">
      <c r="B133" s="256"/>
      <c r="C133" s="216" t="s">
        <v>335</v>
      </c>
      <c r="D133" s="216"/>
      <c r="E133" s="216"/>
      <c r="F133" s="236" t="s">
        <v>336</v>
      </c>
      <c r="G133" s="216"/>
      <c r="H133" s="216" t="s">
        <v>370</v>
      </c>
      <c r="I133" s="216" t="s">
        <v>332</v>
      </c>
      <c r="J133" s="216">
        <v>50</v>
      </c>
      <c r="K133" s="258"/>
    </row>
    <row r="134" spans="2:11" ht="15" customHeight="1">
      <c r="B134" s="256"/>
      <c r="C134" s="216" t="s">
        <v>349</v>
      </c>
      <c r="D134" s="216"/>
      <c r="E134" s="216"/>
      <c r="F134" s="236" t="s">
        <v>336</v>
      </c>
      <c r="G134" s="216"/>
      <c r="H134" s="216" t="s">
        <v>370</v>
      </c>
      <c r="I134" s="216" t="s">
        <v>332</v>
      </c>
      <c r="J134" s="216">
        <v>50</v>
      </c>
      <c r="K134" s="258"/>
    </row>
    <row r="135" spans="2:11" ht="15" customHeight="1">
      <c r="B135" s="256"/>
      <c r="C135" s="216" t="s">
        <v>355</v>
      </c>
      <c r="D135" s="216"/>
      <c r="E135" s="216"/>
      <c r="F135" s="236" t="s">
        <v>336</v>
      </c>
      <c r="G135" s="216"/>
      <c r="H135" s="216" t="s">
        <v>370</v>
      </c>
      <c r="I135" s="216" t="s">
        <v>332</v>
      </c>
      <c r="J135" s="216">
        <v>50</v>
      </c>
      <c r="K135" s="258"/>
    </row>
    <row r="136" spans="2:11" ht="15" customHeight="1">
      <c r="B136" s="256"/>
      <c r="C136" s="216" t="s">
        <v>357</v>
      </c>
      <c r="D136" s="216"/>
      <c r="E136" s="216"/>
      <c r="F136" s="236" t="s">
        <v>336</v>
      </c>
      <c r="G136" s="216"/>
      <c r="H136" s="216" t="s">
        <v>370</v>
      </c>
      <c r="I136" s="216" t="s">
        <v>332</v>
      </c>
      <c r="J136" s="216">
        <v>50</v>
      </c>
      <c r="K136" s="258"/>
    </row>
    <row r="137" spans="2:11" ht="15" customHeight="1">
      <c r="B137" s="256"/>
      <c r="C137" s="216" t="s">
        <v>358</v>
      </c>
      <c r="D137" s="216"/>
      <c r="E137" s="216"/>
      <c r="F137" s="236" t="s">
        <v>336</v>
      </c>
      <c r="G137" s="216"/>
      <c r="H137" s="216" t="s">
        <v>383</v>
      </c>
      <c r="I137" s="216" t="s">
        <v>332</v>
      </c>
      <c r="J137" s="216">
        <v>255</v>
      </c>
      <c r="K137" s="258"/>
    </row>
    <row r="138" spans="2:11" ht="15" customHeight="1">
      <c r="B138" s="256"/>
      <c r="C138" s="216" t="s">
        <v>360</v>
      </c>
      <c r="D138" s="216"/>
      <c r="E138" s="216"/>
      <c r="F138" s="236" t="s">
        <v>330</v>
      </c>
      <c r="G138" s="216"/>
      <c r="H138" s="216" t="s">
        <v>384</v>
      </c>
      <c r="I138" s="216" t="s">
        <v>362</v>
      </c>
      <c r="J138" s="216"/>
      <c r="K138" s="258"/>
    </row>
    <row r="139" spans="2:11" ht="15" customHeight="1">
      <c r="B139" s="256"/>
      <c r="C139" s="216" t="s">
        <v>363</v>
      </c>
      <c r="D139" s="216"/>
      <c r="E139" s="216"/>
      <c r="F139" s="236" t="s">
        <v>330</v>
      </c>
      <c r="G139" s="216"/>
      <c r="H139" s="216" t="s">
        <v>385</v>
      </c>
      <c r="I139" s="216" t="s">
        <v>365</v>
      </c>
      <c r="J139" s="216"/>
      <c r="K139" s="258"/>
    </row>
    <row r="140" spans="2:11" ht="15" customHeight="1">
      <c r="B140" s="256"/>
      <c r="C140" s="216" t="s">
        <v>366</v>
      </c>
      <c r="D140" s="216"/>
      <c r="E140" s="216"/>
      <c r="F140" s="236" t="s">
        <v>330</v>
      </c>
      <c r="G140" s="216"/>
      <c r="H140" s="216" t="s">
        <v>366</v>
      </c>
      <c r="I140" s="216" t="s">
        <v>365</v>
      </c>
      <c r="J140" s="216"/>
      <c r="K140" s="258"/>
    </row>
    <row r="141" spans="2:11" ht="15" customHeight="1">
      <c r="B141" s="256"/>
      <c r="C141" s="216" t="s">
        <v>40</v>
      </c>
      <c r="D141" s="216"/>
      <c r="E141" s="216"/>
      <c r="F141" s="236" t="s">
        <v>330</v>
      </c>
      <c r="G141" s="216"/>
      <c r="H141" s="216" t="s">
        <v>386</v>
      </c>
      <c r="I141" s="216" t="s">
        <v>365</v>
      </c>
      <c r="J141" s="216"/>
      <c r="K141" s="258"/>
    </row>
    <row r="142" spans="2:11" ht="15" customHeight="1">
      <c r="B142" s="256"/>
      <c r="C142" s="216" t="s">
        <v>387</v>
      </c>
      <c r="D142" s="216"/>
      <c r="E142" s="216"/>
      <c r="F142" s="236" t="s">
        <v>330</v>
      </c>
      <c r="G142" s="216"/>
      <c r="H142" s="216" t="s">
        <v>388</v>
      </c>
      <c r="I142" s="216" t="s">
        <v>365</v>
      </c>
      <c r="J142" s="216"/>
      <c r="K142" s="258"/>
    </row>
    <row r="143" spans="2:11" ht="15" customHeight="1">
      <c r="B143" s="259"/>
      <c r="C143" s="260"/>
      <c r="D143" s="260"/>
      <c r="E143" s="260"/>
      <c r="F143" s="260"/>
      <c r="G143" s="260"/>
      <c r="H143" s="260"/>
      <c r="I143" s="260"/>
      <c r="J143" s="260"/>
      <c r="K143" s="261"/>
    </row>
    <row r="144" spans="2:11" ht="18.75" customHeight="1">
      <c r="B144" s="213"/>
      <c r="C144" s="213"/>
      <c r="D144" s="213"/>
      <c r="E144" s="213"/>
      <c r="F144" s="248"/>
      <c r="G144" s="213"/>
      <c r="H144" s="213"/>
      <c r="I144" s="213"/>
      <c r="J144" s="213"/>
      <c r="K144" s="213"/>
    </row>
    <row r="145" spans="2:11" ht="18.75" customHeight="1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ht="7.5" customHeight="1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ht="45" customHeight="1">
      <c r="B147" s="227"/>
      <c r="C147" s="335" t="s">
        <v>389</v>
      </c>
      <c r="D147" s="335"/>
      <c r="E147" s="335"/>
      <c r="F147" s="335"/>
      <c r="G147" s="335"/>
      <c r="H147" s="335"/>
      <c r="I147" s="335"/>
      <c r="J147" s="335"/>
      <c r="K147" s="228"/>
    </row>
    <row r="148" spans="2:11" ht="17.25" customHeight="1">
      <c r="B148" s="227"/>
      <c r="C148" s="229" t="s">
        <v>324</v>
      </c>
      <c r="D148" s="229"/>
      <c r="E148" s="229"/>
      <c r="F148" s="229" t="s">
        <v>325</v>
      </c>
      <c r="G148" s="230"/>
      <c r="H148" s="229" t="s">
        <v>56</v>
      </c>
      <c r="I148" s="229" t="s">
        <v>59</v>
      </c>
      <c r="J148" s="229" t="s">
        <v>326</v>
      </c>
      <c r="K148" s="228"/>
    </row>
    <row r="149" spans="2:11" ht="17.25" customHeight="1">
      <c r="B149" s="227"/>
      <c r="C149" s="231" t="s">
        <v>327</v>
      </c>
      <c r="D149" s="231"/>
      <c r="E149" s="231"/>
      <c r="F149" s="232" t="s">
        <v>328</v>
      </c>
      <c r="G149" s="233"/>
      <c r="H149" s="231"/>
      <c r="I149" s="231"/>
      <c r="J149" s="231" t="s">
        <v>329</v>
      </c>
      <c r="K149" s="228"/>
    </row>
    <row r="150" spans="2:11" ht="5.25" customHeight="1">
      <c r="B150" s="237"/>
      <c r="C150" s="234"/>
      <c r="D150" s="234"/>
      <c r="E150" s="234"/>
      <c r="F150" s="234"/>
      <c r="G150" s="235"/>
      <c r="H150" s="234"/>
      <c r="I150" s="234"/>
      <c r="J150" s="234"/>
      <c r="K150" s="258"/>
    </row>
    <row r="151" spans="2:11" ht="15" customHeight="1">
      <c r="B151" s="237"/>
      <c r="C151" s="262" t="s">
        <v>333</v>
      </c>
      <c r="D151" s="216"/>
      <c r="E151" s="216"/>
      <c r="F151" s="263" t="s">
        <v>330</v>
      </c>
      <c r="G151" s="216"/>
      <c r="H151" s="262" t="s">
        <v>370</v>
      </c>
      <c r="I151" s="262" t="s">
        <v>332</v>
      </c>
      <c r="J151" s="262">
        <v>120</v>
      </c>
      <c r="K151" s="258"/>
    </row>
    <row r="152" spans="2:11" ht="15" customHeight="1">
      <c r="B152" s="237"/>
      <c r="C152" s="262" t="s">
        <v>379</v>
      </c>
      <c r="D152" s="216"/>
      <c r="E152" s="216"/>
      <c r="F152" s="263" t="s">
        <v>330</v>
      </c>
      <c r="G152" s="216"/>
      <c r="H152" s="262" t="s">
        <v>390</v>
      </c>
      <c r="I152" s="262" t="s">
        <v>332</v>
      </c>
      <c r="J152" s="262" t="s">
        <v>381</v>
      </c>
      <c r="K152" s="258"/>
    </row>
    <row r="153" spans="2:11" ht="15" customHeight="1">
      <c r="B153" s="237"/>
      <c r="C153" s="262" t="s">
        <v>278</v>
      </c>
      <c r="D153" s="216"/>
      <c r="E153" s="216"/>
      <c r="F153" s="263" t="s">
        <v>330</v>
      </c>
      <c r="G153" s="216"/>
      <c r="H153" s="262" t="s">
        <v>391</v>
      </c>
      <c r="I153" s="262" t="s">
        <v>332</v>
      </c>
      <c r="J153" s="262" t="s">
        <v>381</v>
      </c>
      <c r="K153" s="258"/>
    </row>
    <row r="154" spans="2:11" ht="15" customHeight="1">
      <c r="B154" s="237"/>
      <c r="C154" s="262" t="s">
        <v>335</v>
      </c>
      <c r="D154" s="216"/>
      <c r="E154" s="216"/>
      <c r="F154" s="263" t="s">
        <v>336</v>
      </c>
      <c r="G154" s="216"/>
      <c r="H154" s="262" t="s">
        <v>370</v>
      </c>
      <c r="I154" s="262" t="s">
        <v>332</v>
      </c>
      <c r="J154" s="262">
        <v>50</v>
      </c>
      <c r="K154" s="258"/>
    </row>
    <row r="155" spans="2:11" ht="15" customHeight="1">
      <c r="B155" s="237"/>
      <c r="C155" s="262" t="s">
        <v>338</v>
      </c>
      <c r="D155" s="216"/>
      <c r="E155" s="216"/>
      <c r="F155" s="263" t="s">
        <v>330</v>
      </c>
      <c r="G155" s="216"/>
      <c r="H155" s="262" t="s">
        <v>370</v>
      </c>
      <c r="I155" s="262" t="s">
        <v>340</v>
      </c>
      <c r="J155" s="262"/>
      <c r="K155" s="258"/>
    </row>
    <row r="156" spans="2:11" ht="15" customHeight="1">
      <c r="B156" s="237"/>
      <c r="C156" s="262" t="s">
        <v>349</v>
      </c>
      <c r="D156" s="216"/>
      <c r="E156" s="216"/>
      <c r="F156" s="263" t="s">
        <v>336</v>
      </c>
      <c r="G156" s="216"/>
      <c r="H156" s="262" t="s">
        <v>370</v>
      </c>
      <c r="I156" s="262" t="s">
        <v>332</v>
      </c>
      <c r="J156" s="262">
        <v>50</v>
      </c>
      <c r="K156" s="258"/>
    </row>
    <row r="157" spans="2:11" ht="15" customHeight="1">
      <c r="B157" s="237"/>
      <c r="C157" s="262" t="s">
        <v>357</v>
      </c>
      <c r="D157" s="216"/>
      <c r="E157" s="216"/>
      <c r="F157" s="263" t="s">
        <v>336</v>
      </c>
      <c r="G157" s="216"/>
      <c r="H157" s="262" t="s">
        <v>370</v>
      </c>
      <c r="I157" s="262" t="s">
        <v>332</v>
      </c>
      <c r="J157" s="262">
        <v>50</v>
      </c>
      <c r="K157" s="258"/>
    </row>
    <row r="158" spans="2:11" ht="15" customHeight="1">
      <c r="B158" s="237"/>
      <c r="C158" s="262" t="s">
        <v>355</v>
      </c>
      <c r="D158" s="216"/>
      <c r="E158" s="216"/>
      <c r="F158" s="263" t="s">
        <v>336</v>
      </c>
      <c r="G158" s="216"/>
      <c r="H158" s="262" t="s">
        <v>370</v>
      </c>
      <c r="I158" s="262" t="s">
        <v>332</v>
      </c>
      <c r="J158" s="262">
        <v>50</v>
      </c>
      <c r="K158" s="258"/>
    </row>
    <row r="159" spans="2:11" ht="15" customHeight="1">
      <c r="B159" s="237"/>
      <c r="C159" s="262" t="s">
        <v>91</v>
      </c>
      <c r="D159" s="216"/>
      <c r="E159" s="216"/>
      <c r="F159" s="263" t="s">
        <v>330</v>
      </c>
      <c r="G159" s="216"/>
      <c r="H159" s="262" t="s">
        <v>392</v>
      </c>
      <c r="I159" s="262" t="s">
        <v>332</v>
      </c>
      <c r="J159" s="262" t="s">
        <v>393</v>
      </c>
      <c r="K159" s="258"/>
    </row>
    <row r="160" spans="2:11" ht="15" customHeight="1">
      <c r="B160" s="237"/>
      <c r="C160" s="262" t="s">
        <v>394</v>
      </c>
      <c r="D160" s="216"/>
      <c r="E160" s="216"/>
      <c r="F160" s="263" t="s">
        <v>330</v>
      </c>
      <c r="G160" s="216"/>
      <c r="H160" s="262" t="s">
        <v>395</v>
      </c>
      <c r="I160" s="262" t="s">
        <v>365</v>
      </c>
      <c r="J160" s="262"/>
      <c r="K160" s="258"/>
    </row>
    <row r="161" spans="2:11" ht="15" customHeight="1">
      <c r="B161" s="264"/>
      <c r="C161" s="246"/>
      <c r="D161" s="246"/>
      <c r="E161" s="246"/>
      <c r="F161" s="246"/>
      <c r="G161" s="246"/>
      <c r="H161" s="246"/>
      <c r="I161" s="246"/>
      <c r="J161" s="246"/>
      <c r="K161" s="265"/>
    </row>
    <row r="162" spans="2:11" ht="18.75" customHeight="1">
      <c r="B162" s="213"/>
      <c r="C162" s="216"/>
      <c r="D162" s="216"/>
      <c r="E162" s="216"/>
      <c r="F162" s="236"/>
      <c r="G162" s="216"/>
      <c r="H162" s="216"/>
      <c r="I162" s="216"/>
      <c r="J162" s="216"/>
      <c r="K162" s="213"/>
    </row>
    <row r="163" spans="2:11" ht="18.75" customHeight="1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ht="7.5" customHeight="1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ht="45" customHeight="1">
      <c r="B165" s="208"/>
      <c r="C165" s="333" t="s">
        <v>396</v>
      </c>
      <c r="D165" s="333"/>
      <c r="E165" s="333"/>
      <c r="F165" s="333"/>
      <c r="G165" s="333"/>
      <c r="H165" s="333"/>
      <c r="I165" s="333"/>
      <c r="J165" s="333"/>
      <c r="K165" s="209"/>
    </row>
    <row r="166" spans="2:11" ht="17.25" customHeight="1">
      <c r="B166" s="208"/>
      <c r="C166" s="229" t="s">
        <v>324</v>
      </c>
      <c r="D166" s="229"/>
      <c r="E166" s="229"/>
      <c r="F166" s="229" t="s">
        <v>325</v>
      </c>
      <c r="G166" s="266"/>
      <c r="H166" s="267" t="s">
        <v>56</v>
      </c>
      <c r="I166" s="267" t="s">
        <v>59</v>
      </c>
      <c r="J166" s="229" t="s">
        <v>326</v>
      </c>
      <c r="K166" s="209"/>
    </row>
    <row r="167" spans="2:11" ht="17.25" customHeight="1">
      <c r="B167" s="210"/>
      <c r="C167" s="231" t="s">
        <v>327</v>
      </c>
      <c r="D167" s="231"/>
      <c r="E167" s="231"/>
      <c r="F167" s="232" t="s">
        <v>328</v>
      </c>
      <c r="G167" s="268"/>
      <c r="H167" s="269"/>
      <c r="I167" s="269"/>
      <c r="J167" s="231" t="s">
        <v>329</v>
      </c>
      <c r="K167" s="211"/>
    </row>
    <row r="168" spans="2:11" ht="5.25" customHeight="1">
      <c r="B168" s="237"/>
      <c r="C168" s="234"/>
      <c r="D168" s="234"/>
      <c r="E168" s="234"/>
      <c r="F168" s="234"/>
      <c r="G168" s="235"/>
      <c r="H168" s="234"/>
      <c r="I168" s="234"/>
      <c r="J168" s="234"/>
      <c r="K168" s="258"/>
    </row>
    <row r="169" spans="2:11" ht="15" customHeight="1">
      <c r="B169" s="237"/>
      <c r="C169" s="216" t="s">
        <v>333</v>
      </c>
      <c r="D169" s="216"/>
      <c r="E169" s="216"/>
      <c r="F169" s="236" t="s">
        <v>330</v>
      </c>
      <c r="G169" s="216"/>
      <c r="H169" s="216" t="s">
        <v>370</v>
      </c>
      <c r="I169" s="216" t="s">
        <v>332</v>
      </c>
      <c r="J169" s="216">
        <v>120</v>
      </c>
      <c r="K169" s="258"/>
    </row>
    <row r="170" spans="2:11" ht="15" customHeight="1">
      <c r="B170" s="237"/>
      <c r="C170" s="216" t="s">
        <v>379</v>
      </c>
      <c r="D170" s="216"/>
      <c r="E170" s="216"/>
      <c r="F170" s="236" t="s">
        <v>330</v>
      </c>
      <c r="G170" s="216"/>
      <c r="H170" s="216" t="s">
        <v>380</v>
      </c>
      <c r="I170" s="216" t="s">
        <v>332</v>
      </c>
      <c r="J170" s="216" t="s">
        <v>381</v>
      </c>
      <c r="K170" s="258"/>
    </row>
    <row r="171" spans="2:11" ht="15" customHeight="1">
      <c r="B171" s="237"/>
      <c r="C171" s="216" t="s">
        <v>278</v>
      </c>
      <c r="D171" s="216"/>
      <c r="E171" s="216"/>
      <c r="F171" s="236" t="s">
        <v>330</v>
      </c>
      <c r="G171" s="216"/>
      <c r="H171" s="216" t="s">
        <v>397</v>
      </c>
      <c r="I171" s="216" t="s">
        <v>332</v>
      </c>
      <c r="J171" s="216" t="s">
        <v>381</v>
      </c>
      <c r="K171" s="258"/>
    </row>
    <row r="172" spans="2:11" ht="15" customHeight="1">
      <c r="B172" s="237"/>
      <c r="C172" s="216" t="s">
        <v>335</v>
      </c>
      <c r="D172" s="216"/>
      <c r="E172" s="216"/>
      <c r="F172" s="236" t="s">
        <v>336</v>
      </c>
      <c r="G172" s="216"/>
      <c r="H172" s="216" t="s">
        <v>397</v>
      </c>
      <c r="I172" s="216" t="s">
        <v>332</v>
      </c>
      <c r="J172" s="216">
        <v>50</v>
      </c>
      <c r="K172" s="258"/>
    </row>
    <row r="173" spans="2:11" ht="15" customHeight="1">
      <c r="B173" s="237"/>
      <c r="C173" s="216" t="s">
        <v>338</v>
      </c>
      <c r="D173" s="216"/>
      <c r="E173" s="216"/>
      <c r="F173" s="236" t="s">
        <v>330</v>
      </c>
      <c r="G173" s="216"/>
      <c r="H173" s="216" t="s">
        <v>397</v>
      </c>
      <c r="I173" s="216" t="s">
        <v>340</v>
      </c>
      <c r="J173" s="216"/>
      <c r="K173" s="258"/>
    </row>
    <row r="174" spans="2:11" ht="15" customHeight="1">
      <c r="B174" s="237"/>
      <c r="C174" s="216" t="s">
        <v>349</v>
      </c>
      <c r="D174" s="216"/>
      <c r="E174" s="216"/>
      <c r="F174" s="236" t="s">
        <v>336</v>
      </c>
      <c r="G174" s="216"/>
      <c r="H174" s="216" t="s">
        <v>397</v>
      </c>
      <c r="I174" s="216" t="s">
        <v>332</v>
      </c>
      <c r="J174" s="216">
        <v>50</v>
      </c>
      <c r="K174" s="258"/>
    </row>
    <row r="175" spans="2:11" ht="15" customHeight="1">
      <c r="B175" s="237"/>
      <c r="C175" s="216" t="s">
        <v>357</v>
      </c>
      <c r="D175" s="216"/>
      <c r="E175" s="216"/>
      <c r="F175" s="236" t="s">
        <v>336</v>
      </c>
      <c r="G175" s="216"/>
      <c r="H175" s="216" t="s">
        <v>397</v>
      </c>
      <c r="I175" s="216" t="s">
        <v>332</v>
      </c>
      <c r="J175" s="216">
        <v>50</v>
      </c>
      <c r="K175" s="258"/>
    </row>
    <row r="176" spans="2:11" ht="15" customHeight="1">
      <c r="B176" s="237"/>
      <c r="C176" s="216" t="s">
        <v>355</v>
      </c>
      <c r="D176" s="216"/>
      <c r="E176" s="216"/>
      <c r="F176" s="236" t="s">
        <v>336</v>
      </c>
      <c r="G176" s="216"/>
      <c r="H176" s="216" t="s">
        <v>397</v>
      </c>
      <c r="I176" s="216" t="s">
        <v>332</v>
      </c>
      <c r="J176" s="216">
        <v>50</v>
      </c>
      <c r="K176" s="258"/>
    </row>
    <row r="177" spans="2:11" ht="15" customHeight="1">
      <c r="B177" s="237"/>
      <c r="C177" s="216" t="s">
        <v>99</v>
      </c>
      <c r="D177" s="216"/>
      <c r="E177" s="216"/>
      <c r="F177" s="236" t="s">
        <v>330</v>
      </c>
      <c r="G177" s="216"/>
      <c r="H177" s="216" t="s">
        <v>398</v>
      </c>
      <c r="I177" s="216" t="s">
        <v>399</v>
      </c>
      <c r="J177" s="216"/>
      <c r="K177" s="258"/>
    </row>
    <row r="178" spans="2:11" ht="15" customHeight="1">
      <c r="B178" s="237"/>
      <c r="C178" s="216" t="s">
        <v>59</v>
      </c>
      <c r="D178" s="216"/>
      <c r="E178" s="216"/>
      <c r="F178" s="236" t="s">
        <v>330</v>
      </c>
      <c r="G178" s="216"/>
      <c r="H178" s="216" t="s">
        <v>400</v>
      </c>
      <c r="I178" s="216" t="s">
        <v>401</v>
      </c>
      <c r="J178" s="216">
        <v>1</v>
      </c>
      <c r="K178" s="258"/>
    </row>
    <row r="179" spans="2:11" ht="15" customHeight="1">
      <c r="B179" s="237"/>
      <c r="C179" s="216" t="s">
        <v>55</v>
      </c>
      <c r="D179" s="216"/>
      <c r="E179" s="216"/>
      <c r="F179" s="236" t="s">
        <v>330</v>
      </c>
      <c r="G179" s="216"/>
      <c r="H179" s="216" t="s">
        <v>402</v>
      </c>
      <c r="I179" s="216" t="s">
        <v>332</v>
      </c>
      <c r="J179" s="216">
        <v>20</v>
      </c>
      <c r="K179" s="258"/>
    </row>
    <row r="180" spans="2:11" ht="15" customHeight="1">
      <c r="B180" s="237"/>
      <c r="C180" s="216" t="s">
        <v>56</v>
      </c>
      <c r="D180" s="216"/>
      <c r="E180" s="216"/>
      <c r="F180" s="236" t="s">
        <v>330</v>
      </c>
      <c r="G180" s="216"/>
      <c r="H180" s="216" t="s">
        <v>403</v>
      </c>
      <c r="I180" s="216" t="s">
        <v>332</v>
      </c>
      <c r="J180" s="216">
        <v>255</v>
      </c>
      <c r="K180" s="258"/>
    </row>
    <row r="181" spans="2:11" ht="15" customHeight="1">
      <c r="B181" s="237"/>
      <c r="C181" s="216" t="s">
        <v>100</v>
      </c>
      <c r="D181" s="216"/>
      <c r="E181" s="216"/>
      <c r="F181" s="236" t="s">
        <v>330</v>
      </c>
      <c r="G181" s="216"/>
      <c r="H181" s="216" t="s">
        <v>294</v>
      </c>
      <c r="I181" s="216" t="s">
        <v>332</v>
      </c>
      <c r="J181" s="216">
        <v>10</v>
      </c>
      <c r="K181" s="258"/>
    </row>
    <row r="182" spans="2:11" ht="15" customHeight="1">
      <c r="B182" s="237"/>
      <c r="C182" s="216" t="s">
        <v>101</v>
      </c>
      <c r="D182" s="216"/>
      <c r="E182" s="216"/>
      <c r="F182" s="236" t="s">
        <v>330</v>
      </c>
      <c r="G182" s="216"/>
      <c r="H182" s="216" t="s">
        <v>404</v>
      </c>
      <c r="I182" s="216" t="s">
        <v>365</v>
      </c>
      <c r="J182" s="216"/>
      <c r="K182" s="258"/>
    </row>
    <row r="183" spans="2:11" ht="15" customHeight="1">
      <c r="B183" s="237"/>
      <c r="C183" s="216" t="s">
        <v>405</v>
      </c>
      <c r="D183" s="216"/>
      <c r="E183" s="216"/>
      <c r="F183" s="236" t="s">
        <v>330</v>
      </c>
      <c r="G183" s="216"/>
      <c r="H183" s="216" t="s">
        <v>406</v>
      </c>
      <c r="I183" s="216" t="s">
        <v>365</v>
      </c>
      <c r="J183" s="216"/>
      <c r="K183" s="258"/>
    </row>
    <row r="184" spans="2:11" ht="15" customHeight="1">
      <c r="B184" s="237"/>
      <c r="C184" s="216" t="s">
        <v>394</v>
      </c>
      <c r="D184" s="216"/>
      <c r="E184" s="216"/>
      <c r="F184" s="236" t="s">
        <v>330</v>
      </c>
      <c r="G184" s="216"/>
      <c r="H184" s="216" t="s">
        <v>407</v>
      </c>
      <c r="I184" s="216" t="s">
        <v>365</v>
      </c>
      <c r="J184" s="216"/>
      <c r="K184" s="258"/>
    </row>
    <row r="185" spans="2:11" ht="15" customHeight="1">
      <c r="B185" s="237"/>
      <c r="C185" s="216" t="s">
        <v>103</v>
      </c>
      <c r="D185" s="216"/>
      <c r="E185" s="216"/>
      <c r="F185" s="236" t="s">
        <v>336</v>
      </c>
      <c r="G185" s="216"/>
      <c r="H185" s="216" t="s">
        <v>408</v>
      </c>
      <c r="I185" s="216" t="s">
        <v>332</v>
      </c>
      <c r="J185" s="216">
        <v>50</v>
      </c>
      <c r="K185" s="258"/>
    </row>
    <row r="186" spans="2:11" ht="15" customHeight="1">
      <c r="B186" s="237"/>
      <c r="C186" s="216" t="s">
        <v>409</v>
      </c>
      <c r="D186" s="216"/>
      <c r="E186" s="216"/>
      <c r="F186" s="236" t="s">
        <v>336</v>
      </c>
      <c r="G186" s="216"/>
      <c r="H186" s="216" t="s">
        <v>410</v>
      </c>
      <c r="I186" s="216" t="s">
        <v>411</v>
      </c>
      <c r="J186" s="216"/>
      <c r="K186" s="258"/>
    </row>
    <row r="187" spans="2:11" ht="15" customHeight="1">
      <c r="B187" s="237"/>
      <c r="C187" s="216" t="s">
        <v>412</v>
      </c>
      <c r="D187" s="216"/>
      <c r="E187" s="216"/>
      <c r="F187" s="236" t="s">
        <v>336</v>
      </c>
      <c r="G187" s="216"/>
      <c r="H187" s="216" t="s">
        <v>413</v>
      </c>
      <c r="I187" s="216" t="s">
        <v>411</v>
      </c>
      <c r="J187" s="216"/>
      <c r="K187" s="258"/>
    </row>
    <row r="188" spans="2:11" ht="15" customHeight="1">
      <c r="B188" s="237"/>
      <c r="C188" s="216" t="s">
        <v>414</v>
      </c>
      <c r="D188" s="216"/>
      <c r="E188" s="216"/>
      <c r="F188" s="236" t="s">
        <v>336</v>
      </c>
      <c r="G188" s="216"/>
      <c r="H188" s="216" t="s">
        <v>415</v>
      </c>
      <c r="I188" s="216" t="s">
        <v>411</v>
      </c>
      <c r="J188" s="216"/>
      <c r="K188" s="258"/>
    </row>
    <row r="189" spans="2:11" ht="15" customHeight="1">
      <c r="B189" s="237"/>
      <c r="C189" s="270" t="s">
        <v>416</v>
      </c>
      <c r="D189" s="216"/>
      <c r="E189" s="216"/>
      <c r="F189" s="236" t="s">
        <v>336</v>
      </c>
      <c r="G189" s="216"/>
      <c r="H189" s="216" t="s">
        <v>417</v>
      </c>
      <c r="I189" s="216" t="s">
        <v>418</v>
      </c>
      <c r="J189" s="271" t="s">
        <v>419</v>
      </c>
      <c r="K189" s="258"/>
    </row>
    <row r="190" spans="2:11" ht="15" customHeight="1">
      <c r="B190" s="237"/>
      <c r="C190" s="222" t="s">
        <v>44</v>
      </c>
      <c r="D190" s="216"/>
      <c r="E190" s="216"/>
      <c r="F190" s="236" t="s">
        <v>330</v>
      </c>
      <c r="G190" s="216"/>
      <c r="H190" s="213" t="s">
        <v>420</v>
      </c>
      <c r="I190" s="216" t="s">
        <v>421</v>
      </c>
      <c r="J190" s="216"/>
      <c r="K190" s="258"/>
    </row>
    <row r="191" spans="2:11" ht="15" customHeight="1">
      <c r="B191" s="237"/>
      <c r="C191" s="222" t="s">
        <v>422</v>
      </c>
      <c r="D191" s="216"/>
      <c r="E191" s="216"/>
      <c r="F191" s="236" t="s">
        <v>330</v>
      </c>
      <c r="G191" s="216"/>
      <c r="H191" s="216" t="s">
        <v>423</v>
      </c>
      <c r="I191" s="216" t="s">
        <v>365</v>
      </c>
      <c r="J191" s="216"/>
      <c r="K191" s="258"/>
    </row>
    <row r="192" spans="2:11" ht="15" customHeight="1">
      <c r="B192" s="237"/>
      <c r="C192" s="222" t="s">
        <v>424</v>
      </c>
      <c r="D192" s="216"/>
      <c r="E192" s="216"/>
      <c r="F192" s="236" t="s">
        <v>330</v>
      </c>
      <c r="G192" s="216"/>
      <c r="H192" s="216" t="s">
        <v>425</v>
      </c>
      <c r="I192" s="216" t="s">
        <v>365</v>
      </c>
      <c r="J192" s="216"/>
      <c r="K192" s="258"/>
    </row>
    <row r="193" spans="2:11" ht="15" customHeight="1">
      <c r="B193" s="237"/>
      <c r="C193" s="222" t="s">
        <v>426</v>
      </c>
      <c r="D193" s="216"/>
      <c r="E193" s="216"/>
      <c r="F193" s="236" t="s">
        <v>336</v>
      </c>
      <c r="G193" s="216"/>
      <c r="H193" s="216" t="s">
        <v>427</v>
      </c>
      <c r="I193" s="216" t="s">
        <v>365</v>
      </c>
      <c r="J193" s="216"/>
      <c r="K193" s="258"/>
    </row>
    <row r="194" spans="2:11" ht="15" customHeight="1">
      <c r="B194" s="264"/>
      <c r="C194" s="272"/>
      <c r="D194" s="246"/>
      <c r="E194" s="246"/>
      <c r="F194" s="246"/>
      <c r="G194" s="246"/>
      <c r="H194" s="246"/>
      <c r="I194" s="246"/>
      <c r="J194" s="246"/>
      <c r="K194" s="265"/>
    </row>
    <row r="195" spans="2:11" ht="18.75" customHeight="1">
      <c r="B195" s="213"/>
      <c r="C195" s="216"/>
      <c r="D195" s="216"/>
      <c r="E195" s="216"/>
      <c r="F195" s="236"/>
      <c r="G195" s="216"/>
      <c r="H195" s="216"/>
      <c r="I195" s="216"/>
      <c r="J195" s="216"/>
      <c r="K195" s="213"/>
    </row>
    <row r="196" spans="2:11" ht="18.75" customHeight="1">
      <c r="B196" s="213"/>
      <c r="C196" s="216"/>
      <c r="D196" s="216"/>
      <c r="E196" s="216"/>
      <c r="F196" s="236"/>
      <c r="G196" s="216"/>
      <c r="H196" s="216"/>
      <c r="I196" s="216"/>
      <c r="J196" s="216"/>
      <c r="K196" s="213"/>
    </row>
    <row r="197" spans="2:11" ht="18.75" customHeight="1"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</row>
    <row r="198" spans="2:11" ht="13.5">
      <c r="B198" s="205"/>
      <c r="C198" s="206"/>
      <c r="D198" s="206"/>
      <c r="E198" s="206"/>
      <c r="F198" s="206"/>
      <c r="G198" s="206"/>
      <c r="H198" s="206"/>
      <c r="I198" s="206"/>
      <c r="J198" s="206"/>
      <c r="K198" s="207"/>
    </row>
    <row r="199" spans="2:11" ht="21">
      <c r="B199" s="208"/>
      <c r="C199" s="333" t="s">
        <v>428</v>
      </c>
      <c r="D199" s="333"/>
      <c r="E199" s="333"/>
      <c r="F199" s="333"/>
      <c r="G199" s="333"/>
      <c r="H199" s="333"/>
      <c r="I199" s="333"/>
      <c r="J199" s="333"/>
      <c r="K199" s="209"/>
    </row>
    <row r="200" spans="2:11" ht="25.5" customHeight="1">
      <c r="B200" s="208"/>
      <c r="C200" s="273" t="s">
        <v>429</v>
      </c>
      <c r="D200" s="273"/>
      <c r="E200" s="273"/>
      <c r="F200" s="273" t="s">
        <v>430</v>
      </c>
      <c r="G200" s="274"/>
      <c r="H200" s="332" t="s">
        <v>431</v>
      </c>
      <c r="I200" s="332"/>
      <c r="J200" s="332"/>
      <c r="K200" s="209"/>
    </row>
    <row r="201" spans="2:11" ht="5.25" customHeight="1">
      <c r="B201" s="237"/>
      <c r="C201" s="234"/>
      <c r="D201" s="234"/>
      <c r="E201" s="234"/>
      <c r="F201" s="234"/>
      <c r="G201" s="216"/>
      <c r="H201" s="234"/>
      <c r="I201" s="234"/>
      <c r="J201" s="234"/>
      <c r="K201" s="258"/>
    </row>
    <row r="202" spans="2:11" ht="15" customHeight="1">
      <c r="B202" s="237"/>
      <c r="C202" s="216" t="s">
        <v>421</v>
      </c>
      <c r="D202" s="216"/>
      <c r="E202" s="216"/>
      <c r="F202" s="236" t="s">
        <v>45</v>
      </c>
      <c r="G202" s="216"/>
      <c r="H202" s="331" t="s">
        <v>432</v>
      </c>
      <c r="I202" s="331"/>
      <c r="J202" s="331"/>
      <c r="K202" s="258"/>
    </row>
    <row r="203" spans="2:11" ht="15" customHeight="1">
      <c r="B203" s="237"/>
      <c r="C203" s="243"/>
      <c r="D203" s="216"/>
      <c r="E203" s="216"/>
      <c r="F203" s="236" t="s">
        <v>46</v>
      </c>
      <c r="G203" s="216"/>
      <c r="H203" s="331" t="s">
        <v>433</v>
      </c>
      <c r="I203" s="331"/>
      <c r="J203" s="331"/>
      <c r="K203" s="258"/>
    </row>
    <row r="204" spans="2:11" ht="15" customHeight="1">
      <c r="B204" s="237"/>
      <c r="C204" s="243"/>
      <c r="D204" s="216"/>
      <c r="E204" s="216"/>
      <c r="F204" s="236" t="s">
        <v>49</v>
      </c>
      <c r="G204" s="216"/>
      <c r="H204" s="331" t="s">
        <v>434</v>
      </c>
      <c r="I204" s="331"/>
      <c r="J204" s="331"/>
      <c r="K204" s="258"/>
    </row>
    <row r="205" spans="2:11" ht="15" customHeight="1">
      <c r="B205" s="237"/>
      <c r="C205" s="216"/>
      <c r="D205" s="216"/>
      <c r="E205" s="216"/>
      <c r="F205" s="236" t="s">
        <v>47</v>
      </c>
      <c r="G205" s="216"/>
      <c r="H205" s="331" t="s">
        <v>435</v>
      </c>
      <c r="I205" s="331"/>
      <c r="J205" s="331"/>
      <c r="K205" s="258"/>
    </row>
    <row r="206" spans="2:11" ht="15" customHeight="1">
      <c r="B206" s="237"/>
      <c r="C206" s="216"/>
      <c r="D206" s="216"/>
      <c r="E206" s="216"/>
      <c r="F206" s="236" t="s">
        <v>48</v>
      </c>
      <c r="G206" s="216"/>
      <c r="H206" s="331" t="s">
        <v>436</v>
      </c>
      <c r="I206" s="331"/>
      <c r="J206" s="331"/>
      <c r="K206" s="258"/>
    </row>
    <row r="207" spans="2:11" ht="15" customHeight="1">
      <c r="B207" s="237"/>
      <c r="C207" s="216"/>
      <c r="D207" s="216"/>
      <c r="E207" s="216"/>
      <c r="F207" s="236"/>
      <c r="G207" s="216"/>
      <c r="H207" s="216"/>
      <c r="I207" s="216"/>
      <c r="J207" s="216"/>
      <c r="K207" s="258"/>
    </row>
    <row r="208" spans="2:11" ht="15" customHeight="1">
      <c r="B208" s="237"/>
      <c r="C208" s="216" t="s">
        <v>377</v>
      </c>
      <c r="D208" s="216"/>
      <c r="E208" s="216"/>
      <c r="F208" s="236" t="s">
        <v>81</v>
      </c>
      <c r="G208" s="216"/>
      <c r="H208" s="331" t="s">
        <v>437</v>
      </c>
      <c r="I208" s="331"/>
      <c r="J208" s="331"/>
      <c r="K208" s="258"/>
    </row>
    <row r="209" spans="2:11" ht="15" customHeight="1">
      <c r="B209" s="237"/>
      <c r="C209" s="243"/>
      <c r="D209" s="216"/>
      <c r="E209" s="216"/>
      <c r="F209" s="236" t="s">
        <v>273</v>
      </c>
      <c r="G209" s="216"/>
      <c r="H209" s="331" t="s">
        <v>274</v>
      </c>
      <c r="I209" s="331"/>
      <c r="J209" s="331"/>
      <c r="K209" s="258"/>
    </row>
    <row r="210" spans="2:11" ht="15" customHeight="1">
      <c r="B210" s="237"/>
      <c r="C210" s="216"/>
      <c r="D210" s="216"/>
      <c r="E210" s="216"/>
      <c r="F210" s="236" t="s">
        <v>271</v>
      </c>
      <c r="G210" s="216"/>
      <c r="H210" s="331" t="s">
        <v>438</v>
      </c>
      <c r="I210" s="331"/>
      <c r="J210" s="331"/>
      <c r="K210" s="258"/>
    </row>
    <row r="211" spans="2:11" ht="15" customHeight="1">
      <c r="B211" s="275"/>
      <c r="C211" s="243"/>
      <c r="D211" s="243"/>
      <c r="E211" s="243"/>
      <c r="F211" s="236" t="s">
        <v>84</v>
      </c>
      <c r="G211" s="222"/>
      <c r="H211" s="330" t="s">
        <v>275</v>
      </c>
      <c r="I211" s="330"/>
      <c r="J211" s="330"/>
      <c r="K211" s="276"/>
    </row>
    <row r="212" spans="2:11" ht="15" customHeight="1">
      <c r="B212" s="275"/>
      <c r="C212" s="243"/>
      <c r="D212" s="243"/>
      <c r="E212" s="243"/>
      <c r="F212" s="236" t="s">
        <v>276</v>
      </c>
      <c r="G212" s="222"/>
      <c r="H212" s="330" t="s">
        <v>246</v>
      </c>
      <c r="I212" s="330"/>
      <c r="J212" s="330"/>
      <c r="K212" s="276"/>
    </row>
    <row r="213" spans="2:11" ht="15" customHeight="1">
      <c r="B213" s="275"/>
      <c r="C213" s="243"/>
      <c r="D213" s="243"/>
      <c r="E213" s="243"/>
      <c r="F213" s="277"/>
      <c r="G213" s="222"/>
      <c r="H213" s="278"/>
      <c r="I213" s="278"/>
      <c r="J213" s="278"/>
      <c r="K213" s="276"/>
    </row>
    <row r="214" spans="2:11" ht="15" customHeight="1">
      <c r="B214" s="275"/>
      <c r="C214" s="216" t="s">
        <v>401</v>
      </c>
      <c r="D214" s="243"/>
      <c r="E214" s="243"/>
      <c r="F214" s="236">
        <v>1</v>
      </c>
      <c r="G214" s="222"/>
      <c r="H214" s="330" t="s">
        <v>439</v>
      </c>
      <c r="I214" s="330"/>
      <c r="J214" s="330"/>
      <c r="K214" s="276"/>
    </row>
    <row r="215" spans="2:11" ht="15" customHeight="1">
      <c r="B215" s="275"/>
      <c r="C215" s="243"/>
      <c r="D215" s="243"/>
      <c r="E215" s="243"/>
      <c r="F215" s="236">
        <v>2</v>
      </c>
      <c r="G215" s="222"/>
      <c r="H215" s="330" t="s">
        <v>440</v>
      </c>
      <c r="I215" s="330"/>
      <c r="J215" s="330"/>
      <c r="K215" s="276"/>
    </row>
    <row r="216" spans="2:11" ht="15" customHeight="1">
      <c r="B216" s="275"/>
      <c r="C216" s="243"/>
      <c r="D216" s="243"/>
      <c r="E216" s="243"/>
      <c r="F216" s="236">
        <v>3</v>
      </c>
      <c r="G216" s="222"/>
      <c r="H216" s="330" t="s">
        <v>441</v>
      </c>
      <c r="I216" s="330"/>
      <c r="J216" s="330"/>
      <c r="K216" s="276"/>
    </row>
    <row r="217" spans="2:11" ht="15" customHeight="1">
      <c r="B217" s="275"/>
      <c r="C217" s="243"/>
      <c r="D217" s="243"/>
      <c r="E217" s="243"/>
      <c r="F217" s="236">
        <v>4</v>
      </c>
      <c r="G217" s="222"/>
      <c r="H217" s="330" t="s">
        <v>442</v>
      </c>
      <c r="I217" s="330"/>
      <c r="J217" s="330"/>
      <c r="K217" s="276"/>
    </row>
    <row r="218" spans="2:11" ht="12.75" customHeight="1">
      <c r="B218" s="279"/>
      <c r="C218" s="280"/>
      <c r="D218" s="280"/>
      <c r="E218" s="280"/>
      <c r="F218" s="280"/>
      <c r="G218" s="280"/>
      <c r="H218" s="280"/>
      <c r="I218" s="280"/>
      <c r="J218" s="280"/>
      <c r="K218" s="281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Kácení porostů</vt:lpstr>
      <vt:lpstr>2 - VON</vt:lpstr>
      <vt:lpstr>Pokyny pro vyplnění</vt:lpstr>
      <vt:lpstr>'1 - Kácení porostů'!Názvy_tisku</vt:lpstr>
      <vt:lpstr>'2 - VON'!Názvy_tisku</vt:lpstr>
      <vt:lpstr>'Rekapitulace stavby'!Názvy_tisku</vt:lpstr>
      <vt:lpstr>'1 - Kácení porostů'!Oblast_tisku</vt:lpstr>
      <vt:lpstr>'2 -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Marek Jiří</cp:lastModifiedBy>
  <cp:lastPrinted>2019-06-27T06:12:58Z</cp:lastPrinted>
  <dcterms:created xsi:type="dcterms:W3CDTF">2019-06-27T06:12:43Z</dcterms:created>
  <dcterms:modified xsi:type="dcterms:W3CDTF">2019-06-27T06:13:01Z</dcterms:modified>
</cp:coreProperties>
</file>