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01 - Údržba břehového ..." sheetId="2" r:id="rId2"/>
    <sheet name="VRN - Vedlejší rozpočtové..." sheetId="3" r:id="rId3"/>
  </sheets>
  <definedNames>
    <definedName name="_xlnm.Print_Area" localSheetId="0">'Rekapitulace stavby'!$D$4:$AO$76,'Rekapitulace stavby'!$C$82:$AQ$97</definedName>
    <definedName name="_xlnm._FilterDatabase" localSheetId="1" hidden="1">'SO 01 - Údržba břehového ...'!$C$118:$K$130</definedName>
    <definedName name="_xlnm.Print_Area" localSheetId="1">'SO 01 - Údržba břehového ...'!$C$4:$J$76,'SO 01 - Údržba břehového ...'!$C$82:$J$100,'SO 01 - Údržba břehového ...'!$C$106:$K$130</definedName>
    <definedName name="_xlnm._FilterDatabase" localSheetId="2" hidden="1">'VRN - Vedlejší rozpočtové...'!$C$118:$K$139</definedName>
    <definedName name="_xlnm.Print_Area" localSheetId="2">'VRN - Vedlejší rozpočtové...'!$C$4:$J$76,'VRN - Vedlejší rozpočtové...'!$C$82:$J$100,'VRN - Vedlejší rozpočtové...'!$C$106:$K$139</definedName>
    <definedName name="_xlnm.Print_Titles" localSheetId="0">'Rekapitulace stavby'!$92:$92</definedName>
    <definedName name="_xlnm.Print_Titles" localSheetId="1">'SO 01 - Údržba břehového ...'!$118:$118</definedName>
    <definedName name="_xlnm.Print_Titles" localSheetId="2">'VRN - Vedlejší rozpočtové...'!$118:$118</definedName>
  </definedNames>
  <calcPr fullCalcOnLoad="1"/>
</workbook>
</file>

<file path=xl/sharedStrings.xml><?xml version="1.0" encoding="utf-8"?>
<sst xmlns="http://schemas.openxmlformats.org/spreadsheetml/2006/main" count="607" uniqueCount="174">
  <si>
    <t>Export Komplet</t>
  </si>
  <si>
    <t/>
  </si>
  <si>
    <t>2.0</t>
  </si>
  <si>
    <t>ZAMOK</t>
  </si>
  <si>
    <t>False</t>
  </si>
  <si>
    <t>{42d91fb9-9b28-484e-800d-269c970e6e42}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</si>
  <si>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</si>
  <si>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</si>
  <si>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</si>
  <si>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</si>
  <si>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</si>
  <si>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</si>
  <si>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</si>
  <si>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</si>
  <si>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190902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</si>
  <si>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</si>
  <si>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</si>
  <si>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Střebovka, Kouřim, údržba břehového porostu v intravilánu, LB, ř. km 0,550-0,580</t>
  </si>
  <si>
    <t>KSO:</t>
  </si>
  <si>
    <t>CC-CZ:</t>
  </si>
  <si>
    <t>Místo:</t>
  </si>
  <si>
    <t xml:space="preserve"> </t>
  </si>
  <si>
    <t>Datum:</t>
  </si>
  <si>
    <t>2. 9. 2019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</si>
  <si>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</si>
  <si>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</si>
  <si>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</si>
  <si>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</si>
  <si>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</si>
  <si>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</si>
  <si>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</si>
  <si>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</si>
  <si>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</si>
  <si>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</si>
  <si>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</si>
  <si>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</si>
  <si>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</si>
  <si>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</si>
  <si>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</si>
  <si>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</si>
  <si>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</si>
  <si>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</si>
  <si>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</si>
  <si>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</si>
  <si>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</si>
  <si>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</si>
  <si>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</si>
  <si>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</si>
  <si>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</si>
  <si>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</si>
  <si>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</si>
  <si>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</si>
  <si>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</si>
  <si>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</si>
  <si>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</si>
  <si>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</si>
  <si>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</si>
  <si>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</si>
  <si>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</si>
  <si>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</si>
  <si>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</si>
  <si>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</si>
  <si>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</si>
  <si>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</si>
  <si>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</si>
  <si>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</si>
  <si>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</si>
  <si>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</si>
  <si>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</si>
  <si>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</si>
  <si>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</si>
  <si>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</si>
  <si>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</si>
  <si>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</si>
  <si>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</si>
  <si>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</si>
  <si>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</si>
  <si>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</si>
  <si>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 01</t>
  </si>
  <si>
    <t>Údržba břehového porostu</t>
  </si>
  <si>
    <t>STA</t>
  </si>
  <si>
    <t>1</t>
  </si>
  <si>
    <t>{8fd685fd-780e-4ff2-ba23-eb318d4a898d}</t>
  </si>
  <si>
    <t>2</t>
  </si>
  <si>
    <t>VRN</t>
  </si>
  <si>
    <t>Vedlejší rozpočtové náklady</t>
  </si>
  <si>
    <t>{6dd480bc-3e37-4c55-a58c-3c574ae36e83}</t>
  </si>
  <si>
    <t>KRYCÍ LIST SOUPISU PRACÍ</t>
  </si>
  <si>
    <t>Objekt:</t>
  </si>
  <si>
    <t>SO 01 - Údržba břehového porostu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</si>
  <si>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</si>
  <si>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</si>
  <si>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</si>
  <si>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</si>
  <si>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</si>
  <si>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</si>
  <si>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</si>
  <si>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997 - Přesun sutě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</si>
  <si>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</si>
  <si>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</si>
  <si>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</si>
  <si>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</si>
  <si>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</si>
  <si>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</si>
  <si>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</si>
  <si>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</si>
  <si>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</si>
  <si>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</si>
  <si>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</si>
  <si>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</si>
  <si>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</si>
  <si>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</si>
  <si>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</si>
  <si>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</si>
  <si>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</si>
  <si>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</si>
  <si>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111251111</t>
  </si>
  <si>
    <t>Drcení ořezaných větví D do 100 mm s odvozem do 20 km</t>
  </si>
  <si>
    <t>m3</t>
  </si>
  <si>
    <t>4</t>
  </si>
  <si>
    <t>-822090143</t>
  </si>
  <si>
    <t>PP</t>
  </si>
  <si>
    <t>Drcení ořezaných větví strojně - (štěpkování) s naložením na dopravní prostředek a odvozem drtě do 20 km a se složením o průměru větví do 100 mm</t>
  </si>
  <si>
    <t>112151351</t>
  </si>
  <si>
    <t>Kácení stromu s postupným spouštěním koruny a kmene D do 0,2 m</t>
  </si>
  <si>
    <t>kus</t>
  </si>
  <si>
    <t>99328048</t>
  </si>
  <si>
    <t>Pokácení stromu postupné se spouštěním částí kmene a koruny o průměru na řezné ploše pařezu přes 100 do 200 mm</t>
  </si>
  <si>
    <t>3</t>
  </si>
  <si>
    <t>R001</t>
  </si>
  <si>
    <t>Přesun veškeré dřevní hmoty na mezideponii</t>
  </si>
  <si>
    <t>soubor</t>
  </si>
  <si>
    <t>-247907284</t>
  </si>
  <si>
    <t>997</t>
  </si>
  <si>
    <t>Přesun sutě</t>
  </si>
  <si>
    <t>997013811</t>
  </si>
  <si>
    <t>Poplatek za uložení na skládce (skládkovné) stavebního odpadu dřevěného kód odpadu 170 201</t>
  </si>
  <si>
    <t>t</t>
  </si>
  <si>
    <t>1226086026</t>
  </si>
  <si>
    <t>Poplatek za uložení stavebního odpadu na skládce (skládkovné) dřevěného zatříděného do Katalogu odpadů pod kódem 170 201</t>
  </si>
  <si>
    <t>VRN - Vedlejší rozpočtové náklady</t>
  </si>
  <si>
    <t>OST - Vedlejší a ostatní rozpočtové náklady</t>
  </si>
  <si>
    <t xml:space="preserve">    01 - Vedlejší rozpočtové náklady</t>
  </si>
  <si>
    <t xml:space="preserve">    09 - Ostatní náklady</t>
  </si>
  <si>
    <t>OST</t>
  </si>
  <si>
    <t>Vedlejší a ostatní rozpočtové náklady</t>
  </si>
  <si>
    <t>01</t>
  </si>
  <si>
    <t>01132</t>
  </si>
  <si>
    <t>Zajištění obnovy zpevněných a nezpevněných komunikací</t>
  </si>
  <si>
    <t>-1445845460</t>
  </si>
  <si>
    <t>VV</t>
  </si>
  <si>
    <t>"obnova stávajících zpevněných i nezpevněných komunikací při jejich případném porušení"</t>
  </si>
  <si>
    <t>Součet</t>
  </si>
  <si>
    <t>Příprava staveniště</t>
  </si>
  <si>
    <t>911637409</t>
  </si>
  <si>
    <t>P</t>
  </si>
  <si>
    <t>Poznámka k položce:
Položka obsahuje i činnosti vedoucí k zajištění souhlasu k vstupu na příjezdové pozemky od jejich vlastníků nebo uživatelů, včetně zajištění jejich podmiňujících požadavků (případný nájem stavbou dotčených ploch)</t>
  </si>
  <si>
    <t>R002</t>
  </si>
  <si>
    <t>Zajištění staveniště</t>
  </si>
  <si>
    <t>1607426614</t>
  </si>
  <si>
    <t>Poznámka k položce:
Položka zahrnuje zřízení a údržbu ohraničení staveniště (páska, oplocení, tabulky "Zákaz vstupu na staveniště") po dobu realizace.</t>
  </si>
  <si>
    <t>09</t>
  </si>
  <si>
    <t>Ostatní náklady</t>
  </si>
  <si>
    <t>037</t>
  </si>
  <si>
    <t>Zajištění písemných souhlasných vyjádření všech dotčených vlastníků a případných uživatelů všech pozemků dotčených stavbou s jejich konečnou úpravou po dokončení prací</t>
  </si>
  <si>
    <t>-901353966</t>
  </si>
  <si>
    <t>5</t>
  </si>
  <si>
    <t>0931</t>
  </si>
  <si>
    <t>Provedení pasportizace stávajících nemovitostí (vč. pozemků) a jejich příslušenství, zajištění fotodokumentace stávajícího stavu přístupových komunikací</t>
  </si>
  <si>
    <t>-1433610470</t>
  </si>
  <si>
    <t>6</t>
  </si>
  <si>
    <t>0996</t>
  </si>
  <si>
    <t>Zajištění výroby a instalace informačních tabulí ke stavbě</t>
  </si>
  <si>
    <t>1827342584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</si>
</sst>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9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left"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 locked="0"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23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0" applyFont="1" applyAlignment="1" applyProtection="1">
      <alignment horizontal="left"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7" fillId="0" borderId="0" xfId="0" applyFont="1" applyAlignment="1" applyProtection="1">
      <alignment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19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22</v>
      </c>
      <c r="AL8" s="22"/>
      <c r="AM8" s="22"/>
      <c r="AN8" s="33" t="s">
        <v>23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21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26</v>
      </c>
      <c r="AL11" s="22"/>
      <c r="AM11" s="22"/>
      <c r="AN11" s="27" t="s">
        <v>1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27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25</v>
      </c>
      <c r="AL13" s="22"/>
      <c r="AM13" s="22"/>
      <c r="AN13" s="34" t="s">
        <v>28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28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26</v>
      </c>
      <c r="AL14" s="22"/>
      <c r="AM14" s="22"/>
      <c r="AN14" s="34" t="s">
        <v>28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29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21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26</v>
      </c>
      <c r="AL17" s="22"/>
      <c r="AM17" s="22"/>
      <c r="AN17" s="27" t="s">
        <v>1</v>
      </c>
      <c r="AO17" s="22"/>
      <c r="AP17" s="22"/>
      <c r="AQ17" s="22"/>
      <c r="AR17" s="20"/>
      <c r="BE17" s="31"/>
      <c r="BS17" s="17" t="s">
        <v>30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31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21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26</v>
      </c>
      <c r="AL20" s="22"/>
      <c r="AM20" s="22"/>
      <c r="AN20" s="27" t="s">
        <v>1</v>
      </c>
      <c r="AO20" s="22"/>
      <c r="AP20" s="22"/>
      <c r="AQ20" s="22"/>
      <c r="AR20" s="20"/>
      <c r="BE20" s="31"/>
      <c r="BS20" s="17" t="s">
        <v>30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32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16.5" customHeight="1">
      <c r="B23" s="21"/>
      <c r="C23" s="22"/>
      <c r="D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33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ROUND(AG94,2)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34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35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36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37</v>
      </c>
      <c r="E29" s="47"/>
      <c r="F29" s="32" t="s">
        <v>38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ROUND(AZ94,2)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ROUND(AV94,2)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39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ROUND(BA94,2)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ROUND(AW94,2)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40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ROUND(BB94,2)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41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ROUND(BC94,2)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42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ROUND(BD94,2)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51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1"/>
    </row>
    <row r="35" spans="1:57" s="2" customFormat="1" ht="25.9" customHeight="1">
      <c r="A35" s="38"/>
      <c r="B35" s="39"/>
      <c r="C35" s="52"/>
      <c r="D35" s="53" t="s">
        <v>43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44</v>
      </c>
      <c r="U35" s="54"/>
      <c r="V35" s="54"/>
      <c r="W35" s="54"/>
      <c r="X35" s="56" t="s">
        <v>45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14.4" customHeight="1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4"/>
      <c r="BE37" s="38"/>
    </row>
    <row r="38" spans="2:44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" customHeight="1">
      <c r="B49" s="59"/>
      <c r="C49" s="60"/>
      <c r="D49" s="61" t="s">
        <v>46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1" t="s">
        <v>47</v>
      </c>
      <c r="AI49" s="62"/>
      <c r="AJ49" s="62"/>
      <c r="AK49" s="62"/>
      <c r="AL49" s="62"/>
      <c r="AM49" s="62"/>
      <c r="AN49" s="62"/>
      <c r="AO49" s="62"/>
      <c r="AP49" s="60"/>
      <c r="AQ49" s="60"/>
      <c r="AR49" s="63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">
      <c r="A60" s="38"/>
      <c r="B60" s="39"/>
      <c r="C60" s="40"/>
      <c r="D60" s="64" t="s">
        <v>48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64" t="s">
        <v>49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64" t="s">
        <v>48</v>
      </c>
      <c r="AI60" s="42"/>
      <c r="AJ60" s="42"/>
      <c r="AK60" s="42"/>
      <c r="AL60" s="42"/>
      <c r="AM60" s="64" t="s">
        <v>49</v>
      </c>
      <c r="AN60" s="42"/>
      <c r="AO60" s="42"/>
      <c r="AP60" s="40"/>
      <c r="AQ60" s="40"/>
      <c r="AR60" s="44"/>
      <c r="BE60" s="38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">
      <c r="A64" s="38"/>
      <c r="B64" s="39"/>
      <c r="C64" s="40"/>
      <c r="D64" s="61" t="s">
        <v>50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1" t="s">
        <v>51</v>
      </c>
      <c r="AI64" s="65"/>
      <c r="AJ64" s="65"/>
      <c r="AK64" s="65"/>
      <c r="AL64" s="65"/>
      <c r="AM64" s="65"/>
      <c r="AN64" s="65"/>
      <c r="AO64" s="65"/>
      <c r="AP64" s="40"/>
      <c r="AQ64" s="40"/>
      <c r="AR64" s="44"/>
      <c r="BE64" s="38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">
      <c r="A75" s="38"/>
      <c r="B75" s="39"/>
      <c r="C75" s="40"/>
      <c r="D75" s="64" t="s">
        <v>48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64" t="s">
        <v>49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64" t="s">
        <v>48</v>
      </c>
      <c r="AI75" s="42"/>
      <c r="AJ75" s="42"/>
      <c r="AK75" s="42"/>
      <c r="AL75" s="42"/>
      <c r="AM75" s="64" t="s">
        <v>49</v>
      </c>
      <c r="AN75" s="42"/>
      <c r="AO75" s="42"/>
      <c r="AP75" s="40"/>
      <c r="AQ75" s="40"/>
      <c r="AR75" s="44"/>
      <c r="BE75" s="38"/>
    </row>
    <row r="76" spans="1:57" s="2" customFormat="1" ht="12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4"/>
      <c r="BE76" s="38"/>
    </row>
    <row r="77" spans="1:57" s="2" customFormat="1" ht="6.95" customHeight="1">
      <c r="A77" s="38"/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44"/>
      <c r="BE77" s="38"/>
    </row>
    <row r="81" spans="1:57" s="2" customFormat="1" ht="6.95" customHeight="1">
      <c r="A81" s="38"/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44"/>
      <c r="BE81" s="38"/>
    </row>
    <row r="82" spans="1:57" s="2" customFormat="1" ht="24.95" customHeight="1">
      <c r="A82" s="38"/>
      <c r="B82" s="39"/>
      <c r="C82" s="23" t="s">
        <v>52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4"/>
      <c r="BE82" s="38"/>
    </row>
    <row r="83" spans="1:57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4"/>
      <c r="BE83" s="38"/>
    </row>
    <row r="84" spans="1:57" s="4" customFormat="1" ht="12" customHeight="1">
      <c r="A84" s="4"/>
      <c r="B84" s="70"/>
      <c r="C84" s="32" t="s">
        <v>13</v>
      </c>
      <c r="D84" s="71"/>
      <c r="E84" s="71"/>
      <c r="F84" s="71"/>
      <c r="G84" s="71"/>
      <c r="H84" s="71"/>
      <c r="I84" s="71"/>
      <c r="J84" s="71"/>
      <c r="K84" s="71"/>
      <c r="L84" s="71" t="str">
        <f>K5</f>
        <v>190902</v>
      </c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2"/>
      <c r="BE84" s="4"/>
    </row>
    <row r="85" spans="1:57" s="5" customFormat="1" ht="36.95" customHeight="1">
      <c r="A85" s="5"/>
      <c r="B85" s="73"/>
      <c r="C85" s="74" t="s">
        <v>16</v>
      </c>
      <c r="D85" s="75"/>
      <c r="E85" s="75"/>
      <c r="F85" s="75"/>
      <c r="G85" s="75"/>
      <c r="H85" s="75"/>
      <c r="I85" s="75"/>
      <c r="J85" s="75"/>
      <c r="K85" s="75"/>
      <c r="L85" s="76" t="str">
        <f>K6</f>
        <v>Střebovka, Kouřim, údržba břehového porostu v intravilánu, LB, ř. km 0,550-0,580</v>
      </c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7"/>
      <c r="BE85" s="5"/>
    </row>
    <row r="86" spans="1:57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4"/>
      <c r="BE86" s="38"/>
    </row>
    <row r="87" spans="1:57" s="2" customFormat="1" ht="12" customHeight="1">
      <c r="A87" s="38"/>
      <c r="B87" s="39"/>
      <c r="C87" s="32" t="s">
        <v>20</v>
      </c>
      <c r="D87" s="40"/>
      <c r="E87" s="40"/>
      <c r="F87" s="40"/>
      <c r="G87" s="40"/>
      <c r="H87" s="40"/>
      <c r="I87" s="40"/>
      <c r="J87" s="40"/>
      <c r="K87" s="40"/>
      <c r="L87" s="78" t="str">
        <f>IF(K8="","",K8)</f>
        <v xml:space="preserve"> 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32" t="s">
        <v>22</v>
      </c>
      <c r="AJ87" s="40"/>
      <c r="AK87" s="40"/>
      <c r="AL87" s="40"/>
      <c r="AM87" s="79" t="str">
        <f>IF(AN8="","",AN8)</f>
        <v>2. 9. 2019</v>
      </c>
      <c r="AN87" s="79"/>
      <c r="AO87" s="40"/>
      <c r="AP87" s="40"/>
      <c r="AQ87" s="40"/>
      <c r="AR87" s="44"/>
      <c r="BE87" s="38"/>
    </row>
    <row r="88" spans="1:57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4"/>
      <c r="BE88" s="38"/>
    </row>
    <row r="89" spans="1:57" s="2" customFormat="1" ht="15.15" customHeight="1">
      <c r="A89" s="38"/>
      <c r="B89" s="39"/>
      <c r="C89" s="32" t="s">
        <v>24</v>
      </c>
      <c r="D89" s="40"/>
      <c r="E89" s="40"/>
      <c r="F89" s="40"/>
      <c r="G89" s="40"/>
      <c r="H89" s="40"/>
      <c r="I89" s="40"/>
      <c r="J89" s="40"/>
      <c r="K89" s="40"/>
      <c r="L89" s="71" t="str">
        <f>IF(E11="","",E11)</f>
        <v xml:space="preserve"> 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32" t="s">
        <v>29</v>
      </c>
      <c r="AJ89" s="40"/>
      <c r="AK89" s="40"/>
      <c r="AL89" s="40"/>
      <c r="AM89" s="80" t="str">
        <f>IF(E17="","",E17)</f>
        <v xml:space="preserve"> </v>
      </c>
      <c r="AN89" s="71"/>
      <c r="AO89" s="71"/>
      <c r="AP89" s="71"/>
      <c r="AQ89" s="40"/>
      <c r="AR89" s="44"/>
      <c r="AS89" s="81" t="s">
        <v>53</v>
      </c>
      <c r="AT89" s="82"/>
      <c r="AU89" s="83"/>
      <c r="AV89" s="83"/>
      <c r="AW89" s="83"/>
      <c r="AX89" s="83"/>
      <c r="AY89" s="83"/>
      <c r="AZ89" s="83"/>
      <c r="BA89" s="83"/>
      <c r="BB89" s="83"/>
      <c r="BC89" s="83"/>
      <c r="BD89" s="84"/>
      <c r="BE89" s="38"/>
    </row>
    <row r="90" spans="1:57" s="2" customFormat="1" ht="15.15" customHeight="1">
      <c r="A90" s="38"/>
      <c r="B90" s="39"/>
      <c r="C90" s="32" t="s">
        <v>27</v>
      </c>
      <c r="D90" s="40"/>
      <c r="E90" s="40"/>
      <c r="F90" s="40"/>
      <c r="G90" s="40"/>
      <c r="H90" s="40"/>
      <c r="I90" s="40"/>
      <c r="J90" s="40"/>
      <c r="K90" s="40"/>
      <c r="L90" s="71" t="str">
        <f>IF(E14="Vyplň údaj","",E14)</f>
        <v/>
      </c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32" t="s">
        <v>31</v>
      </c>
      <c r="AJ90" s="40"/>
      <c r="AK90" s="40"/>
      <c r="AL90" s="40"/>
      <c r="AM90" s="80" t="str">
        <f>IF(E20="","",E20)</f>
        <v xml:space="preserve"> </v>
      </c>
      <c r="AN90" s="71"/>
      <c r="AO90" s="71"/>
      <c r="AP90" s="71"/>
      <c r="AQ90" s="40"/>
      <c r="AR90" s="44"/>
      <c r="AS90" s="85"/>
      <c r="AT90" s="86"/>
      <c r="AU90" s="87"/>
      <c r="AV90" s="87"/>
      <c r="AW90" s="87"/>
      <c r="AX90" s="87"/>
      <c r="AY90" s="87"/>
      <c r="AZ90" s="87"/>
      <c r="BA90" s="87"/>
      <c r="BB90" s="87"/>
      <c r="BC90" s="87"/>
      <c r="BD90" s="88"/>
      <c r="BE90" s="38"/>
    </row>
    <row r="91" spans="1:57" s="2" customFormat="1" ht="10.8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4"/>
      <c r="AS91" s="89"/>
      <c r="AT91" s="90"/>
      <c r="AU91" s="91"/>
      <c r="AV91" s="91"/>
      <c r="AW91" s="91"/>
      <c r="AX91" s="91"/>
      <c r="AY91" s="91"/>
      <c r="AZ91" s="91"/>
      <c r="BA91" s="91"/>
      <c r="BB91" s="91"/>
      <c r="BC91" s="91"/>
      <c r="BD91" s="92"/>
      <c r="BE91" s="38"/>
    </row>
    <row r="92" spans="1:57" s="2" customFormat="1" ht="29.25" customHeight="1">
      <c r="A92" s="38"/>
      <c r="B92" s="39"/>
      <c r="C92" s="93" t="s">
        <v>54</v>
      </c>
      <c r="D92" s="94"/>
      <c r="E92" s="94"/>
      <c r="F92" s="94"/>
      <c r="G92" s="94"/>
      <c r="H92" s="95"/>
      <c r="I92" s="96" t="s">
        <v>55</v>
      </c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7" t="s">
        <v>56</v>
      </c>
      <c r="AH92" s="94"/>
      <c r="AI92" s="94"/>
      <c r="AJ92" s="94"/>
      <c r="AK92" s="94"/>
      <c r="AL92" s="94"/>
      <c r="AM92" s="94"/>
      <c r="AN92" s="96" t="s">
        <v>57</v>
      </c>
      <c r="AO92" s="94"/>
      <c r="AP92" s="98"/>
      <c r="AQ92" s="99" t="s">
        <v>58</v>
      </c>
      <c r="AR92" s="44"/>
      <c r="AS92" s="100" t="s">
        <v>59</v>
      </c>
      <c r="AT92" s="101" t="s">
        <v>60</v>
      </c>
      <c r="AU92" s="101" t="s">
        <v>61</v>
      </c>
      <c r="AV92" s="101" t="s">
        <v>62</v>
      </c>
      <c r="AW92" s="101" t="s">
        <v>63</v>
      </c>
      <c r="AX92" s="101" t="s">
        <v>64</v>
      </c>
      <c r="AY92" s="101" t="s">
        <v>65</v>
      </c>
      <c r="AZ92" s="101" t="s">
        <v>66</v>
      </c>
      <c r="BA92" s="101" t="s">
        <v>67</v>
      </c>
      <c r="BB92" s="101" t="s">
        <v>68</v>
      </c>
      <c r="BC92" s="101" t="s">
        <v>69</v>
      </c>
      <c r="BD92" s="102" t="s">
        <v>70</v>
      </c>
      <c r="BE92" s="38"/>
    </row>
    <row r="93" spans="1:57" s="2" customFormat="1" ht="10.8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4"/>
      <c r="AS93" s="103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5"/>
      <c r="BE93" s="38"/>
    </row>
    <row r="94" spans="1:90" s="6" customFormat="1" ht="32.4" customHeight="1">
      <c r="A94" s="6"/>
      <c r="B94" s="106"/>
      <c r="C94" s="107" t="s">
        <v>71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9">
        <f>ROUND(SUM(AG95:AG96),2)</f>
        <v>0</v>
      </c>
      <c r="AH94" s="109"/>
      <c r="AI94" s="109"/>
      <c r="AJ94" s="109"/>
      <c r="AK94" s="109"/>
      <c r="AL94" s="109"/>
      <c r="AM94" s="109"/>
      <c r="AN94" s="110">
        <f>SUM(AG94,AT94)</f>
        <v>0</v>
      </c>
      <c r="AO94" s="110"/>
      <c r="AP94" s="110"/>
      <c r="AQ94" s="111" t="s">
        <v>1</v>
      </c>
      <c r="AR94" s="112"/>
      <c r="AS94" s="113">
        <f>ROUND(SUM(AS95:AS96),2)</f>
        <v>0</v>
      </c>
      <c r="AT94" s="114">
        <f>ROUND(SUM(AV94:AW94),2)</f>
        <v>0</v>
      </c>
      <c r="AU94" s="115">
        <f>ROUND(SUM(AU95:AU96),5)</f>
        <v>0</v>
      </c>
      <c r="AV94" s="114">
        <f>ROUND(AZ94*L29,2)</f>
        <v>0</v>
      </c>
      <c r="AW94" s="114">
        <f>ROUND(BA94*L30,2)</f>
        <v>0</v>
      </c>
      <c r="AX94" s="114">
        <f>ROUND(BB94*L29,2)</f>
        <v>0</v>
      </c>
      <c r="AY94" s="114">
        <f>ROUND(BC94*L30,2)</f>
        <v>0</v>
      </c>
      <c r="AZ94" s="114">
        <f>ROUND(SUM(AZ95:AZ96),2)</f>
        <v>0</v>
      </c>
      <c r="BA94" s="114">
        <f>ROUND(SUM(BA95:BA96),2)</f>
        <v>0</v>
      </c>
      <c r="BB94" s="114">
        <f>ROUND(SUM(BB95:BB96),2)</f>
        <v>0</v>
      </c>
      <c r="BC94" s="114">
        <f>ROUND(SUM(BC95:BC96),2)</f>
        <v>0</v>
      </c>
      <c r="BD94" s="116">
        <f>ROUND(SUM(BD95:BD96),2)</f>
        <v>0</v>
      </c>
      <c r="BE94" s="6"/>
      <c r="BS94" s="117" t="s">
        <v>72</v>
      </c>
      <c r="BT94" s="117" t="s">
        <v>73</v>
      </c>
      <c r="BU94" s="118" t="s">
        <v>74</v>
      </c>
      <c r="BV94" s="117" t="s">
        <v>75</v>
      </c>
      <c r="BW94" s="117" t="s">
        <v>5</v>
      </c>
      <c r="BX94" s="117" t="s">
        <v>76</v>
      </c>
      <c r="CL94" s="117" t="s">
        <v>1</v>
      </c>
    </row>
    <row r="95" spans="1:91" s="7" customFormat="1" ht="16.5" customHeight="1">
      <c r="A95" s="119" t="s">
        <v>77</v>
      </c>
      <c r="B95" s="120"/>
      <c r="C95" s="121"/>
      <c r="D95" s="122" t="s">
        <v>78</v>
      </c>
      <c r="E95" s="122"/>
      <c r="F95" s="122"/>
      <c r="G95" s="122"/>
      <c r="H95" s="122"/>
      <c r="I95" s="123"/>
      <c r="J95" s="122" t="s">
        <v>79</v>
      </c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122"/>
      <c r="AA95" s="122"/>
      <c r="AB95" s="122"/>
      <c r="AC95" s="122"/>
      <c r="AD95" s="122"/>
      <c r="AE95" s="122"/>
      <c r="AF95" s="122"/>
      <c r="AG95" s="124">
        <f>'SO 01 - Údržba břehového ...'!J30</f>
        <v>0</v>
      </c>
      <c r="AH95" s="123"/>
      <c r="AI95" s="123"/>
      <c r="AJ95" s="123"/>
      <c r="AK95" s="123"/>
      <c r="AL95" s="123"/>
      <c r="AM95" s="123"/>
      <c r="AN95" s="124">
        <f>SUM(AG95,AT95)</f>
        <v>0</v>
      </c>
      <c r="AO95" s="123"/>
      <c r="AP95" s="123"/>
      <c r="AQ95" s="125" t="s">
        <v>80</v>
      </c>
      <c r="AR95" s="126"/>
      <c r="AS95" s="127">
        <v>0</v>
      </c>
      <c r="AT95" s="128">
        <f>ROUND(SUM(AV95:AW95),2)</f>
        <v>0</v>
      </c>
      <c r="AU95" s="129">
        <f>'SO 01 - Údržba břehového ...'!P119</f>
        <v>0</v>
      </c>
      <c r="AV95" s="128">
        <f>'SO 01 - Údržba břehového ...'!J33</f>
        <v>0</v>
      </c>
      <c r="AW95" s="128">
        <f>'SO 01 - Údržba břehového ...'!J34</f>
        <v>0</v>
      </c>
      <c r="AX95" s="128">
        <f>'SO 01 - Údržba břehového ...'!J35</f>
        <v>0</v>
      </c>
      <c r="AY95" s="128">
        <f>'SO 01 - Údržba břehového ...'!J36</f>
        <v>0</v>
      </c>
      <c r="AZ95" s="128">
        <f>'SO 01 - Údržba břehového ...'!F33</f>
        <v>0</v>
      </c>
      <c r="BA95" s="128">
        <f>'SO 01 - Údržba břehového ...'!F34</f>
        <v>0</v>
      </c>
      <c r="BB95" s="128">
        <f>'SO 01 - Údržba břehového ...'!F35</f>
        <v>0</v>
      </c>
      <c r="BC95" s="128">
        <f>'SO 01 - Údržba břehového ...'!F36</f>
        <v>0</v>
      </c>
      <c r="BD95" s="130">
        <f>'SO 01 - Údržba břehového ...'!F37</f>
        <v>0</v>
      </c>
      <c r="BE95" s="7"/>
      <c r="BT95" s="131" t="s">
        <v>81</v>
      </c>
      <c r="BV95" s="131" t="s">
        <v>75</v>
      </c>
      <c r="BW95" s="131" t="s">
        <v>82</v>
      </c>
      <c r="BX95" s="131" t="s">
        <v>5</v>
      </c>
      <c r="CL95" s="131" t="s">
        <v>1</v>
      </c>
      <c r="CM95" s="131" t="s">
        <v>83</v>
      </c>
    </row>
    <row r="96" spans="1:91" s="7" customFormat="1" ht="16.5" customHeight="1">
      <c r="A96" s="119" t="s">
        <v>77</v>
      </c>
      <c r="B96" s="120"/>
      <c r="C96" s="121"/>
      <c r="D96" s="122" t="s">
        <v>84</v>
      </c>
      <c r="E96" s="122"/>
      <c r="F96" s="122"/>
      <c r="G96" s="122"/>
      <c r="H96" s="122"/>
      <c r="I96" s="123"/>
      <c r="J96" s="122" t="s">
        <v>85</v>
      </c>
      <c r="K96" s="122"/>
      <c r="L96" s="122"/>
      <c r="M96" s="122"/>
      <c r="N96" s="122"/>
      <c r="O96" s="122"/>
      <c r="P96" s="122"/>
      <c r="Q96" s="122"/>
      <c r="R96" s="122"/>
      <c r="S96" s="122"/>
      <c r="T96" s="122"/>
      <c r="U96" s="122"/>
      <c r="V96" s="122"/>
      <c r="W96" s="122"/>
      <c r="X96" s="122"/>
      <c r="Y96" s="122"/>
      <c r="Z96" s="122"/>
      <c r="AA96" s="122"/>
      <c r="AB96" s="122"/>
      <c r="AC96" s="122"/>
      <c r="AD96" s="122"/>
      <c r="AE96" s="122"/>
      <c r="AF96" s="122"/>
      <c r="AG96" s="124">
        <f>'VRN - Vedlejší rozpočtové...'!J30</f>
        <v>0</v>
      </c>
      <c r="AH96" s="123"/>
      <c r="AI96" s="123"/>
      <c r="AJ96" s="123"/>
      <c r="AK96" s="123"/>
      <c r="AL96" s="123"/>
      <c r="AM96" s="123"/>
      <c r="AN96" s="124">
        <f>SUM(AG96,AT96)</f>
        <v>0</v>
      </c>
      <c r="AO96" s="123"/>
      <c r="AP96" s="123"/>
      <c r="AQ96" s="125" t="s">
        <v>80</v>
      </c>
      <c r="AR96" s="126"/>
      <c r="AS96" s="132">
        <v>0</v>
      </c>
      <c r="AT96" s="133">
        <f>ROUND(SUM(AV96:AW96),2)</f>
        <v>0</v>
      </c>
      <c r="AU96" s="134">
        <f>'VRN - Vedlejší rozpočtové...'!P119</f>
        <v>0</v>
      </c>
      <c r="AV96" s="133">
        <f>'VRN - Vedlejší rozpočtové...'!J33</f>
        <v>0</v>
      </c>
      <c r="AW96" s="133">
        <f>'VRN - Vedlejší rozpočtové...'!J34</f>
        <v>0</v>
      </c>
      <c r="AX96" s="133">
        <f>'VRN - Vedlejší rozpočtové...'!J35</f>
        <v>0</v>
      </c>
      <c r="AY96" s="133">
        <f>'VRN - Vedlejší rozpočtové...'!J36</f>
        <v>0</v>
      </c>
      <c r="AZ96" s="133">
        <f>'VRN - Vedlejší rozpočtové...'!F33</f>
        <v>0</v>
      </c>
      <c r="BA96" s="133">
        <f>'VRN - Vedlejší rozpočtové...'!F34</f>
        <v>0</v>
      </c>
      <c r="BB96" s="133">
        <f>'VRN - Vedlejší rozpočtové...'!F35</f>
        <v>0</v>
      </c>
      <c r="BC96" s="133">
        <f>'VRN - Vedlejší rozpočtové...'!F36</f>
        <v>0</v>
      </c>
      <c r="BD96" s="135">
        <f>'VRN - Vedlejší rozpočtové...'!F37</f>
        <v>0</v>
      </c>
      <c r="BE96" s="7"/>
      <c r="BT96" s="131" t="s">
        <v>81</v>
      </c>
      <c r="BV96" s="131" t="s">
        <v>75</v>
      </c>
      <c r="BW96" s="131" t="s">
        <v>86</v>
      </c>
      <c r="BX96" s="131" t="s">
        <v>5</v>
      </c>
      <c r="CL96" s="131" t="s">
        <v>1</v>
      </c>
      <c r="CM96" s="131" t="s">
        <v>83</v>
      </c>
    </row>
    <row r="97" spans="1:57" s="2" customFormat="1" ht="30" customHeight="1">
      <c r="A97" s="38"/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4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</row>
    <row r="98" spans="1:57" s="2" customFormat="1" ht="6.95" customHeight="1">
      <c r="A98" s="38"/>
      <c r="B98" s="66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7"/>
      <c r="Z98" s="67"/>
      <c r="AA98" s="67"/>
      <c r="AB98" s="67"/>
      <c r="AC98" s="67"/>
      <c r="AD98" s="67"/>
      <c r="AE98" s="67"/>
      <c r="AF98" s="67"/>
      <c r="AG98" s="67"/>
      <c r="AH98" s="67"/>
      <c r="AI98" s="67"/>
      <c r="AJ98" s="67"/>
      <c r="AK98" s="67"/>
      <c r="AL98" s="67"/>
      <c r="AM98" s="67"/>
      <c r="AN98" s="67"/>
      <c r="AO98" s="67"/>
      <c r="AP98" s="67"/>
      <c r="AQ98" s="67"/>
      <c r="AR98" s="44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</row>
  </sheetData>
  <sheetProtection password="CC35" sheet="1" objects="1" scenarios="1" formatColumns="0" formatRows="0"/>
  <mergeCells count="46"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S89:AT91"/>
    <mergeCell ref="AM90:AP90"/>
    <mergeCell ref="L85:AO85"/>
    <mergeCell ref="AM87:AN87"/>
    <mergeCell ref="AM89:AP89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N96:AP96"/>
    <mergeCell ref="AG96:AM96"/>
    <mergeCell ref="D96:H96"/>
    <mergeCell ref="J96:AF96"/>
    <mergeCell ref="AG94:AM94"/>
    <mergeCell ref="AN94:AP94"/>
  </mergeCells>
  <hyperlinks>
    <hyperlink ref="A95" location="'SO 01 - Údržba břehového ...'!C2" display="/"/>
    <hyperlink ref="A96" location="'VRN - Vedlejší rozpočtové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6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82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9"/>
      <c r="J3" s="138"/>
      <c r="K3" s="138"/>
      <c r="L3" s="20"/>
      <c r="AT3" s="17" t="s">
        <v>83</v>
      </c>
    </row>
    <row r="4" spans="2:46" s="1" customFormat="1" ht="24.95" customHeight="1">
      <c r="B4" s="20"/>
      <c r="D4" s="140" t="s">
        <v>87</v>
      </c>
      <c r="I4" s="136"/>
      <c r="L4" s="20"/>
      <c r="M4" s="141" t="s">
        <v>10</v>
      </c>
      <c r="AT4" s="17" t="s">
        <v>4</v>
      </c>
    </row>
    <row r="5" spans="2:12" s="1" customFormat="1" ht="6.95" customHeight="1">
      <c r="B5" s="20"/>
      <c r="I5" s="136"/>
      <c r="L5" s="20"/>
    </row>
    <row r="6" spans="2:12" s="1" customFormat="1" ht="12" customHeight="1">
      <c r="B6" s="20"/>
      <c r="D6" s="142" t="s">
        <v>16</v>
      </c>
      <c r="I6" s="136"/>
      <c r="L6" s="20"/>
    </row>
    <row r="7" spans="2:12" s="1" customFormat="1" ht="25.5" customHeight="1">
      <c r="B7" s="20"/>
      <c r="E7" s="143" t="str">
        <f>'Rekapitulace stavby'!K6</f>
        <v>Střebovka, Kouřim, údržba břehového porostu v intravilánu, LB, ř. km 0,550-0,580</v>
      </c>
      <c r="F7" s="142"/>
      <c r="G7" s="142"/>
      <c r="H7" s="142"/>
      <c r="I7" s="136"/>
      <c r="L7" s="20"/>
    </row>
    <row r="8" spans="1:31" s="2" customFormat="1" ht="12" customHeight="1">
      <c r="A8" s="38"/>
      <c r="B8" s="44"/>
      <c r="C8" s="38"/>
      <c r="D8" s="142" t="s">
        <v>88</v>
      </c>
      <c r="E8" s="38"/>
      <c r="F8" s="38"/>
      <c r="G8" s="38"/>
      <c r="H8" s="38"/>
      <c r="I8" s="144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5" t="s">
        <v>89</v>
      </c>
      <c r="F9" s="38"/>
      <c r="G9" s="38"/>
      <c r="H9" s="38"/>
      <c r="I9" s="144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144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2" t="s">
        <v>18</v>
      </c>
      <c r="E11" s="38"/>
      <c r="F11" s="146" t="s">
        <v>1</v>
      </c>
      <c r="G11" s="38"/>
      <c r="H11" s="38"/>
      <c r="I11" s="147" t="s">
        <v>19</v>
      </c>
      <c r="J11" s="146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2" t="s">
        <v>20</v>
      </c>
      <c r="E12" s="38"/>
      <c r="F12" s="146" t="s">
        <v>21</v>
      </c>
      <c r="G12" s="38"/>
      <c r="H12" s="38"/>
      <c r="I12" s="147" t="s">
        <v>22</v>
      </c>
      <c r="J12" s="148" t="str">
        <f>'Rekapitulace stavby'!AN8</f>
        <v>2. 9. 2019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144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2" t="s">
        <v>24</v>
      </c>
      <c r="E14" s="38"/>
      <c r="F14" s="38"/>
      <c r="G14" s="38"/>
      <c r="H14" s="38"/>
      <c r="I14" s="147" t="s">
        <v>25</v>
      </c>
      <c r="J14" s="146" t="str">
        <f>IF('Rekapitulace stavby'!AN10="","",'Rekapitulace stavby'!AN10)</f>
        <v/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6" t="str">
        <f>IF('Rekapitulace stavby'!E11="","",'Rekapitulace stavby'!E11)</f>
        <v xml:space="preserve"> </v>
      </c>
      <c r="F15" s="38"/>
      <c r="G15" s="38"/>
      <c r="H15" s="38"/>
      <c r="I15" s="147" t="s">
        <v>26</v>
      </c>
      <c r="J15" s="146" t="str">
        <f>IF('Rekapitulace stavby'!AN11="","",'Rekapitulace stavby'!AN11)</f>
        <v/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144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2" t="s">
        <v>27</v>
      </c>
      <c r="E17" s="38"/>
      <c r="F17" s="38"/>
      <c r="G17" s="38"/>
      <c r="H17" s="38"/>
      <c r="I17" s="147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6"/>
      <c r="G18" s="146"/>
      <c r="H18" s="146"/>
      <c r="I18" s="147" t="s">
        <v>26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144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2" t="s">
        <v>29</v>
      </c>
      <c r="E20" s="38"/>
      <c r="F20" s="38"/>
      <c r="G20" s="38"/>
      <c r="H20" s="38"/>
      <c r="I20" s="147" t="s">
        <v>25</v>
      </c>
      <c r="J20" s="146" t="str">
        <f>IF('Rekapitulace stavby'!AN16="","",'Rekapitulace stavby'!AN16)</f>
        <v/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6" t="str">
        <f>IF('Rekapitulace stavby'!E17="","",'Rekapitulace stavby'!E17)</f>
        <v xml:space="preserve"> </v>
      </c>
      <c r="F21" s="38"/>
      <c r="G21" s="38"/>
      <c r="H21" s="38"/>
      <c r="I21" s="147" t="s">
        <v>26</v>
      </c>
      <c r="J21" s="146" t="str">
        <f>IF('Rekapitulace stavby'!AN17="","",'Rekapitulace stavby'!AN17)</f>
        <v/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144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2" t="s">
        <v>31</v>
      </c>
      <c r="E23" s="38"/>
      <c r="F23" s="38"/>
      <c r="G23" s="38"/>
      <c r="H23" s="38"/>
      <c r="I23" s="147" t="s">
        <v>25</v>
      </c>
      <c r="J23" s="146" t="str">
        <f>IF('Rekapitulace stavby'!AN19="","",'Rekapitulace stavby'!AN19)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6" t="str">
        <f>IF('Rekapitulace stavby'!E20="","",'Rekapitulace stavby'!E20)</f>
        <v xml:space="preserve"> </v>
      </c>
      <c r="F24" s="38"/>
      <c r="G24" s="38"/>
      <c r="H24" s="38"/>
      <c r="I24" s="147" t="s">
        <v>26</v>
      </c>
      <c r="J24" s="146" t="str">
        <f>IF('Rekapitulace stavby'!AN20="","",'Rekapitulace stavby'!AN20)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144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2" t="s">
        <v>32</v>
      </c>
      <c r="E26" s="38"/>
      <c r="F26" s="38"/>
      <c r="G26" s="38"/>
      <c r="H26" s="38"/>
      <c r="I26" s="144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9"/>
      <c r="B27" s="150"/>
      <c r="C27" s="149"/>
      <c r="D27" s="149"/>
      <c r="E27" s="151" t="s">
        <v>1</v>
      </c>
      <c r="F27" s="151"/>
      <c r="G27" s="151"/>
      <c r="H27" s="151"/>
      <c r="I27" s="152"/>
      <c r="J27" s="149"/>
      <c r="K27" s="149"/>
      <c r="L27" s="153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144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54"/>
      <c r="E29" s="154"/>
      <c r="F29" s="154"/>
      <c r="G29" s="154"/>
      <c r="H29" s="154"/>
      <c r="I29" s="155"/>
      <c r="J29" s="154"/>
      <c r="K29" s="154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6" t="s">
        <v>33</v>
      </c>
      <c r="E30" s="38"/>
      <c r="F30" s="38"/>
      <c r="G30" s="38"/>
      <c r="H30" s="38"/>
      <c r="I30" s="144"/>
      <c r="J30" s="157">
        <f>ROUND(J119,2)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4"/>
      <c r="E31" s="154"/>
      <c r="F31" s="154"/>
      <c r="G31" s="154"/>
      <c r="H31" s="154"/>
      <c r="I31" s="155"/>
      <c r="J31" s="154"/>
      <c r="K31" s="154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8" t="s">
        <v>35</v>
      </c>
      <c r="G32" s="38"/>
      <c r="H32" s="38"/>
      <c r="I32" s="159" t="s">
        <v>34</v>
      </c>
      <c r="J32" s="158" t="s">
        <v>36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60" t="s">
        <v>37</v>
      </c>
      <c r="E33" s="142" t="s">
        <v>38</v>
      </c>
      <c r="F33" s="161">
        <f>ROUND((SUM(BE119:BE130)),2)</f>
        <v>0</v>
      </c>
      <c r="G33" s="38"/>
      <c r="H33" s="38"/>
      <c r="I33" s="162">
        <v>0.21</v>
      </c>
      <c r="J33" s="161">
        <f>ROUND(((SUM(BE119:BE130))*I33),2)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2" t="s">
        <v>39</v>
      </c>
      <c r="F34" s="161">
        <f>ROUND((SUM(BF119:BF130)),2)</f>
        <v>0</v>
      </c>
      <c r="G34" s="38"/>
      <c r="H34" s="38"/>
      <c r="I34" s="162">
        <v>0.15</v>
      </c>
      <c r="J34" s="161">
        <f>ROUND(((SUM(BF119:BF130))*I34),2)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2" t="s">
        <v>40</v>
      </c>
      <c r="F35" s="161">
        <f>ROUND((SUM(BG119:BG130)),2)</f>
        <v>0</v>
      </c>
      <c r="G35" s="38"/>
      <c r="H35" s="38"/>
      <c r="I35" s="162">
        <v>0.21</v>
      </c>
      <c r="J35" s="161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2" t="s">
        <v>41</v>
      </c>
      <c r="F36" s="161">
        <f>ROUND((SUM(BH119:BH130)),2)</f>
        <v>0</v>
      </c>
      <c r="G36" s="38"/>
      <c r="H36" s="38"/>
      <c r="I36" s="162">
        <v>0.15</v>
      </c>
      <c r="J36" s="161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2" t="s">
        <v>42</v>
      </c>
      <c r="F37" s="161">
        <f>ROUND((SUM(BI119:BI130)),2)</f>
        <v>0</v>
      </c>
      <c r="G37" s="38"/>
      <c r="H37" s="38"/>
      <c r="I37" s="162">
        <v>0</v>
      </c>
      <c r="J37" s="161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144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63"/>
      <c r="D39" s="164" t="s">
        <v>43</v>
      </c>
      <c r="E39" s="165"/>
      <c r="F39" s="165"/>
      <c r="G39" s="166" t="s">
        <v>44</v>
      </c>
      <c r="H39" s="167" t="s">
        <v>45</v>
      </c>
      <c r="I39" s="168"/>
      <c r="J39" s="169">
        <f>SUM(J30:J37)</f>
        <v>0</v>
      </c>
      <c r="K39" s="170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144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I41" s="136"/>
      <c r="L41" s="20"/>
    </row>
    <row r="42" spans="2:12" s="1" customFormat="1" ht="14.4" customHeight="1">
      <c r="B42" s="20"/>
      <c r="I42" s="136"/>
      <c r="L42" s="20"/>
    </row>
    <row r="43" spans="2:12" s="1" customFormat="1" ht="14.4" customHeight="1">
      <c r="B43" s="20"/>
      <c r="I43" s="136"/>
      <c r="L43" s="20"/>
    </row>
    <row r="44" spans="2:12" s="1" customFormat="1" ht="14.4" customHeight="1">
      <c r="B44" s="20"/>
      <c r="I44" s="136"/>
      <c r="L44" s="20"/>
    </row>
    <row r="45" spans="2:12" s="1" customFormat="1" ht="14.4" customHeight="1">
      <c r="B45" s="20"/>
      <c r="I45" s="136"/>
      <c r="L45" s="20"/>
    </row>
    <row r="46" spans="2:12" s="1" customFormat="1" ht="14.4" customHeight="1">
      <c r="B46" s="20"/>
      <c r="I46" s="136"/>
      <c r="L46" s="20"/>
    </row>
    <row r="47" spans="2:12" s="1" customFormat="1" ht="14.4" customHeight="1">
      <c r="B47" s="20"/>
      <c r="I47" s="136"/>
      <c r="L47" s="20"/>
    </row>
    <row r="48" spans="2:12" s="1" customFormat="1" ht="14.4" customHeight="1">
      <c r="B48" s="20"/>
      <c r="I48" s="136"/>
      <c r="L48" s="20"/>
    </row>
    <row r="49" spans="2:12" s="1" customFormat="1" ht="14.4" customHeight="1">
      <c r="B49" s="20"/>
      <c r="I49" s="136"/>
      <c r="L49" s="20"/>
    </row>
    <row r="50" spans="2:12" s="2" customFormat="1" ht="14.4" customHeight="1">
      <c r="B50" s="63"/>
      <c r="D50" s="171" t="s">
        <v>46</v>
      </c>
      <c r="E50" s="172"/>
      <c r="F50" s="172"/>
      <c r="G50" s="171" t="s">
        <v>47</v>
      </c>
      <c r="H50" s="172"/>
      <c r="I50" s="173"/>
      <c r="J50" s="172"/>
      <c r="K50" s="172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4" t="s">
        <v>48</v>
      </c>
      <c r="E61" s="175"/>
      <c r="F61" s="176" t="s">
        <v>49</v>
      </c>
      <c r="G61" s="174" t="s">
        <v>48</v>
      </c>
      <c r="H61" s="175"/>
      <c r="I61" s="177"/>
      <c r="J61" s="178" t="s">
        <v>49</v>
      </c>
      <c r="K61" s="17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1" t="s">
        <v>50</v>
      </c>
      <c r="E65" s="179"/>
      <c r="F65" s="179"/>
      <c r="G65" s="171" t="s">
        <v>51</v>
      </c>
      <c r="H65" s="179"/>
      <c r="I65" s="180"/>
      <c r="J65" s="179"/>
      <c r="K65" s="17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4" t="s">
        <v>48</v>
      </c>
      <c r="E76" s="175"/>
      <c r="F76" s="176" t="s">
        <v>49</v>
      </c>
      <c r="G76" s="174" t="s">
        <v>48</v>
      </c>
      <c r="H76" s="175"/>
      <c r="I76" s="177"/>
      <c r="J76" s="178" t="s">
        <v>49</v>
      </c>
      <c r="K76" s="17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81"/>
      <c r="C77" s="182"/>
      <c r="D77" s="182"/>
      <c r="E77" s="182"/>
      <c r="F77" s="182"/>
      <c r="G77" s="182"/>
      <c r="H77" s="182"/>
      <c r="I77" s="183"/>
      <c r="J77" s="182"/>
      <c r="K77" s="182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4"/>
      <c r="C81" s="185"/>
      <c r="D81" s="185"/>
      <c r="E81" s="185"/>
      <c r="F81" s="185"/>
      <c r="G81" s="185"/>
      <c r="H81" s="185"/>
      <c r="I81" s="186"/>
      <c r="J81" s="185"/>
      <c r="K81" s="185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90</v>
      </c>
      <c r="D82" s="40"/>
      <c r="E82" s="40"/>
      <c r="F82" s="40"/>
      <c r="G82" s="40"/>
      <c r="H82" s="40"/>
      <c r="I82" s="144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144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144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25.5" customHeight="1">
      <c r="A85" s="38"/>
      <c r="B85" s="39"/>
      <c r="C85" s="40"/>
      <c r="D85" s="40"/>
      <c r="E85" s="187" t="str">
        <f>E7</f>
        <v>Střebovka, Kouřim, údržba břehového porostu v intravilánu, LB, ř. km 0,550-0,580</v>
      </c>
      <c r="F85" s="32"/>
      <c r="G85" s="32"/>
      <c r="H85" s="32"/>
      <c r="I85" s="144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88</v>
      </c>
      <c r="D86" s="40"/>
      <c r="E86" s="40"/>
      <c r="F86" s="40"/>
      <c r="G86" s="40"/>
      <c r="H86" s="40"/>
      <c r="I86" s="144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SO 01 - Údržba břehového porostu</v>
      </c>
      <c r="F87" s="40"/>
      <c r="G87" s="40"/>
      <c r="H87" s="40"/>
      <c r="I87" s="144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144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 xml:space="preserve"> </v>
      </c>
      <c r="G89" s="40"/>
      <c r="H89" s="40"/>
      <c r="I89" s="147" t="s">
        <v>22</v>
      </c>
      <c r="J89" s="79" t="str">
        <f>IF(J12="","",J12)</f>
        <v>2. 9. 2019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144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 xml:space="preserve"> </v>
      </c>
      <c r="G91" s="40"/>
      <c r="H91" s="40"/>
      <c r="I91" s="147" t="s">
        <v>29</v>
      </c>
      <c r="J91" s="36" t="str">
        <f>E21</f>
        <v xml:space="preserve"> 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27</v>
      </c>
      <c r="D92" s="40"/>
      <c r="E92" s="40"/>
      <c r="F92" s="27" t="str">
        <f>IF(E18="","",E18)</f>
        <v>Vyplň údaj</v>
      </c>
      <c r="G92" s="40"/>
      <c r="H92" s="40"/>
      <c r="I92" s="147" t="s">
        <v>31</v>
      </c>
      <c r="J92" s="36" t="str">
        <f>E24</f>
        <v xml:space="preserve">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144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88" t="s">
        <v>91</v>
      </c>
      <c r="D94" s="189"/>
      <c r="E94" s="189"/>
      <c r="F94" s="189"/>
      <c r="G94" s="189"/>
      <c r="H94" s="189"/>
      <c r="I94" s="190"/>
      <c r="J94" s="191" t="s">
        <v>92</v>
      </c>
      <c r="K94" s="189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144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92" t="s">
        <v>93</v>
      </c>
      <c r="D96" s="40"/>
      <c r="E96" s="40"/>
      <c r="F96" s="40"/>
      <c r="G96" s="40"/>
      <c r="H96" s="40"/>
      <c r="I96" s="144"/>
      <c r="J96" s="110">
        <f>J119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94</v>
      </c>
    </row>
    <row r="97" spans="1:31" s="9" customFormat="1" ht="24.95" customHeight="1">
      <c r="A97" s="9"/>
      <c r="B97" s="193"/>
      <c r="C97" s="194"/>
      <c r="D97" s="195" t="s">
        <v>95</v>
      </c>
      <c r="E97" s="196"/>
      <c r="F97" s="196"/>
      <c r="G97" s="196"/>
      <c r="H97" s="196"/>
      <c r="I97" s="197"/>
      <c r="J97" s="198">
        <f>J120</f>
        <v>0</v>
      </c>
      <c r="K97" s="194"/>
      <c r="L97" s="19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200"/>
      <c r="C98" s="201"/>
      <c r="D98" s="202" t="s">
        <v>96</v>
      </c>
      <c r="E98" s="203"/>
      <c r="F98" s="203"/>
      <c r="G98" s="203"/>
      <c r="H98" s="203"/>
      <c r="I98" s="204"/>
      <c r="J98" s="205">
        <f>J121</f>
        <v>0</v>
      </c>
      <c r="K98" s="201"/>
      <c r="L98" s="206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200"/>
      <c r="C99" s="201"/>
      <c r="D99" s="202" t="s">
        <v>97</v>
      </c>
      <c r="E99" s="203"/>
      <c r="F99" s="203"/>
      <c r="G99" s="203"/>
      <c r="H99" s="203"/>
      <c r="I99" s="204"/>
      <c r="J99" s="205">
        <f>J128</f>
        <v>0</v>
      </c>
      <c r="K99" s="201"/>
      <c r="L99" s="206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2" customFormat="1" ht="21.8" customHeight="1">
      <c r="A100" s="38"/>
      <c r="B100" s="39"/>
      <c r="C100" s="40"/>
      <c r="D100" s="40"/>
      <c r="E100" s="40"/>
      <c r="F100" s="40"/>
      <c r="G100" s="40"/>
      <c r="H100" s="40"/>
      <c r="I100" s="144"/>
      <c r="J100" s="40"/>
      <c r="K100" s="40"/>
      <c r="L100" s="63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</row>
    <row r="101" spans="1:31" s="2" customFormat="1" ht="6.95" customHeight="1">
      <c r="A101" s="38"/>
      <c r="B101" s="66"/>
      <c r="C101" s="67"/>
      <c r="D101" s="67"/>
      <c r="E101" s="67"/>
      <c r="F101" s="67"/>
      <c r="G101" s="67"/>
      <c r="H101" s="67"/>
      <c r="I101" s="183"/>
      <c r="J101" s="67"/>
      <c r="K101" s="67"/>
      <c r="L101" s="63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</row>
    <row r="105" spans="1:31" s="2" customFormat="1" ht="6.95" customHeight="1">
      <c r="A105" s="38"/>
      <c r="B105" s="68"/>
      <c r="C105" s="69"/>
      <c r="D105" s="69"/>
      <c r="E105" s="69"/>
      <c r="F105" s="69"/>
      <c r="G105" s="69"/>
      <c r="H105" s="69"/>
      <c r="I105" s="186"/>
      <c r="J105" s="69"/>
      <c r="K105" s="69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pans="1:31" s="2" customFormat="1" ht="24.95" customHeight="1">
      <c r="A106" s="38"/>
      <c r="B106" s="39"/>
      <c r="C106" s="23" t="s">
        <v>98</v>
      </c>
      <c r="D106" s="40"/>
      <c r="E106" s="40"/>
      <c r="F106" s="40"/>
      <c r="G106" s="40"/>
      <c r="H106" s="40"/>
      <c r="I106" s="144"/>
      <c r="J106" s="40"/>
      <c r="K106" s="40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6.95" customHeight="1">
      <c r="A107" s="38"/>
      <c r="B107" s="39"/>
      <c r="C107" s="40"/>
      <c r="D107" s="40"/>
      <c r="E107" s="40"/>
      <c r="F107" s="40"/>
      <c r="G107" s="40"/>
      <c r="H107" s="40"/>
      <c r="I107" s="144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12" customHeight="1">
      <c r="A108" s="38"/>
      <c r="B108" s="39"/>
      <c r="C108" s="32" t="s">
        <v>16</v>
      </c>
      <c r="D108" s="40"/>
      <c r="E108" s="40"/>
      <c r="F108" s="40"/>
      <c r="G108" s="40"/>
      <c r="H108" s="40"/>
      <c r="I108" s="144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25.5" customHeight="1">
      <c r="A109" s="38"/>
      <c r="B109" s="39"/>
      <c r="C109" s="40"/>
      <c r="D109" s="40"/>
      <c r="E109" s="187" t="str">
        <f>E7</f>
        <v>Střebovka, Kouřim, údržba břehového porostu v intravilánu, LB, ř. km 0,550-0,580</v>
      </c>
      <c r="F109" s="32"/>
      <c r="G109" s="32"/>
      <c r="H109" s="32"/>
      <c r="I109" s="144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12" customHeight="1">
      <c r="A110" s="38"/>
      <c r="B110" s="39"/>
      <c r="C110" s="32" t="s">
        <v>88</v>
      </c>
      <c r="D110" s="40"/>
      <c r="E110" s="40"/>
      <c r="F110" s="40"/>
      <c r="G110" s="40"/>
      <c r="H110" s="40"/>
      <c r="I110" s="144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16.5" customHeight="1">
      <c r="A111" s="38"/>
      <c r="B111" s="39"/>
      <c r="C111" s="40"/>
      <c r="D111" s="40"/>
      <c r="E111" s="76" t="str">
        <f>E9</f>
        <v>SO 01 - Údržba břehového porostu</v>
      </c>
      <c r="F111" s="40"/>
      <c r="G111" s="40"/>
      <c r="H111" s="40"/>
      <c r="I111" s="144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6.95" customHeight="1">
      <c r="A112" s="38"/>
      <c r="B112" s="39"/>
      <c r="C112" s="40"/>
      <c r="D112" s="40"/>
      <c r="E112" s="40"/>
      <c r="F112" s="40"/>
      <c r="G112" s="40"/>
      <c r="H112" s="40"/>
      <c r="I112" s="144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2" customHeight="1">
      <c r="A113" s="38"/>
      <c r="B113" s="39"/>
      <c r="C113" s="32" t="s">
        <v>20</v>
      </c>
      <c r="D113" s="40"/>
      <c r="E113" s="40"/>
      <c r="F113" s="27" t="str">
        <f>F12</f>
        <v xml:space="preserve"> </v>
      </c>
      <c r="G113" s="40"/>
      <c r="H113" s="40"/>
      <c r="I113" s="147" t="s">
        <v>22</v>
      </c>
      <c r="J113" s="79" t="str">
        <f>IF(J12="","",J12)</f>
        <v>2. 9. 2019</v>
      </c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6.95" customHeight="1">
      <c r="A114" s="38"/>
      <c r="B114" s="39"/>
      <c r="C114" s="40"/>
      <c r="D114" s="40"/>
      <c r="E114" s="40"/>
      <c r="F114" s="40"/>
      <c r="G114" s="40"/>
      <c r="H114" s="40"/>
      <c r="I114" s="144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5.15" customHeight="1">
      <c r="A115" s="38"/>
      <c r="B115" s="39"/>
      <c r="C115" s="32" t="s">
        <v>24</v>
      </c>
      <c r="D115" s="40"/>
      <c r="E115" s="40"/>
      <c r="F115" s="27" t="str">
        <f>E15</f>
        <v xml:space="preserve"> </v>
      </c>
      <c r="G115" s="40"/>
      <c r="H115" s="40"/>
      <c r="I115" s="147" t="s">
        <v>29</v>
      </c>
      <c r="J115" s="36" t="str">
        <f>E21</f>
        <v xml:space="preserve"> </v>
      </c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5.15" customHeight="1">
      <c r="A116" s="38"/>
      <c r="B116" s="39"/>
      <c r="C116" s="32" t="s">
        <v>27</v>
      </c>
      <c r="D116" s="40"/>
      <c r="E116" s="40"/>
      <c r="F116" s="27" t="str">
        <f>IF(E18="","",E18)</f>
        <v>Vyplň údaj</v>
      </c>
      <c r="G116" s="40"/>
      <c r="H116" s="40"/>
      <c r="I116" s="147" t="s">
        <v>31</v>
      </c>
      <c r="J116" s="36" t="str">
        <f>E24</f>
        <v xml:space="preserve"> </v>
      </c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0.3" customHeight="1">
      <c r="A117" s="38"/>
      <c r="B117" s="39"/>
      <c r="C117" s="40"/>
      <c r="D117" s="40"/>
      <c r="E117" s="40"/>
      <c r="F117" s="40"/>
      <c r="G117" s="40"/>
      <c r="H117" s="40"/>
      <c r="I117" s="144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11" customFormat="1" ht="29.25" customHeight="1">
      <c r="A118" s="207"/>
      <c r="B118" s="208"/>
      <c r="C118" s="209" t="s">
        <v>99</v>
      </c>
      <c r="D118" s="210" t="s">
        <v>58</v>
      </c>
      <c r="E118" s="210" t="s">
        <v>54</v>
      </c>
      <c r="F118" s="210" t="s">
        <v>55</v>
      </c>
      <c r="G118" s="210" t="s">
        <v>100</v>
      </c>
      <c r="H118" s="210" t="s">
        <v>101</v>
      </c>
      <c r="I118" s="211" t="s">
        <v>102</v>
      </c>
      <c r="J118" s="212" t="s">
        <v>92</v>
      </c>
      <c r="K118" s="213" t="s">
        <v>103</v>
      </c>
      <c r="L118" s="214"/>
      <c r="M118" s="100" t="s">
        <v>1</v>
      </c>
      <c r="N118" s="101" t="s">
        <v>37</v>
      </c>
      <c r="O118" s="101" t="s">
        <v>104</v>
      </c>
      <c r="P118" s="101" t="s">
        <v>105</v>
      </c>
      <c r="Q118" s="101" t="s">
        <v>106</v>
      </c>
      <c r="R118" s="101" t="s">
        <v>107</v>
      </c>
      <c r="S118" s="101" t="s">
        <v>108</v>
      </c>
      <c r="T118" s="102" t="s">
        <v>109</v>
      </c>
      <c r="U118" s="207"/>
      <c r="V118" s="207"/>
      <c r="W118" s="207"/>
      <c r="X118" s="207"/>
      <c r="Y118" s="207"/>
      <c r="Z118" s="207"/>
      <c r="AA118" s="207"/>
      <c r="AB118" s="207"/>
      <c r="AC118" s="207"/>
      <c r="AD118" s="207"/>
      <c r="AE118" s="207"/>
    </row>
    <row r="119" spans="1:63" s="2" customFormat="1" ht="22.8" customHeight="1">
      <c r="A119" s="38"/>
      <c r="B119" s="39"/>
      <c r="C119" s="107" t="s">
        <v>110</v>
      </c>
      <c r="D119" s="40"/>
      <c r="E119" s="40"/>
      <c r="F119" s="40"/>
      <c r="G119" s="40"/>
      <c r="H119" s="40"/>
      <c r="I119" s="144"/>
      <c r="J119" s="215">
        <f>BK119</f>
        <v>0</v>
      </c>
      <c r="K119" s="40"/>
      <c r="L119" s="44"/>
      <c r="M119" s="103"/>
      <c r="N119" s="216"/>
      <c r="O119" s="104"/>
      <c r="P119" s="217">
        <f>P120</f>
        <v>0</v>
      </c>
      <c r="Q119" s="104"/>
      <c r="R119" s="217">
        <f>R120</f>
        <v>0</v>
      </c>
      <c r="S119" s="104"/>
      <c r="T119" s="218">
        <f>T120</f>
        <v>0</v>
      </c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T119" s="17" t="s">
        <v>72</v>
      </c>
      <c r="AU119" s="17" t="s">
        <v>94</v>
      </c>
      <c r="BK119" s="219">
        <f>BK120</f>
        <v>0</v>
      </c>
    </row>
    <row r="120" spans="1:63" s="12" customFormat="1" ht="25.9" customHeight="1">
      <c r="A120" s="12"/>
      <c r="B120" s="220"/>
      <c r="C120" s="221"/>
      <c r="D120" s="222" t="s">
        <v>72</v>
      </c>
      <c r="E120" s="223" t="s">
        <v>111</v>
      </c>
      <c r="F120" s="223" t="s">
        <v>112</v>
      </c>
      <c r="G120" s="221"/>
      <c r="H120" s="221"/>
      <c r="I120" s="224"/>
      <c r="J120" s="225">
        <f>BK120</f>
        <v>0</v>
      </c>
      <c r="K120" s="221"/>
      <c r="L120" s="226"/>
      <c r="M120" s="227"/>
      <c r="N120" s="228"/>
      <c r="O120" s="228"/>
      <c r="P120" s="229">
        <f>P121+P128</f>
        <v>0</v>
      </c>
      <c r="Q120" s="228"/>
      <c r="R120" s="229">
        <f>R121+R128</f>
        <v>0</v>
      </c>
      <c r="S120" s="228"/>
      <c r="T120" s="230">
        <f>T121+T128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31" t="s">
        <v>81</v>
      </c>
      <c r="AT120" s="232" t="s">
        <v>72</v>
      </c>
      <c r="AU120" s="232" t="s">
        <v>73</v>
      </c>
      <c r="AY120" s="231" t="s">
        <v>113</v>
      </c>
      <c r="BK120" s="233">
        <f>BK121+BK128</f>
        <v>0</v>
      </c>
    </row>
    <row r="121" spans="1:63" s="12" customFormat="1" ht="22.8" customHeight="1">
      <c r="A121" s="12"/>
      <c r="B121" s="220"/>
      <c r="C121" s="221"/>
      <c r="D121" s="222" t="s">
        <v>72</v>
      </c>
      <c r="E121" s="234" t="s">
        <v>81</v>
      </c>
      <c r="F121" s="234" t="s">
        <v>114</v>
      </c>
      <c r="G121" s="221"/>
      <c r="H121" s="221"/>
      <c r="I121" s="224"/>
      <c r="J121" s="235">
        <f>BK121</f>
        <v>0</v>
      </c>
      <c r="K121" s="221"/>
      <c r="L121" s="226"/>
      <c r="M121" s="227"/>
      <c r="N121" s="228"/>
      <c r="O121" s="228"/>
      <c r="P121" s="229">
        <f>SUM(P122:P127)</f>
        <v>0</v>
      </c>
      <c r="Q121" s="228"/>
      <c r="R121" s="229">
        <f>SUM(R122:R127)</f>
        <v>0</v>
      </c>
      <c r="S121" s="228"/>
      <c r="T121" s="230">
        <f>SUM(T122:T127)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31" t="s">
        <v>81</v>
      </c>
      <c r="AT121" s="232" t="s">
        <v>72</v>
      </c>
      <c r="AU121" s="232" t="s">
        <v>81</v>
      </c>
      <c r="AY121" s="231" t="s">
        <v>113</v>
      </c>
      <c r="BK121" s="233">
        <f>SUM(BK122:BK127)</f>
        <v>0</v>
      </c>
    </row>
    <row r="122" spans="1:65" s="2" customFormat="1" ht="24" customHeight="1">
      <c r="A122" s="38"/>
      <c r="B122" s="39"/>
      <c r="C122" s="236" t="s">
        <v>81</v>
      </c>
      <c r="D122" s="236" t="s">
        <v>115</v>
      </c>
      <c r="E122" s="237" t="s">
        <v>116</v>
      </c>
      <c r="F122" s="238" t="s">
        <v>117</v>
      </c>
      <c r="G122" s="239" t="s">
        <v>118</v>
      </c>
      <c r="H122" s="240">
        <v>5</v>
      </c>
      <c r="I122" s="241"/>
      <c r="J122" s="242">
        <f>ROUND(I122*H122,2)</f>
        <v>0</v>
      </c>
      <c r="K122" s="243"/>
      <c r="L122" s="44"/>
      <c r="M122" s="244" t="s">
        <v>1</v>
      </c>
      <c r="N122" s="245" t="s">
        <v>38</v>
      </c>
      <c r="O122" s="91"/>
      <c r="P122" s="246">
        <f>O122*H122</f>
        <v>0</v>
      </c>
      <c r="Q122" s="246">
        <v>0</v>
      </c>
      <c r="R122" s="246">
        <f>Q122*H122</f>
        <v>0</v>
      </c>
      <c r="S122" s="246">
        <v>0</v>
      </c>
      <c r="T122" s="247">
        <f>S122*H122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R122" s="248" t="s">
        <v>119</v>
      </c>
      <c r="AT122" s="248" t="s">
        <v>115</v>
      </c>
      <c r="AU122" s="248" t="s">
        <v>83</v>
      </c>
      <c r="AY122" s="17" t="s">
        <v>113</v>
      </c>
      <c r="BE122" s="249">
        <f>IF(N122="základní",J122,0)</f>
        <v>0</v>
      </c>
      <c r="BF122" s="249">
        <f>IF(N122="snížená",J122,0)</f>
        <v>0</v>
      </c>
      <c r="BG122" s="249">
        <f>IF(N122="zákl. přenesená",J122,0)</f>
        <v>0</v>
      </c>
      <c r="BH122" s="249">
        <f>IF(N122="sníž. přenesená",J122,0)</f>
        <v>0</v>
      </c>
      <c r="BI122" s="249">
        <f>IF(N122="nulová",J122,0)</f>
        <v>0</v>
      </c>
      <c r="BJ122" s="17" t="s">
        <v>81</v>
      </c>
      <c r="BK122" s="249">
        <f>ROUND(I122*H122,2)</f>
        <v>0</v>
      </c>
      <c r="BL122" s="17" t="s">
        <v>119</v>
      </c>
      <c r="BM122" s="248" t="s">
        <v>120</v>
      </c>
    </row>
    <row r="123" spans="1:47" s="2" customFormat="1" ht="12">
      <c r="A123" s="38"/>
      <c r="B123" s="39"/>
      <c r="C123" s="40"/>
      <c r="D123" s="250" t="s">
        <v>121</v>
      </c>
      <c r="E123" s="40"/>
      <c r="F123" s="251" t="s">
        <v>122</v>
      </c>
      <c r="G123" s="40"/>
      <c r="H123" s="40"/>
      <c r="I123" s="144"/>
      <c r="J123" s="40"/>
      <c r="K123" s="40"/>
      <c r="L123" s="44"/>
      <c r="M123" s="252"/>
      <c r="N123" s="253"/>
      <c r="O123" s="91"/>
      <c r="P123" s="91"/>
      <c r="Q123" s="91"/>
      <c r="R123" s="91"/>
      <c r="S123" s="91"/>
      <c r="T123" s="92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T123" s="17" t="s">
        <v>121</v>
      </c>
      <c r="AU123" s="17" t="s">
        <v>83</v>
      </c>
    </row>
    <row r="124" spans="1:65" s="2" customFormat="1" ht="24" customHeight="1">
      <c r="A124" s="38"/>
      <c r="B124" s="39"/>
      <c r="C124" s="236" t="s">
        <v>83</v>
      </c>
      <c r="D124" s="236" t="s">
        <v>115</v>
      </c>
      <c r="E124" s="237" t="s">
        <v>123</v>
      </c>
      <c r="F124" s="238" t="s">
        <v>124</v>
      </c>
      <c r="G124" s="239" t="s">
        <v>125</v>
      </c>
      <c r="H124" s="240">
        <v>4</v>
      </c>
      <c r="I124" s="241"/>
      <c r="J124" s="242">
        <f>ROUND(I124*H124,2)</f>
        <v>0</v>
      </c>
      <c r="K124" s="243"/>
      <c r="L124" s="44"/>
      <c r="M124" s="244" t="s">
        <v>1</v>
      </c>
      <c r="N124" s="245" t="s">
        <v>38</v>
      </c>
      <c r="O124" s="91"/>
      <c r="P124" s="246">
        <f>O124*H124</f>
        <v>0</v>
      </c>
      <c r="Q124" s="246">
        <v>0</v>
      </c>
      <c r="R124" s="246">
        <f>Q124*H124</f>
        <v>0</v>
      </c>
      <c r="S124" s="246">
        <v>0</v>
      </c>
      <c r="T124" s="247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48" t="s">
        <v>119</v>
      </c>
      <c r="AT124" s="248" t="s">
        <v>115</v>
      </c>
      <c r="AU124" s="248" t="s">
        <v>83</v>
      </c>
      <c r="AY124" s="17" t="s">
        <v>113</v>
      </c>
      <c r="BE124" s="249">
        <f>IF(N124="základní",J124,0)</f>
        <v>0</v>
      </c>
      <c r="BF124" s="249">
        <f>IF(N124="snížená",J124,0)</f>
        <v>0</v>
      </c>
      <c r="BG124" s="249">
        <f>IF(N124="zákl. přenesená",J124,0)</f>
        <v>0</v>
      </c>
      <c r="BH124" s="249">
        <f>IF(N124="sníž. přenesená",J124,0)</f>
        <v>0</v>
      </c>
      <c r="BI124" s="249">
        <f>IF(N124="nulová",J124,0)</f>
        <v>0</v>
      </c>
      <c r="BJ124" s="17" t="s">
        <v>81</v>
      </c>
      <c r="BK124" s="249">
        <f>ROUND(I124*H124,2)</f>
        <v>0</v>
      </c>
      <c r="BL124" s="17" t="s">
        <v>119</v>
      </c>
      <c r="BM124" s="248" t="s">
        <v>126</v>
      </c>
    </row>
    <row r="125" spans="1:47" s="2" customFormat="1" ht="12">
      <c r="A125" s="38"/>
      <c r="B125" s="39"/>
      <c r="C125" s="40"/>
      <c r="D125" s="250" t="s">
        <v>121</v>
      </c>
      <c r="E125" s="40"/>
      <c r="F125" s="251" t="s">
        <v>127</v>
      </c>
      <c r="G125" s="40"/>
      <c r="H125" s="40"/>
      <c r="I125" s="144"/>
      <c r="J125" s="40"/>
      <c r="K125" s="40"/>
      <c r="L125" s="44"/>
      <c r="M125" s="252"/>
      <c r="N125" s="253"/>
      <c r="O125" s="91"/>
      <c r="P125" s="91"/>
      <c r="Q125" s="91"/>
      <c r="R125" s="91"/>
      <c r="S125" s="91"/>
      <c r="T125" s="92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T125" s="17" t="s">
        <v>121</v>
      </c>
      <c r="AU125" s="17" t="s">
        <v>83</v>
      </c>
    </row>
    <row r="126" spans="1:65" s="2" customFormat="1" ht="16.5" customHeight="1">
      <c r="A126" s="38"/>
      <c r="B126" s="39"/>
      <c r="C126" s="236" t="s">
        <v>128</v>
      </c>
      <c r="D126" s="236" t="s">
        <v>115</v>
      </c>
      <c r="E126" s="237" t="s">
        <v>129</v>
      </c>
      <c r="F126" s="238" t="s">
        <v>130</v>
      </c>
      <c r="G126" s="239" t="s">
        <v>131</v>
      </c>
      <c r="H126" s="240">
        <v>1</v>
      </c>
      <c r="I126" s="241"/>
      <c r="J126" s="242">
        <f>ROUND(I126*H126,2)</f>
        <v>0</v>
      </c>
      <c r="K126" s="243"/>
      <c r="L126" s="44"/>
      <c r="M126" s="244" t="s">
        <v>1</v>
      </c>
      <c r="N126" s="245" t="s">
        <v>38</v>
      </c>
      <c r="O126" s="91"/>
      <c r="P126" s="246">
        <f>O126*H126</f>
        <v>0</v>
      </c>
      <c r="Q126" s="246">
        <v>0</v>
      </c>
      <c r="R126" s="246">
        <f>Q126*H126</f>
        <v>0</v>
      </c>
      <c r="S126" s="246">
        <v>0</v>
      </c>
      <c r="T126" s="247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48" t="s">
        <v>119</v>
      </c>
      <c r="AT126" s="248" t="s">
        <v>115</v>
      </c>
      <c r="AU126" s="248" t="s">
        <v>83</v>
      </c>
      <c r="AY126" s="17" t="s">
        <v>113</v>
      </c>
      <c r="BE126" s="249">
        <f>IF(N126="základní",J126,0)</f>
        <v>0</v>
      </c>
      <c r="BF126" s="249">
        <f>IF(N126="snížená",J126,0)</f>
        <v>0</v>
      </c>
      <c r="BG126" s="249">
        <f>IF(N126="zákl. přenesená",J126,0)</f>
        <v>0</v>
      </c>
      <c r="BH126" s="249">
        <f>IF(N126="sníž. přenesená",J126,0)</f>
        <v>0</v>
      </c>
      <c r="BI126" s="249">
        <f>IF(N126="nulová",J126,0)</f>
        <v>0</v>
      </c>
      <c r="BJ126" s="17" t="s">
        <v>81</v>
      </c>
      <c r="BK126" s="249">
        <f>ROUND(I126*H126,2)</f>
        <v>0</v>
      </c>
      <c r="BL126" s="17" t="s">
        <v>119</v>
      </c>
      <c r="BM126" s="248" t="s">
        <v>132</v>
      </c>
    </row>
    <row r="127" spans="1:47" s="2" customFormat="1" ht="12">
      <c r="A127" s="38"/>
      <c r="B127" s="39"/>
      <c r="C127" s="40"/>
      <c r="D127" s="250" t="s">
        <v>121</v>
      </c>
      <c r="E127" s="40"/>
      <c r="F127" s="251" t="s">
        <v>130</v>
      </c>
      <c r="G127" s="40"/>
      <c r="H127" s="40"/>
      <c r="I127" s="144"/>
      <c r="J127" s="40"/>
      <c r="K127" s="40"/>
      <c r="L127" s="44"/>
      <c r="M127" s="252"/>
      <c r="N127" s="253"/>
      <c r="O127" s="91"/>
      <c r="P127" s="91"/>
      <c r="Q127" s="91"/>
      <c r="R127" s="91"/>
      <c r="S127" s="91"/>
      <c r="T127" s="92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T127" s="17" t="s">
        <v>121</v>
      </c>
      <c r="AU127" s="17" t="s">
        <v>83</v>
      </c>
    </row>
    <row r="128" spans="1:63" s="12" customFormat="1" ht="22.8" customHeight="1">
      <c r="A128" s="12"/>
      <c r="B128" s="220"/>
      <c r="C128" s="221"/>
      <c r="D128" s="222" t="s">
        <v>72</v>
      </c>
      <c r="E128" s="234" t="s">
        <v>133</v>
      </c>
      <c r="F128" s="234" t="s">
        <v>134</v>
      </c>
      <c r="G128" s="221"/>
      <c r="H128" s="221"/>
      <c r="I128" s="224"/>
      <c r="J128" s="235">
        <f>BK128</f>
        <v>0</v>
      </c>
      <c r="K128" s="221"/>
      <c r="L128" s="226"/>
      <c r="M128" s="227"/>
      <c r="N128" s="228"/>
      <c r="O128" s="228"/>
      <c r="P128" s="229">
        <f>SUM(P129:P130)</f>
        <v>0</v>
      </c>
      <c r="Q128" s="228"/>
      <c r="R128" s="229">
        <f>SUM(R129:R130)</f>
        <v>0</v>
      </c>
      <c r="S128" s="228"/>
      <c r="T128" s="230">
        <f>SUM(T129:T130)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31" t="s">
        <v>81</v>
      </c>
      <c r="AT128" s="232" t="s">
        <v>72</v>
      </c>
      <c r="AU128" s="232" t="s">
        <v>81</v>
      </c>
      <c r="AY128" s="231" t="s">
        <v>113</v>
      </c>
      <c r="BK128" s="233">
        <f>SUM(BK129:BK130)</f>
        <v>0</v>
      </c>
    </row>
    <row r="129" spans="1:65" s="2" customFormat="1" ht="24" customHeight="1">
      <c r="A129" s="38"/>
      <c r="B129" s="39"/>
      <c r="C129" s="236" t="s">
        <v>119</v>
      </c>
      <c r="D129" s="236" t="s">
        <v>115</v>
      </c>
      <c r="E129" s="237" t="s">
        <v>135</v>
      </c>
      <c r="F129" s="238" t="s">
        <v>136</v>
      </c>
      <c r="G129" s="239" t="s">
        <v>137</v>
      </c>
      <c r="H129" s="240">
        <v>2</v>
      </c>
      <c r="I129" s="241"/>
      <c r="J129" s="242">
        <f>ROUND(I129*H129,2)</f>
        <v>0</v>
      </c>
      <c r="K129" s="243"/>
      <c r="L129" s="44"/>
      <c r="M129" s="244" t="s">
        <v>1</v>
      </c>
      <c r="N129" s="245" t="s">
        <v>38</v>
      </c>
      <c r="O129" s="91"/>
      <c r="P129" s="246">
        <f>O129*H129</f>
        <v>0</v>
      </c>
      <c r="Q129" s="246">
        <v>0</v>
      </c>
      <c r="R129" s="246">
        <f>Q129*H129</f>
        <v>0</v>
      </c>
      <c r="S129" s="246">
        <v>0</v>
      </c>
      <c r="T129" s="247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48" t="s">
        <v>119</v>
      </c>
      <c r="AT129" s="248" t="s">
        <v>115</v>
      </c>
      <c r="AU129" s="248" t="s">
        <v>83</v>
      </c>
      <c r="AY129" s="17" t="s">
        <v>113</v>
      </c>
      <c r="BE129" s="249">
        <f>IF(N129="základní",J129,0)</f>
        <v>0</v>
      </c>
      <c r="BF129" s="249">
        <f>IF(N129="snížená",J129,0)</f>
        <v>0</v>
      </c>
      <c r="BG129" s="249">
        <f>IF(N129="zákl. přenesená",J129,0)</f>
        <v>0</v>
      </c>
      <c r="BH129" s="249">
        <f>IF(N129="sníž. přenesená",J129,0)</f>
        <v>0</v>
      </c>
      <c r="BI129" s="249">
        <f>IF(N129="nulová",J129,0)</f>
        <v>0</v>
      </c>
      <c r="BJ129" s="17" t="s">
        <v>81</v>
      </c>
      <c r="BK129" s="249">
        <f>ROUND(I129*H129,2)</f>
        <v>0</v>
      </c>
      <c r="BL129" s="17" t="s">
        <v>119</v>
      </c>
      <c r="BM129" s="248" t="s">
        <v>138</v>
      </c>
    </row>
    <row r="130" spans="1:47" s="2" customFormat="1" ht="12">
      <c r="A130" s="38"/>
      <c r="B130" s="39"/>
      <c r="C130" s="40"/>
      <c r="D130" s="250" t="s">
        <v>121</v>
      </c>
      <c r="E130" s="40"/>
      <c r="F130" s="251" t="s">
        <v>139</v>
      </c>
      <c r="G130" s="40"/>
      <c r="H130" s="40"/>
      <c r="I130" s="144"/>
      <c r="J130" s="40"/>
      <c r="K130" s="40"/>
      <c r="L130" s="44"/>
      <c r="M130" s="254"/>
      <c r="N130" s="255"/>
      <c r="O130" s="256"/>
      <c r="P130" s="256"/>
      <c r="Q130" s="256"/>
      <c r="R130" s="256"/>
      <c r="S130" s="256"/>
      <c r="T130" s="257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T130" s="17" t="s">
        <v>121</v>
      </c>
      <c r="AU130" s="17" t="s">
        <v>83</v>
      </c>
    </row>
    <row r="131" spans="1:31" s="2" customFormat="1" ht="6.95" customHeight="1">
      <c r="A131" s="38"/>
      <c r="B131" s="66"/>
      <c r="C131" s="67"/>
      <c r="D131" s="67"/>
      <c r="E131" s="67"/>
      <c r="F131" s="67"/>
      <c r="G131" s="67"/>
      <c r="H131" s="67"/>
      <c r="I131" s="183"/>
      <c r="J131" s="67"/>
      <c r="K131" s="67"/>
      <c r="L131" s="44"/>
      <c r="M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</row>
  </sheetData>
  <sheetProtection password="CC35" sheet="1" objects="1" scenarios="1" formatColumns="0" formatRows="0" autoFilter="0"/>
  <autoFilter ref="C118:K130"/>
  <mergeCells count="9">
    <mergeCell ref="E7:H7"/>
    <mergeCell ref="E9:H9"/>
    <mergeCell ref="E18:H18"/>
    <mergeCell ref="E27:H27"/>
    <mergeCell ref="E85:H85"/>
    <mergeCell ref="E87:H87"/>
    <mergeCell ref="E109:H109"/>
    <mergeCell ref="E111:H11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6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86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9"/>
      <c r="J3" s="138"/>
      <c r="K3" s="138"/>
      <c r="L3" s="20"/>
      <c r="AT3" s="17" t="s">
        <v>83</v>
      </c>
    </row>
    <row r="4" spans="2:46" s="1" customFormat="1" ht="24.95" customHeight="1">
      <c r="B4" s="20"/>
      <c r="D4" s="140" t="s">
        <v>87</v>
      </c>
      <c r="I4" s="136"/>
      <c r="L4" s="20"/>
      <c r="M4" s="141" t="s">
        <v>10</v>
      </c>
      <c r="AT4" s="17" t="s">
        <v>4</v>
      </c>
    </row>
    <row r="5" spans="2:12" s="1" customFormat="1" ht="6.95" customHeight="1">
      <c r="B5" s="20"/>
      <c r="I5" s="136"/>
      <c r="L5" s="20"/>
    </row>
    <row r="6" spans="2:12" s="1" customFormat="1" ht="12" customHeight="1">
      <c r="B6" s="20"/>
      <c r="D6" s="142" t="s">
        <v>16</v>
      </c>
      <c r="I6" s="136"/>
      <c r="L6" s="20"/>
    </row>
    <row r="7" spans="2:12" s="1" customFormat="1" ht="25.5" customHeight="1">
      <c r="B7" s="20"/>
      <c r="E7" s="143" t="str">
        <f>'Rekapitulace stavby'!K6</f>
        <v>Střebovka, Kouřim, údržba břehového porostu v intravilánu, LB, ř. km 0,550-0,580</v>
      </c>
      <c r="F7" s="142"/>
      <c r="G7" s="142"/>
      <c r="H7" s="142"/>
      <c r="I7" s="136"/>
      <c r="L7" s="20"/>
    </row>
    <row r="8" spans="1:31" s="2" customFormat="1" ht="12" customHeight="1">
      <c r="A8" s="38"/>
      <c r="B8" s="44"/>
      <c r="C8" s="38"/>
      <c r="D8" s="142" t="s">
        <v>88</v>
      </c>
      <c r="E8" s="38"/>
      <c r="F8" s="38"/>
      <c r="G8" s="38"/>
      <c r="H8" s="38"/>
      <c r="I8" s="144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5" t="s">
        <v>140</v>
      </c>
      <c r="F9" s="38"/>
      <c r="G9" s="38"/>
      <c r="H9" s="38"/>
      <c r="I9" s="144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144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2" t="s">
        <v>18</v>
      </c>
      <c r="E11" s="38"/>
      <c r="F11" s="146" t="s">
        <v>1</v>
      </c>
      <c r="G11" s="38"/>
      <c r="H11" s="38"/>
      <c r="I11" s="147" t="s">
        <v>19</v>
      </c>
      <c r="J11" s="146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2" t="s">
        <v>20</v>
      </c>
      <c r="E12" s="38"/>
      <c r="F12" s="146" t="s">
        <v>21</v>
      </c>
      <c r="G12" s="38"/>
      <c r="H12" s="38"/>
      <c r="I12" s="147" t="s">
        <v>22</v>
      </c>
      <c r="J12" s="148" t="str">
        <f>'Rekapitulace stavby'!AN8</f>
        <v>2. 9. 2019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144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2" t="s">
        <v>24</v>
      </c>
      <c r="E14" s="38"/>
      <c r="F14" s="38"/>
      <c r="G14" s="38"/>
      <c r="H14" s="38"/>
      <c r="I14" s="147" t="s">
        <v>25</v>
      </c>
      <c r="J14" s="146" t="str">
        <f>IF('Rekapitulace stavby'!AN10="","",'Rekapitulace stavby'!AN10)</f>
        <v/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6" t="str">
        <f>IF('Rekapitulace stavby'!E11="","",'Rekapitulace stavby'!E11)</f>
        <v xml:space="preserve"> </v>
      </c>
      <c r="F15" s="38"/>
      <c r="G15" s="38"/>
      <c r="H15" s="38"/>
      <c r="I15" s="147" t="s">
        <v>26</v>
      </c>
      <c r="J15" s="146" t="str">
        <f>IF('Rekapitulace stavby'!AN11="","",'Rekapitulace stavby'!AN11)</f>
        <v/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144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2" t="s">
        <v>27</v>
      </c>
      <c r="E17" s="38"/>
      <c r="F17" s="38"/>
      <c r="G17" s="38"/>
      <c r="H17" s="38"/>
      <c r="I17" s="147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6"/>
      <c r="G18" s="146"/>
      <c r="H18" s="146"/>
      <c r="I18" s="147" t="s">
        <v>26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144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2" t="s">
        <v>29</v>
      </c>
      <c r="E20" s="38"/>
      <c r="F20" s="38"/>
      <c r="G20" s="38"/>
      <c r="H20" s="38"/>
      <c r="I20" s="147" t="s">
        <v>25</v>
      </c>
      <c r="J20" s="146" t="str">
        <f>IF('Rekapitulace stavby'!AN16="","",'Rekapitulace stavby'!AN16)</f>
        <v/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6" t="str">
        <f>IF('Rekapitulace stavby'!E17="","",'Rekapitulace stavby'!E17)</f>
        <v xml:space="preserve"> </v>
      </c>
      <c r="F21" s="38"/>
      <c r="G21" s="38"/>
      <c r="H21" s="38"/>
      <c r="I21" s="147" t="s">
        <v>26</v>
      </c>
      <c r="J21" s="146" t="str">
        <f>IF('Rekapitulace stavby'!AN17="","",'Rekapitulace stavby'!AN17)</f>
        <v/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144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2" t="s">
        <v>31</v>
      </c>
      <c r="E23" s="38"/>
      <c r="F23" s="38"/>
      <c r="G23" s="38"/>
      <c r="H23" s="38"/>
      <c r="I23" s="147" t="s">
        <v>25</v>
      </c>
      <c r="J23" s="146" t="str">
        <f>IF('Rekapitulace stavby'!AN19="","",'Rekapitulace stavby'!AN19)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6" t="str">
        <f>IF('Rekapitulace stavby'!E20="","",'Rekapitulace stavby'!E20)</f>
        <v xml:space="preserve"> </v>
      </c>
      <c r="F24" s="38"/>
      <c r="G24" s="38"/>
      <c r="H24" s="38"/>
      <c r="I24" s="147" t="s">
        <v>26</v>
      </c>
      <c r="J24" s="146" t="str">
        <f>IF('Rekapitulace stavby'!AN20="","",'Rekapitulace stavby'!AN20)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144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2" t="s">
        <v>32</v>
      </c>
      <c r="E26" s="38"/>
      <c r="F26" s="38"/>
      <c r="G26" s="38"/>
      <c r="H26" s="38"/>
      <c r="I26" s="144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9"/>
      <c r="B27" s="150"/>
      <c r="C27" s="149"/>
      <c r="D27" s="149"/>
      <c r="E27" s="151" t="s">
        <v>1</v>
      </c>
      <c r="F27" s="151"/>
      <c r="G27" s="151"/>
      <c r="H27" s="151"/>
      <c r="I27" s="152"/>
      <c r="J27" s="149"/>
      <c r="K27" s="149"/>
      <c r="L27" s="153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144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54"/>
      <c r="E29" s="154"/>
      <c r="F29" s="154"/>
      <c r="G29" s="154"/>
      <c r="H29" s="154"/>
      <c r="I29" s="155"/>
      <c r="J29" s="154"/>
      <c r="K29" s="154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6" t="s">
        <v>33</v>
      </c>
      <c r="E30" s="38"/>
      <c r="F30" s="38"/>
      <c r="G30" s="38"/>
      <c r="H30" s="38"/>
      <c r="I30" s="144"/>
      <c r="J30" s="157">
        <f>ROUND(J119,2)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4"/>
      <c r="E31" s="154"/>
      <c r="F31" s="154"/>
      <c r="G31" s="154"/>
      <c r="H31" s="154"/>
      <c r="I31" s="155"/>
      <c r="J31" s="154"/>
      <c r="K31" s="154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8" t="s">
        <v>35</v>
      </c>
      <c r="G32" s="38"/>
      <c r="H32" s="38"/>
      <c r="I32" s="159" t="s">
        <v>34</v>
      </c>
      <c r="J32" s="158" t="s">
        <v>36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60" t="s">
        <v>37</v>
      </c>
      <c r="E33" s="142" t="s">
        <v>38</v>
      </c>
      <c r="F33" s="161">
        <f>ROUND((SUM(BE119:BE139)),2)</f>
        <v>0</v>
      </c>
      <c r="G33" s="38"/>
      <c r="H33" s="38"/>
      <c r="I33" s="162">
        <v>0.21</v>
      </c>
      <c r="J33" s="161">
        <f>ROUND(((SUM(BE119:BE139))*I33),2)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2" t="s">
        <v>39</v>
      </c>
      <c r="F34" s="161">
        <f>ROUND((SUM(BF119:BF139)),2)</f>
        <v>0</v>
      </c>
      <c r="G34" s="38"/>
      <c r="H34" s="38"/>
      <c r="I34" s="162">
        <v>0.15</v>
      </c>
      <c r="J34" s="161">
        <f>ROUND(((SUM(BF119:BF139))*I34),2)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2" t="s">
        <v>40</v>
      </c>
      <c r="F35" s="161">
        <f>ROUND((SUM(BG119:BG139)),2)</f>
        <v>0</v>
      </c>
      <c r="G35" s="38"/>
      <c r="H35" s="38"/>
      <c r="I35" s="162">
        <v>0.21</v>
      </c>
      <c r="J35" s="161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2" t="s">
        <v>41</v>
      </c>
      <c r="F36" s="161">
        <f>ROUND((SUM(BH119:BH139)),2)</f>
        <v>0</v>
      </c>
      <c r="G36" s="38"/>
      <c r="H36" s="38"/>
      <c r="I36" s="162">
        <v>0.15</v>
      </c>
      <c r="J36" s="161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2" t="s">
        <v>42</v>
      </c>
      <c r="F37" s="161">
        <f>ROUND((SUM(BI119:BI139)),2)</f>
        <v>0</v>
      </c>
      <c r="G37" s="38"/>
      <c r="H37" s="38"/>
      <c r="I37" s="162">
        <v>0</v>
      </c>
      <c r="J37" s="161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144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63"/>
      <c r="D39" s="164" t="s">
        <v>43</v>
      </c>
      <c r="E39" s="165"/>
      <c r="F39" s="165"/>
      <c r="G39" s="166" t="s">
        <v>44</v>
      </c>
      <c r="H39" s="167" t="s">
        <v>45</v>
      </c>
      <c r="I39" s="168"/>
      <c r="J39" s="169">
        <f>SUM(J30:J37)</f>
        <v>0</v>
      </c>
      <c r="K39" s="170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144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I41" s="136"/>
      <c r="L41" s="20"/>
    </row>
    <row r="42" spans="2:12" s="1" customFormat="1" ht="14.4" customHeight="1">
      <c r="B42" s="20"/>
      <c r="I42" s="136"/>
      <c r="L42" s="20"/>
    </row>
    <row r="43" spans="2:12" s="1" customFormat="1" ht="14.4" customHeight="1">
      <c r="B43" s="20"/>
      <c r="I43" s="136"/>
      <c r="L43" s="20"/>
    </row>
    <row r="44" spans="2:12" s="1" customFormat="1" ht="14.4" customHeight="1">
      <c r="B44" s="20"/>
      <c r="I44" s="136"/>
      <c r="L44" s="20"/>
    </row>
    <row r="45" spans="2:12" s="1" customFormat="1" ht="14.4" customHeight="1">
      <c r="B45" s="20"/>
      <c r="I45" s="136"/>
      <c r="L45" s="20"/>
    </row>
    <row r="46" spans="2:12" s="1" customFormat="1" ht="14.4" customHeight="1">
      <c r="B46" s="20"/>
      <c r="I46" s="136"/>
      <c r="L46" s="20"/>
    </row>
    <row r="47" spans="2:12" s="1" customFormat="1" ht="14.4" customHeight="1">
      <c r="B47" s="20"/>
      <c r="I47" s="136"/>
      <c r="L47" s="20"/>
    </row>
    <row r="48" spans="2:12" s="1" customFormat="1" ht="14.4" customHeight="1">
      <c r="B48" s="20"/>
      <c r="I48" s="136"/>
      <c r="L48" s="20"/>
    </row>
    <row r="49" spans="2:12" s="1" customFormat="1" ht="14.4" customHeight="1">
      <c r="B49" s="20"/>
      <c r="I49" s="136"/>
      <c r="L49" s="20"/>
    </row>
    <row r="50" spans="2:12" s="2" customFormat="1" ht="14.4" customHeight="1">
      <c r="B50" s="63"/>
      <c r="D50" s="171" t="s">
        <v>46</v>
      </c>
      <c r="E50" s="172"/>
      <c r="F50" s="172"/>
      <c r="G50" s="171" t="s">
        <v>47</v>
      </c>
      <c r="H50" s="172"/>
      <c r="I50" s="173"/>
      <c r="J50" s="172"/>
      <c r="K50" s="172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4" t="s">
        <v>48</v>
      </c>
      <c r="E61" s="175"/>
      <c r="F61" s="176" t="s">
        <v>49</v>
      </c>
      <c r="G61" s="174" t="s">
        <v>48</v>
      </c>
      <c r="H61" s="175"/>
      <c r="I61" s="177"/>
      <c r="J61" s="178" t="s">
        <v>49</v>
      </c>
      <c r="K61" s="17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1" t="s">
        <v>50</v>
      </c>
      <c r="E65" s="179"/>
      <c r="F65" s="179"/>
      <c r="G65" s="171" t="s">
        <v>51</v>
      </c>
      <c r="H65" s="179"/>
      <c r="I65" s="180"/>
      <c r="J65" s="179"/>
      <c r="K65" s="17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4" t="s">
        <v>48</v>
      </c>
      <c r="E76" s="175"/>
      <c r="F76" s="176" t="s">
        <v>49</v>
      </c>
      <c r="G76" s="174" t="s">
        <v>48</v>
      </c>
      <c r="H76" s="175"/>
      <c r="I76" s="177"/>
      <c r="J76" s="178" t="s">
        <v>49</v>
      </c>
      <c r="K76" s="17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81"/>
      <c r="C77" s="182"/>
      <c r="D77" s="182"/>
      <c r="E77" s="182"/>
      <c r="F77" s="182"/>
      <c r="G77" s="182"/>
      <c r="H77" s="182"/>
      <c r="I77" s="183"/>
      <c r="J77" s="182"/>
      <c r="K77" s="182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4"/>
      <c r="C81" s="185"/>
      <c r="D81" s="185"/>
      <c r="E81" s="185"/>
      <c r="F81" s="185"/>
      <c r="G81" s="185"/>
      <c r="H81" s="185"/>
      <c r="I81" s="186"/>
      <c r="J81" s="185"/>
      <c r="K81" s="185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90</v>
      </c>
      <c r="D82" s="40"/>
      <c r="E82" s="40"/>
      <c r="F82" s="40"/>
      <c r="G82" s="40"/>
      <c r="H82" s="40"/>
      <c r="I82" s="144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144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144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25.5" customHeight="1">
      <c r="A85" s="38"/>
      <c r="B85" s="39"/>
      <c r="C85" s="40"/>
      <c r="D85" s="40"/>
      <c r="E85" s="187" t="str">
        <f>E7</f>
        <v>Střebovka, Kouřim, údržba břehového porostu v intravilánu, LB, ř. km 0,550-0,580</v>
      </c>
      <c r="F85" s="32"/>
      <c r="G85" s="32"/>
      <c r="H85" s="32"/>
      <c r="I85" s="144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88</v>
      </c>
      <c r="D86" s="40"/>
      <c r="E86" s="40"/>
      <c r="F86" s="40"/>
      <c r="G86" s="40"/>
      <c r="H86" s="40"/>
      <c r="I86" s="144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VRN - Vedlejší rozpočtové náklady</v>
      </c>
      <c r="F87" s="40"/>
      <c r="G87" s="40"/>
      <c r="H87" s="40"/>
      <c r="I87" s="144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144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 xml:space="preserve"> </v>
      </c>
      <c r="G89" s="40"/>
      <c r="H89" s="40"/>
      <c r="I89" s="147" t="s">
        <v>22</v>
      </c>
      <c r="J89" s="79" t="str">
        <f>IF(J12="","",J12)</f>
        <v>2. 9. 2019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144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 xml:space="preserve"> </v>
      </c>
      <c r="G91" s="40"/>
      <c r="H91" s="40"/>
      <c r="I91" s="147" t="s">
        <v>29</v>
      </c>
      <c r="J91" s="36" t="str">
        <f>E21</f>
        <v xml:space="preserve"> 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27</v>
      </c>
      <c r="D92" s="40"/>
      <c r="E92" s="40"/>
      <c r="F92" s="27" t="str">
        <f>IF(E18="","",E18)</f>
        <v>Vyplň údaj</v>
      </c>
      <c r="G92" s="40"/>
      <c r="H92" s="40"/>
      <c r="I92" s="147" t="s">
        <v>31</v>
      </c>
      <c r="J92" s="36" t="str">
        <f>E24</f>
        <v xml:space="preserve">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144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88" t="s">
        <v>91</v>
      </c>
      <c r="D94" s="189"/>
      <c r="E94" s="189"/>
      <c r="F94" s="189"/>
      <c r="G94" s="189"/>
      <c r="H94" s="189"/>
      <c r="I94" s="190"/>
      <c r="J94" s="191" t="s">
        <v>92</v>
      </c>
      <c r="K94" s="189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144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92" t="s">
        <v>93</v>
      </c>
      <c r="D96" s="40"/>
      <c r="E96" s="40"/>
      <c r="F96" s="40"/>
      <c r="G96" s="40"/>
      <c r="H96" s="40"/>
      <c r="I96" s="144"/>
      <c r="J96" s="110">
        <f>J119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94</v>
      </c>
    </row>
    <row r="97" spans="1:31" s="9" customFormat="1" ht="24.95" customHeight="1">
      <c r="A97" s="9"/>
      <c r="B97" s="193"/>
      <c r="C97" s="194"/>
      <c r="D97" s="195" t="s">
        <v>141</v>
      </c>
      <c r="E97" s="196"/>
      <c r="F97" s="196"/>
      <c r="G97" s="196"/>
      <c r="H97" s="196"/>
      <c r="I97" s="197"/>
      <c r="J97" s="198">
        <f>J120</f>
        <v>0</v>
      </c>
      <c r="K97" s="194"/>
      <c r="L97" s="19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200"/>
      <c r="C98" s="201"/>
      <c r="D98" s="202" t="s">
        <v>142</v>
      </c>
      <c r="E98" s="203"/>
      <c r="F98" s="203"/>
      <c r="G98" s="203"/>
      <c r="H98" s="203"/>
      <c r="I98" s="204"/>
      <c r="J98" s="205">
        <f>J121</f>
        <v>0</v>
      </c>
      <c r="K98" s="201"/>
      <c r="L98" s="206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200"/>
      <c r="C99" s="201"/>
      <c r="D99" s="202" t="s">
        <v>143</v>
      </c>
      <c r="E99" s="203"/>
      <c r="F99" s="203"/>
      <c r="G99" s="203"/>
      <c r="H99" s="203"/>
      <c r="I99" s="204"/>
      <c r="J99" s="205">
        <f>J133</f>
        <v>0</v>
      </c>
      <c r="K99" s="201"/>
      <c r="L99" s="206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2" customFormat="1" ht="21.8" customHeight="1">
      <c r="A100" s="38"/>
      <c r="B100" s="39"/>
      <c r="C100" s="40"/>
      <c r="D100" s="40"/>
      <c r="E100" s="40"/>
      <c r="F100" s="40"/>
      <c r="G100" s="40"/>
      <c r="H100" s="40"/>
      <c r="I100" s="144"/>
      <c r="J100" s="40"/>
      <c r="K100" s="40"/>
      <c r="L100" s="63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</row>
    <row r="101" spans="1:31" s="2" customFormat="1" ht="6.95" customHeight="1">
      <c r="A101" s="38"/>
      <c r="B101" s="66"/>
      <c r="C101" s="67"/>
      <c r="D101" s="67"/>
      <c r="E101" s="67"/>
      <c r="F101" s="67"/>
      <c r="G101" s="67"/>
      <c r="H101" s="67"/>
      <c r="I101" s="183"/>
      <c r="J101" s="67"/>
      <c r="K101" s="67"/>
      <c r="L101" s="63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</row>
    <row r="105" spans="1:31" s="2" customFormat="1" ht="6.95" customHeight="1">
      <c r="A105" s="38"/>
      <c r="B105" s="68"/>
      <c r="C105" s="69"/>
      <c r="D105" s="69"/>
      <c r="E105" s="69"/>
      <c r="F105" s="69"/>
      <c r="G105" s="69"/>
      <c r="H105" s="69"/>
      <c r="I105" s="186"/>
      <c r="J105" s="69"/>
      <c r="K105" s="69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pans="1:31" s="2" customFormat="1" ht="24.95" customHeight="1">
      <c r="A106" s="38"/>
      <c r="B106" s="39"/>
      <c r="C106" s="23" t="s">
        <v>98</v>
      </c>
      <c r="D106" s="40"/>
      <c r="E106" s="40"/>
      <c r="F106" s="40"/>
      <c r="G106" s="40"/>
      <c r="H106" s="40"/>
      <c r="I106" s="144"/>
      <c r="J106" s="40"/>
      <c r="K106" s="40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6.95" customHeight="1">
      <c r="A107" s="38"/>
      <c r="B107" s="39"/>
      <c r="C107" s="40"/>
      <c r="D107" s="40"/>
      <c r="E107" s="40"/>
      <c r="F107" s="40"/>
      <c r="G107" s="40"/>
      <c r="H107" s="40"/>
      <c r="I107" s="144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12" customHeight="1">
      <c r="A108" s="38"/>
      <c r="B108" s="39"/>
      <c r="C108" s="32" t="s">
        <v>16</v>
      </c>
      <c r="D108" s="40"/>
      <c r="E108" s="40"/>
      <c r="F108" s="40"/>
      <c r="G108" s="40"/>
      <c r="H108" s="40"/>
      <c r="I108" s="144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25.5" customHeight="1">
      <c r="A109" s="38"/>
      <c r="B109" s="39"/>
      <c r="C109" s="40"/>
      <c r="D109" s="40"/>
      <c r="E109" s="187" t="str">
        <f>E7</f>
        <v>Střebovka, Kouřim, údržba břehového porostu v intravilánu, LB, ř. km 0,550-0,580</v>
      </c>
      <c r="F109" s="32"/>
      <c r="G109" s="32"/>
      <c r="H109" s="32"/>
      <c r="I109" s="144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12" customHeight="1">
      <c r="A110" s="38"/>
      <c r="B110" s="39"/>
      <c r="C110" s="32" t="s">
        <v>88</v>
      </c>
      <c r="D110" s="40"/>
      <c r="E110" s="40"/>
      <c r="F110" s="40"/>
      <c r="G110" s="40"/>
      <c r="H110" s="40"/>
      <c r="I110" s="144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16.5" customHeight="1">
      <c r="A111" s="38"/>
      <c r="B111" s="39"/>
      <c r="C111" s="40"/>
      <c r="D111" s="40"/>
      <c r="E111" s="76" t="str">
        <f>E9</f>
        <v>VRN - Vedlejší rozpočtové náklady</v>
      </c>
      <c r="F111" s="40"/>
      <c r="G111" s="40"/>
      <c r="H111" s="40"/>
      <c r="I111" s="144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6.95" customHeight="1">
      <c r="A112" s="38"/>
      <c r="B112" s="39"/>
      <c r="C112" s="40"/>
      <c r="D112" s="40"/>
      <c r="E112" s="40"/>
      <c r="F112" s="40"/>
      <c r="G112" s="40"/>
      <c r="H112" s="40"/>
      <c r="I112" s="144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2" customHeight="1">
      <c r="A113" s="38"/>
      <c r="B113" s="39"/>
      <c r="C113" s="32" t="s">
        <v>20</v>
      </c>
      <c r="D113" s="40"/>
      <c r="E113" s="40"/>
      <c r="F113" s="27" t="str">
        <f>F12</f>
        <v xml:space="preserve"> </v>
      </c>
      <c r="G113" s="40"/>
      <c r="H113" s="40"/>
      <c r="I113" s="147" t="s">
        <v>22</v>
      </c>
      <c r="J113" s="79" t="str">
        <f>IF(J12="","",J12)</f>
        <v>2. 9. 2019</v>
      </c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6.95" customHeight="1">
      <c r="A114" s="38"/>
      <c r="B114" s="39"/>
      <c r="C114" s="40"/>
      <c r="D114" s="40"/>
      <c r="E114" s="40"/>
      <c r="F114" s="40"/>
      <c r="G114" s="40"/>
      <c r="H114" s="40"/>
      <c r="I114" s="144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5.15" customHeight="1">
      <c r="A115" s="38"/>
      <c r="B115" s="39"/>
      <c r="C115" s="32" t="s">
        <v>24</v>
      </c>
      <c r="D115" s="40"/>
      <c r="E115" s="40"/>
      <c r="F115" s="27" t="str">
        <f>E15</f>
        <v xml:space="preserve"> </v>
      </c>
      <c r="G115" s="40"/>
      <c r="H115" s="40"/>
      <c r="I115" s="147" t="s">
        <v>29</v>
      </c>
      <c r="J115" s="36" t="str">
        <f>E21</f>
        <v xml:space="preserve"> </v>
      </c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5.15" customHeight="1">
      <c r="A116" s="38"/>
      <c r="B116" s="39"/>
      <c r="C116" s="32" t="s">
        <v>27</v>
      </c>
      <c r="D116" s="40"/>
      <c r="E116" s="40"/>
      <c r="F116" s="27" t="str">
        <f>IF(E18="","",E18)</f>
        <v>Vyplň údaj</v>
      </c>
      <c r="G116" s="40"/>
      <c r="H116" s="40"/>
      <c r="I116" s="147" t="s">
        <v>31</v>
      </c>
      <c r="J116" s="36" t="str">
        <f>E24</f>
        <v xml:space="preserve"> </v>
      </c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0.3" customHeight="1">
      <c r="A117" s="38"/>
      <c r="B117" s="39"/>
      <c r="C117" s="40"/>
      <c r="D117" s="40"/>
      <c r="E117" s="40"/>
      <c r="F117" s="40"/>
      <c r="G117" s="40"/>
      <c r="H117" s="40"/>
      <c r="I117" s="144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11" customFormat="1" ht="29.25" customHeight="1">
      <c r="A118" s="207"/>
      <c r="B118" s="208"/>
      <c r="C118" s="209" t="s">
        <v>99</v>
      </c>
      <c r="D118" s="210" t="s">
        <v>58</v>
      </c>
      <c r="E118" s="210" t="s">
        <v>54</v>
      </c>
      <c r="F118" s="210" t="s">
        <v>55</v>
      </c>
      <c r="G118" s="210" t="s">
        <v>100</v>
      </c>
      <c r="H118" s="210" t="s">
        <v>101</v>
      </c>
      <c r="I118" s="211" t="s">
        <v>102</v>
      </c>
      <c r="J118" s="212" t="s">
        <v>92</v>
      </c>
      <c r="K118" s="213" t="s">
        <v>103</v>
      </c>
      <c r="L118" s="214"/>
      <c r="M118" s="100" t="s">
        <v>1</v>
      </c>
      <c r="N118" s="101" t="s">
        <v>37</v>
      </c>
      <c r="O118" s="101" t="s">
        <v>104</v>
      </c>
      <c r="P118" s="101" t="s">
        <v>105</v>
      </c>
      <c r="Q118" s="101" t="s">
        <v>106</v>
      </c>
      <c r="R118" s="101" t="s">
        <v>107</v>
      </c>
      <c r="S118" s="101" t="s">
        <v>108</v>
      </c>
      <c r="T118" s="102" t="s">
        <v>109</v>
      </c>
      <c r="U118" s="207"/>
      <c r="V118" s="207"/>
      <c r="W118" s="207"/>
      <c r="X118" s="207"/>
      <c r="Y118" s="207"/>
      <c r="Z118" s="207"/>
      <c r="AA118" s="207"/>
      <c r="AB118" s="207"/>
      <c r="AC118" s="207"/>
      <c r="AD118" s="207"/>
      <c r="AE118" s="207"/>
    </row>
    <row r="119" spans="1:63" s="2" customFormat="1" ht="22.8" customHeight="1">
      <c r="A119" s="38"/>
      <c r="B119" s="39"/>
      <c r="C119" s="107" t="s">
        <v>110</v>
      </c>
      <c r="D119" s="40"/>
      <c r="E119" s="40"/>
      <c r="F119" s="40"/>
      <c r="G119" s="40"/>
      <c r="H119" s="40"/>
      <c r="I119" s="144"/>
      <c r="J119" s="215">
        <f>BK119</f>
        <v>0</v>
      </c>
      <c r="K119" s="40"/>
      <c r="L119" s="44"/>
      <c r="M119" s="103"/>
      <c r="N119" s="216"/>
      <c r="O119" s="104"/>
      <c r="P119" s="217">
        <f>P120</f>
        <v>0</v>
      </c>
      <c r="Q119" s="104"/>
      <c r="R119" s="217">
        <f>R120</f>
        <v>0</v>
      </c>
      <c r="S119" s="104"/>
      <c r="T119" s="218">
        <f>T120</f>
        <v>0</v>
      </c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T119" s="17" t="s">
        <v>72</v>
      </c>
      <c r="AU119" s="17" t="s">
        <v>94</v>
      </c>
      <c r="BK119" s="219">
        <f>BK120</f>
        <v>0</v>
      </c>
    </row>
    <row r="120" spans="1:63" s="12" customFormat="1" ht="25.9" customHeight="1">
      <c r="A120" s="12"/>
      <c r="B120" s="220"/>
      <c r="C120" s="221"/>
      <c r="D120" s="222" t="s">
        <v>72</v>
      </c>
      <c r="E120" s="223" t="s">
        <v>144</v>
      </c>
      <c r="F120" s="223" t="s">
        <v>145</v>
      </c>
      <c r="G120" s="221"/>
      <c r="H120" s="221"/>
      <c r="I120" s="224"/>
      <c r="J120" s="225">
        <f>BK120</f>
        <v>0</v>
      </c>
      <c r="K120" s="221"/>
      <c r="L120" s="226"/>
      <c r="M120" s="227"/>
      <c r="N120" s="228"/>
      <c r="O120" s="228"/>
      <c r="P120" s="229">
        <f>P121+P133</f>
        <v>0</v>
      </c>
      <c r="Q120" s="228"/>
      <c r="R120" s="229">
        <f>R121+R133</f>
        <v>0</v>
      </c>
      <c r="S120" s="228"/>
      <c r="T120" s="230">
        <f>T121+T133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31" t="s">
        <v>81</v>
      </c>
      <c r="AT120" s="232" t="s">
        <v>72</v>
      </c>
      <c r="AU120" s="232" t="s">
        <v>73</v>
      </c>
      <c r="AY120" s="231" t="s">
        <v>113</v>
      </c>
      <c r="BK120" s="233">
        <f>BK121+BK133</f>
        <v>0</v>
      </c>
    </row>
    <row r="121" spans="1:63" s="12" customFormat="1" ht="22.8" customHeight="1">
      <c r="A121" s="12"/>
      <c r="B121" s="220"/>
      <c r="C121" s="221"/>
      <c r="D121" s="222" t="s">
        <v>72</v>
      </c>
      <c r="E121" s="234" t="s">
        <v>146</v>
      </c>
      <c r="F121" s="234" t="s">
        <v>85</v>
      </c>
      <c r="G121" s="221"/>
      <c r="H121" s="221"/>
      <c r="I121" s="224"/>
      <c r="J121" s="235">
        <f>BK121</f>
        <v>0</v>
      </c>
      <c r="K121" s="221"/>
      <c r="L121" s="226"/>
      <c r="M121" s="227"/>
      <c r="N121" s="228"/>
      <c r="O121" s="228"/>
      <c r="P121" s="229">
        <f>SUM(P122:P132)</f>
        <v>0</v>
      </c>
      <c r="Q121" s="228"/>
      <c r="R121" s="229">
        <f>SUM(R122:R132)</f>
        <v>0</v>
      </c>
      <c r="S121" s="228"/>
      <c r="T121" s="230">
        <f>SUM(T122:T132)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31" t="s">
        <v>81</v>
      </c>
      <c r="AT121" s="232" t="s">
        <v>72</v>
      </c>
      <c r="AU121" s="232" t="s">
        <v>81</v>
      </c>
      <c r="AY121" s="231" t="s">
        <v>113</v>
      </c>
      <c r="BK121" s="233">
        <f>SUM(BK122:BK132)</f>
        <v>0</v>
      </c>
    </row>
    <row r="122" spans="1:65" s="2" customFormat="1" ht="24" customHeight="1">
      <c r="A122" s="38"/>
      <c r="B122" s="39"/>
      <c r="C122" s="236" t="s">
        <v>81</v>
      </c>
      <c r="D122" s="236" t="s">
        <v>115</v>
      </c>
      <c r="E122" s="237" t="s">
        <v>147</v>
      </c>
      <c r="F122" s="238" t="s">
        <v>148</v>
      </c>
      <c r="G122" s="239" t="s">
        <v>131</v>
      </c>
      <c r="H122" s="240">
        <v>1</v>
      </c>
      <c r="I122" s="241"/>
      <c r="J122" s="242">
        <f>ROUND(I122*H122,2)</f>
        <v>0</v>
      </c>
      <c r="K122" s="243"/>
      <c r="L122" s="44"/>
      <c r="M122" s="244" t="s">
        <v>1</v>
      </c>
      <c r="N122" s="245" t="s">
        <v>38</v>
      </c>
      <c r="O122" s="91"/>
      <c r="P122" s="246">
        <f>O122*H122</f>
        <v>0</v>
      </c>
      <c r="Q122" s="246">
        <v>0</v>
      </c>
      <c r="R122" s="246">
        <f>Q122*H122</f>
        <v>0</v>
      </c>
      <c r="S122" s="246">
        <v>0</v>
      </c>
      <c r="T122" s="247">
        <f>S122*H122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R122" s="248" t="s">
        <v>119</v>
      </c>
      <c r="AT122" s="248" t="s">
        <v>115</v>
      </c>
      <c r="AU122" s="248" t="s">
        <v>83</v>
      </c>
      <c r="AY122" s="17" t="s">
        <v>113</v>
      </c>
      <c r="BE122" s="249">
        <f>IF(N122="základní",J122,0)</f>
        <v>0</v>
      </c>
      <c r="BF122" s="249">
        <f>IF(N122="snížená",J122,0)</f>
        <v>0</v>
      </c>
      <c r="BG122" s="249">
        <f>IF(N122="zákl. přenesená",J122,0)</f>
        <v>0</v>
      </c>
      <c r="BH122" s="249">
        <f>IF(N122="sníž. přenesená",J122,0)</f>
        <v>0</v>
      </c>
      <c r="BI122" s="249">
        <f>IF(N122="nulová",J122,0)</f>
        <v>0</v>
      </c>
      <c r="BJ122" s="17" t="s">
        <v>81</v>
      </c>
      <c r="BK122" s="249">
        <f>ROUND(I122*H122,2)</f>
        <v>0</v>
      </c>
      <c r="BL122" s="17" t="s">
        <v>119</v>
      </c>
      <c r="BM122" s="248" t="s">
        <v>149</v>
      </c>
    </row>
    <row r="123" spans="1:47" s="2" customFormat="1" ht="12">
      <c r="A123" s="38"/>
      <c r="B123" s="39"/>
      <c r="C123" s="40"/>
      <c r="D123" s="250" t="s">
        <v>121</v>
      </c>
      <c r="E123" s="40"/>
      <c r="F123" s="251" t="s">
        <v>148</v>
      </c>
      <c r="G123" s="40"/>
      <c r="H123" s="40"/>
      <c r="I123" s="144"/>
      <c r="J123" s="40"/>
      <c r="K123" s="40"/>
      <c r="L123" s="44"/>
      <c r="M123" s="252"/>
      <c r="N123" s="253"/>
      <c r="O123" s="91"/>
      <c r="P123" s="91"/>
      <c r="Q123" s="91"/>
      <c r="R123" s="91"/>
      <c r="S123" s="91"/>
      <c r="T123" s="92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T123" s="17" t="s">
        <v>121</v>
      </c>
      <c r="AU123" s="17" t="s">
        <v>83</v>
      </c>
    </row>
    <row r="124" spans="1:51" s="13" customFormat="1" ht="12">
      <c r="A124" s="13"/>
      <c r="B124" s="258"/>
      <c r="C124" s="259"/>
      <c r="D124" s="250" t="s">
        <v>150</v>
      </c>
      <c r="E124" s="260" t="s">
        <v>1</v>
      </c>
      <c r="F124" s="261" t="s">
        <v>151</v>
      </c>
      <c r="G124" s="259"/>
      <c r="H124" s="260" t="s">
        <v>1</v>
      </c>
      <c r="I124" s="262"/>
      <c r="J124" s="259"/>
      <c r="K124" s="259"/>
      <c r="L124" s="263"/>
      <c r="M124" s="264"/>
      <c r="N124" s="265"/>
      <c r="O124" s="265"/>
      <c r="P124" s="265"/>
      <c r="Q124" s="265"/>
      <c r="R124" s="265"/>
      <c r="S124" s="265"/>
      <c r="T124" s="266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67" t="s">
        <v>150</v>
      </c>
      <c r="AU124" s="267" t="s">
        <v>83</v>
      </c>
      <c r="AV124" s="13" t="s">
        <v>81</v>
      </c>
      <c r="AW124" s="13" t="s">
        <v>30</v>
      </c>
      <c r="AX124" s="13" t="s">
        <v>73</v>
      </c>
      <c r="AY124" s="267" t="s">
        <v>113</v>
      </c>
    </row>
    <row r="125" spans="1:51" s="14" customFormat="1" ht="12">
      <c r="A125" s="14"/>
      <c r="B125" s="268"/>
      <c r="C125" s="269"/>
      <c r="D125" s="250" t="s">
        <v>150</v>
      </c>
      <c r="E125" s="270" t="s">
        <v>1</v>
      </c>
      <c r="F125" s="271" t="s">
        <v>81</v>
      </c>
      <c r="G125" s="269"/>
      <c r="H125" s="272">
        <v>1</v>
      </c>
      <c r="I125" s="273"/>
      <c r="J125" s="269"/>
      <c r="K125" s="269"/>
      <c r="L125" s="274"/>
      <c r="M125" s="275"/>
      <c r="N125" s="276"/>
      <c r="O125" s="276"/>
      <c r="P125" s="276"/>
      <c r="Q125" s="276"/>
      <c r="R125" s="276"/>
      <c r="S125" s="276"/>
      <c r="T125" s="277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78" t="s">
        <v>150</v>
      </c>
      <c r="AU125" s="278" t="s">
        <v>83</v>
      </c>
      <c r="AV125" s="14" t="s">
        <v>83</v>
      </c>
      <c r="AW125" s="14" t="s">
        <v>30</v>
      </c>
      <c r="AX125" s="14" t="s">
        <v>73</v>
      </c>
      <c r="AY125" s="278" t="s">
        <v>113</v>
      </c>
    </row>
    <row r="126" spans="1:51" s="15" customFormat="1" ht="12">
      <c r="A126" s="15"/>
      <c r="B126" s="279"/>
      <c r="C126" s="280"/>
      <c r="D126" s="250" t="s">
        <v>150</v>
      </c>
      <c r="E126" s="281" t="s">
        <v>1</v>
      </c>
      <c r="F126" s="282" t="s">
        <v>152</v>
      </c>
      <c r="G126" s="280"/>
      <c r="H126" s="283">
        <v>1</v>
      </c>
      <c r="I126" s="284"/>
      <c r="J126" s="280"/>
      <c r="K126" s="280"/>
      <c r="L126" s="285"/>
      <c r="M126" s="286"/>
      <c r="N126" s="287"/>
      <c r="O126" s="287"/>
      <c r="P126" s="287"/>
      <c r="Q126" s="287"/>
      <c r="R126" s="287"/>
      <c r="S126" s="287"/>
      <c r="T126" s="288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T126" s="289" t="s">
        <v>150</v>
      </c>
      <c r="AU126" s="289" t="s">
        <v>83</v>
      </c>
      <c r="AV126" s="15" t="s">
        <v>119</v>
      </c>
      <c r="AW126" s="15" t="s">
        <v>30</v>
      </c>
      <c r="AX126" s="15" t="s">
        <v>81</v>
      </c>
      <c r="AY126" s="289" t="s">
        <v>113</v>
      </c>
    </row>
    <row r="127" spans="1:65" s="2" customFormat="1" ht="16.5" customHeight="1">
      <c r="A127" s="38"/>
      <c r="B127" s="39"/>
      <c r="C127" s="236" t="s">
        <v>83</v>
      </c>
      <c r="D127" s="236" t="s">
        <v>115</v>
      </c>
      <c r="E127" s="237" t="s">
        <v>129</v>
      </c>
      <c r="F127" s="238" t="s">
        <v>153</v>
      </c>
      <c r="G127" s="239" t="s">
        <v>131</v>
      </c>
      <c r="H127" s="240">
        <v>1</v>
      </c>
      <c r="I127" s="241"/>
      <c r="J127" s="242">
        <f>ROUND(I127*H127,2)</f>
        <v>0</v>
      </c>
      <c r="K127" s="243"/>
      <c r="L127" s="44"/>
      <c r="M127" s="244" t="s">
        <v>1</v>
      </c>
      <c r="N127" s="245" t="s">
        <v>38</v>
      </c>
      <c r="O127" s="91"/>
      <c r="P127" s="246">
        <f>O127*H127</f>
        <v>0</v>
      </c>
      <c r="Q127" s="246">
        <v>0</v>
      </c>
      <c r="R127" s="246">
        <f>Q127*H127</f>
        <v>0</v>
      </c>
      <c r="S127" s="246">
        <v>0</v>
      </c>
      <c r="T127" s="247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48" t="s">
        <v>119</v>
      </c>
      <c r="AT127" s="248" t="s">
        <v>115</v>
      </c>
      <c r="AU127" s="248" t="s">
        <v>83</v>
      </c>
      <c r="AY127" s="17" t="s">
        <v>113</v>
      </c>
      <c r="BE127" s="249">
        <f>IF(N127="základní",J127,0)</f>
        <v>0</v>
      </c>
      <c r="BF127" s="249">
        <f>IF(N127="snížená",J127,0)</f>
        <v>0</v>
      </c>
      <c r="BG127" s="249">
        <f>IF(N127="zákl. přenesená",J127,0)</f>
        <v>0</v>
      </c>
      <c r="BH127" s="249">
        <f>IF(N127="sníž. přenesená",J127,0)</f>
        <v>0</v>
      </c>
      <c r="BI127" s="249">
        <f>IF(N127="nulová",J127,0)</f>
        <v>0</v>
      </c>
      <c r="BJ127" s="17" t="s">
        <v>81</v>
      </c>
      <c r="BK127" s="249">
        <f>ROUND(I127*H127,2)</f>
        <v>0</v>
      </c>
      <c r="BL127" s="17" t="s">
        <v>119</v>
      </c>
      <c r="BM127" s="248" t="s">
        <v>154</v>
      </c>
    </row>
    <row r="128" spans="1:47" s="2" customFormat="1" ht="12">
      <c r="A128" s="38"/>
      <c r="B128" s="39"/>
      <c r="C128" s="40"/>
      <c r="D128" s="250" t="s">
        <v>121</v>
      </c>
      <c r="E128" s="40"/>
      <c r="F128" s="251" t="s">
        <v>153</v>
      </c>
      <c r="G128" s="40"/>
      <c r="H128" s="40"/>
      <c r="I128" s="144"/>
      <c r="J128" s="40"/>
      <c r="K128" s="40"/>
      <c r="L128" s="44"/>
      <c r="M128" s="252"/>
      <c r="N128" s="253"/>
      <c r="O128" s="91"/>
      <c r="P128" s="91"/>
      <c r="Q128" s="91"/>
      <c r="R128" s="91"/>
      <c r="S128" s="91"/>
      <c r="T128" s="92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T128" s="17" t="s">
        <v>121</v>
      </c>
      <c r="AU128" s="17" t="s">
        <v>83</v>
      </c>
    </row>
    <row r="129" spans="1:47" s="2" customFormat="1" ht="12">
      <c r="A129" s="38"/>
      <c r="B129" s="39"/>
      <c r="C129" s="40"/>
      <c r="D129" s="250" t="s">
        <v>155</v>
      </c>
      <c r="E129" s="40"/>
      <c r="F129" s="290" t="s">
        <v>156</v>
      </c>
      <c r="G129" s="40"/>
      <c r="H129" s="40"/>
      <c r="I129" s="144"/>
      <c r="J129" s="40"/>
      <c r="K129" s="40"/>
      <c r="L129" s="44"/>
      <c r="M129" s="252"/>
      <c r="N129" s="253"/>
      <c r="O129" s="91"/>
      <c r="P129" s="91"/>
      <c r="Q129" s="91"/>
      <c r="R129" s="91"/>
      <c r="S129" s="91"/>
      <c r="T129" s="92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7" t="s">
        <v>155</v>
      </c>
      <c r="AU129" s="17" t="s">
        <v>83</v>
      </c>
    </row>
    <row r="130" spans="1:65" s="2" customFormat="1" ht="16.5" customHeight="1">
      <c r="A130" s="38"/>
      <c r="B130" s="39"/>
      <c r="C130" s="236" t="s">
        <v>128</v>
      </c>
      <c r="D130" s="236" t="s">
        <v>115</v>
      </c>
      <c r="E130" s="237" t="s">
        <v>157</v>
      </c>
      <c r="F130" s="238" t="s">
        <v>158</v>
      </c>
      <c r="G130" s="239" t="s">
        <v>131</v>
      </c>
      <c r="H130" s="240">
        <v>1</v>
      </c>
      <c r="I130" s="241"/>
      <c r="J130" s="242">
        <f>ROUND(I130*H130,2)</f>
        <v>0</v>
      </c>
      <c r="K130" s="243"/>
      <c r="L130" s="44"/>
      <c r="M130" s="244" t="s">
        <v>1</v>
      </c>
      <c r="N130" s="245" t="s">
        <v>38</v>
      </c>
      <c r="O130" s="91"/>
      <c r="P130" s="246">
        <f>O130*H130</f>
        <v>0</v>
      </c>
      <c r="Q130" s="246">
        <v>0</v>
      </c>
      <c r="R130" s="246">
        <f>Q130*H130</f>
        <v>0</v>
      </c>
      <c r="S130" s="246">
        <v>0</v>
      </c>
      <c r="T130" s="247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48" t="s">
        <v>119</v>
      </c>
      <c r="AT130" s="248" t="s">
        <v>115</v>
      </c>
      <c r="AU130" s="248" t="s">
        <v>83</v>
      </c>
      <c r="AY130" s="17" t="s">
        <v>113</v>
      </c>
      <c r="BE130" s="249">
        <f>IF(N130="základní",J130,0)</f>
        <v>0</v>
      </c>
      <c r="BF130" s="249">
        <f>IF(N130="snížená",J130,0)</f>
        <v>0</v>
      </c>
      <c r="BG130" s="249">
        <f>IF(N130="zákl. přenesená",J130,0)</f>
        <v>0</v>
      </c>
      <c r="BH130" s="249">
        <f>IF(N130="sníž. přenesená",J130,0)</f>
        <v>0</v>
      </c>
      <c r="BI130" s="249">
        <f>IF(N130="nulová",J130,0)</f>
        <v>0</v>
      </c>
      <c r="BJ130" s="17" t="s">
        <v>81</v>
      </c>
      <c r="BK130" s="249">
        <f>ROUND(I130*H130,2)</f>
        <v>0</v>
      </c>
      <c r="BL130" s="17" t="s">
        <v>119</v>
      </c>
      <c r="BM130" s="248" t="s">
        <v>159</v>
      </c>
    </row>
    <row r="131" spans="1:47" s="2" customFormat="1" ht="12">
      <c r="A131" s="38"/>
      <c r="B131" s="39"/>
      <c r="C131" s="40"/>
      <c r="D131" s="250" t="s">
        <v>121</v>
      </c>
      <c r="E131" s="40"/>
      <c r="F131" s="251" t="s">
        <v>158</v>
      </c>
      <c r="G131" s="40"/>
      <c r="H131" s="40"/>
      <c r="I131" s="144"/>
      <c r="J131" s="40"/>
      <c r="K131" s="40"/>
      <c r="L131" s="44"/>
      <c r="M131" s="252"/>
      <c r="N131" s="253"/>
      <c r="O131" s="91"/>
      <c r="P131" s="91"/>
      <c r="Q131" s="91"/>
      <c r="R131" s="91"/>
      <c r="S131" s="91"/>
      <c r="T131" s="92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T131" s="17" t="s">
        <v>121</v>
      </c>
      <c r="AU131" s="17" t="s">
        <v>83</v>
      </c>
    </row>
    <row r="132" spans="1:47" s="2" customFormat="1" ht="12">
      <c r="A132" s="38"/>
      <c r="B132" s="39"/>
      <c r="C132" s="40"/>
      <c r="D132" s="250" t="s">
        <v>155</v>
      </c>
      <c r="E132" s="40"/>
      <c r="F132" s="290" t="s">
        <v>160</v>
      </c>
      <c r="G132" s="40"/>
      <c r="H132" s="40"/>
      <c r="I132" s="144"/>
      <c r="J132" s="40"/>
      <c r="K132" s="40"/>
      <c r="L132" s="44"/>
      <c r="M132" s="252"/>
      <c r="N132" s="253"/>
      <c r="O132" s="91"/>
      <c r="P132" s="91"/>
      <c r="Q132" s="91"/>
      <c r="R132" s="91"/>
      <c r="S132" s="91"/>
      <c r="T132" s="92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T132" s="17" t="s">
        <v>155</v>
      </c>
      <c r="AU132" s="17" t="s">
        <v>83</v>
      </c>
    </row>
    <row r="133" spans="1:63" s="12" customFormat="1" ht="22.8" customHeight="1">
      <c r="A133" s="12"/>
      <c r="B133" s="220"/>
      <c r="C133" s="221"/>
      <c r="D133" s="222" t="s">
        <v>72</v>
      </c>
      <c r="E133" s="234" t="s">
        <v>161</v>
      </c>
      <c r="F133" s="234" t="s">
        <v>162</v>
      </c>
      <c r="G133" s="221"/>
      <c r="H133" s="221"/>
      <c r="I133" s="224"/>
      <c r="J133" s="235">
        <f>BK133</f>
        <v>0</v>
      </c>
      <c r="K133" s="221"/>
      <c r="L133" s="226"/>
      <c r="M133" s="227"/>
      <c r="N133" s="228"/>
      <c r="O133" s="228"/>
      <c r="P133" s="229">
        <f>SUM(P134:P139)</f>
        <v>0</v>
      </c>
      <c r="Q133" s="228"/>
      <c r="R133" s="229">
        <f>SUM(R134:R139)</f>
        <v>0</v>
      </c>
      <c r="S133" s="228"/>
      <c r="T133" s="230">
        <f>SUM(T134:T139)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31" t="s">
        <v>81</v>
      </c>
      <c r="AT133" s="232" t="s">
        <v>72</v>
      </c>
      <c r="AU133" s="232" t="s">
        <v>81</v>
      </c>
      <c r="AY133" s="231" t="s">
        <v>113</v>
      </c>
      <c r="BK133" s="233">
        <f>SUM(BK134:BK139)</f>
        <v>0</v>
      </c>
    </row>
    <row r="134" spans="1:65" s="2" customFormat="1" ht="48" customHeight="1">
      <c r="A134" s="38"/>
      <c r="B134" s="39"/>
      <c r="C134" s="236" t="s">
        <v>119</v>
      </c>
      <c r="D134" s="236" t="s">
        <v>115</v>
      </c>
      <c r="E134" s="237" t="s">
        <v>163</v>
      </c>
      <c r="F134" s="238" t="s">
        <v>164</v>
      </c>
      <c r="G134" s="239" t="s">
        <v>131</v>
      </c>
      <c r="H134" s="240">
        <v>1</v>
      </c>
      <c r="I134" s="241"/>
      <c r="J134" s="242">
        <f>ROUND(I134*H134,2)</f>
        <v>0</v>
      </c>
      <c r="K134" s="243"/>
      <c r="L134" s="44"/>
      <c r="M134" s="244" t="s">
        <v>1</v>
      </c>
      <c r="N134" s="245" t="s">
        <v>38</v>
      </c>
      <c r="O134" s="91"/>
      <c r="P134" s="246">
        <f>O134*H134</f>
        <v>0</v>
      </c>
      <c r="Q134" s="246">
        <v>0</v>
      </c>
      <c r="R134" s="246">
        <f>Q134*H134</f>
        <v>0</v>
      </c>
      <c r="S134" s="246">
        <v>0</v>
      </c>
      <c r="T134" s="247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48" t="s">
        <v>119</v>
      </c>
      <c r="AT134" s="248" t="s">
        <v>115</v>
      </c>
      <c r="AU134" s="248" t="s">
        <v>83</v>
      </c>
      <c r="AY134" s="17" t="s">
        <v>113</v>
      </c>
      <c r="BE134" s="249">
        <f>IF(N134="základní",J134,0)</f>
        <v>0</v>
      </c>
      <c r="BF134" s="249">
        <f>IF(N134="snížená",J134,0)</f>
        <v>0</v>
      </c>
      <c r="BG134" s="249">
        <f>IF(N134="zákl. přenesená",J134,0)</f>
        <v>0</v>
      </c>
      <c r="BH134" s="249">
        <f>IF(N134="sníž. přenesená",J134,0)</f>
        <v>0</v>
      </c>
      <c r="BI134" s="249">
        <f>IF(N134="nulová",J134,0)</f>
        <v>0</v>
      </c>
      <c r="BJ134" s="17" t="s">
        <v>81</v>
      </c>
      <c r="BK134" s="249">
        <f>ROUND(I134*H134,2)</f>
        <v>0</v>
      </c>
      <c r="BL134" s="17" t="s">
        <v>119</v>
      </c>
      <c r="BM134" s="248" t="s">
        <v>165</v>
      </c>
    </row>
    <row r="135" spans="1:47" s="2" customFormat="1" ht="12">
      <c r="A135" s="38"/>
      <c r="B135" s="39"/>
      <c r="C135" s="40"/>
      <c r="D135" s="250" t="s">
        <v>121</v>
      </c>
      <c r="E135" s="40"/>
      <c r="F135" s="251" t="s">
        <v>164</v>
      </c>
      <c r="G135" s="40"/>
      <c r="H135" s="40"/>
      <c r="I135" s="144"/>
      <c r="J135" s="40"/>
      <c r="K135" s="40"/>
      <c r="L135" s="44"/>
      <c r="M135" s="252"/>
      <c r="N135" s="253"/>
      <c r="O135" s="91"/>
      <c r="P135" s="91"/>
      <c r="Q135" s="91"/>
      <c r="R135" s="91"/>
      <c r="S135" s="91"/>
      <c r="T135" s="92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T135" s="17" t="s">
        <v>121</v>
      </c>
      <c r="AU135" s="17" t="s">
        <v>83</v>
      </c>
    </row>
    <row r="136" spans="1:65" s="2" customFormat="1" ht="48" customHeight="1">
      <c r="A136" s="38"/>
      <c r="B136" s="39"/>
      <c r="C136" s="236" t="s">
        <v>166</v>
      </c>
      <c r="D136" s="236" t="s">
        <v>115</v>
      </c>
      <c r="E136" s="237" t="s">
        <v>167</v>
      </c>
      <c r="F136" s="238" t="s">
        <v>168</v>
      </c>
      <c r="G136" s="239" t="s">
        <v>131</v>
      </c>
      <c r="H136" s="240">
        <v>1</v>
      </c>
      <c r="I136" s="241"/>
      <c r="J136" s="242">
        <f>ROUND(I136*H136,2)</f>
        <v>0</v>
      </c>
      <c r="K136" s="243"/>
      <c r="L136" s="44"/>
      <c r="M136" s="244" t="s">
        <v>1</v>
      </c>
      <c r="N136" s="245" t="s">
        <v>38</v>
      </c>
      <c r="O136" s="91"/>
      <c r="P136" s="246">
        <f>O136*H136</f>
        <v>0</v>
      </c>
      <c r="Q136" s="246">
        <v>0</v>
      </c>
      <c r="R136" s="246">
        <f>Q136*H136</f>
        <v>0</v>
      </c>
      <c r="S136" s="246">
        <v>0</v>
      </c>
      <c r="T136" s="247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48" t="s">
        <v>119</v>
      </c>
      <c r="AT136" s="248" t="s">
        <v>115</v>
      </c>
      <c r="AU136" s="248" t="s">
        <v>83</v>
      </c>
      <c r="AY136" s="17" t="s">
        <v>113</v>
      </c>
      <c r="BE136" s="249">
        <f>IF(N136="základní",J136,0)</f>
        <v>0</v>
      </c>
      <c r="BF136" s="249">
        <f>IF(N136="snížená",J136,0)</f>
        <v>0</v>
      </c>
      <c r="BG136" s="249">
        <f>IF(N136="zákl. přenesená",J136,0)</f>
        <v>0</v>
      </c>
      <c r="BH136" s="249">
        <f>IF(N136="sníž. přenesená",J136,0)</f>
        <v>0</v>
      </c>
      <c r="BI136" s="249">
        <f>IF(N136="nulová",J136,0)</f>
        <v>0</v>
      </c>
      <c r="BJ136" s="17" t="s">
        <v>81</v>
      </c>
      <c r="BK136" s="249">
        <f>ROUND(I136*H136,2)</f>
        <v>0</v>
      </c>
      <c r="BL136" s="17" t="s">
        <v>119</v>
      </c>
      <c r="BM136" s="248" t="s">
        <v>169</v>
      </c>
    </row>
    <row r="137" spans="1:47" s="2" customFormat="1" ht="12">
      <c r="A137" s="38"/>
      <c r="B137" s="39"/>
      <c r="C137" s="40"/>
      <c r="D137" s="250" t="s">
        <v>121</v>
      </c>
      <c r="E137" s="40"/>
      <c r="F137" s="251" t="s">
        <v>168</v>
      </c>
      <c r="G137" s="40"/>
      <c r="H137" s="40"/>
      <c r="I137" s="144"/>
      <c r="J137" s="40"/>
      <c r="K137" s="40"/>
      <c r="L137" s="44"/>
      <c r="M137" s="252"/>
      <c r="N137" s="253"/>
      <c r="O137" s="91"/>
      <c r="P137" s="91"/>
      <c r="Q137" s="91"/>
      <c r="R137" s="91"/>
      <c r="S137" s="91"/>
      <c r="T137" s="92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T137" s="17" t="s">
        <v>121</v>
      </c>
      <c r="AU137" s="17" t="s">
        <v>83</v>
      </c>
    </row>
    <row r="138" spans="1:65" s="2" customFormat="1" ht="24" customHeight="1">
      <c r="A138" s="38"/>
      <c r="B138" s="39"/>
      <c r="C138" s="236" t="s">
        <v>170</v>
      </c>
      <c r="D138" s="236" t="s">
        <v>115</v>
      </c>
      <c r="E138" s="237" t="s">
        <v>171</v>
      </c>
      <c r="F138" s="238" t="s">
        <v>172</v>
      </c>
      <c r="G138" s="239" t="s">
        <v>131</v>
      </c>
      <c r="H138" s="240">
        <v>1</v>
      </c>
      <c r="I138" s="241"/>
      <c r="J138" s="242">
        <f>ROUND(I138*H138,2)</f>
        <v>0</v>
      </c>
      <c r="K138" s="243"/>
      <c r="L138" s="44"/>
      <c r="M138" s="244" t="s">
        <v>1</v>
      </c>
      <c r="N138" s="245" t="s">
        <v>38</v>
      </c>
      <c r="O138" s="91"/>
      <c r="P138" s="246">
        <f>O138*H138</f>
        <v>0</v>
      </c>
      <c r="Q138" s="246">
        <v>0</v>
      </c>
      <c r="R138" s="246">
        <f>Q138*H138</f>
        <v>0</v>
      </c>
      <c r="S138" s="246">
        <v>0</v>
      </c>
      <c r="T138" s="247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48" t="s">
        <v>119</v>
      </c>
      <c r="AT138" s="248" t="s">
        <v>115</v>
      </c>
      <c r="AU138" s="248" t="s">
        <v>83</v>
      </c>
      <c r="AY138" s="17" t="s">
        <v>113</v>
      </c>
      <c r="BE138" s="249">
        <f>IF(N138="základní",J138,0)</f>
        <v>0</v>
      </c>
      <c r="BF138" s="249">
        <f>IF(N138="snížená",J138,0)</f>
        <v>0</v>
      </c>
      <c r="BG138" s="249">
        <f>IF(N138="zákl. přenesená",J138,0)</f>
        <v>0</v>
      </c>
      <c r="BH138" s="249">
        <f>IF(N138="sníž. přenesená",J138,0)</f>
        <v>0</v>
      </c>
      <c r="BI138" s="249">
        <f>IF(N138="nulová",J138,0)</f>
        <v>0</v>
      </c>
      <c r="BJ138" s="17" t="s">
        <v>81</v>
      </c>
      <c r="BK138" s="249">
        <f>ROUND(I138*H138,2)</f>
        <v>0</v>
      </c>
      <c r="BL138" s="17" t="s">
        <v>119</v>
      </c>
      <c r="BM138" s="248" t="s">
        <v>173</v>
      </c>
    </row>
    <row r="139" spans="1:47" s="2" customFormat="1" ht="12">
      <c r="A139" s="38"/>
      <c r="B139" s="39"/>
      <c r="C139" s="40"/>
      <c r="D139" s="250" t="s">
        <v>121</v>
      </c>
      <c r="E139" s="40"/>
      <c r="F139" s="251" t="s">
        <v>172</v>
      </c>
      <c r="G139" s="40"/>
      <c r="H139" s="40"/>
      <c r="I139" s="144"/>
      <c r="J139" s="40"/>
      <c r="K139" s="40"/>
      <c r="L139" s="44"/>
      <c r="M139" s="254"/>
      <c r="N139" s="255"/>
      <c r="O139" s="256"/>
      <c r="P139" s="256"/>
      <c r="Q139" s="256"/>
      <c r="R139" s="256"/>
      <c r="S139" s="256"/>
      <c r="T139" s="257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T139" s="17" t="s">
        <v>121</v>
      </c>
      <c r="AU139" s="17" t="s">
        <v>83</v>
      </c>
    </row>
    <row r="140" spans="1:31" s="2" customFormat="1" ht="6.95" customHeight="1">
      <c r="A140" s="38"/>
      <c r="B140" s="66"/>
      <c r="C140" s="67"/>
      <c r="D140" s="67"/>
      <c r="E140" s="67"/>
      <c r="F140" s="67"/>
      <c r="G140" s="67"/>
      <c r="H140" s="67"/>
      <c r="I140" s="183"/>
      <c r="J140" s="67"/>
      <c r="K140" s="67"/>
      <c r="L140" s="44"/>
      <c r="M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</row>
  </sheetData>
  <sheetProtection password="CC35" sheet="1" objects="1" scenarios="1" formatColumns="0" formatRows="0" autoFilter="0"/>
  <autoFilter ref="C118:K139"/>
  <mergeCells count="9">
    <mergeCell ref="E7:H7"/>
    <mergeCell ref="E9:H9"/>
    <mergeCell ref="E18:H18"/>
    <mergeCell ref="E27:H27"/>
    <mergeCell ref="E85:H85"/>
    <mergeCell ref="E87:H87"/>
    <mergeCell ref="E109:H109"/>
    <mergeCell ref="E111:H11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Vítězslav Marek</dc:creator>
  <cp:keywords/>
  <dc:description/>
  <cp:lastModifiedBy>Ing. Vítězslav Marek</cp:lastModifiedBy>
  <dcterms:created xsi:type="dcterms:W3CDTF">2019-09-02T12:56:45Z</dcterms:created>
  <dcterms:modified xsi:type="dcterms:W3CDTF">2019-09-02T12:56:49Z</dcterms:modified>
  <cp:category/>
  <cp:version/>
  <cp:contentType/>
  <cp:contentStatus/>
</cp:coreProperties>
</file>