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1 - Oprava obkladů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'SO1 - Oprava obkladů'!$C$79:$K$105</definedName>
    <definedName name="_xlnm.Print_Area" localSheetId="1">'SO1 - Oprava obkladů'!$C$4:$J$39,'SO1 - Oprava obkladů'!$C$45:$J$61,'SO1 - Oprava obkladů'!$C$67:$K$105</definedName>
    <definedName name="_xlnm.Print_Titles" localSheetId="1">'SO1 - Oprava obkladů'!$79:$79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104"/>
  <c r="BH104"/>
  <c r="BF104"/>
  <c r="BE104"/>
  <c r="T104"/>
  <c r="R104"/>
  <c r="P104"/>
  <c r="BK104"/>
  <c r="J104"/>
  <c r="BG104"/>
  <c r="BI103"/>
  <c r="BH103"/>
  <c r="BF103"/>
  <c r="BE103"/>
  <c r="T103"/>
  <c r="R103"/>
  <c r="P103"/>
  <c r="BK103"/>
  <c r="J103"/>
  <c r="BG103"/>
  <c r="BI102"/>
  <c r="BH102"/>
  <c r="BF102"/>
  <c r="BE102"/>
  <c r="T102"/>
  <c r="R102"/>
  <c r="P102"/>
  <c r="BK102"/>
  <c r="J102"/>
  <c r="BG102"/>
  <c r="BI100"/>
  <c r="BH100"/>
  <c r="BF100"/>
  <c r="BE100"/>
  <c r="T100"/>
  <c r="R100"/>
  <c r="P100"/>
  <c r="BK100"/>
  <c r="J100"/>
  <c r="BG100"/>
  <c r="BI98"/>
  <c r="BH98"/>
  <c r="BF98"/>
  <c r="BE98"/>
  <c r="T98"/>
  <c r="R98"/>
  <c r="P98"/>
  <c r="BK98"/>
  <c r="J98"/>
  <c r="BG98"/>
  <c r="BI96"/>
  <c r="BH96"/>
  <c r="BF96"/>
  <c r="BE96"/>
  <c r="T96"/>
  <c r="R96"/>
  <c r="P96"/>
  <c r="BK96"/>
  <c r="J96"/>
  <c r="BG96"/>
  <c r="BI94"/>
  <c r="BH94"/>
  <c r="BF94"/>
  <c r="BE94"/>
  <c r="T94"/>
  <c r="R94"/>
  <c r="P94"/>
  <c r="BK94"/>
  <c r="J94"/>
  <c r="BG94"/>
  <c r="BI92"/>
  <c r="BH92"/>
  <c r="BF92"/>
  <c r="BE92"/>
  <c r="T92"/>
  <c r="R92"/>
  <c r="P92"/>
  <c r="BK92"/>
  <c r="J92"/>
  <c r="BG92"/>
  <c r="BI90"/>
  <c r="BH90"/>
  <c r="BF90"/>
  <c r="BE90"/>
  <c r="T90"/>
  <c r="R90"/>
  <c r="P90"/>
  <c r="BK90"/>
  <c r="J90"/>
  <c r="BG90"/>
  <c r="BI88"/>
  <c r="BH88"/>
  <c r="BF88"/>
  <c r="BE88"/>
  <c r="T88"/>
  <c r="R88"/>
  <c r="P88"/>
  <c r="BK88"/>
  <c r="J88"/>
  <c r="BG88"/>
  <c r="BI87"/>
  <c r="BH87"/>
  <c r="BF87"/>
  <c r="BE87"/>
  <c r="T87"/>
  <c r="R87"/>
  <c r="P87"/>
  <c r="BK87"/>
  <c r="J87"/>
  <c r="BG87"/>
  <c r="BI84"/>
  <c r="BH84"/>
  <c r="BF84"/>
  <c r="BE84"/>
  <c r="T84"/>
  <c r="R84"/>
  <c r="P84"/>
  <c r="BK84"/>
  <c r="J84"/>
  <c r="BG84"/>
  <c r="BI82"/>
  <c r="F37"/>
  <c i="1" r="BD55"/>
  <c i="2" r="BH82"/>
  <c r="F36"/>
  <c i="1" r="BC55"/>
  <c i="2" r="BF82"/>
  <c r="J34"/>
  <c i="1" r="AW55"/>
  <c i="2" r="F34"/>
  <c i="1" r="BA55"/>
  <c i="2" r="BE82"/>
  <c r="J33"/>
  <c i="1" r="AV55"/>
  <c i="2" r="F33"/>
  <c i="1" r="AZ55"/>
  <c i="2" r="T82"/>
  <c r="T81"/>
  <c r="T80"/>
  <c r="R82"/>
  <c r="R81"/>
  <c r="R80"/>
  <c r="P82"/>
  <c r="P81"/>
  <c r="P80"/>
  <c i="1" r="AU55"/>
  <c i="2" r="BK82"/>
  <c r="BK81"/>
  <c r="J81"/>
  <c r="BK80"/>
  <c r="J80"/>
  <c r="J59"/>
  <c r="J30"/>
  <c i="1" r="AG55"/>
  <c i="2" r="J82"/>
  <c r="BG82"/>
  <c r="F35"/>
  <c i="1" r="BB55"/>
  <c i="2" r="J60"/>
  <c r="J77"/>
  <c r="F76"/>
  <c r="F74"/>
  <c r="E72"/>
  <c r="J55"/>
  <c r="F54"/>
  <c r="F52"/>
  <c r="E50"/>
  <c r="J39"/>
  <c r="J21"/>
  <c r="E21"/>
  <c r="J76"/>
  <c r="J54"/>
  <c r="J20"/>
  <c r="J18"/>
  <c r="E18"/>
  <c r="F77"/>
  <c r="F55"/>
  <c r="J17"/>
  <c r="J12"/>
  <c r="J74"/>
  <c r="J52"/>
  <c r="E7"/>
  <c r="E70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<sst xmlns="http://schemas.openxmlformats.org/spreadsheetml/2006/main">
  <si>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</si>
  <si>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</si>
  <si>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</si>
  <si>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</si>
  <si>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</si>
  <si>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{688c3b74-30b0-4a9c-8857-350385717003}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</si>
  <si>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</si>
  <si>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</si>
  <si>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</si>
  <si>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</si>
  <si>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</si>
  <si>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</si>
  <si>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</si>
  <si>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</si>
  <si>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16/2019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</si>
  <si>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</si>
  <si>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</si>
  <si>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služeb Pouchov, oprava keramických obkladů stěn mycího boxu</t>
  </si>
  <si>
    <t>KSO:</t>
  </si>
  <si>
    <t/>
  </si>
  <si>
    <t>CC-CZ:</t>
  </si>
  <si>
    <t>1242</t>
  </si>
  <si>
    <t>Místo:</t>
  </si>
  <si>
    <t>Hradec Králové</t>
  </si>
  <si>
    <t>Datum:</t>
  </si>
  <si>
    <t>26.7.2019</t>
  </si>
  <si>
    <t>Zadavatel:</t>
  </si>
  <si>
    <t>IČ:</t>
  </si>
  <si>
    <t>Povodí Labe, státní podnik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</si>
  <si>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</si>
  <si>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</si>
  <si>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</si>
  <si>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</si>
  <si>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</si>
  <si>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</si>
  <si>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</si>
  <si>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Táborský Lukáš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</si>
  <si>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</si>
  <si>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</si>
  <si>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</si>
  <si>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</si>
  <si>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</si>
  <si>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</si>
  <si>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</si>
  <si>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</si>
  <si>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</si>
  <si>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</si>
  <si>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</si>
  <si>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</si>
  <si>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</si>
  <si>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</si>
  <si>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</si>
  <si>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</si>
  <si>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</si>
  <si>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</si>
  <si>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</si>
  <si>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</si>
  <si>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</si>
  <si>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</si>
  <si>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</si>
  <si>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</si>
  <si>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</si>
  <si>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</si>
  <si>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</si>
  <si>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</si>
  <si>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</si>
  <si>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</si>
  <si>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</si>
  <si>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</si>
  <si>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</si>
  <si>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</si>
  <si>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</si>
  <si>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</si>
  <si>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</si>
  <si>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</si>
  <si>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</si>
  <si>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</si>
  <si>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</si>
  <si>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SO1</t>
  </si>
  <si>
    <t>Oprava obkladů</t>
  </si>
  <si>
    <t>STA</t>
  </si>
  <si>
    <t>1</t>
  </si>
  <si>
    <t>{23277e85-fbd8-419b-a230-36f3dc48fb21}</t>
  </si>
  <si>
    <t>2</t>
  </si>
  <si>
    <t>KRYCÍ LIST SOUPISU PRACÍ</t>
  </si>
  <si>
    <t>Objekt:</t>
  </si>
  <si>
    <t>SO1 - Oprava obkladů</t>
  </si>
  <si>
    <t>REKAPITULACE ČLENĚNÍ SOUPISU PRACÍ</t>
  </si>
  <si>
    <t>Kód dílu - Popis</t>
  </si>
  <si>
    <t>Cena celkem [CZK]</t>
  </si>
  <si>
    <t>-1</t>
  </si>
  <si>
    <t>HSV - Práce a dodávky HSV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</si>
  <si>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</si>
  <si>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</si>
  <si>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</si>
  <si>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</si>
  <si>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</si>
  <si>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</si>
  <si>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</si>
  <si>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</si>
  <si>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</si>
  <si>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</si>
  <si>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</si>
  <si>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</si>
  <si>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</si>
  <si>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</si>
  <si>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</si>
  <si>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</si>
  <si>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</si>
  <si>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997013501</t>
  </si>
  <si>
    <t>Odvoz suti a vybouraných hmot na skládku nebo meziskládku se složením, na vzdálenost do 1 km</t>
  </si>
  <si>
    <t>t</t>
  </si>
  <si>
    <t>CS ÚRS 2019 02</t>
  </si>
  <si>
    <t>4</t>
  </si>
  <si>
    <t>-1631751710</t>
  </si>
  <si>
    <t>PSC</t>
  </si>
  <si>
    <t xml:space="preserve">Poznámka k souboru cen:_x000d_
1. Délka odvozu suti je vzdálenost od místa naložení suti na dopravní prostředek až po místo složení na určené skládce nebo meziskládce._x000d_
2. V ceně -3501 jsou započteny i náklady na složení suti na skládku nebo meziskládku._x000d_
3. Ceny jsou určeny pro odvoz suti na skládku nebo meziskládku jakýmkoliv způsobem silniční dopravy (i prostřednictvím kontejnerů)._x000d_
4. Odvoz suti z meziskládky se oceňuje cenou 997 01-3511._x000d_
</t>
  </si>
  <si>
    <t>997013509</t>
  </si>
  <si>
    <t>Odvoz suti a vybouraných hmot na skládku nebo meziskládku se složením, na vzdálenost Příplatek k ceně za každý další i započatý 1 km přes 1 km</t>
  </si>
  <si>
    <t>-657043875</t>
  </si>
  <si>
    <t>VV</t>
  </si>
  <si>
    <t>2,346*9</t>
  </si>
  <si>
    <t>3</t>
  </si>
  <si>
    <t>781473810</t>
  </si>
  <si>
    <t>Demontáž obkladů z dlaždic keramických lepených</t>
  </si>
  <si>
    <t>m2</t>
  </si>
  <si>
    <t>16</t>
  </si>
  <si>
    <t>165503154</t>
  </si>
  <si>
    <t>997013801R</t>
  </si>
  <si>
    <t>Poplatek za uložení na skládce (skládkovné) stavebního odpadu z obkladu</t>
  </si>
  <si>
    <t>82583753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</si>
  <si>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</si>
  <si>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5</t>
  </si>
  <si>
    <t>998021021</t>
  </si>
  <si>
    <t>Přesun hmot pro haly občanské výstavby, výrobu a služby s nosnou svislou konstrukcí zděnou nebo betonovou monolitickou vodorovná dopravní vzdálenost do 100 m, pro haly výšky do 20 m</t>
  </si>
  <si>
    <t>-1738447499</t>
  </si>
  <si>
    <t xml:space="preserve">Poznámka k souboru cen:_x000d_
1. Přesun hmot s omezením mechanizace lze ocenit cenami 998 01-7001 až -7006 a ruční přesun hmot cenami 998 01-8001 až -8011 souboru cen 998 01-Přesun hmot po budovy._x000d_
</t>
  </si>
  <si>
    <t>6</t>
  </si>
  <si>
    <t>781111011</t>
  </si>
  <si>
    <t>Příprava podkladu před provedením obkladu oprášení (ometení) stěny</t>
  </si>
  <si>
    <t>1067855374</t>
  </si>
  <si>
    <t xml:space="preserve">Poznámka k souboru cen:_x000d_
1. V cenách 781 12-1011 až -1015 jsou započteny i náklady na materiál._x000d_
2. V cenách 781 15-1011 až -1041 jsou započteny i náklady na materiál._x000d_
3. Lokalní vyrovnání podkladu tloušťky vetší než 3 mm se oceňuje cenami souboru cen Vyrovnání podkladu vnitřních omítaných ploch katalogu 801-4 Budovy a haly - opravy a údržba._x000d_
4. V cenách 781 16-1011 až -1023 nejsou započteny náklady na materiál, tyto se oceňují ve specifikaci._x000d_
</t>
  </si>
  <si>
    <t>7</t>
  </si>
  <si>
    <t>781151031</t>
  </si>
  <si>
    <t>Příprava podkladu před provedením obkladu celoplošné vyrovnání podkladu stěrkou, tloušťky 3mm</t>
  </si>
  <si>
    <t>1628775802</t>
  </si>
  <si>
    <t>8</t>
  </si>
  <si>
    <t>781121011</t>
  </si>
  <si>
    <t>Příprava podkladu před provedením obkladu nátěr penetrační na stěnu</t>
  </si>
  <si>
    <t>-1102359651</t>
  </si>
  <si>
    <t>9</t>
  </si>
  <si>
    <t>781474117</t>
  </si>
  <si>
    <t>Montáž obkladů vnitřních stěn z dlaždic keramických lepených flexibilním lepidlem maloformátových hladkých přes 35 do 45 ks/m2</t>
  </si>
  <si>
    <t>1303795272</t>
  </si>
  <si>
    <t xml:space="preserve">Poznámka k souboru cen:_x000d_
1. Položky jsou určeny pro všechny druhy povrchových úprav._x000d_
</t>
  </si>
  <si>
    <t>10</t>
  </si>
  <si>
    <t>M</t>
  </si>
  <si>
    <t>59761255</t>
  </si>
  <si>
    <t>obklad keramický hladký přes 35 do 45ks/m2</t>
  </si>
  <si>
    <t>32</t>
  </si>
  <si>
    <t>-1749307887</t>
  </si>
  <si>
    <t>85*1,1 'Přepočtené koeficientem množství</t>
  </si>
  <si>
    <t>11</t>
  </si>
  <si>
    <t>969011121R</t>
  </si>
  <si>
    <t>Demontáž vodovodního, plynového, elektrického vedení, vzduchotechniky a zpětná montáž.</t>
  </si>
  <si>
    <t>soubor</t>
  </si>
  <si>
    <t>174385970</t>
  </si>
  <si>
    <t>12</t>
  </si>
  <si>
    <t>735161812R</t>
  </si>
  <si>
    <t>Demontáž radiátorů a zpětná montáž nových průmyslových radiátorů.</t>
  </si>
  <si>
    <t>-806070550</t>
  </si>
  <si>
    <t>13</t>
  </si>
  <si>
    <t>781131112</t>
  </si>
  <si>
    <t>Izolace stěny pod obklad izolace nátěrem nebo stěrkou ve dvou vrstvách</t>
  </si>
  <si>
    <t>-390922053</t>
  </si>
  <si>
    <t xml:space="preserve">Poznámka k souboru cen:_x000d_
1. Položka 781 13-1112 se použije pro izolaci stěny zatížené přechodnou vlhkostí._x000d_
2. V cenách 781 13-1112 až -1262 jsou započteny i náklady na materiál._x000d_
3. V cenách 78113-1207,78113-1227, 78159-1237, 78159-1247, 78159-1257 nejsou započteny náklady na materiál, tyto se oceňují ve specifikaci._x000d_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</si>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</sst>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7" fillId="0" borderId="29" xfId="0" applyFont="1" applyBorder="1" applyAlignment="1">
      <alignment horizontal="left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39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0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/>
    </xf>
    <xf numFmtId="0" fontId="38" fillId="0" borderId="30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8" fillId="0" borderId="30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0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left"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21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24</v>
      </c>
      <c r="AL8" s="20"/>
      <c r="AM8" s="20"/>
      <c r="AN8" s="31" t="s">
        <v>25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27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29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30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27</v>
      </c>
      <c r="AL13" s="20"/>
      <c r="AM13" s="20"/>
      <c r="AN13" s="32" t="s">
        <v>31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31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L14" s="20"/>
      <c r="AM14" s="20"/>
      <c r="AN14" s="32" t="s">
        <v>31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27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33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29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34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35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27</v>
      </c>
      <c r="AL19" s="20"/>
      <c r="AM19" s="20"/>
      <c r="AN19" s="25" t="s">
        <v>19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36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29</v>
      </c>
      <c r="AL20" s="20"/>
      <c r="AM20" s="20"/>
      <c r="AN20" s="25" t="s">
        <v>19</v>
      </c>
      <c r="AO20" s="20"/>
      <c r="AP20" s="20"/>
      <c r="AQ20" s="20"/>
      <c r="AR20" s="18"/>
      <c r="BE20" s="29"/>
      <c r="BS20" s="15" t="s">
        <v>4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51" customHeight="1">
      <c r="B23" s="19"/>
      <c r="C23" s="20"/>
      <c r="D23" s="20"/>
      <c r="E23" s="34" t="s">
        <v>38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40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41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42</v>
      </c>
      <c r="AL28" s="43"/>
      <c r="AM28" s="43"/>
      <c r="AN28" s="43"/>
      <c r="AO28" s="43"/>
      <c r="AP28" s="38"/>
      <c r="AQ28" s="38"/>
      <c r="AR28" s="42"/>
      <c r="BE28" s="29"/>
    </row>
    <row r="29" hidden="1" s="3" customFormat="1" ht="14.4" customHeight="1">
      <c r="A29" s="3"/>
      <c r="B29" s="44"/>
      <c r="C29" s="45"/>
      <c r="D29" s="30" t="s">
        <v>43</v>
      </c>
      <c r="E29" s="45"/>
      <c r="F29" s="30" t="s">
        <v>44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hidden="1" s="3" customFormat="1" ht="14.4" customHeight="1">
      <c r="A30" s="3"/>
      <c r="B30" s="44"/>
      <c r="C30" s="45"/>
      <c r="D30" s="45"/>
      <c r="E30" s="45"/>
      <c r="F30" s="30" t="s">
        <v>45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s="3" customFormat="1" ht="14.4" customHeight="1">
      <c r="A31" s="3"/>
      <c r="B31" s="44"/>
      <c r="C31" s="45"/>
      <c r="D31" s="50" t="s">
        <v>43</v>
      </c>
      <c r="E31" s="45"/>
      <c r="F31" s="30" t="s">
        <v>46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s="3" customFormat="1" ht="14.4" customHeight="1">
      <c r="A32" s="3"/>
      <c r="B32" s="44"/>
      <c r="C32" s="45"/>
      <c r="D32" s="45"/>
      <c r="E32" s="45"/>
      <c r="F32" s="30" t="s">
        <v>47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48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6"/>
    </row>
    <row r="35" s="2" customFormat="1" ht="25.92" customHeight="1">
      <c r="A35" s="36"/>
      <c r="B35" s="37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6.96" customHeight="1">
      <c r="A37" s="36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2"/>
      <c r="BE37" s="36"/>
    </row>
    <row r="41" s="2" customFormat="1" ht="6.96" customHeight="1">
      <c r="A41" s="36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2"/>
      <c r="BE41" s="36"/>
    </row>
    <row r="42" s="2" customFormat="1" ht="24.96" customHeight="1">
      <c r="A42" s="36"/>
      <c r="B42" s="37"/>
      <c r="C42" s="21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  <c r="BE42" s="36"/>
    </row>
    <row r="43" s="2" customFormat="1" ht="6.96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  <c r="BE43" s="36"/>
    </row>
    <row r="44" s="4" customFormat="1" ht="12" customHeight="1">
      <c r="A44" s="4"/>
      <c r="B44" s="62"/>
      <c r="C44" s="30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16/2019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PS služeb Pouchov, oprava keramických obkladů stěn mycího boxu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  <c r="BE46" s="36"/>
    </row>
    <row r="47" s="2" customFormat="1" ht="12" customHeight="1">
      <c r="A47" s="36"/>
      <c r="B47" s="37"/>
      <c r="C47" s="30" t="s">
        <v>22</v>
      </c>
      <c r="D47" s="38"/>
      <c r="E47" s="38"/>
      <c r="F47" s="38"/>
      <c r="G47" s="38"/>
      <c r="H47" s="38"/>
      <c r="I47" s="38"/>
      <c r="J47" s="38"/>
      <c r="K47" s="38"/>
      <c r="L47" s="70" t="str">
        <f>IF(K8="","",K8)</f>
        <v>Hradec Králové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0" t="s">
        <v>24</v>
      </c>
      <c r="AJ47" s="38"/>
      <c r="AK47" s="38"/>
      <c r="AL47" s="38"/>
      <c r="AM47" s="71" t="str">
        <f>IF(AN8= "","",AN8)</f>
        <v>26.7.2019</v>
      </c>
      <c r="AN47" s="71"/>
      <c r="AO47" s="38"/>
      <c r="AP47" s="38"/>
      <c r="AQ47" s="38"/>
      <c r="AR47" s="42"/>
      <c r="BE47" s="36"/>
    </row>
    <row r="48" s="2" customFormat="1" ht="6.96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  <c r="BE48" s="36"/>
    </row>
    <row r="49" s="2" customFormat="1" ht="15.15" customHeight="1">
      <c r="A49" s="36"/>
      <c r="B49" s="37"/>
      <c r="C49" s="30" t="s">
        <v>26</v>
      </c>
      <c r="D49" s="38"/>
      <c r="E49" s="38"/>
      <c r="F49" s="38"/>
      <c r="G49" s="38"/>
      <c r="H49" s="38"/>
      <c r="I49" s="38"/>
      <c r="J49" s="38"/>
      <c r="K49" s="38"/>
      <c r="L49" s="63" t="str">
        <f>IF(E11= "","",E11)</f>
        <v>Povodí Labe, státní podnik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0" t="s">
        <v>32</v>
      </c>
      <c r="AJ49" s="38"/>
      <c r="AK49" s="38"/>
      <c r="AL49" s="38"/>
      <c r="AM49" s="72" t="str">
        <f>IF(E17="","",E17)</f>
        <v xml:space="preserve"> </v>
      </c>
      <c r="AN49" s="63"/>
      <c r="AO49" s="63"/>
      <c r="AP49" s="63"/>
      <c r="AQ49" s="38"/>
      <c r="AR49" s="42"/>
      <c r="AS49" s="73" t="s">
        <v>53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6"/>
    </row>
    <row r="50" s="2" customFormat="1" ht="15.15" customHeight="1">
      <c r="A50" s="36"/>
      <c r="B50" s="37"/>
      <c r="C50" s="30" t="s">
        <v>30</v>
      </c>
      <c r="D50" s="38"/>
      <c r="E50" s="38"/>
      <c r="F50" s="38"/>
      <c r="G50" s="38"/>
      <c r="H50" s="38"/>
      <c r="I50" s="38"/>
      <c r="J50" s="38"/>
      <c r="K50" s="38"/>
      <c r="L50" s="63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0" t="s">
        <v>35</v>
      </c>
      <c r="AJ50" s="38"/>
      <c r="AK50" s="38"/>
      <c r="AL50" s="38"/>
      <c r="AM50" s="72" t="str">
        <f>IF(E20="","",E20)</f>
        <v>Táborský Lukáš</v>
      </c>
      <c r="AN50" s="63"/>
      <c r="AO50" s="63"/>
      <c r="AP50" s="63"/>
      <c r="AQ50" s="38"/>
      <c r="AR50" s="42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6"/>
    </row>
    <row r="5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6"/>
    </row>
    <row r="52" s="2" customFormat="1" ht="29.28" customHeight="1">
      <c r="A52" s="36"/>
      <c r="B52" s="37"/>
      <c r="C52" s="85" t="s">
        <v>54</v>
      </c>
      <c r="D52" s="86"/>
      <c r="E52" s="86"/>
      <c r="F52" s="86"/>
      <c r="G52" s="86"/>
      <c r="H52" s="87"/>
      <c r="I52" s="88" t="s">
        <v>55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56</v>
      </c>
      <c r="AH52" s="86"/>
      <c r="AI52" s="86"/>
      <c r="AJ52" s="86"/>
      <c r="AK52" s="86"/>
      <c r="AL52" s="86"/>
      <c r="AM52" s="86"/>
      <c r="AN52" s="88" t="s">
        <v>57</v>
      </c>
      <c r="AO52" s="86"/>
      <c r="AP52" s="86"/>
      <c r="AQ52" s="90" t="s">
        <v>58</v>
      </c>
      <c r="AR52" s="42"/>
      <c r="AS52" s="91" t="s">
        <v>59</v>
      </c>
      <c r="AT52" s="92" t="s">
        <v>60</v>
      </c>
      <c r="AU52" s="92" t="s">
        <v>61</v>
      </c>
      <c r="AV52" s="92" t="s">
        <v>62</v>
      </c>
      <c r="AW52" s="92" t="s">
        <v>63</v>
      </c>
      <c r="AX52" s="92" t="s">
        <v>64</v>
      </c>
      <c r="AY52" s="92" t="s">
        <v>65</v>
      </c>
      <c r="AZ52" s="92" t="s">
        <v>66</v>
      </c>
      <c r="BA52" s="92" t="s">
        <v>67</v>
      </c>
      <c r="BB52" s="92" t="s">
        <v>68</v>
      </c>
      <c r="BC52" s="92" t="s">
        <v>69</v>
      </c>
      <c r="BD52" s="93" t="s">
        <v>70</v>
      </c>
      <c r="BE52" s="36"/>
    </row>
    <row r="53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6"/>
    </row>
    <row r="54" s="6" customFormat="1" ht="32.4" customHeight="1">
      <c r="A54" s="6"/>
      <c r="B54" s="97"/>
      <c r="C54" s="98" t="s">
        <v>71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72</v>
      </c>
      <c r="BT54" s="108" t="s">
        <v>73</v>
      </c>
      <c r="BU54" s="109" t="s">
        <v>74</v>
      </c>
      <c r="BV54" s="108" t="s">
        <v>75</v>
      </c>
      <c r="BW54" s="108" t="s">
        <v>5</v>
      </c>
      <c r="BX54" s="108" t="s">
        <v>76</v>
      </c>
      <c r="CL54" s="108" t="s">
        <v>19</v>
      </c>
    </row>
    <row r="55" s="7" customFormat="1" ht="16.5" customHeight="1">
      <c r="A55" s="110" t="s">
        <v>77</v>
      </c>
      <c r="B55" s="111"/>
      <c r="C55" s="112"/>
      <c r="D55" s="113" t="s">
        <v>78</v>
      </c>
      <c r="E55" s="113"/>
      <c r="F55" s="113"/>
      <c r="G55" s="113"/>
      <c r="H55" s="113"/>
      <c r="I55" s="114"/>
      <c r="J55" s="113" t="s">
        <v>79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'SO1 - Oprava obkladů'!J30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80</v>
      </c>
      <c r="AR55" s="117"/>
      <c r="AS55" s="118">
        <v>0</v>
      </c>
      <c r="AT55" s="119">
        <f>ROUND(SUM(AV55:AW55),2)</f>
        <v>0</v>
      </c>
      <c r="AU55" s="120">
        <f>'SO1 - Oprava obkladů'!P80</f>
        <v>0</v>
      </c>
      <c r="AV55" s="119">
        <f>'SO1 - Oprava obkladů'!J33</f>
        <v>0</v>
      </c>
      <c r="AW55" s="119">
        <f>'SO1 - Oprava obkladů'!J34</f>
        <v>0</v>
      </c>
      <c r="AX55" s="119">
        <f>'SO1 - Oprava obkladů'!J35</f>
        <v>0</v>
      </c>
      <c r="AY55" s="119">
        <f>'SO1 - Oprava obkladů'!J36</f>
        <v>0</v>
      </c>
      <c r="AZ55" s="119">
        <f>'SO1 - Oprava obkladů'!F33</f>
        <v>0</v>
      </c>
      <c r="BA55" s="119">
        <f>'SO1 - Oprava obkladů'!F34</f>
        <v>0</v>
      </c>
      <c r="BB55" s="119">
        <f>'SO1 - Oprava obkladů'!F35</f>
        <v>0</v>
      </c>
      <c r="BC55" s="119">
        <f>'SO1 - Oprava obkladů'!F36</f>
        <v>0</v>
      </c>
      <c r="BD55" s="121">
        <f>'SO1 - Oprava obkladů'!F37</f>
        <v>0</v>
      </c>
      <c r="BE55" s="7"/>
      <c r="BT55" s="122" t="s">
        <v>81</v>
      </c>
      <c r="BV55" s="122" t="s">
        <v>75</v>
      </c>
      <c r="BW55" s="122" t="s">
        <v>82</v>
      </c>
      <c r="BX55" s="122" t="s">
        <v>5</v>
      </c>
      <c r="CL55" s="122" t="s">
        <v>19</v>
      </c>
      <c r="CM55" s="122" t="s">
        <v>83</v>
      </c>
    </row>
    <row r="56" s="2" customFormat="1" ht="30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</row>
    <row r="57" s="2" customFormat="1" ht="6.96" customHeight="1">
      <c r="A57" s="36"/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42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</sheetData>
  <sheetProtection sheet="1" formatColumns="0" formatRows="0" objects="1" scenarios="1" spinCount="100000" saltValue="nrxcDPe2BupxpvjPY8BPhkp2ApmpfDhdYXAIiK6Bkb+qIWXEYpkRluDEUsEFD9datgWLsOUJrWWc9GVTdkXe8Q==" hashValue="RY6jijenxhqXI+n713a98rBjd0fTo13+mCSuDD1kHJ11CGk4z78Fp98gJGyqfr/spORK5g7vAWXZ/duh6MkgfA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SO1 - Oprava obkladů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3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82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6"/>
      <c r="J3" s="125"/>
      <c r="K3" s="125"/>
      <c r="L3" s="18"/>
      <c r="AT3" s="15" t="s">
        <v>83</v>
      </c>
    </row>
    <row r="4" s="1" customFormat="1" ht="24.96" customHeight="1">
      <c r="B4" s="18"/>
      <c r="D4" s="127" t="s">
        <v>84</v>
      </c>
      <c r="I4" s="123"/>
      <c r="L4" s="18"/>
      <c r="M4" s="128" t="s">
        <v>10</v>
      </c>
      <c r="AT4" s="15" t="s">
        <v>34</v>
      </c>
    </row>
    <row r="5" s="1" customFormat="1" ht="6.96" customHeight="1">
      <c r="B5" s="18"/>
      <c r="I5" s="123"/>
      <c r="L5" s="18"/>
    </row>
    <row r="6" s="1" customFormat="1" ht="12" customHeight="1">
      <c r="B6" s="18"/>
      <c r="D6" s="129" t="s">
        <v>16</v>
      </c>
      <c r="I6" s="123"/>
      <c r="L6" s="18"/>
    </row>
    <row r="7" s="1" customFormat="1" ht="16.5" customHeight="1">
      <c r="B7" s="18"/>
      <c r="E7" s="130" t="str">
        <f>'Rekapitulace stavby'!K6</f>
        <v>PS služeb Pouchov, oprava keramických obkladů stěn mycího boxu</v>
      </c>
      <c r="F7" s="129"/>
      <c r="G7" s="129"/>
      <c r="H7" s="129"/>
      <c r="I7" s="123"/>
      <c r="L7" s="18"/>
    </row>
    <row r="8" s="2" customFormat="1" ht="12" customHeight="1">
      <c r="A8" s="36"/>
      <c r="B8" s="42"/>
      <c r="C8" s="36"/>
      <c r="D8" s="129" t="s">
        <v>85</v>
      </c>
      <c r="E8" s="36"/>
      <c r="F8" s="36"/>
      <c r="G8" s="36"/>
      <c r="H8" s="36"/>
      <c r="I8" s="131"/>
      <c r="J8" s="36"/>
      <c r="K8" s="36"/>
      <c r="L8" s="13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3" t="s">
        <v>86</v>
      </c>
      <c r="F9" s="36"/>
      <c r="G9" s="36"/>
      <c r="H9" s="36"/>
      <c r="I9" s="131"/>
      <c r="J9" s="36"/>
      <c r="K9" s="36"/>
      <c r="L9" s="13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1"/>
      <c r="J10" s="36"/>
      <c r="K10" s="36"/>
      <c r="L10" s="13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29" t="s">
        <v>18</v>
      </c>
      <c r="E11" s="36"/>
      <c r="F11" s="134" t="s">
        <v>19</v>
      </c>
      <c r="G11" s="36"/>
      <c r="H11" s="36"/>
      <c r="I11" s="135" t="s">
        <v>20</v>
      </c>
      <c r="J11" s="134" t="s">
        <v>19</v>
      </c>
      <c r="K11" s="36"/>
      <c r="L11" s="13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29" t="s">
        <v>22</v>
      </c>
      <c r="E12" s="36"/>
      <c r="F12" s="134" t="s">
        <v>23</v>
      </c>
      <c r="G12" s="36"/>
      <c r="H12" s="36"/>
      <c r="I12" s="135" t="s">
        <v>24</v>
      </c>
      <c r="J12" s="136" t="str">
        <f>'Rekapitulace stavby'!AN8</f>
        <v>26.7.2019</v>
      </c>
      <c r="K12" s="36"/>
      <c r="L12" s="13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1"/>
      <c r="J13" s="36"/>
      <c r="K13" s="36"/>
      <c r="L13" s="13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29" t="s">
        <v>26</v>
      </c>
      <c r="E14" s="36"/>
      <c r="F14" s="36"/>
      <c r="G14" s="36"/>
      <c r="H14" s="36"/>
      <c r="I14" s="135" t="s">
        <v>27</v>
      </c>
      <c r="J14" s="134" t="s">
        <v>19</v>
      </c>
      <c r="K14" s="36"/>
      <c r="L14" s="13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34" t="s">
        <v>28</v>
      </c>
      <c r="F15" s="36"/>
      <c r="G15" s="36"/>
      <c r="H15" s="36"/>
      <c r="I15" s="135" t="s">
        <v>29</v>
      </c>
      <c r="J15" s="134" t="s">
        <v>19</v>
      </c>
      <c r="K15" s="36"/>
      <c r="L15" s="13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1"/>
      <c r="J16" s="36"/>
      <c r="K16" s="36"/>
      <c r="L16" s="13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29" t="s">
        <v>30</v>
      </c>
      <c r="E17" s="36"/>
      <c r="F17" s="36"/>
      <c r="G17" s="36"/>
      <c r="H17" s="36"/>
      <c r="I17" s="135" t="s">
        <v>27</v>
      </c>
      <c r="J17" s="31" t="str">
        <f>'Rekapitulace stavby'!AN13</f>
        <v>Vyplň údaj</v>
      </c>
      <c r="K17" s="36"/>
      <c r="L17" s="13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34"/>
      <c r="G18" s="134"/>
      <c r="H18" s="134"/>
      <c r="I18" s="135" t="s">
        <v>29</v>
      </c>
      <c r="J18" s="31" t="str">
        <f>'Rekapitulace stavby'!AN14</f>
        <v>Vyplň údaj</v>
      </c>
      <c r="K18" s="36"/>
      <c r="L18" s="13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1"/>
      <c r="J19" s="36"/>
      <c r="K19" s="36"/>
      <c r="L19" s="13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29" t="s">
        <v>32</v>
      </c>
      <c r="E20" s="36"/>
      <c r="F20" s="36"/>
      <c r="G20" s="36"/>
      <c r="H20" s="36"/>
      <c r="I20" s="135" t="s">
        <v>27</v>
      </c>
      <c r="J20" s="134" t="str">
        <f>IF('Rekapitulace stavby'!AN16="","",'Rekapitulace stavby'!AN16)</f>
        <v/>
      </c>
      <c r="K20" s="36"/>
      <c r="L20" s="13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34" t="str">
        <f>IF('Rekapitulace stavby'!E17="","",'Rekapitulace stavby'!E17)</f>
        <v xml:space="preserve"> </v>
      </c>
      <c r="F21" s="36"/>
      <c r="G21" s="36"/>
      <c r="H21" s="36"/>
      <c r="I21" s="135" t="s">
        <v>29</v>
      </c>
      <c r="J21" s="134" t="str">
        <f>IF('Rekapitulace stavby'!AN17="","",'Rekapitulace stavby'!AN17)</f>
        <v/>
      </c>
      <c r="K21" s="36"/>
      <c r="L21" s="13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1"/>
      <c r="J22" s="36"/>
      <c r="K22" s="36"/>
      <c r="L22" s="13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29" t="s">
        <v>35</v>
      </c>
      <c r="E23" s="36"/>
      <c r="F23" s="36"/>
      <c r="G23" s="36"/>
      <c r="H23" s="36"/>
      <c r="I23" s="135" t="s">
        <v>27</v>
      </c>
      <c r="J23" s="134" t="s">
        <v>19</v>
      </c>
      <c r="K23" s="36"/>
      <c r="L23" s="13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34" t="s">
        <v>36</v>
      </c>
      <c r="F24" s="36"/>
      <c r="G24" s="36"/>
      <c r="H24" s="36"/>
      <c r="I24" s="135" t="s">
        <v>29</v>
      </c>
      <c r="J24" s="134" t="s">
        <v>19</v>
      </c>
      <c r="K24" s="36"/>
      <c r="L24" s="13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1"/>
      <c r="J25" s="36"/>
      <c r="K25" s="36"/>
      <c r="L25" s="13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29" t="s">
        <v>37</v>
      </c>
      <c r="E26" s="36"/>
      <c r="F26" s="36"/>
      <c r="G26" s="36"/>
      <c r="H26" s="36"/>
      <c r="I26" s="131"/>
      <c r="J26" s="36"/>
      <c r="K26" s="36"/>
      <c r="L26" s="13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37"/>
      <c r="B27" s="138"/>
      <c r="C27" s="137"/>
      <c r="D27" s="137"/>
      <c r="E27" s="139" t="s">
        <v>19</v>
      </c>
      <c r="F27" s="139"/>
      <c r="G27" s="139"/>
      <c r="H27" s="139"/>
      <c r="I27" s="140"/>
      <c r="J27" s="137"/>
      <c r="K27" s="137"/>
      <c r="L27" s="141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1"/>
      <c r="J28" s="36"/>
      <c r="K28" s="36"/>
      <c r="L28" s="13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2"/>
      <c r="E29" s="142"/>
      <c r="F29" s="142"/>
      <c r="G29" s="142"/>
      <c r="H29" s="142"/>
      <c r="I29" s="143"/>
      <c r="J29" s="142"/>
      <c r="K29" s="142"/>
      <c r="L29" s="13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44" t="s">
        <v>39</v>
      </c>
      <c r="E30" s="36"/>
      <c r="F30" s="36"/>
      <c r="G30" s="36"/>
      <c r="H30" s="36"/>
      <c r="I30" s="131"/>
      <c r="J30" s="145">
        <f>ROUND(J80, 2)</f>
        <v>0</v>
      </c>
      <c r="K30" s="36"/>
      <c r="L30" s="13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2"/>
      <c r="E31" s="142"/>
      <c r="F31" s="142"/>
      <c r="G31" s="142"/>
      <c r="H31" s="142"/>
      <c r="I31" s="143"/>
      <c r="J31" s="142"/>
      <c r="K31" s="142"/>
      <c r="L31" s="13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46" t="s">
        <v>41</v>
      </c>
      <c r="G32" s="36"/>
      <c r="H32" s="36"/>
      <c r="I32" s="147" t="s">
        <v>40</v>
      </c>
      <c r="J32" s="146" t="s">
        <v>42</v>
      </c>
      <c r="K32" s="36"/>
      <c r="L32" s="13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148" t="s">
        <v>43</v>
      </c>
      <c r="E33" s="129" t="s">
        <v>44</v>
      </c>
      <c r="F33" s="149">
        <f>ROUND((SUM(BE80:BE105)),  2)</f>
        <v>0</v>
      </c>
      <c r="G33" s="36"/>
      <c r="H33" s="36"/>
      <c r="I33" s="150">
        <v>0.20999999999999999</v>
      </c>
      <c r="J33" s="149">
        <f>ROUND(((SUM(BE80:BE105))*I33),  2)</f>
        <v>0</v>
      </c>
      <c r="K33" s="36"/>
      <c r="L33" s="13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29" t="s">
        <v>45</v>
      </c>
      <c r="F34" s="149">
        <f>ROUND((SUM(BF80:BF105)),  2)</f>
        <v>0</v>
      </c>
      <c r="G34" s="36"/>
      <c r="H34" s="36"/>
      <c r="I34" s="150">
        <v>0.14999999999999999</v>
      </c>
      <c r="J34" s="149">
        <f>ROUND(((SUM(BF80:BF105))*I34),  2)</f>
        <v>0</v>
      </c>
      <c r="K34" s="36"/>
      <c r="L34" s="13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42"/>
      <c r="C35" s="36"/>
      <c r="D35" s="129" t="s">
        <v>43</v>
      </c>
      <c r="E35" s="129" t="s">
        <v>46</v>
      </c>
      <c r="F35" s="149">
        <f>ROUND((SUM(BG80:BG105)),  2)</f>
        <v>0</v>
      </c>
      <c r="G35" s="36"/>
      <c r="H35" s="36"/>
      <c r="I35" s="150">
        <v>0.20999999999999999</v>
      </c>
      <c r="J35" s="149">
        <f>0</f>
        <v>0</v>
      </c>
      <c r="K35" s="36"/>
      <c r="L35" s="13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42"/>
      <c r="C36" s="36"/>
      <c r="D36" s="36"/>
      <c r="E36" s="129" t="s">
        <v>47</v>
      </c>
      <c r="F36" s="149">
        <f>ROUND((SUM(BH80:BH105)),  2)</f>
        <v>0</v>
      </c>
      <c r="G36" s="36"/>
      <c r="H36" s="36"/>
      <c r="I36" s="150">
        <v>0.14999999999999999</v>
      </c>
      <c r="J36" s="149">
        <f>0</f>
        <v>0</v>
      </c>
      <c r="K36" s="36"/>
      <c r="L36" s="13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29" t="s">
        <v>48</v>
      </c>
      <c r="F37" s="149">
        <f>ROUND((SUM(BI80:BI105)),  2)</f>
        <v>0</v>
      </c>
      <c r="G37" s="36"/>
      <c r="H37" s="36"/>
      <c r="I37" s="150">
        <v>0</v>
      </c>
      <c r="J37" s="149">
        <f>0</f>
        <v>0</v>
      </c>
      <c r="K37" s="36"/>
      <c r="L37" s="13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1"/>
      <c r="J38" s="36"/>
      <c r="K38" s="36"/>
      <c r="L38" s="13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1"/>
      <c r="D39" s="152" t="s">
        <v>49</v>
      </c>
      <c r="E39" s="153"/>
      <c r="F39" s="153"/>
      <c r="G39" s="154" t="s">
        <v>50</v>
      </c>
      <c r="H39" s="155" t="s">
        <v>51</v>
      </c>
      <c r="I39" s="156"/>
      <c r="J39" s="157">
        <f>SUM(J30:J37)</f>
        <v>0</v>
      </c>
      <c r="K39" s="158"/>
      <c r="L39" s="13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159"/>
      <c r="C40" s="160"/>
      <c r="D40" s="160"/>
      <c r="E40" s="160"/>
      <c r="F40" s="160"/>
      <c r="G40" s="160"/>
      <c r="H40" s="160"/>
      <c r="I40" s="161"/>
      <c r="J40" s="160"/>
      <c r="K40" s="160"/>
      <c r="L40" s="13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162"/>
      <c r="C44" s="163"/>
      <c r="D44" s="163"/>
      <c r="E44" s="163"/>
      <c r="F44" s="163"/>
      <c r="G44" s="163"/>
      <c r="H44" s="163"/>
      <c r="I44" s="164"/>
      <c r="J44" s="163"/>
      <c r="K44" s="163"/>
      <c r="L44" s="13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87</v>
      </c>
      <c r="D45" s="38"/>
      <c r="E45" s="38"/>
      <c r="F45" s="38"/>
      <c r="G45" s="38"/>
      <c r="H45" s="38"/>
      <c r="I45" s="131"/>
      <c r="J45" s="38"/>
      <c r="K45" s="38"/>
      <c r="L45" s="13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8"/>
      <c r="D46" s="38"/>
      <c r="E46" s="38"/>
      <c r="F46" s="38"/>
      <c r="G46" s="38"/>
      <c r="H46" s="38"/>
      <c r="I46" s="131"/>
      <c r="J46" s="38"/>
      <c r="K46" s="38"/>
      <c r="L46" s="13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16</v>
      </c>
      <c r="D47" s="38"/>
      <c r="E47" s="38"/>
      <c r="F47" s="38"/>
      <c r="G47" s="38"/>
      <c r="H47" s="38"/>
      <c r="I47" s="131"/>
      <c r="J47" s="38"/>
      <c r="K47" s="38"/>
      <c r="L47" s="13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8"/>
      <c r="D48" s="38"/>
      <c r="E48" s="165" t="str">
        <f>E7</f>
        <v>PS služeb Pouchov, oprava keramických obkladů stěn mycího boxu</v>
      </c>
      <c r="F48" s="30"/>
      <c r="G48" s="30"/>
      <c r="H48" s="30"/>
      <c r="I48" s="131"/>
      <c r="J48" s="38"/>
      <c r="K48" s="38"/>
      <c r="L48" s="13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85</v>
      </c>
      <c r="D49" s="38"/>
      <c r="E49" s="38"/>
      <c r="F49" s="38"/>
      <c r="G49" s="38"/>
      <c r="H49" s="38"/>
      <c r="I49" s="131"/>
      <c r="J49" s="38"/>
      <c r="K49" s="38"/>
      <c r="L49" s="13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8"/>
      <c r="D50" s="38"/>
      <c r="E50" s="68" t="str">
        <f>E9</f>
        <v>SO1 - Oprava obkladů</v>
      </c>
      <c r="F50" s="38"/>
      <c r="G50" s="38"/>
      <c r="H50" s="38"/>
      <c r="I50" s="131"/>
      <c r="J50" s="38"/>
      <c r="K50" s="38"/>
      <c r="L50" s="13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8"/>
      <c r="D51" s="38"/>
      <c r="E51" s="38"/>
      <c r="F51" s="38"/>
      <c r="G51" s="38"/>
      <c r="H51" s="38"/>
      <c r="I51" s="131"/>
      <c r="J51" s="38"/>
      <c r="K51" s="38"/>
      <c r="L51" s="13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22</v>
      </c>
      <c r="D52" s="38"/>
      <c r="E52" s="38"/>
      <c r="F52" s="25" t="str">
        <f>F12</f>
        <v>Hradec Králové</v>
      </c>
      <c r="G52" s="38"/>
      <c r="H52" s="38"/>
      <c r="I52" s="135" t="s">
        <v>24</v>
      </c>
      <c r="J52" s="71" t="str">
        <f>IF(J12="","",J12)</f>
        <v>26.7.2019</v>
      </c>
      <c r="K52" s="38"/>
      <c r="L52" s="13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8"/>
      <c r="D53" s="38"/>
      <c r="E53" s="38"/>
      <c r="F53" s="38"/>
      <c r="G53" s="38"/>
      <c r="H53" s="38"/>
      <c r="I53" s="131"/>
      <c r="J53" s="38"/>
      <c r="K53" s="38"/>
      <c r="L53" s="13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26</v>
      </c>
      <c r="D54" s="38"/>
      <c r="E54" s="38"/>
      <c r="F54" s="25" t="str">
        <f>E15</f>
        <v>Povodí Labe, státní podnik</v>
      </c>
      <c r="G54" s="38"/>
      <c r="H54" s="38"/>
      <c r="I54" s="135" t="s">
        <v>32</v>
      </c>
      <c r="J54" s="34" t="str">
        <f>E21</f>
        <v xml:space="preserve"> </v>
      </c>
      <c r="K54" s="38"/>
      <c r="L54" s="13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30</v>
      </c>
      <c r="D55" s="38"/>
      <c r="E55" s="38"/>
      <c r="F55" s="25" t="str">
        <f>IF(E18="","",E18)</f>
        <v>Vyplň údaj</v>
      </c>
      <c r="G55" s="38"/>
      <c r="H55" s="38"/>
      <c r="I55" s="135" t="s">
        <v>35</v>
      </c>
      <c r="J55" s="34" t="str">
        <f>E24</f>
        <v>Táborský Lukáš</v>
      </c>
      <c r="K55" s="38"/>
      <c r="L55" s="13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8"/>
      <c r="D56" s="38"/>
      <c r="E56" s="38"/>
      <c r="F56" s="38"/>
      <c r="G56" s="38"/>
      <c r="H56" s="38"/>
      <c r="I56" s="131"/>
      <c r="J56" s="38"/>
      <c r="K56" s="38"/>
      <c r="L56" s="13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66" t="s">
        <v>88</v>
      </c>
      <c r="D57" s="167"/>
      <c r="E57" s="167"/>
      <c r="F57" s="167"/>
      <c r="G57" s="167"/>
      <c r="H57" s="167"/>
      <c r="I57" s="168"/>
      <c r="J57" s="169" t="s">
        <v>89</v>
      </c>
      <c r="K57" s="167"/>
      <c r="L57" s="13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8"/>
      <c r="D58" s="38"/>
      <c r="E58" s="38"/>
      <c r="F58" s="38"/>
      <c r="G58" s="38"/>
      <c r="H58" s="38"/>
      <c r="I58" s="131"/>
      <c r="J58" s="38"/>
      <c r="K58" s="38"/>
      <c r="L58" s="13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70" t="s">
        <v>71</v>
      </c>
      <c r="D59" s="38"/>
      <c r="E59" s="38"/>
      <c r="F59" s="38"/>
      <c r="G59" s="38"/>
      <c r="H59" s="38"/>
      <c r="I59" s="131"/>
      <c r="J59" s="101">
        <f>J80</f>
        <v>0</v>
      </c>
      <c r="K59" s="38"/>
      <c r="L59" s="13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5" t="s">
        <v>90</v>
      </c>
    </row>
    <row r="60" s="9" customFormat="1" ht="24.96" customHeight="1">
      <c r="A60" s="9"/>
      <c r="B60" s="171"/>
      <c r="C60" s="172"/>
      <c r="D60" s="173" t="s">
        <v>91</v>
      </c>
      <c r="E60" s="174"/>
      <c r="F60" s="174"/>
      <c r="G60" s="174"/>
      <c r="H60" s="174"/>
      <c r="I60" s="175"/>
      <c r="J60" s="176">
        <f>J81</f>
        <v>0</v>
      </c>
      <c r="K60" s="172"/>
      <c r="L60" s="177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36"/>
      <c r="B61" s="37"/>
      <c r="C61" s="38"/>
      <c r="D61" s="38"/>
      <c r="E61" s="38"/>
      <c r="F61" s="38"/>
      <c r="G61" s="38"/>
      <c r="H61" s="38"/>
      <c r="I61" s="131"/>
      <c r="J61" s="38"/>
      <c r="K61" s="38"/>
      <c r="L61" s="13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6.96" customHeight="1">
      <c r="A62" s="36"/>
      <c r="B62" s="58"/>
      <c r="C62" s="59"/>
      <c r="D62" s="59"/>
      <c r="E62" s="59"/>
      <c r="F62" s="59"/>
      <c r="G62" s="59"/>
      <c r="H62" s="59"/>
      <c r="I62" s="161"/>
      <c r="J62" s="59"/>
      <c r="K62" s="59"/>
      <c r="L62" s="13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6" s="2" customFormat="1" ht="6.96" customHeight="1">
      <c r="A66" s="36"/>
      <c r="B66" s="60"/>
      <c r="C66" s="61"/>
      <c r="D66" s="61"/>
      <c r="E66" s="61"/>
      <c r="F66" s="61"/>
      <c r="G66" s="61"/>
      <c r="H66" s="61"/>
      <c r="I66" s="164"/>
      <c r="J66" s="61"/>
      <c r="K66" s="61"/>
      <c r="L66" s="132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="2" customFormat="1" ht="24.96" customHeight="1">
      <c r="A67" s="36"/>
      <c r="B67" s="37"/>
      <c r="C67" s="21" t="s">
        <v>92</v>
      </c>
      <c r="D67" s="38"/>
      <c r="E67" s="38"/>
      <c r="F67" s="38"/>
      <c r="G67" s="38"/>
      <c r="H67" s="38"/>
      <c r="I67" s="131"/>
      <c r="J67" s="38"/>
      <c r="K67" s="38"/>
      <c r="L67" s="13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6.96" customHeight="1">
      <c r="A68" s="36"/>
      <c r="B68" s="37"/>
      <c r="C68" s="38"/>
      <c r="D68" s="38"/>
      <c r="E68" s="38"/>
      <c r="F68" s="38"/>
      <c r="G68" s="38"/>
      <c r="H68" s="38"/>
      <c r="I68" s="131"/>
      <c r="J68" s="38"/>
      <c r="K68" s="38"/>
      <c r="L68" s="13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12" customHeight="1">
      <c r="A69" s="36"/>
      <c r="B69" s="37"/>
      <c r="C69" s="30" t="s">
        <v>16</v>
      </c>
      <c r="D69" s="38"/>
      <c r="E69" s="38"/>
      <c r="F69" s="38"/>
      <c r="G69" s="38"/>
      <c r="H69" s="38"/>
      <c r="I69" s="131"/>
      <c r="J69" s="38"/>
      <c r="K69" s="38"/>
      <c r="L69" s="13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6.5" customHeight="1">
      <c r="A70" s="36"/>
      <c r="B70" s="37"/>
      <c r="C70" s="38"/>
      <c r="D70" s="38"/>
      <c r="E70" s="165" t="str">
        <f>E7</f>
        <v>PS služeb Pouchov, oprava keramických obkladů stěn mycího boxu</v>
      </c>
      <c r="F70" s="30"/>
      <c r="G70" s="30"/>
      <c r="H70" s="30"/>
      <c r="I70" s="131"/>
      <c r="J70" s="38"/>
      <c r="K70" s="38"/>
      <c r="L70" s="13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2" customHeight="1">
      <c r="A71" s="36"/>
      <c r="B71" s="37"/>
      <c r="C71" s="30" t="s">
        <v>85</v>
      </c>
      <c r="D71" s="38"/>
      <c r="E71" s="38"/>
      <c r="F71" s="38"/>
      <c r="G71" s="38"/>
      <c r="H71" s="38"/>
      <c r="I71" s="131"/>
      <c r="J71" s="38"/>
      <c r="K71" s="38"/>
      <c r="L71" s="13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6.5" customHeight="1">
      <c r="A72" s="36"/>
      <c r="B72" s="37"/>
      <c r="C72" s="38"/>
      <c r="D72" s="38"/>
      <c r="E72" s="68" t="str">
        <f>E9</f>
        <v>SO1 - Oprava obkladů</v>
      </c>
      <c r="F72" s="38"/>
      <c r="G72" s="38"/>
      <c r="H72" s="38"/>
      <c r="I72" s="131"/>
      <c r="J72" s="38"/>
      <c r="K72" s="38"/>
      <c r="L72" s="13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6.96" customHeight="1">
      <c r="A73" s="36"/>
      <c r="B73" s="37"/>
      <c r="C73" s="38"/>
      <c r="D73" s="38"/>
      <c r="E73" s="38"/>
      <c r="F73" s="38"/>
      <c r="G73" s="38"/>
      <c r="H73" s="38"/>
      <c r="I73" s="131"/>
      <c r="J73" s="38"/>
      <c r="K73" s="38"/>
      <c r="L73" s="13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12" customHeight="1">
      <c r="A74" s="36"/>
      <c r="B74" s="37"/>
      <c r="C74" s="30" t="s">
        <v>22</v>
      </c>
      <c r="D74" s="38"/>
      <c r="E74" s="38"/>
      <c r="F74" s="25" t="str">
        <f>F12</f>
        <v>Hradec Králové</v>
      </c>
      <c r="G74" s="38"/>
      <c r="H74" s="38"/>
      <c r="I74" s="135" t="s">
        <v>24</v>
      </c>
      <c r="J74" s="71" t="str">
        <f>IF(J12="","",J12)</f>
        <v>26.7.2019</v>
      </c>
      <c r="K74" s="38"/>
      <c r="L74" s="13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6.96" customHeight="1">
      <c r="A75" s="36"/>
      <c r="B75" s="37"/>
      <c r="C75" s="38"/>
      <c r="D75" s="38"/>
      <c r="E75" s="38"/>
      <c r="F75" s="38"/>
      <c r="G75" s="38"/>
      <c r="H75" s="38"/>
      <c r="I75" s="131"/>
      <c r="J75" s="38"/>
      <c r="K75" s="38"/>
      <c r="L75" s="13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15.15" customHeight="1">
      <c r="A76" s="36"/>
      <c r="B76" s="37"/>
      <c r="C76" s="30" t="s">
        <v>26</v>
      </c>
      <c r="D76" s="38"/>
      <c r="E76" s="38"/>
      <c r="F76" s="25" t="str">
        <f>E15</f>
        <v>Povodí Labe, státní podnik</v>
      </c>
      <c r="G76" s="38"/>
      <c r="H76" s="38"/>
      <c r="I76" s="135" t="s">
        <v>32</v>
      </c>
      <c r="J76" s="34" t="str">
        <f>E21</f>
        <v xml:space="preserve"> </v>
      </c>
      <c r="K76" s="38"/>
      <c r="L76" s="13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30</v>
      </c>
      <c r="D77" s="38"/>
      <c r="E77" s="38"/>
      <c r="F77" s="25" t="str">
        <f>IF(E18="","",E18)</f>
        <v>Vyplň údaj</v>
      </c>
      <c r="G77" s="38"/>
      <c r="H77" s="38"/>
      <c r="I77" s="135" t="s">
        <v>35</v>
      </c>
      <c r="J77" s="34" t="str">
        <f>E24</f>
        <v>Táborský Lukáš</v>
      </c>
      <c r="K77" s="38"/>
      <c r="L77" s="13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0.32" customHeight="1">
      <c r="A78" s="36"/>
      <c r="B78" s="37"/>
      <c r="C78" s="38"/>
      <c r="D78" s="38"/>
      <c r="E78" s="38"/>
      <c r="F78" s="38"/>
      <c r="G78" s="38"/>
      <c r="H78" s="38"/>
      <c r="I78" s="131"/>
      <c r="J78" s="38"/>
      <c r="K78" s="38"/>
      <c r="L78" s="13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10" customFormat="1" ht="29.28" customHeight="1">
      <c r="A79" s="178"/>
      <c r="B79" s="179"/>
      <c r="C79" s="180" t="s">
        <v>93</v>
      </c>
      <c r="D79" s="181" t="s">
        <v>58</v>
      </c>
      <c r="E79" s="181" t="s">
        <v>54</v>
      </c>
      <c r="F79" s="181" t="s">
        <v>55</v>
      </c>
      <c r="G79" s="181" t="s">
        <v>94</v>
      </c>
      <c r="H79" s="181" t="s">
        <v>95</v>
      </c>
      <c r="I79" s="182" t="s">
        <v>96</v>
      </c>
      <c r="J79" s="181" t="s">
        <v>89</v>
      </c>
      <c r="K79" s="183" t="s">
        <v>97</v>
      </c>
      <c r="L79" s="184"/>
      <c r="M79" s="91" t="s">
        <v>19</v>
      </c>
      <c r="N79" s="92" t="s">
        <v>43</v>
      </c>
      <c r="O79" s="92" t="s">
        <v>98</v>
      </c>
      <c r="P79" s="92" t="s">
        <v>99</v>
      </c>
      <c r="Q79" s="92" t="s">
        <v>100</v>
      </c>
      <c r="R79" s="92" t="s">
        <v>101</v>
      </c>
      <c r="S79" s="92" t="s">
        <v>102</v>
      </c>
      <c r="T79" s="93" t="s">
        <v>103</v>
      </c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</row>
    <row r="80" s="2" customFormat="1" ht="22.8" customHeight="1">
      <c r="A80" s="36"/>
      <c r="B80" s="37"/>
      <c r="C80" s="98" t="s">
        <v>104</v>
      </c>
      <c r="D80" s="38"/>
      <c r="E80" s="38"/>
      <c r="F80" s="38"/>
      <c r="G80" s="38"/>
      <c r="H80" s="38"/>
      <c r="I80" s="131"/>
      <c r="J80" s="185">
        <f>BK80</f>
        <v>0</v>
      </c>
      <c r="K80" s="38"/>
      <c r="L80" s="42"/>
      <c r="M80" s="94"/>
      <c r="N80" s="186"/>
      <c r="O80" s="95"/>
      <c r="P80" s="187">
        <f>P81</f>
        <v>0</v>
      </c>
      <c r="Q80" s="95"/>
      <c r="R80" s="187">
        <f>R81</f>
        <v>1.87263</v>
      </c>
      <c r="S80" s="95"/>
      <c r="T80" s="188">
        <f>T81</f>
        <v>2.3455999999999997</v>
      </c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T80" s="15" t="s">
        <v>72</v>
      </c>
      <c r="AU80" s="15" t="s">
        <v>90</v>
      </c>
      <c r="BK80" s="189">
        <f>BK81</f>
        <v>0</v>
      </c>
    </row>
    <row r="81" s="11" customFormat="1" ht="25.92" customHeight="1">
      <c r="A81" s="11"/>
      <c r="B81" s="190"/>
      <c r="C81" s="191"/>
      <c r="D81" s="192" t="s">
        <v>72</v>
      </c>
      <c r="E81" s="193" t="s">
        <v>105</v>
      </c>
      <c r="F81" s="193" t="s">
        <v>106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SUM(P82:P105)</f>
        <v>0</v>
      </c>
      <c r="Q81" s="198"/>
      <c r="R81" s="199">
        <f>SUM(R82:R105)</f>
        <v>1.87263</v>
      </c>
      <c r="S81" s="198"/>
      <c r="T81" s="200">
        <f>SUM(T82:T105)</f>
        <v>2.3455999999999997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R81" s="201" t="s">
        <v>81</v>
      </c>
      <c r="AT81" s="202" t="s">
        <v>72</v>
      </c>
      <c r="AU81" s="202" t="s">
        <v>73</v>
      </c>
      <c r="AY81" s="201" t="s">
        <v>107</v>
      </c>
      <c r="BK81" s="203">
        <f>SUM(BK82:BK105)</f>
        <v>0</v>
      </c>
    </row>
    <row r="82" s="2" customFormat="1" ht="16.5" customHeight="1">
      <c r="A82" s="36"/>
      <c r="B82" s="37"/>
      <c r="C82" s="204" t="s">
        <v>81</v>
      </c>
      <c r="D82" s="204" t="s">
        <v>108</v>
      </c>
      <c r="E82" s="205" t="s">
        <v>109</v>
      </c>
      <c r="F82" s="206" t="s">
        <v>110</v>
      </c>
      <c r="G82" s="207" t="s">
        <v>111</v>
      </c>
      <c r="H82" s="208">
        <v>2.3460000000000001</v>
      </c>
      <c r="I82" s="209"/>
      <c r="J82" s="210">
        <f>ROUND(I82*H82,2)</f>
        <v>0</v>
      </c>
      <c r="K82" s="206" t="s">
        <v>112</v>
      </c>
      <c r="L82" s="42"/>
      <c r="M82" s="211" t="s">
        <v>19</v>
      </c>
      <c r="N82" s="212" t="s">
        <v>46</v>
      </c>
      <c r="O82" s="83"/>
      <c r="P82" s="213">
        <f>O82*H82</f>
        <v>0</v>
      </c>
      <c r="Q82" s="213">
        <v>0</v>
      </c>
      <c r="R82" s="213">
        <f>Q82*H82</f>
        <v>0</v>
      </c>
      <c r="S82" s="213">
        <v>0</v>
      </c>
      <c r="T82" s="214">
        <f>S82*H82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R82" s="215" t="s">
        <v>113</v>
      </c>
      <c r="AT82" s="215" t="s">
        <v>108</v>
      </c>
      <c r="AU82" s="215" t="s">
        <v>81</v>
      </c>
      <c r="AY82" s="15" t="s">
        <v>107</v>
      </c>
      <c r="BE82" s="216">
        <f>IF(N82="základní",J82,0)</f>
        <v>0</v>
      </c>
      <c r="BF82" s="216">
        <f>IF(N82="snížená",J82,0)</f>
        <v>0</v>
      </c>
      <c r="BG82" s="216">
        <f>IF(N82="zákl. přenesená",J82,0)</f>
        <v>0</v>
      </c>
      <c r="BH82" s="216">
        <f>IF(N82="sníž. přenesená",J82,0)</f>
        <v>0</v>
      </c>
      <c r="BI82" s="216">
        <f>IF(N82="nulová",J82,0)</f>
        <v>0</v>
      </c>
      <c r="BJ82" s="15" t="s">
        <v>113</v>
      </c>
      <c r="BK82" s="216">
        <f>ROUND(I82*H82,2)</f>
        <v>0</v>
      </c>
      <c r="BL82" s="15" t="s">
        <v>113</v>
      </c>
      <c r="BM82" s="215" t="s">
        <v>114</v>
      </c>
    </row>
    <row r="83" s="2" customFormat="1">
      <c r="A83" s="36"/>
      <c r="B83" s="37"/>
      <c r="C83" s="38"/>
      <c r="D83" s="217" t="s">
        <v>115</v>
      </c>
      <c r="E83" s="38"/>
      <c r="F83" s="218" t="s">
        <v>116</v>
      </c>
      <c r="G83" s="38"/>
      <c r="H83" s="38"/>
      <c r="I83" s="131"/>
      <c r="J83" s="38"/>
      <c r="K83" s="38"/>
      <c r="L83" s="42"/>
      <c r="M83" s="219"/>
      <c r="N83" s="220"/>
      <c r="O83" s="83"/>
      <c r="P83" s="83"/>
      <c r="Q83" s="83"/>
      <c r="R83" s="83"/>
      <c r="S83" s="83"/>
      <c r="T83" s="84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5" t="s">
        <v>115</v>
      </c>
      <c r="AU83" s="15" t="s">
        <v>81</v>
      </c>
    </row>
    <row r="84" s="2" customFormat="1" ht="24" customHeight="1">
      <c r="A84" s="36"/>
      <c r="B84" s="37"/>
      <c r="C84" s="204" t="s">
        <v>83</v>
      </c>
      <c r="D84" s="204" t="s">
        <v>108</v>
      </c>
      <c r="E84" s="205" t="s">
        <v>117</v>
      </c>
      <c r="F84" s="206" t="s">
        <v>118</v>
      </c>
      <c r="G84" s="207" t="s">
        <v>111</v>
      </c>
      <c r="H84" s="208">
        <v>21.114000000000001</v>
      </c>
      <c r="I84" s="209"/>
      <c r="J84" s="210">
        <f>ROUND(I84*H84,2)</f>
        <v>0</v>
      </c>
      <c r="K84" s="206" t="s">
        <v>112</v>
      </c>
      <c r="L84" s="42"/>
      <c r="M84" s="211" t="s">
        <v>19</v>
      </c>
      <c r="N84" s="212" t="s">
        <v>46</v>
      </c>
      <c r="O84" s="83"/>
      <c r="P84" s="213">
        <f>O84*H84</f>
        <v>0</v>
      </c>
      <c r="Q84" s="213">
        <v>0</v>
      </c>
      <c r="R84" s="213">
        <f>Q84*H84</f>
        <v>0</v>
      </c>
      <c r="S84" s="213">
        <v>0</v>
      </c>
      <c r="T84" s="214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215" t="s">
        <v>113</v>
      </c>
      <c r="AT84" s="215" t="s">
        <v>108</v>
      </c>
      <c r="AU84" s="215" t="s">
        <v>81</v>
      </c>
      <c r="AY84" s="15" t="s">
        <v>107</v>
      </c>
      <c r="BE84" s="216">
        <f>IF(N84="základní",J84,0)</f>
        <v>0</v>
      </c>
      <c r="BF84" s="216">
        <f>IF(N84="snížená",J84,0)</f>
        <v>0</v>
      </c>
      <c r="BG84" s="216">
        <f>IF(N84="zákl. přenesená",J84,0)</f>
        <v>0</v>
      </c>
      <c r="BH84" s="216">
        <f>IF(N84="sníž. přenesená",J84,0)</f>
        <v>0</v>
      </c>
      <c r="BI84" s="216">
        <f>IF(N84="nulová",J84,0)</f>
        <v>0</v>
      </c>
      <c r="BJ84" s="15" t="s">
        <v>113</v>
      </c>
      <c r="BK84" s="216">
        <f>ROUND(I84*H84,2)</f>
        <v>0</v>
      </c>
      <c r="BL84" s="15" t="s">
        <v>113</v>
      </c>
      <c r="BM84" s="215" t="s">
        <v>119</v>
      </c>
    </row>
    <row r="85" s="2" customFormat="1">
      <c r="A85" s="36"/>
      <c r="B85" s="37"/>
      <c r="C85" s="38"/>
      <c r="D85" s="217" t="s">
        <v>115</v>
      </c>
      <c r="E85" s="38"/>
      <c r="F85" s="218" t="s">
        <v>116</v>
      </c>
      <c r="G85" s="38"/>
      <c r="H85" s="38"/>
      <c r="I85" s="131"/>
      <c r="J85" s="38"/>
      <c r="K85" s="38"/>
      <c r="L85" s="42"/>
      <c r="M85" s="219"/>
      <c r="N85" s="220"/>
      <c r="O85" s="83"/>
      <c r="P85" s="83"/>
      <c r="Q85" s="83"/>
      <c r="R85" s="83"/>
      <c r="S85" s="83"/>
      <c r="T85" s="84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5" t="s">
        <v>115</v>
      </c>
      <c r="AU85" s="15" t="s">
        <v>81</v>
      </c>
    </row>
    <row r="86" s="12" customFormat="1">
      <c r="A86" s="12"/>
      <c r="B86" s="221"/>
      <c r="C86" s="222"/>
      <c r="D86" s="217" t="s">
        <v>120</v>
      </c>
      <c r="E86" s="223" t="s">
        <v>19</v>
      </c>
      <c r="F86" s="224" t="s">
        <v>121</v>
      </c>
      <c r="G86" s="222"/>
      <c r="H86" s="225">
        <v>21.114000000000001</v>
      </c>
      <c r="I86" s="226"/>
      <c r="J86" s="222"/>
      <c r="K86" s="222"/>
      <c r="L86" s="227"/>
      <c r="M86" s="228"/>
      <c r="N86" s="229"/>
      <c r="O86" s="229"/>
      <c r="P86" s="229"/>
      <c r="Q86" s="229"/>
      <c r="R86" s="229"/>
      <c r="S86" s="229"/>
      <c r="T86" s="230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T86" s="231" t="s">
        <v>120</v>
      </c>
      <c r="AU86" s="231" t="s">
        <v>81</v>
      </c>
      <c r="AV86" s="12" t="s">
        <v>83</v>
      </c>
      <c r="AW86" s="12" t="s">
        <v>34</v>
      </c>
      <c r="AX86" s="12" t="s">
        <v>81</v>
      </c>
      <c r="AY86" s="231" t="s">
        <v>107</v>
      </c>
    </row>
    <row r="87" s="2" customFormat="1" ht="16.5" customHeight="1">
      <c r="A87" s="36"/>
      <c r="B87" s="37"/>
      <c r="C87" s="204" t="s">
        <v>122</v>
      </c>
      <c r="D87" s="204" t="s">
        <v>108</v>
      </c>
      <c r="E87" s="205" t="s">
        <v>123</v>
      </c>
      <c r="F87" s="206" t="s">
        <v>124</v>
      </c>
      <c r="G87" s="207" t="s">
        <v>125</v>
      </c>
      <c r="H87" s="208">
        <v>85</v>
      </c>
      <c r="I87" s="209"/>
      <c r="J87" s="210">
        <f>ROUND(I87*H87,2)</f>
        <v>0</v>
      </c>
      <c r="K87" s="206" t="s">
        <v>112</v>
      </c>
      <c r="L87" s="42"/>
      <c r="M87" s="211" t="s">
        <v>19</v>
      </c>
      <c r="N87" s="212" t="s">
        <v>46</v>
      </c>
      <c r="O87" s="83"/>
      <c r="P87" s="213">
        <f>O87*H87</f>
        <v>0</v>
      </c>
      <c r="Q87" s="213">
        <v>0</v>
      </c>
      <c r="R87" s="213">
        <f>Q87*H87</f>
        <v>0</v>
      </c>
      <c r="S87" s="213">
        <v>0.027199999999999998</v>
      </c>
      <c r="T87" s="214">
        <f>S87*H87</f>
        <v>2.3119999999999998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215" t="s">
        <v>126</v>
      </c>
      <c r="AT87" s="215" t="s">
        <v>108</v>
      </c>
      <c r="AU87" s="215" t="s">
        <v>81</v>
      </c>
      <c r="AY87" s="15" t="s">
        <v>107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5" t="s">
        <v>113</v>
      </c>
      <c r="BK87" s="216">
        <f>ROUND(I87*H87,2)</f>
        <v>0</v>
      </c>
      <c r="BL87" s="15" t="s">
        <v>126</v>
      </c>
      <c r="BM87" s="215" t="s">
        <v>127</v>
      </c>
    </row>
    <row r="88" s="2" customFormat="1" ht="16.5" customHeight="1">
      <c r="A88" s="36"/>
      <c r="B88" s="37"/>
      <c r="C88" s="204" t="s">
        <v>113</v>
      </c>
      <c r="D88" s="204" t="s">
        <v>108</v>
      </c>
      <c r="E88" s="205" t="s">
        <v>128</v>
      </c>
      <c r="F88" s="206" t="s">
        <v>129</v>
      </c>
      <c r="G88" s="207" t="s">
        <v>111</v>
      </c>
      <c r="H88" s="208">
        <v>2.3460000000000001</v>
      </c>
      <c r="I88" s="209"/>
      <c r="J88" s="210">
        <f>ROUND(I88*H88,2)</f>
        <v>0</v>
      </c>
      <c r="K88" s="206" t="s">
        <v>19</v>
      </c>
      <c r="L88" s="42"/>
      <c r="M88" s="211" t="s">
        <v>19</v>
      </c>
      <c r="N88" s="212" t="s">
        <v>46</v>
      </c>
      <c r="O88" s="83"/>
      <c r="P88" s="213">
        <f>O88*H88</f>
        <v>0</v>
      </c>
      <c r="Q88" s="213">
        <v>0</v>
      </c>
      <c r="R88" s="213">
        <f>Q88*H88</f>
        <v>0</v>
      </c>
      <c r="S88" s="213">
        <v>0</v>
      </c>
      <c r="T88" s="214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215" t="s">
        <v>113</v>
      </c>
      <c r="AT88" s="215" t="s">
        <v>108</v>
      </c>
      <c r="AU88" s="215" t="s">
        <v>81</v>
      </c>
      <c r="AY88" s="15" t="s">
        <v>107</v>
      </c>
      <c r="BE88" s="216">
        <f>IF(N88="základní",J88,0)</f>
        <v>0</v>
      </c>
      <c r="BF88" s="216">
        <f>IF(N88="snížená",J88,0)</f>
        <v>0</v>
      </c>
      <c r="BG88" s="216">
        <f>IF(N88="zákl. přenesená",J88,0)</f>
        <v>0</v>
      </c>
      <c r="BH88" s="216">
        <f>IF(N88="sníž. přenesená",J88,0)</f>
        <v>0</v>
      </c>
      <c r="BI88" s="216">
        <f>IF(N88="nulová",J88,0)</f>
        <v>0</v>
      </c>
      <c r="BJ88" s="15" t="s">
        <v>113</v>
      </c>
      <c r="BK88" s="216">
        <f>ROUND(I88*H88,2)</f>
        <v>0</v>
      </c>
      <c r="BL88" s="15" t="s">
        <v>113</v>
      </c>
      <c r="BM88" s="215" t="s">
        <v>130</v>
      </c>
    </row>
    <row r="89" s="2" customFormat="1">
      <c r="A89" s="36"/>
      <c r="B89" s="37"/>
      <c r="C89" s="38"/>
      <c r="D89" s="217" t="s">
        <v>115</v>
      </c>
      <c r="E89" s="38"/>
      <c r="F89" s="218" t="s">
        <v>131</v>
      </c>
      <c r="G89" s="38"/>
      <c r="H89" s="38"/>
      <c r="I89" s="131"/>
      <c r="J89" s="38"/>
      <c r="K89" s="38"/>
      <c r="L89" s="42"/>
      <c r="M89" s="219"/>
      <c r="N89" s="220"/>
      <c r="O89" s="83"/>
      <c r="P89" s="83"/>
      <c r="Q89" s="83"/>
      <c r="R89" s="83"/>
      <c r="S89" s="83"/>
      <c r="T89" s="84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5" t="s">
        <v>115</v>
      </c>
      <c r="AU89" s="15" t="s">
        <v>81</v>
      </c>
    </row>
    <row r="90" s="2" customFormat="1" ht="24" customHeight="1">
      <c r="A90" s="36"/>
      <c r="B90" s="37"/>
      <c r="C90" s="204" t="s">
        <v>132</v>
      </c>
      <c r="D90" s="204" t="s">
        <v>108</v>
      </c>
      <c r="E90" s="205" t="s">
        <v>133</v>
      </c>
      <c r="F90" s="206" t="s">
        <v>134</v>
      </c>
      <c r="G90" s="207" t="s">
        <v>111</v>
      </c>
      <c r="H90" s="208">
        <v>1.7869999999999999</v>
      </c>
      <c r="I90" s="209"/>
      <c r="J90" s="210">
        <f>ROUND(I90*H90,2)</f>
        <v>0</v>
      </c>
      <c r="K90" s="206" t="s">
        <v>112</v>
      </c>
      <c r="L90" s="42"/>
      <c r="M90" s="211" t="s">
        <v>19</v>
      </c>
      <c r="N90" s="212" t="s">
        <v>46</v>
      </c>
      <c r="O90" s="83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215" t="s">
        <v>113</v>
      </c>
      <c r="AT90" s="215" t="s">
        <v>108</v>
      </c>
      <c r="AU90" s="215" t="s">
        <v>81</v>
      </c>
      <c r="AY90" s="15" t="s">
        <v>107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5" t="s">
        <v>113</v>
      </c>
      <c r="BK90" s="216">
        <f>ROUND(I90*H90,2)</f>
        <v>0</v>
      </c>
      <c r="BL90" s="15" t="s">
        <v>113</v>
      </c>
      <c r="BM90" s="215" t="s">
        <v>135</v>
      </c>
    </row>
    <row r="91" s="2" customFormat="1">
      <c r="A91" s="36"/>
      <c r="B91" s="37"/>
      <c r="C91" s="38"/>
      <c r="D91" s="217" t="s">
        <v>115</v>
      </c>
      <c r="E91" s="38"/>
      <c r="F91" s="218" t="s">
        <v>136</v>
      </c>
      <c r="G91" s="38"/>
      <c r="H91" s="38"/>
      <c r="I91" s="131"/>
      <c r="J91" s="38"/>
      <c r="K91" s="38"/>
      <c r="L91" s="42"/>
      <c r="M91" s="219"/>
      <c r="N91" s="220"/>
      <c r="O91" s="83"/>
      <c r="P91" s="83"/>
      <c r="Q91" s="83"/>
      <c r="R91" s="83"/>
      <c r="S91" s="83"/>
      <c r="T91" s="84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5" t="s">
        <v>115</v>
      </c>
      <c r="AU91" s="15" t="s">
        <v>81</v>
      </c>
    </row>
    <row r="92" s="2" customFormat="1" ht="16.5" customHeight="1">
      <c r="A92" s="36"/>
      <c r="B92" s="37"/>
      <c r="C92" s="204" t="s">
        <v>137</v>
      </c>
      <c r="D92" s="204" t="s">
        <v>108</v>
      </c>
      <c r="E92" s="205" t="s">
        <v>138</v>
      </c>
      <c r="F92" s="206" t="s">
        <v>139</v>
      </c>
      <c r="G92" s="207" t="s">
        <v>125</v>
      </c>
      <c r="H92" s="208">
        <v>85</v>
      </c>
      <c r="I92" s="209"/>
      <c r="J92" s="210">
        <f>ROUND(I92*H92,2)</f>
        <v>0</v>
      </c>
      <c r="K92" s="206" t="s">
        <v>112</v>
      </c>
      <c r="L92" s="42"/>
      <c r="M92" s="211" t="s">
        <v>19</v>
      </c>
      <c r="N92" s="212" t="s">
        <v>46</v>
      </c>
      <c r="O92" s="83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215" t="s">
        <v>126</v>
      </c>
      <c r="AT92" s="215" t="s">
        <v>108</v>
      </c>
      <c r="AU92" s="215" t="s">
        <v>81</v>
      </c>
      <c r="AY92" s="15" t="s">
        <v>107</v>
      </c>
      <c r="BE92" s="216">
        <f>IF(N92="základní",J92,0)</f>
        <v>0</v>
      </c>
      <c r="BF92" s="216">
        <f>IF(N92="snížená",J92,0)</f>
        <v>0</v>
      </c>
      <c r="BG92" s="216">
        <f>IF(N92="zákl. přenesená",J92,0)</f>
        <v>0</v>
      </c>
      <c r="BH92" s="216">
        <f>IF(N92="sníž. přenesená",J92,0)</f>
        <v>0</v>
      </c>
      <c r="BI92" s="216">
        <f>IF(N92="nulová",J92,0)</f>
        <v>0</v>
      </c>
      <c r="BJ92" s="15" t="s">
        <v>113</v>
      </c>
      <c r="BK92" s="216">
        <f>ROUND(I92*H92,2)</f>
        <v>0</v>
      </c>
      <c r="BL92" s="15" t="s">
        <v>126</v>
      </c>
      <c r="BM92" s="215" t="s">
        <v>140</v>
      </c>
    </row>
    <row r="93" s="2" customFormat="1">
      <c r="A93" s="36"/>
      <c r="B93" s="37"/>
      <c r="C93" s="38"/>
      <c r="D93" s="217" t="s">
        <v>115</v>
      </c>
      <c r="E93" s="38"/>
      <c r="F93" s="218" t="s">
        <v>141</v>
      </c>
      <c r="G93" s="38"/>
      <c r="H93" s="38"/>
      <c r="I93" s="131"/>
      <c r="J93" s="38"/>
      <c r="K93" s="38"/>
      <c r="L93" s="42"/>
      <c r="M93" s="219"/>
      <c r="N93" s="220"/>
      <c r="O93" s="83"/>
      <c r="P93" s="83"/>
      <c r="Q93" s="83"/>
      <c r="R93" s="83"/>
      <c r="S93" s="83"/>
      <c r="T93" s="84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5" t="s">
        <v>115</v>
      </c>
      <c r="AU93" s="15" t="s">
        <v>81</v>
      </c>
    </row>
    <row r="94" s="2" customFormat="1" ht="16.5" customHeight="1">
      <c r="A94" s="36"/>
      <c r="B94" s="37"/>
      <c r="C94" s="204" t="s">
        <v>142</v>
      </c>
      <c r="D94" s="204" t="s">
        <v>108</v>
      </c>
      <c r="E94" s="205" t="s">
        <v>143</v>
      </c>
      <c r="F94" s="206" t="s">
        <v>144</v>
      </c>
      <c r="G94" s="207" t="s">
        <v>125</v>
      </c>
      <c r="H94" s="208">
        <v>85</v>
      </c>
      <c r="I94" s="209"/>
      <c r="J94" s="210">
        <f>ROUND(I94*H94,2)</f>
        <v>0</v>
      </c>
      <c r="K94" s="206" t="s">
        <v>112</v>
      </c>
      <c r="L94" s="42"/>
      <c r="M94" s="211" t="s">
        <v>19</v>
      </c>
      <c r="N94" s="212" t="s">
        <v>46</v>
      </c>
      <c r="O94" s="83"/>
      <c r="P94" s="213">
        <f>O94*H94</f>
        <v>0</v>
      </c>
      <c r="Q94" s="213">
        <v>0.0044999999999999997</v>
      </c>
      <c r="R94" s="213">
        <f>Q94*H94</f>
        <v>0.38249999999999995</v>
      </c>
      <c r="S94" s="213">
        <v>0</v>
      </c>
      <c r="T94" s="21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215" t="s">
        <v>126</v>
      </c>
      <c r="AT94" s="215" t="s">
        <v>108</v>
      </c>
      <c r="AU94" s="215" t="s">
        <v>81</v>
      </c>
      <c r="AY94" s="15" t="s">
        <v>107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5" t="s">
        <v>113</v>
      </c>
      <c r="BK94" s="216">
        <f>ROUND(I94*H94,2)</f>
        <v>0</v>
      </c>
      <c r="BL94" s="15" t="s">
        <v>126</v>
      </c>
      <c r="BM94" s="215" t="s">
        <v>145</v>
      </c>
    </row>
    <row r="95" s="2" customFormat="1">
      <c r="A95" s="36"/>
      <c r="B95" s="37"/>
      <c r="C95" s="38"/>
      <c r="D95" s="217" t="s">
        <v>115</v>
      </c>
      <c r="E95" s="38"/>
      <c r="F95" s="218" t="s">
        <v>141</v>
      </c>
      <c r="G95" s="38"/>
      <c r="H95" s="38"/>
      <c r="I95" s="131"/>
      <c r="J95" s="38"/>
      <c r="K95" s="38"/>
      <c r="L95" s="42"/>
      <c r="M95" s="219"/>
      <c r="N95" s="220"/>
      <c r="O95" s="83"/>
      <c r="P95" s="83"/>
      <c r="Q95" s="83"/>
      <c r="R95" s="83"/>
      <c r="S95" s="83"/>
      <c r="T95" s="84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5" t="s">
        <v>115</v>
      </c>
      <c r="AU95" s="15" t="s">
        <v>81</v>
      </c>
    </row>
    <row r="96" s="2" customFormat="1" ht="16.5" customHeight="1">
      <c r="A96" s="36"/>
      <c r="B96" s="37"/>
      <c r="C96" s="204" t="s">
        <v>146</v>
      </c>
      <c r="D96" s="204" t="s">
        <v>108</v>
      </c>
      <c r="E96" s="205" t="s">
        <v>147</v>
      </c>
      <c r="F96" s="206" t="s">
        <v>148</v>
      </c>
      <c r="G96" s="207" t="s">
        <v>125</v>
      </c>
      <c r="H96" s="208">
        <v>85</v>
      </c>
      <c r="I96" s="209"/>
      <c r="J96" s="210">
        <f>ROUND(I96*H96,2)</f>
        <v>0</v>
      </c>
      <c r="K96" s="206" t="s">
        <v>112</v>
      </c>
      <c r="L96" s="42"/>
      <c r="M96" s="211" t="s">
        <v>19</v>
      </c>
      <c r="N96" s="212" t="s">
        <v>46</v>
      </c>
      <c r="O96" s="83"/>
      <c r="P96" s="213">
        <f>O96*H96</f>
        <v>0</v>
      </c>
      <c r="Q96" s="213">
        <v>0.00029999999999999997</v>
      </c>
      <c r="R96" s="213">
        <f>Q96*H96</f>
        <v>0.025499999999999998</v>
      </c>
      <c r="S96" s="213">
        <v>0</v>
      </c>
      <c r="T96" s="214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215" t="s">
        <v>126</v>
      </c>
      <c r="AT96" s="215" t="s">
        <v>108</v>
      </c>
      <c r="AU96" s="215" t="s">
        <v>81</v>
      </c>
      <c r="AY96" s="15" t="s">
        <v>107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5" t="s">
        <v>113</v>
      </c>
      <c r="BK96" s="216">
        <f>ROUND(I96*H96,2)</f>
        <v>0</v>
      </c>
      <c r="BL96" s="15" t="s">
        <v>126</v>
      </c>
      <c r="BM96" s="215" t="s">
        <v>149</v>
      </c>
    </row>
    <row r="97" s="2" customFormat="1">
      <c r="A97" s="36"/>
      <c r="B97" s="37"/>
      <c r="C97" s="38"/>
      <c r="D97" s="217" t="s">
        <v>115</v>
      </c>
      <c r="E97" s="38"/>
      <c r="F97" s="218" t="s">
        <v>141</v>
      </c>
      <c r="G97" s="38"/>
      <c r="H97" s="38"/>
      <c r="I97" s="131"/>
      <c r="J97" s="38"/>
      <c r="K97" s="38"/>
      <c r="L97" s="42"/>
      <c r="M97" s="219"/>
      <c r="N97" s="220"/>
      <c r="O97" s="83"/>
      <c r="P97" s="83"/>
      <c r="Q97" s="83"/>
      <c r="R97" s="83"/>
      <c r="S97" s="83"/>
      <c r="T97" s="84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5" t="s">
        <v>115</v>
      </c>
      <c r="AU97" s="15" t="s">
        <v>81</v>
      </c>
    </row>
    <row r="98" s="2" customFormat="1" ht="24" customHeight="1">
      <c r="A98" s="36"/>
      <c r="B98" s="37"/>
      <c r="C98" s="204" t="s">
        <v>150</v>
      </c>
      <c r="D98" s="204" t="s">
        <v>108</v>
      </c>
      <c r="E98" s="205" t="s">
        <v>151</v>
      </c>
      <c r="F98" s="206" t="s">
        <v>152</v>
      </c>
      <c r="G98" s="207" t="s">
        <v>125</v>
      </c>
      <c r="H98" s="208">
        <v>85</v>
      </c>
      <c r="I98" s="209"/>
      <c r="J98" s="210">
        <f>ROUND(I98*H98,2)</f>
        <v>0</v>
      </c>
      <c r="K98" s="206" t="s">
        <v>112</v>
      </c>
      <c r="L98" s="42"/>
      <c r="M98" s="211" t="s">
        <v>19</v>
      </c>
      <c r="N98" s="212" t="s">
        <v>46</v>
      </c>
      <c r="O98" s="83"/>
      <c r="P98" s="213">
        <f>O98*H98</f>
        <v>0</v>
      </c>
      <c r="Q98" s="213">
        <v>0.0049500000000000004</v>
      </c>
      <c r="R98" s="213">
        <f>Q98*H98</f>
        <v>0.42075000000000001</v>
      </c>
      <c r="S98" s="213">
        <v>0</v>
      </c>
      <c r="T98" s="214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215" t="s">
        <v>126</v>
      </c>
      <c r="AT98" s="215" t="s">
        <v>108</v>
      </c>
      <c r="AU98" s="215" t="s">
        <v>81</v>
      </c>
      <c r="AY98" s="15" t="s">
        <v>107</v>
      </c>
      <c r="BE98" s="216">
        <f>IF(N98="základní",J98,0)</f>
        <v>0</v>
      </c>
      <c r="BF98" s="216">
        <f>IF(N98="snížená",J98,0)</f>
        <v>0</v>
      </c>
      <c r="BG98" s="216">
        <f>IF(N98="zákl. přenesená",J98,0)</f>
        <v>0</v>
      </c>
      <c r="BH98" s="216">
        <f>IF(N98="sníž. přenesená",J98,0)</f>
        <v>0</v>
      </c>
      <c r="BI98" s="216">
        <f>IF(N98="nulová",J98,0)</f>
        <v>0</v>
      </c>
      <c r="BJ98" s="15" t="s">
        <v>113</v>
      </c>
      <c r="BK98" s="216">
        <f>ROUND(I98*H98,2)</f>
        <v>0</v>
      </c>
      <c r="BL98" s="15" t="s">
        <v>126</v>
      </c>
      <c r="BM98" s="215" t="s">
        <v>153</v>
      </c>
    </row>
    <row r="99" s="2" customFormat="1">
      <c r="A99" s="36"/>
      <c r="B99" s="37"/>
      <c r="C99" s="38"/>
      <c r="D99" s="217" t="s">
        <v>115</v>
      </c>
      <c r="E99" s="38"/>
      <c r="F99" s="218" t="s">
        <v>154</v>
      </c>
      <c r="G99" s="38"/>
      <c r="H99" s="38"/>
      <c r="I99" s="131"/>
      <c r="J99" s="38"/>
      <c r="K99" s="38"/>
      <c r="L99" s="42"/>
      <c r="M99" s="219"/>
      <c r="N99" s="220"/>
      <c r="O99" s="83"/>
      <c r="P99" s="83"/>
      <c r="Q99" s="83"/>
      <c r="R99" s="83"/>
      <c r="S99" s="83"/>
      <c r="T99" s="84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5" t="s">
        <v>115</v>
      </c>
      <c r="AU99" s="15" t="s">
        <v>81</v>
      </c>
    </row>
    <row r="100" s="2" customFormat="1" ht="16.5" customHeight="1">
      <c r="A100" s="36"/>
      <c r="B100" s="37"/>
      <c r="C100" s="232" t="s">
        <v>155</v>
      </c>
      <c r="D100" s="232" t="s">
        <v>156</v>
      </c>
      <c r="E100" s="233" t="s">
        <v>157</v>
      </c>
      <c r="F100" s="234" t="s">
        <v>158</v>
      </c>
      <c r="G100" s="235" t="s">
        <v>125</v>
      </c>
      <c r="H100" s="236">
        <v>93.5</v>
      </c>
      <c r="I100" s="237"/>
      <c r="J100" s="238">
        <f>ROUND(I100*H100,2)</f>
        <v>0</v>
      </c>
      <c r="K100" s="234" t="s">
        <v>112</v>
      </c>
      <c r="L100" s="239"/>
      <c r="M100" s="240" t="s">
        <v>19</v>
      </c>
      <c r="N100" s="241" t="s">
        <v>46</v>
      </c>
      <c r="O100" s="83"/>
      <c r="P100" s="213">
        <f>O100*H100</f>
        <v>0</v>
      </c>
      <c r="Q100" s="213">
        <v>0.0097999999999999997</v>
      </c>
      <c r="R100" s="213">
        <f>Q100*H100</f>
        <v>0.9163</v>
      </c>
      <c r="S100" s="213">
        <v>0</v>
      </c>
      <c r="T100" s="214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215" t="s">
        <v>159</v>
      </c>
      <c r="AT100" s="215" t="s">
        <v>156</v>
      </c>
      <c r="AU100" s="215" t="s">
        <v>81</v>
      </c>
      <c r="AY100" s="15" t="s">
        <v>107</v>
      </c>
      <c r="BE100" s="216">
        <f>IF(N100="základní",J100,0)</f>
        <v>0</v>
      </c>
      <c r="BF100" s="216">
        <f>IF(N100="snížená",J100,0)</f>
        <v>0</v>
      </c>
      <c r="BG100" s="216">
        <f>IF(N100="zákl. přenesená",J100,0)</f>
        <v>0</v>
      </c>
      <c r="BH100" s="216">
        <f>IF(N100="sníž. přenesená",J100,0)</f>
        <v>0</v>
      </c>
      <c r="BI100" s="216">
        <f>IF(N100="nulová",J100,0)</f>
        <v>0</v>
      </c>
      <c r="BJ100" s="15" t="s">
        <v>113</v>
      </c>
      <c r="BK100" s="216">
        <f>ROUND(I100*H100,2)</f>
        <v>0</v>
      </c>
      <c r="BL100" s="15" t="s">
        <v>126</v>
      </c>
      <c r="BM100" s="215" t="s">
        <v>160</v>
      </c>
    </row>
    <row r="101" s="12" customFormat="1">
      <c r="A101" s="12"/>
      <c r="B101" s="221"/>
      <c r="C101" s="222"/>
      <c r="D101" s="217" t="s">
        <v>120</v>
      </c>
      <c r="E101" s="222"/>
      <c r="F101" s="224" t="s">
        <v>161</v>
      </c>
      <c r="G101" s="222"/>
      <c r="H101" s="225">
        <v>93.5</v>
      </c>
      <c r="I101" s="226"/>
      <c r="J101" s="222"/>
      <c r="K101" s="222"/>
      <c r="L101" s="227"/>
      <c r="M101" s="228"/>
      <c r="N101" s="229"/>
      <c r="O101" s="229"/>
      <c r="P101" s="229"/>
      <c r="Q101" s="229"/>
      <c r="R101" s="229"/>
      <c r="S101" s="229"/>
      <c r="T101" s="230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31" t="s">
        <v>120</v>
      </c>
      <c r="AU101" s="231" t="s">
        <v>81</v>
      </c>
      <c r="AV101" s="12" t="s">
        <v>83</v>
      </c>
      <c r="AW101" s="12" t="s">
        <v>4</v>
      </c>
      <c r="AX101" s="12" t="s">
        <v>81</v>
      </c>
      <c r="AY101" s="231" t="s">
        <v>107</v>
      </c>
    </row>
    <row r="102" s="2" customFormat="1" ht="16.5" customHeight="1">
      <c r="A102" s="36"/>
      <c r="B102" s="37"/>
      <c r="C102" s="204" t="s">
        <v>162</v>
      </c>
      <c r="D102" s="204" t="s">
        <v>108</v>
      </c>
      <c r="E102" s="205" t="s">
        <v>163</v>
      </c>
      <c r="F102" s="206" t="s">
        <v>164</v>
      </c>
      <c r="G102" s="207" t="s">
        <v>165</v>
      </c>
      <c r="H102" s="208">
        <v>1</v>
      </c>
      <c r="I102" s="209"/>
      <c r="J102" s="210">
        <f>ROUND(I102*H102,2)</f>
        <v>0</v>
      </c>
      <c r="K102" s="206" t="s">
        <v>19</v>
      </c>
      <c r="L102" s="42"/>
      <c r="M102" s="211" t="s">
        <v>19</v>
      </c>
      <c r="N102" s="212" t="s">
        <v>46</v>
      </c>
      <c r="O102" s="83"/>
      <c r="P102" s="213">
        <f>O102*H102</f>
        <v>0</v>
      </c>
      <c r="Q102" s="213">
        <v>0</v>
      </c>
      <c r="R102" s="213">
        <f>Q102*H102</f>
        <v>0</v>
      </c>
      <c r="S102" s="213">
        <v>0.012999999999999999</v>
      </c>
      <c r="T102" s="214">
        <f>S102*H102</f>
        <v>0.012999999999999999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215" t="s">
        <v>113</v>
      </c>
      <c r="AT102" s="215" t="s">
        <v>108</v>
      </c>
      <c r="AU102" s="215" t="s">
        <v>81</v>
      </c>
      <c r="AY102" s="15" t="s">
        <v>107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5" t="s">
        <v>113</v>
      </c>
      <c r="BK102" s="216">
        <f>ROUND(I102*H102,2)</f>
        <v>0</v>
      </c>
      <c r="BL102" s="15" t="s">
        <v>113</v>
      </c>
      <c r="BM102" s="215" t="s">
        <v>166</v>
      </c>
    </row>
    <row r="103" s="2" customFormat="1" ht="16.5" customHeight="1">
      <c r="A103" s="36"/>
      <c r="B103" s="37"/>
      <c r="C103" s="204" t="s">
        <v>167</v>
      </c>
      <c r="D103" s="204" t="s">
        <v>108</v>
      </c>
      <c r="E103" s="205" t="s">
        <v>168</v>
      </c>
      <c r="F103" s="206" t="s">
        <v>169</v>
      </c>
      <c r="G103" s="207" t="s">
        <v>165</v>
      </c>
      <c r="H103" s="208">
        <v>1</v>
      </c>
      <c r="I103" s="209"/>
      <c r="J103" s="210">
        <f>ROUND(I103*H103,2)</f>
        <v>0</v>
      </c>
      <c r="K103" s="206" t="s">
        <v>19</v>
      </c>
      <c r="L103" s="42"/>
      <c r="M103" s="211" t="s">
        <v>19</v>
      </c>
      <c r="N103" s="212" t="s">
        <v>46</v>
      </c>
      <c r="O103" s="83"/>
      <c r="P103" s="213">
        <f>O103*H103</f>
        <v>0</v>
      </c>
      <c r="Q103" s="213">
        <v>8.0000000000000007E-05</v>
      </c>
      <c r="R103" s="213">
        <f>Q103*H103</f>
        <v>8.0000000000000007E-05</v>
      </c>
      <c r="S103" s="213">
        <v>0.0206</v>
      </c>
      <c r="T103" s="214">
        <f>S103*H103</f>
        <v>0.0206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215" t="s">
        <v>126</v>
      </c>
      <c r="AT103" s="215" t="s">
        <v>108</v>
      </c>
      <c r="AU103" s="215" t="s">
        <v>81</v>
      </c>
      <c r="AY103" s="15" t="s">
        <v>107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5" t="s">
        <v>113</v>
      </c>
      <c r="BK103" s="216">
        <f>ROUND(I103*H103,2)</f>
        <v>0</v>
      </c>
      <c r="BL103" s="15" t="s">
        <v>126</v>
      </c>
      <c r="BM103" s="215" t="s">
        <v>170</v>
      </c>
    </row>
    <row r="104" s="2" customFormat="1" ht="16.5" customHeight="1">
      <c r="A104" s="36"/>
      <c r="B104" s="37"/>
      <c r="C104" s="204" t="s">
        <v>171</v>
      </c>
      <c r="D104" s="204" t="s">
        <v>108</v>
      </c>
      <c r="E104" s="205" t="s">
        <v>172</v>
      </c>
      <c r="F104" s="206" t="s">
        <v>173</v>
      </c>
      <c r="G104" s="207" t="s">
        <v>125</v>
      </c>
      <c r="H104" s="208">
        <v>85</v>
      </c>
      <c r="I104" s="209"/>
      <c r="J104" s="210">
        <f>ROUND(I104*H104,2)</f>
        <v>0</v>
      </c>
      <c r="K104" s="206" t="s">
        <v>112</v>
      </c>
      <c r="L104" s="42"/>
      <c r="M104" s="211" t="s">
        <v>19</v>
      </c>
      <c r="N104" s="212" t="s">
        <v>46</v>
      </c>
      <c r="O104" s="83"/>
      <c r="P104" s="213">
        <f>O104*H104</f>
        <v>0</v>
      </c>
      <c r="Q104" s="213">
        <v>0.0015</v>
      </c>
      <c r="R104" s="213">
        <f>Q104*H104</f>
        <v>0.1275</v>
      </c>
      <c r="S104" s="213">
        <v>0</v>
      </c>
      <c r="T104" s="214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215" t="s">
        <v>126</v>
      </c>
      <c r="AT104" s="215" t="s">
        <v>108</v>
      </c>
      <c r="AU104" s="215" t="s">
        <v>81</v>
      </c>
      <c r="AY104" s="15" t="s">
        <v>107</v>
      </c>
      <c r="BE104" s="216">
        <f>IF(N104="základní",J104,0)</f>
        <v>0</v>
      </c>
      <c r="BF104" s="216">
        <f>IF(N104="snížená",J104,0)</f>
        <v>0</v>
      </c>
      <c r="BG104" s="216">
        <f>IF(N104="zákl. přenesená",J104,0)</f>
        <v>0</v>
      </c>
      <c r="BH104" s="216">
        <f>IF(N104="sníž. přenesená",J104,0)</f>
        <v>0</v>
      </c>
      <c r="BI104" s="216">
        <f>IF(N104="nulová",J104,0)</f>
        <v>0</v>
      </c>
      <c r="BJ104" s="15" t="s">
        <v>113</v>
      </c>
      <c r="BK104" s="216">
        <f>ROUND(I104*H104,2)</f>
        <v>0</v>
      </c>
      <c r="BL104" s="15" t="s">
        <v>126</v>
      </c>
      <c r="BM104" s="215" t="s">
        <v>174</v>
      </c>
    </row>
    <row r="105" s="2" customFormat="1">
      <c r="A105" s="36"/>
      <c r="B105" s="37"/>
      <c r="C105" s="38"/>
      <c r="D105" s="217" t="s">
        <v>115</v>
      </c>
      <c r="E105" s="38"/>
      <c r="F105" s="218" t="s">
        <v>175</v>
      </c>
      <c r="G105" s="38"/>
      <c r="H105" s="38"/>
      <c r="I105" s="131"/>
      <c r="J105" s="38"/>
      <c r="K105" s="38"/>
      <c r="L105" s="42"/>
      <c r="M105" s="242"/>
      <c r="N105" s="243"/>
      <c r="O105" s="244"/>
      <c r="P105" s="244"/>
      <c r="Q105" s="244"/>
      <c r="R105" s="244"/>
      <c r="S105" s="244"/>
      <c r="T105" s="245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5" t="s">
        <v>115</v>
      </c>
      <c r="AU105" s="15" t="s">
        <v>81</v>
      </c>
    </row>
    <row r="106" s="2" customFormat="1" ht="6.96" customHeight="1">
      <c r="A106" s="36"/>
      <c r="B106" s="58"/>
      <c r="C106" s="59"/>
      <c r="D106" s="59"/>
      <c r="E106" s="59"/>
      <c r="F106" s="59"/>
      <c r="G106" s="59"/>
      <c r="H106" s="59"/>
      <c r="I106" s="161"/>
      <c r="J106" s="59"/>
      <c r="K106" s="59"/>
      <c r="L106" s="42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sheet="1" autoFilter="0" formatColumns="0" formatRows="0" objects="1" scenarios="1" spinCount="100000" saltValue="vxh/y3BeAWOYHZyFa28sZ4E4KUZVaj1P4OpCHVlxl7ZDWl74qD4ZVZDkb9hVfMPZSB+r9wV5UYdKTgwulDHM6Q==" hashValue="3qwMziTOviBlHCe/eiaosQwV8oGlEbFLcGUyQWGErbQTKK+cgCNVbXKuodEpbhc+9XWcIF13/4jMz+Wx1MXxIg==" algorithmName="SHA-512" password="CC35"/>
  <autoFilter ref="C79:K105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46" customWidth="1"/>
    <col min="2" max="2" width="1.664063" style="246" customWidth="1"/>
    <col min="3" max="4" width="5" style="246" customWidth="1"/>
    <col min="5" max="5" width="11.67" style="246" customWidth="1"/>
    <col min="6" max="6" width="9.17" style="246" customWidth="1"/>
    <col min="7" max="7" width="5" style="246" customWidth="1"/>
    <col min="8" max="8" width="77.83" style="246" customWidth="1"/>
    <col min="9" max="10" width="20" style="246" customWidth="1"/>
    <col min="11" max="11" width="1.664063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3" customFormat="1" ht="45" customHeight="1">
      <c r="B3" s="250"/>
      <c r="C3" s="251" t="s">
        <v>176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177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178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179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180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181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182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183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184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185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186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80</v>
      </c>
      <c r="F18" s="257" t="s">
        <v>187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188</v>
      </c>
      <c r="F19" s="257" t="s">
        <v>189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190</v>
      </c>
      <c r="F20" s="257" t="s">
        <v>191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192</v>
      </c>
      <c r="F21" s="257" t="s">
        <v>193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194</v>
      </c>
      <c r="F22" s="257" t="s">
        <v>195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196</v>
      </c>
      <c r="F23" s="257" t="s">
        <v>197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198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199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200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201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202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203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204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205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206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93</v>
      </c>
      <c r="F36" s="257"/>
      <c r="G36" s="257" t="s">
        <v>207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208</v>
      </c>
      <c r="F37" s="257"/>
      <c r="G37" s="257" t="s">
        <v>209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54</v>
      </c>
      <c r="F38" s="257"/>
      <c r="G38" s="257" t="s">
        <v>210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55</v>
      </c>
      <c r="F39" s="257"/>
      <c r="G39" s="257" t="s">
        <v>211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94</v>
      </c>
      <c r="F40" s="257"/>
      <c r="G40" s="257" t="s">
        <v>212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95</v>
      </c>
      <c r="F41" s="257"/>
      <c r="G41" s="257" t="s">
        <v>213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214</v>
      </c>
      <c r="F42" s="257"/>
      <c r="G42" s="257" t="s">
        <v>215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216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217</v>
      </c>
      <c r="F44" s="257"/>
      <c r="G44" s="257" t="s">
        <v>218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97</v>
      </c>
      <c r="F45" s="257"/>
      <c r="G45" s="257" t="s">
        <v>219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220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221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222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223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224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225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226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227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228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229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230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231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232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233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234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235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236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237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238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239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240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241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242</v>
      </c>
      <c r="D76" s="275"/>
      <c r="E76" s="275"/>
      <c r="F76" s="275" t="s">
        <v>243</v>
      </c>
      <c r="G76" s="276"/>
      <c r="H76" s="275" t="s">
        <v>55</v>
      </c>
      <c r="I76" s="275" t="s">
        <v>58</v>
      </c>
      <c r="J76" s="275" t="s">
        <v>244</v>
      </c>
      <c r="K76" s="274"/>
    </row>
    <row r="77" s="1" customFormat="1" ht="17.25" customHeight="1">
      <c r="B77" s="272"/>
      <c r="C77" s="277" t="s">
        <v>245</v>
      </c>
      <c r="D77" s="277"/>
      <c r="E77" s="277"/>
      <c r="F77" s="278" t="s">
        <v>246</v>
      </c>
      <c r="G77" s="279"/>
      <c r="H77" s="277"/>
      <c r="I77" s="277"/>
      <c r="J77" s="277" t="s">
        <v>247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54</v>
      </c>
      <c r="D79" s="280"/>
      <c r="E79" s="280"/>
      <c r="F79" s="282" t="s">
        <v>248</v>
      </c>
      <c r="G79" s="281"/>
      <c r="H79" s="260" t="s">
        <v>249</v>
      </c>
      <c r="I79" s="260" t="s">
        <v>250</v>
      </c>
      <c r="J79" s="260">
        <v>20</v>
      </c>
      <c r="K79" s="274"/>
    </row>
    <row r="80" s="1" customFormat="1" ht="15" customHeight="1">
      <c r="B80" s="272"/>
      <c r="C80" s="260" t="s">
        <v>251</v>
      </c>
      <c r="D80" s="260"/>
      <c r="E80" s="260"/>
      <c r="F80" s="282" t="s">
        <v>248</v>
      </c>
      <c r="G80" s="281"/>
      <c r="H80" s="260" t="s">
        <v>252</v>
      </c>
      <c r="I80" s="260" t="s">
        <v>250</v>
      </c>
      <c r="J80" s="260">
        <v>120</v>
      </c>
      <c r="K80" s="274"/>
    </row>
    <row r="81" s="1" customFormat="1" ht="15" customHeight="1">
      <c r="B81" s="283"/>
      <c r="C81" s="260" t="s">
        <v>253</v>
      </c>
      <c r="D81" s="260"/>
      <c r="E81" s="260"/>
      <c r="F81" s="282" t="s">
        <v>254</v>
      </c>
      <c r="G81" s="281"/>
      <c r="H81" s="260" t="s">
        <v>255</v>
      </c>
      <c r="I81" s="260" t="s">
        <v>250</v>
      </c>
      <c r="J81" s="260">
        <v>50</v>
      </c>
      <c r="K81" s="274"/>
    </row>
    <row r="82" s="1" customFormat="1" ht="15" customHeight="1">
      <c r="B82" s="283"/>
      <c r="C82" s="260" t="s">
        <v>256</v>
      </c>
      <c r="D82" s="260"/>
      <c r="E82" s="260"/>
      <c r="F82" s="282" t="s">
        <v>248</v>
      </c>
      <c r="G82" s="281"/>
      <c r="H82" s="260" t="s">
        <v>257</v>
      </c>
      <c r="I82" s="260" t="s">
        <v>258</v>
      </c>
      <c r="J82" s="260"/>
      <c r="K82" s="274"/>
    </row>
    <row r="83" s="1" customFormat="1" ht="15" customHeight="1">
      <c r="B83" s="283"/>
      <c r="C83" s="284" t="s">
        <v>259</v>
      </c>
      <c r="D83" s="284"/>
      <c r="E83" s="284"/>
      <c r="F83" s="285" t="s">
        <v>254</v>
      </c>
      <c r="G83" s="284"/>
      <c r="H83" s="284" t="s">
        <v>260</v>
      </c>
      <c r="I83" s="284" t="s">
        <v>250</v>
      </c>
      <c r="J83" s="284">
        <v>15</v>
      </c>
      <c r="K83" s="274"/>
    </row>
    <row r="84" s="1" customFormat="1" ht="15" customHeight="1">
      <c r="B84" s="283"/>
      <c r="C84" s="284" t="s">
        <v>261</v>
      </c>
      <c r="D84" s="284"/>
      <c r="E84" s="284"/>
      <c r="F84" s="285" t="s">
        <v>254</v>
      </c>
      <c r="G84" s="284"/>
      <c r="H84" s="284" t="s">
        <v>262</v>
      </c>
      <c r="I84" s="284" t="s">
        <v>250</v>
      </c>
      <c r="J84" s="284">
        <v>15</v>
      </c>
      <c r="K84" s="274"/>
    </row>
    <row r="85" s="1" customFormat="1" ht="15" customHeight="1">
      <c r="B85" s="283"/>
      <c r="C85" s="284" t="s">
        <v>263</v>
      </c>
      <c r="D85" s="284"/>
      <c r="E85" s="284"/>
      <c r="F85" s="285" t="s">
        <v>254</v>
      </c>
      <c r="G85" s="284"/>
      <c r="H85" s="284" t="s">
        <v>264</v>
      </c>
      <c r="I85" s="284" t="s">
        <v>250</v>
      </c>
      <c r="J85" s="284">
        <v>20</v>
      </c>
      <c r="K85" s="274"/>
    </row>
    <row r="86" s="1" customFormat="1" ht="15" customHeight="1">
      <c r="B86" s="283"/>
      <c r="C86" s="284" t="s">
        <v>265</v>
      </c>
      <c r="D86" s="284"/>
      <c r="E86" s="284"/>
      <c r="F86" s="285" t="s">
        <v>254</v>
      </c>
      <c r="G86" s="284"/>
      <c r="H86" s="284" t="s">
        <v>266</v>
      </c>
      <c r="I86" s="284" t="s">
        <v>250</v>
      </c>
      <c r="J86" s="284">
        <v>20</v>
      </c>
      <c r="K86" s="274"/>
    </row>
    <row r="87" s="1" customFormat="1" ht="15" customHeight="1">
      <c r="B87" s="283"/>
      <c r="C87" s="260" t="s">
        <v>267</v>
      </c>
      <c r="D87" s="260"/>
      <c r="E87" s="260"/>
      <c r="F87" s="282" t="s">
        <v>254</v>
      </c>
      <c r="G87" s="281"/>
      <c r="H87" s="260" t="s">
        <v>268</v>
      </c>
      <c r="I87" s="260" t="s">
        <v>250</v>
      </c>
      <c r="J87" s="260">
        <v>50</v>
      </c>
      <c r="K87" s="274"/>
    </row>
    <row r="88" s="1" customFormat="1" ht="15" customHeight="1">
      <c r="B88" s="283"/>
      <c r="C88" s="260" t="s">
        <v>269</v>
      </c>
      <c r="D88" s="260"/>
      <c r="E88" s="260"/>
      <c r="F88" s="282" t="s">
        <v>254</v>
      </c>
      <c r="G88" s="281"/>
      <c r="H88" s="260" t="s">
        <v>270</v>
      </c>
      <c r="I88" s="260" t="s">
        <v>250</v>
      </c>
      <c r="J88" s="260">
        <v>20</v>
      </c>
      <c r="K88" s="274"/>
    </row>
    <row r="89" s="1" customFormat="1" ht="15" customHeight="1">
      <c r="B89" s="283"/>
      <c r="C89" s="260" t="s">
        <v>271</v>
      </c>
      <c r="D89" s="260"/>
      <c r="E89" s="260"/>
      <c r="F89" s="282" t="s">
        <v>254</v>
      </c>
      <c r="G89" s="281"/>
      <c r="H89" s="260" t="s">
        <v>272</v>
      </c>
      <c r="I89" s="260" t="s">
        <v>250</v>
      </c>
      <c r="J89" s="260">
        <v>20</v>
      </c>
      <c r="K89" s="274"/>
    </row>
    <row r="90" s="1" customFormat="1" ht="15" customHeight="1">
      <c r="B90" s="283"/>
      <c r="C90" s="260" t="s">
        <v>273</v>
      </c>
      <c r="D90" s="260"/>
      <c r="E90" s="260"/>
      <c r="F90" s="282" t="s">
        <v>254</v>
      </c>
      <c r="G90" s="281"/>
      <c r="H90" s="260" t="s">
        <v>274</v>
      </c>
      <c r="I90" s="260" t="s">
        <v>250</v>
      </c>
      <c r="J90" s="260">
        <v>50</v>
      </c>
      <c r="K90" s="274"/>
    </row>
    <row r="91" s="1" customFormat="1" ht="15" customHeight="1">
      <c r="B91" s="283"/>
      <c r="C91" s="260" t="s">
        <v>275</v>
      </c>
      <c r="D91" s="260"/>
      <c r="E91" s="260"/>
      <c r="F91" s="282" t="s">
        <v>254</v>
      </c>
      <c r="G91" s="281"/>
      <c r="H91" s="260" t="s">
        <v>275</v>
      </c>
      <c r="I91" s="260" t="s">
        <v>250</v>
      </c>
      <c r="J91" s="260">
        <v>50</v>
      </c>
      <c r="K91" s="274"/>
    </row>
    <row r="92" s="1" customFormat="1" ht="15" customHeight="1">
      <c r="B92" s="283"/>
      <c r="C92" s="260" t="s">
        <v>276</v>
      </c>
      <c r="D92" s="260"/>
      <c r="E92" s="260"/>
      <c r="F92" s="282" t="s">
        <v>254</v>
      </c>
      <c r="G92" s="281"/>
      <c r="H92" s="260" t="s">
        <v>277</v>
      </c>
      <c r="I92" s="260" t="s">
        <v>250</v>
      </c>
      <c r="J92" s="260">
        <v>255</v>
      </c>
      <c r="K92" s="274"/>
    </row>
    <row r="93" s="1" customFormat="1" ht="15" customHeight="1">
      <c r="B93" s="283"/>
      <c r="C93" s="260" t="s">
        <v>278</v>
      </c>
      <c r="D93" s="260"/>
      <c r="E93" s="260"/>
      <c r="F93" s="282" t="s">
        <v>248</v>
      </c>
      <c r="G93" s="281"/>
      <c r="H93" s="260" t="s">
        <v>279</v>
      </c>
      <c r="I93" s="260" t="s">
        <v>280</v>
      </c>
      <c r="J93" s="260"/>
      <c r="K93" s="274"/>
    </row>
    <row r="94" s="1" customFormat="1" ht="15" customHeight="1">
      <c r="B94" s="283"/>
      <c r="C94" s="260" t="s">
        <v>281</v>
      </c>
      <c r="D94" s="260"/>
      <c r="E94" s="260"/>
      <c r="F94" s="282" t="s">
        <v>248</v>
      </c>
      <c r="G94" s="281"/>
      <c r="H94" s="260" t="s">
        <v>282</v>
      </c>
      <c r="I94" s="260" t="s">
        <v>283</v>
      </c>
      <c r="J94" s="260"/>
      <c r="K94" s="274"/>
    </row>
    <row r="95" s="1" customFormat="1" ht="15" customHeight="1">
      <c r="B95" s="283"/>
      <c r="C95" s="260" t="s">
        <v>284</v>
      </c>
      <c r="D95" s="260"/>
      <c r="E95" s="260"/>
      <c r="F95" s="282" t="s">
        <v>248</v>
      </c>
      <c r="G95" s="281"/>
      <c r="H95" s="260" t="s">
        <v>284</v>
      </c>
      <c r="I95" s="260" t="s">
        <v>283</v>
      </c>
      <c r="J95" s="260"/>
      <c r="K95" s="274"/>
    </row>
    <row r="96" s="1" customFormat="1" ht="15" customHeight="1">
      <c r="B96" s="283"/>
      <c r="C96" s="260" t="s">
        <v>39</v>
      </c>
      <c r="D96" s="260"/>
      <c r="E96" s="260"/>
      <c r="F96" s="282" t="s">
        <v>248</v>
      </c>
      <c r="G96" s="281"/>
      <c r="H96" s="260" t="s">
        <v>285</v>
      </c>
      <c r="I96" s="260" t="s">
        <v>283</v>
      </c>
      <c r="J96" s="260"/>
      <c r="K96" s="274"/>
    </row>
    <row r="97" s="1" customFormat="1" ht="15" customHeight="1">
      <c r="B97" s="283"/>
      <c r="C97" s="260" t="s">
        <v>49</v>
      </c>
      <c r="D97" s="260"/>
      <c r="E97" s="260"/>
      <c r="F97" s="282" t="s">
        <v>248</v>
      </c>
      <c r="G97" s="281"/>
      <c r="H97" s="260" t="s">
        <v>286</v>
      </c>
      <c r="I97" s="260" t="s">
        <v>283</v>
      </c>
      <c r="J97" s="260"/>
      <c r="K97" s="274"/>
    </row>
    <row r="98" s="1" customFormat="1" ht="15" customHeight="1">
      <c r="B98" s="286"/>
      <c r="C98" s="287"/>
      <c r="D98" s="287"/>
      <c r="E98" s="287"/>
      <c r="F98" s="287"/>
      <c r="G98" s="287"/>
      <c r="H98" s="287"/>
      <c r="I98" s="287"/>
      <c r="J98" s="287"/>
      <c r="K98" s="288"/>
    </row>
    <row r="99" s="1" customFormat="1" ht="18.75" customHeight="1">
      <c r="B99" s="289"/>
      <c r="C99" s="290"/>
      <c r="D99" s="290"/>
      <c r="E99" s="290"/>
      <c r="F99" s="290"/>
      <c r="G99" s="290"/>
      <c r="H99" s="290"/>
      <c r="I99" s="290"/>
      <c r="J99" s="290"/>
      <c r="K99" s="289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287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242</v>
      </c>
      <c r="D103" s="275"/>
      <c r="E103" s="275"/>
      <c r="F103" s="275" t="s">
        <v>243</v>
      </c>
      <c r="G103" s="276"/>
      <c r="H103" s="275" t="s">
        <v>55</v>
      </c>
      <c r="I103" s="275" t="s">
        <v>58</v>
      </c>
      <c r="J103" s="275" t="s">
        <v>244</v>
      </c>
      <c r="K103" s="274"/>
    </row>
    <row r="104" s="1" customFormat="1" ht="17.25" customHeight="1">
      <c r="B104" s="272"/>
      <c r="C104" s="277" t="s">
        <v>245</v>
      </c>
      <c r="D104" s="277"/>
      <c r="E104" s="277"/>
      <c r="F104" s="278" t="s">
        <v>246</v>
      </c>
      <c r="G104" s="279"/>
      <c r="H104" s="277"/>
      <c r="I104" s="277"/>
      <c r="J104" s="277" t="s">
        <v>247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1"/>
      <c r="H105" s="275"/>
      <c r="I105" s="275"/>
      <c r="J105" s="275"/>
      <c r="K105" s="274"/>
    </row>
    <row r="106" s="1" customFormat="1" ht="15" customHeight="1">
      <c r="B106" s="272"/>
      <c r="C106" s="260" t="s">
        <v>54</v>
      </c>
      <c r="D106" s="280"/>
      <c r="E106" s="280"/>
      <c r="F106" s="282" t="s">
        <v>248</v>
      </c>
      <c r="G106" s="291"/>
      <c r="H106" s="260" t="s">
        <v>288</v>
      </c>
      <c r="I106" s="260" t="s">
        <v>250</v>
      </c>
      <c r="J106" s="260">
        <v>20</v>
      </c>
      <c r="K106" s="274"/>
    </row>
    <row r="107" s="1" customFormat="1" ht="15" customHeight="1">
      <c r="B107" s="272"/>
      <c r="C107" s="260" t="s">
        <v>251</v>
      </c>
      <c r="D107" s="260"/>
      <c r="E107" s="260"/>
      <c r="F107" s="282" t="s">
        <v>248</v>
      </c>
      <c r="G107" s="260"/>
      <c r="H107" s="260" t="s">
        <v>288</v>
      </c>
      <c r="I107" s="260" t="s">
        <v>250</v>
      </c>
      <c r="J107" s="260">
        <v>120</v>
      </c>
      <c r="K107" s="274"/>
    </row>
    <row r="108" s="1" customFormat="1" ht="15" customHeight="1">
      <c r="B108" s="283"/>
      <c r="C108" s="260" t="s">
        <v>253</v>
      </c>
      <c r="D108" s="260"/>
      <c r="E108" s="260"/>
      <c r="F108" s="282" t="s">
        <v>254</v>
      </c>
      <c r="G108" s="260"/>
      <c r="H108" s="260" t="s">
        <v>288</v>
      </c>
      <c r="I108" s="260" t="s">
        <v>250</v>
      </c>
      <c r="J108" s="260">
        <v>50</v>
      </c>
      <c r="K108" s="274"/>
    </row>
    <row r="109" s="1" customFormat="1" ht="15" customHeight="1">
      <c r="B109" s="283"/>
      <c r="C109" s="260" t="s">
        <v>256</v>
      </c>
      <c r="D109" s="260"/>
      <c r="E109" s="260"/>
      <c r="F109" s="282" t="s">
        <v>248</v>
      </c>
      <c r="G109" s="260"/>
      <c r="H109" s="260" t="s">
        <v>288</v>
      </c>
      <c r="I109" s="260" t="s">
        <v>258</v>
      </c>
      <c r="J109" s="260"/>
      <c r="K109" s="274"/>
    </row>
    <row r="110" s="1" customFormat="1" ht="15" customHeight="1">
      <c r="B110" s="283"/>
      <c r="C110" s="260" t="s">
        <v>267</v>
      </c>
      <c r="D110" s="260"/>
      <c r="E110" s="260"/>
      <c r="F110" s="282" t="s">
        <v>254</v>
      </c>
      <c r="G110" s="260"/>
      <c r="H110" s="260" t="s">
        <v>288</v>
      </c>
      <c r="I110" s="260" t="s">
        <v>250</v>
      </c>
      <c r="J110" s="260">
        <v>50</v>
      </c>
      <c r="K110" s="274"/>
    </row>
    <row r="111" s="1" customFormat="1" ht="15" customHeight="1">
      <c r="B111" s="283"/>
      <c r="C111" s="260" t="s">
        <v>275</v>
      </c>
      <c r="D111" s="260"/>
      <c r="E111" s="260"/>
      <c r="F111" s="282" t="s">
        <v>254</v>
      </c>
      <c r="G111" s="260"/>
      <c r="H111" s="260" t="s">
        <v>288</v>
      </c>
      <c r="I111" s="260" t="s">
        <v>250</v>
      </c>
      <c r="J111" s="260">
        <v>50</v>
      </c>
      <c r="K111" s="274"/>
    </row>
    <row r="112" s="1" customFormat="1" ht="15" customHeight="1">
      <c r="B112" s="283"/>
      <c r="C112" s="260" t="s">
        <v>273</v>
      </c>
      <c r="D112" s="260"/>
      <c r="E112" s="260"/>
      <c r="F112" s="282" t="s">
        <v>254</v>
      </c>
      <c r="G112" s="260"/>
      <c r="H112" s="260" t="s">
        <v>288</v>
      </c>
      <c r="I112" s="260" t="s">
        <v>250</v>
      </c>
      <c r="J112" s="260">
        <v>50</v>
      </c>
      <c r="K112" s="274"/>
    </row>
    <row r="113" s="1" customFormat="1" ht="15" customHeight="1">
      <c r="B113" s="283"/>
      <c r="C113" s="260" t="s">
        <v>54</v>
      </c>
      <c r="D113" s="260"/>
      <c r="E113" s="260"/>
      <c r="F113" s="282" t="s">
        <v>248</v>
      </c>
      <c r="G113" s="260"/>
      <c r="H113" s="260" t="s">
        <v>289</v>
      </c>
      <c r="I113" s="260" t="s">
        <v>250</v>
      </c>
      <c r="J113" s="260">
        <v>20</v>
      </c>
      <c r="K113" s="274"/>
    </row>
    <row r="114" s="1" customFormat="1" ht="15" customHeight="1">
      <c r="B114" s="283"/>
      <c r="C114" s="260" t="s">
        <v>290</v>
      </c>
      <c r="D114" s="260"/>
      <c r="E114" s="260"/>
      <c r="F114" s="282" t="s">
        <v>248</v>
      </c>
      <c r="G114" s="260"/>
      <c r="H114" s="260" t="s">
        <v>291</v>
      </c>
      <c r="I114" s="260" t="s">
        <v>250</v>
      </c>
      <c r="J114" s="260">
        <v>120</v>
      </c>
      <c r="K114" s="274"/>
    </row>
    <row r="115" s="1" customFormat="1" ht="15" customHeight="1">
      <c r="B115" s="283"/>
      <c r="C115" s="260" t="s">
        <v>39</v>
      </c>
      <c r="D115" s="260"/>
      <c r="E115" s="260"/>
      <c r="F115" s="282" t="s">
        <v>248</v>
      </c>
      <c r="G115" s="260"/>
      <c r="H115" s="260" t="s">
        <v>292</v>
      </c>
      <c r="I115" s="260" t="s">
        <v>283</v>
      </c>
      <c r="J115" s="260"/>
      <c r="K115" s="274"/>
    </row>
    <row r="116" s="1" customFormat="1" ht="15" customHeight="1">
      <c r="B116" s="283"/>
      <c r="C116" s="260" t="s">
        <v>49</v>
      </c>
      <c r="D116" s="260"/>
      <c r="E116" s="260"/>
      <c r="F116" s="282" t="s">
        <v>248</v>
      </c>
      <c r="G116" s="260"/>
      <c r="H116" s="260" t="s">
        <v>293</v>
      </c>
      <c r="I116" s="260" t="s">
        <v>283</v>
      </c>
      <c r="J116" s="260"/>
      <c r="K116" s="274"/>
    </row>
    <row r="117" s="1" customFormat="1" ht="15" customHeight="1">
      <c r="B117" s="283"/>
      <c r="C117" s="260" t="s">
        <v>58</v>
      </c>
      <c r="D117" s="260"/>
      <c r="E117" s="260"/>
      <c r="F117" s="282" t="s">
        <v>248</v>
      </c>
      <c r="G117" s="260"/>
      <c r="H117" s="260" t="s">
        <v>294</v>
      </c>
      <c r="I117" s="260" t="s">
        <v>295</v>
      </c>
      <c r="J117" s="260"/>
      <c r="K117" s="274"/>
    </row>
    <row r="118" s="1" customFormat="1" ht="15" customHeight="1">
      <c r="B118" s="286"/>
      <c r="C118" s="292"/>
      <c r="D118" s="292"/>
      <c r="E118" s="292"/>
      <c r="F118" s="292"/>
      <c r="G118" s="292"/>
      <c r="H118" s="292"/>
      <c r="I118" s="292"/>
      <c r="J118" s="292"/>
      <c r="K118" s="288"/>
    </row>
    <row r="119" s="1" customFormat="1" ht="18.75" customHeight="1">
      <c r="B119" s="293"/>
      <c r="C119" s="257"/>
      <c r="D119" s="257"/>
      <c r="E119" s="257"/>
      <c r="F119" s="294"/>
      <c r="G119" s="257"/>
      <c r="H119" s="257"/>
      <c r="I119" s="257"/>
      <c r="J119" s="257"/>
      <c r="K119" s="293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51" t="s">
        <v>296</v>
      </c>
      <c r="D122" s="251"/>
      <c r="E122" s="251"/>
      <c r="F122" s="251"/>
      <c r="G122" s="251"/>
      <c r="H122" s="251"/>
      <c r="I122" s="251"/>
      <c r="J122" s="251"/>
      <c r="K122" s="299"/>
    </row>
    <row r="123" s="1" customFormat="1" ht="17.25" customHeight="1">
      <c r="B123" s="300"/>
      <c r="C123" s="275" t="s">
        <v>242</v>
      </c>
      <c r="D123" s="275"/>
      <c r="E123" s="275"/>
      <c r="F123" s="275" t="s">
        <v>243</v>
      </c>
      <c r="G123" s="276"/>
      <c r="H123" s="275" t="s">
        <v>55</v>
      </c>
      <c r="I123" s="275" t="s">
        <v>58</v>
      </c>
      <c r="J123" s="275" t="s">
        <v>244</v>
      </c>
      <c r="K123" s="301"/>
    </row>
    <row r="124" s="1" customFormat="1" ht="17.25" customHeight="1">
      <c r="B124" s="300"/>
      <c r="C124" s="277" t="s">
        <v>245</v>
      </c>
      <c r="D124" s="277"/>
      <c r="E124" s="277"/>
      <c r="F124" s="278" t="s">
        <v>246</v>
      </c>
      <c r="G124" s="279"/>
      <c r="H124" s="277"/>
      <c r="I124" s="277"/>
      <c r="J124" s="277" t="s">
        <v>247</v>
      </c>
      <c r="K124" s="301"/>
    </row>
    <row r="125" s="1" customFormat="1" ht="5.25" customHeight="1">
      <c r="B125" s="302"/>
      <c r="C125" s="280"/>
      <c r="D125" s="280"/>
      <c r="E125" s="280"/>
      <c r="F125" s="280"/>
      <c r="G125" s="260"/>
      <c r="H125" s="280"/>
      <c r="I125" s="280"/>
      <c r="J125" s="280"/>
      <c r="K125" s="303"/>
    </row>
    <row r="126" s="1" customFormat="1" ht="15" customHeight="1">
      <c r="B126" s="302"/>
      <c r="C126" s="260" t="s">
        <v>251</v>
      </c>
      <c r="D126" s="280"/>
      <c r="E126" s="280"/>
      <c r="F126" s="282" t="s">
        <v>248</v>
      </c>
      <c r="G126" s="260"/>
      <c r="H126" s="260" t="s">
        <v>288</v>
      </c>
      <c r="I126" s="260" t="s">
        <v>250</v>
      </c>
      <c r="J126" s="260">
        <v>120</v>
      </c>
      <c r="K126" s="304"/>
    </row>
    <row r="127" s="1" customFormat="1" ht="15" customHeight="1">
      <c r="B127" s="302"/>
      <c r="C127" s="260" t="s">
        <v>297</v>
      </c>
      <c r="D127" s="260"/>
      <c r="E127" s="260"/>
      <c r="F127" s="282" t="s">
        <v>248</v>
      </c>
      <c r="G127" s="260"/>
      <c r="H127" s="260" t="s">
        <v>298</v>
      </c>
      <c r="I127" s="260" t="s">
        <v>250</v>
      </c>
      <c r="J127" s="260" t="s">
        <v>299</v>
      </c>
      <c r="K127" s="304"/>
    </row>
    <row r="128" s="1" customFormat="1" ht="15" customHeight="1">
      <c r="B128" s="302"/>
      <c r="C128" s="260" t="s">
        <v>196</v>
      </c>
      <c r="D128" s="260"/>
      <c r="E128" s="260"/>
      <c r="F128" s="282" t="s">
        <v>248</v>
      </c>
      <c r="G128" s="260"/>
      <c r="H128" s="260" t="s">
        <v>300</v>
      </c>
      <c r="I128" s="260" t="s">
        <v>250</v>
      </c>
      <c r="J128" s="260" t="s">
        <v>299</v>
      </c>
      <c r="K128" s="304"/>
    </row>
    <row r="129" s="1" customFormat="1" ht="15" customHeight="1">
      <c r="B129" s="302"/>
      <c r="C129" s="260" t="s">
        <v>259</v>
      </c>
      <c r="D129" s="260"/>
      <c r="E129" s="260"/>
      <c r="F129" s="282" t="s">
        <v>254</v>
      </c>
      <c r="G129" s="260"/>
      <c r="H129" s="260" t="s">
        <v>260</v>
      </c>
      <c r="I129" s="260" t="s">
        <v>250</v>
      </c>
      <c r="J129" s="260">
        <v>15</v>
      </c>
      <c r="K129" s="304"/>
    </row>
    <row r="130" s="1" customFormat="1" ht="15" customHeight="1">
      <c r="B130" s="302"/>
      <c r="C130" s="284" t="s">
        <v>261</v>
      </c>
      <c r="D130" s="284"/>
      <c r="E130" s="284"/>
      <c r="F130" s="285" t="s">
        <v>254</v>
      </c>
      <c r="G130" s="284"/>
      <c r="H130" s="284" t="s">
        <v>262</v>
      </c>
      <c r="I130" s="284" t="s">
        <v>250</v>
      </c>
      <c r="J130" s="284">
        <v>15</v>
      </c>
      <c r="K130" s="304"/>
    </row>
    <row r="131" s="1" customFormat="1" ht="15" customHeight="1">
      <c r="B131" s="302"/>
      <c r="C131" s="284" t="s">
        <v>263</v>
      </c>
      <c r="D131" s="284"/>
      <c r="E131" s="284"/>
      <c r="F131" s="285" t="s">
        <v>254</v>
      </c>
      <c r="G131" s="284"/>
      <c r="H131" s="284" t="s">
        <v>264</v>
      </c>
      <c r="I131" s="284" t="s">
        <v>250</v>
      </c>
      <c r="J131" s="284">
        <v>20</v>
      </c>
      <c r="K131" s="304"/>
    </row>
    <row r="132" s="1" customFormat="1" ht="15" customHeight="1">
      <c r="B132" s="302"/>
      <c r="C132" s="284" t="s">
        <v>265</v>
      </c>
      <c r="D132" s="284"/>
      <c r="E132" s="284"/>
      <c r="F132" s="285" t="s">
        <v>254</v>
      </c>
      <c r="G132" s="284"/>
      <c r="H132" s="284" t="s">
        <v>266</v>
      </c>
      <c r="I132" s="284" t="s">
        <v>250</v>
      </c>
      <c r="J132" s="284">
        <v>20</v>
      </c>
      <c r="K132" s="304"/>
    </row>
    <row r="133" s="1" customFormat="1" ht="15" customHeight="1">
      <c r="B133" s="302"/>
      <c r="C133" s="260" t="s">
        <v>253</v>
      </c>
      <c r="D133" s="260"/>
      <c r="E133" s="260"/>
      <c r="F133" s="282" t="s">
        <v>254</v>
      </c>
      <c r="G133" s="260"/>
      <c r="H133" s="260" t="s">
        <v>288</v>
      </c>
      <c r="I133" s="260" t="s">
        <v>250</v>
      </c>
      <c r="J133" s="260">
        <v>50</v>
      </c>
      <c r="K133" s="304"/>
    </row>
    <row r="134" s="1" customFormat="1" ht="15" customHeight="1">
      <c r="B134" s="302"/>
      <c r="C134" s="260" t="s">
        <v>267</v>
      </c>
      <c r="D134" s="260"/>
      <c r="E134" s="260"/>
      <c r="F134" s="282" t="s">
        <v>254</v>
      </c>
      <c r="G134" s="260"/>
      <c r="H134" s="260" t="s">
        <v>288</v>
      </c>
      <c r="I134" s="260" t="s">
        <v>250</v>
      </c>
      <c r="J134" s="260">
        <v>50</v>
      </c>
      <c r="K134" s="304"/>
    </row>
    <row r="135" s="1" customFormat="1" ht="15" customHeight="1">
      <c r="B135" s="302"/>
      <c r="C135" s="260" t="s">
        <v>273</v>
      </c>
      <c r="D135" s="260"/>
      <c r="E135" s="260"/>
      <c r="F135" s="282" t="s">
        <v>254</v>
      </c>
      <c r="G135" s="260"/>
      <c r="H135" s="260" t="s">
        <v>288</v>
      </c>
      <c r="I135" s="260" t="s">
        <v>250</v>
      </c>
      <c r="J135" s="260">
        <v>50</v>
      </c>
      <c r="K135" s="304"/>
    </row>
    <row r="136" s="1" customFormat="1" ht="15" customHeight="1">
      <c r="B136" s="302"/>
      <c r="C136" s="260" t="s">
        <v>275</v>
      </c>
      <c r="D136" s="260"/>
      <c r="E136" s="260"/>
      <c r="F136" s="282" t="s">
        <v>254</v>
      </c>
      <c r="G136" s="260"/>
      <c r="H136" s="260" t="s">
        <v>288</v>
      </c>
      <c r="I136" s="260" t="s">
        <v>250</v>
      </c>
      <c r="J136" s="260">
        <v>50</v>
      </c>
      <c r="K136" s="304"/>
    </row>
    <row r="137" s="1" customFormat="1" ht="15" customHeight="1">
      <c r="B137" s="302"/>
      <c r="C137" s="260" t="s">
        <v>276</v>
      </c>
      <c r="D137" s="260"/>
      <c r="E137" s="260"/>
      <c r="F137" s="282" t="s">
        <v>254</v>
      </c>
      <c r="G137" s="260"/>
      <c r="H137" s="260" t="s">
        <v>301</v>
      </c>
      <c r="I137" s="260" t="s">
        <v>250</v>
      </c>
      <c r="J137" s="260">
        <v>255</v>
      </c>
      <c r="K137" s="304"/>
    </row>
    <row r="138" s="1" customFormat="1" ht="15" customHeight="1">
      <c r="B138" s="302"/>
      <c r="C138" s="260" t="s">
        <v>278</v>
      </c>
      <c r="D138" s="260"/>
      <c r="E138" s="260"/>
      <c r="F138" s="282" t="s">
        <v>248</v>
      </c>
      <c r="G138" s="260"/>
      <c r="H138" s="260" t="s">
        <v>302</v>
      </c>
      <c r="I138" s="260" t="s">
        <v>280</v>
      </c>
      <c r="J138" s="260"/>
      <c r="K138" s="304"/>
    </row>
    <row r="139" s="1" customFormat="1" ht="15" customHeight="1">
      <c r="B139" s="302"/>
      <c r="C139" s="260" t="s">
        <v>281</v>
      </c>
      <c r="D139" s="260"/>
      <c r="E139" s="260"/>
      <c r="F139" s="282" t="s">
        <v>248</v>
      </c>
      <c r="G139" s="260"/>
      <c r="H139" s="260" t="s">
        <v>303</v>
      </c>
      <c r="I139" s="260" t="s">
        <v>283</v>
      </c>
      <c r="J139" s="260"/>
      <c r="K139" s="304"/>
    </row>
    <row r="140" s="1" customFormat="1" ht="15" customHeight="1">
      <c r="B140" s="302"/>
      <c r="C140" s="260" t="s">
        <v>284</v>
      </c>
      <c r="D140" s="260"/>
      <c r="E140" s="260"/>
      <c r="F140" s="282" t="s">
        <v>248</v>
      </c>
      <c r="G140" s="260"/>
      <c r="H140" s="260" t="s">
        <v>284</v>
      </c>
      <c r="I140" s="260" t="s">
        <v>283</v>
      </c>
      <c r="J140" s="260"/>
      <c r="K140" s="304"/>
    </row>
    <row r="141" s="1" customFormat="1" ht="15" customHeight="1">
      <c r="B141" s="302"/>
      <c r="C141" s="260" t="s">
        <v>39</v>
      </c>
      <c r="D141" s="260"/>
      <c r="E141" s="260"/>
      <c r="F141" s="282" t="s">
        <v>248</v>
      </c>
      <c r="G141" s="260"/>
      <c r="H141" s="260" t="s">
        <v>304</v>
      </c>
      <c r="I141" s="260" t="s">
        <v>283</v>
      </c>
      <c r="J141" s="260"/>
      <c r="K141" s="304"/>
    </row>
    <row r="142" s="1" customFormat="1" ht="15" customHeight="1">
      <c r="B142" s="302"/>
      <c r="C142" s="260" t="s">
        <v>305</v>
      </c>
      <c r="D142" s="260"/>
      <c r="E142" s="260"/>
      <c r="F142" s="282" t="s">
        <v>248</v>
      </c>
      <c r="G142" s="260"/>
      <c r="H142" s="260" t="s">
        <v>306</v>
      </c>
      <c r="I142" s="260" t="s">
        <v>283</v>
      </c>
      <c r="J142" s="260"/>
      <c r="K142" s="304"/>
    </row>
    <row r="143" s="1" customFormat="1" ht="15" customHeight="1">
      <c r="B143" s="305"/>
      <c r="C143" s="306"/>
      <c r="D143" s="306"/>
      <c r="E143" s="306"/>
      <c r="F143" s="306"/>
      <c r="G143" s="306"/>
      <c r="H143" s="306"/>
      <c r="I143" s="306"/>
      <c r="J143" s="306"/>
      <c r="K143" s="307"/>
    </row>
    <row r="144" s="1" customFormat="1" ht="18.75" customHeight="1">
      <c r="B144" s="257"/>
      <c r="C144" s="257"/>
      <c r="D144" s="257"/>
      <c r="E144" s="257"/>
      <c r="F144" s="294"/>
      <c r="G144" s="257"/>
      <c r="H144" s="257"/>
      <c r="I144" s="257"/>
      <c r="J144" s="257"/>
      <c r="K144" s="257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307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242</v>
      </c>
      <c r="D148" s="275"/>
      <c r="E148" s="275"/>
      <c r="F148" s="275" t="s">
        <v>243</v>
      </c>
      <c r="G148" s="276"/>
      <c r="H148" s="275" t="s">
        <v>55</v>
      </c>
      <c r="I148" s="275" t="s">
        <v>58</v>
      </c>
      <c r="J148" s="275" t="s">
        <v>244</v>
      </c>
      <c r="K148" s="274"/>
    </row>
    <row r="149" s="1" customFormat="1" ht="17.25" customHeight="1">
      <c r="B149" s="272"/>
      <c r="C149" s="277" t="s">
        <v>245</v>
      </c>
      <c r="D149" s="277"/>
      <c r="E149" s="277"/>
      <c r="F149" s="278" t="s">
        <v>246</v>
      </c>
      <c r="G149" s="279"/>
      <c r="H149" s="277"/>
      <c r="I149" s="277"/>
      <c r="J149" s="277" t="s">
        <v>247</v>
      </c>
      <c r="K149" s="274"/>
    </row>
    <row r="150" s="1" customFormat="1" ht="5.25" customHeight="1">
      <c r="B150" s="283"/>
      <c r="C150" s="280"/>
      <c r="D150" s="280"/>
      <c r="E150" s="280"/>
      <c r="F150" s="280"/>
      <c r="G150" s="281"/>
      <c r="H150" s="280"/>
      <c r="I150" s="280"/>
      <c r="J150" s="280"/>
      <c r="K150" s="304"/>
    </row>
    <row r="151" s="1" customFormat="1" ht="15" customHeight="1">
      <c r="B151" s="283"/>
      <c r="C151" s="308" t="s">
        <v>251</v>
      </c>
      <c r="D151" s="260"/>
      <c r="E151" s="260"/>
      <c r="F151" s="309" t="s">
        <v>248</v>
      </c>
      <c r="G151" s="260"/>
      <c r="H151" s="308" t="s">
        <v>288</v>
      </c>
      <c r="I151" s="308" t="s">
        <v>250</v>
      </c>
      <c r="J151" s="308">
        <v>120</v>
      </c>
      <c r="K151" s="304"/>
    </row>
    <row r="152" s="1" customFormat="1" ht="15" customHeight="1">
      <c r="B152" s="283"/>
      <c r="C152" s="308" t="s">
        <v>297</v>
      </c>
      <c r="D152" s="260"/>
      <c r="E152" s="260"/>
      <c r="F152" s="309" t="s">
        <v>248</v>
      </c>
      <c r="G152" s="260"/>
      <c r="H152" s="308" t="s">
        <v>308</v>
      </c>
      <c r="I152" s="308" t="s">
        <v>250</v>
      </c>
      <c r="J152" s="308" t="s">
        <v>299</v>
      </c>
      <c r="K152" s="304"/>
    </row>
    <row r="153" s="1" customFormat="1" ht="15" customHeight="1">
      <c r="B153" s="283"/>
      <c r="C153" s="308" t="s">
        <v>196</v>
      </c>
      <c r="D153" s="260"/>
      <c r="E153" s="260"/>
      <c r="F153" s="309" t="s">
        <v>248</v>
      </c>
      <c r="G153" s="260"/>
      <c r="H153" s="308" t="s">
        <v>309</v>
      </c>
      <c r="I153" s="308" t="s">
        <v>250</v>
      </c>
      <c r="J153" s="308" t="s">
        <v>299</v>
      </c>
      <c r="K153" s="304"/>
    </row>
    <row r="154" s="1" customFormat="1" ht="15" customHeight="1">
      <c r="B154" s="283"/>
      <c r="C154" s="308" t="s">
        <v>253</v>
      </c>
      <c r="D154" s="260"/>
      <c r="E154" s="260"/>
      <c r="F154" s="309" t="s">
        <v>254</v>
      </c>
      <c r="G154" s="260"/>
      <c r="H154" s="308" t="s">
        <v>288</v>
      </c>
      <c r="I154" s="308" t="s">
        <v>250</v>
      </c>
      <c r="J154" s="308">
        <v>50</v>
      </c>
      <c r="K154" s="304"/>
    </row>
    <row r="155" s="1" customFormat="1" ht="15" customHeight="1">
      <c r="B155" s="283"/>
      <c r="C155" s="308" t="s">
        <v>256</v>
      </c>
      <c r="D155" s="260"/>
      <c r="E155" s="260"/>
      <c r="F155" s="309" t="s">
        <v>248</v>
      </c>
      <c r="G155" s="260"/>
      <c r="H155" s="308" t="s">
        <v>288</v>
      </c>
      <c r="I155" s="308" t="s">
        <v>258</v>
      </c>
      <c r="J155" s="308"/>
      <c r="K155" s="304"/>
    </row>
    <row r="156" s="1" customFormat="1" ht="15" customHeight="1">
      <c r="B156" s="283"/>
      <c r="C156" s="308" t="s">
        <v>267</v>
      </c>
      <c r="D156" s="260"/>
      <c r="E156" s="260"/>
      <c r="F156" s="309" t="s">
        <v>254</v>
      </c>
      <c r="G156" s="260"/>
      <c r="H156" s="308" t="s">
        <v>288</v>
      </c>
      <c r="I156" s="308" t="s">
        <v>250</v>
      </c>
      <c r="J156" s="308">
        <v>50</v>
      </c>
      <c r="K156" s="304"/>
    </row>
    <row r="157" s="1" customFormat="1" ht="15" customHeight="1">
      <c r="B157" s="283"/>
      <c r="C157" s="308" t="s">
        <v>275</v>
      </c>
      <c r="D157" s="260"/>
      <c r="E157" s="260"/>
      <c r="F157" s="309" t="s">
        <v>254</v>
      </c>
      <c r="G157" s="260"/>
      <c r="H157" s="308" t="s">
        <v>288</v>
      </c>
      <c r="I157" s="308" t="s">
        <v>250</v>
      </c>
      <c r="J157" s="308">
        <v>50</v>
      </c>
      <c r="K157" s="304"/>
    </row>
    <row r="158" s="1" customFormat="1" ht="15" customHeight="1">
      <c r="B158" s="283"/>
      <c r="C158" s="308" t="s">
        <v>273</v>
      </c>
      <c r="D158" s="260"/>
      <c r="E158" s="260"/>
      <c r="F158" s="309" t="s">
        <v>254</v>
      </c>
      <c r="G158" s="260"/>
      <c r="H158" s="308" t="s">
        <v>288</v>
      </c>
      <c r="I158" s="308" t="s">
        <v>250</v>
      </c>
      <c r="J158" s="308">
        <v>50</v>
      </c>
      <c r="K158" s="304"/>
    </row>
    <row r="159" s="1" customFormat="1" ht="15" customHeight="1">
      <c r="B159" s="283"/>
      <c r="C159" s="308" t="s">
        <v>88</v>
      </c>
      <c r="D159" s="260"/>
      <c r="E159" s="260"/>
      <c r="F159" s="309" t="s">
        <v>248</v>
      </c>
      <c r="G159" s="260"/>
      <c r="H159" s="308" t="s">
        <v>310</v>
      </c>
      <c r="I159" s="308" t="s">
        <v>250</v>
      </c>
      <c r="J159" s="308" t="s">
        <v>311</v>
      </c>
      <c r="K159" s="304"/>
    </row>
    <row r="160" s="1" customFormat="1" ht="15" customHeight="1">
      <c r="B160" s="283"/>
      <c r="C160" s="308" t="s">
        <v>312</v>
      </c>
      <c r="D160" s="260"/>
      <c r="E160" s="260"/>
      <c r="F160" s="309" t="s">
        <v>248</v>
      </c>
      <c r="G160" s="260"/>
      <c r="H160" s="308" t="s">
        <v>313</v>
      </c>
      <c r="I160" s="308" t="s">
        <v>283</v>
      </c>
      <c r="J160" s="308"/>
      <c r="K160" s="304"/>
    </row>
    <row r="161" s="1" customFormat="1" ht="15" customHeight="1">
      <c r="B161" s="310"/>
      <c r="C161" s="292"/>
      <c r="D161" s="292"/>
      <c r="E161" s="292"/>
      <c r="F161" s="292"/>
      <c r="G161" s="292"/>
      <c r="H161" s="292"/>
      <c r="I161" s="292"/>
      <c r="J161" s="292"/>
      <c r="K161" s="311"/>
    </row>
    <row r="162" s="1" customFormat="1" ht="18.75" customHeight="1">
      <c r="B162" s="257"/>
      <c r="C162" s="260"/>
      <c r="D162" s="260"/>
      <c r="E162" s="260"/>
      <c r="F162" s="282"/>
      <c r="G162" s="260"/>
      <c r="H162" s="260"/>
      <c r="I162" s="260"/>
      <c r="J162" s="260"/>
      <c r="K162" s="257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314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242</v>
      </c>
      <c r="D166" s="275"/>
      <c r="E166" s="275"/>
      <c r="F166" s="275" t="s">
        <v>243</v>
      </c>
      <c r="G166" s="312"/>
      <c r="H166" s="313" t="s">
        <v>55</v>
      </c>
      <c r="I166" s="313" t="s">
        <v>58</v>
      </c>
      <c r="J166" s="275" t="s">
        <v>244</v>
      </c>
      <c r="K166" s="252"/>
    </row>
    <row r="167" s="1" customFormat="1" ht="17.25" customHeight="1">
      <c r="B167" s="253"/>
      <c r="C167" s="277" t="s">
        <v>245</v>
      </c>
      <c r="D167" s="277"/>
      <c r="E167" s="277"/>
      <c r="F167" s="278" t="s">
        <v>246</v>
      </c>
      <c r="G167" s="314"/>
      <c r="H167" s="315"/>
      <c r="I167" s="315"/>
      <c r="J167" s="277" t="s">
        <v>247</v>
      </c>
      <c r="K167" s="255"/>
    </row>
    <row r="168" s="1" customFormat="1" ht="5.25" customHeight="1">
      <c r="B168" s="283"/>
      <c r="C168" s="280"/>
      <c r="D168" s="280"/>
      <c r="E168" s="280"/>
      <c r="F168" s="280"/>
      <c r="G168" s="281"/>
      <c r="H168" s="280"/>
      <c r="I168" s="280"/>
      <c r="J168" s="280"/>
      <c r="K168" s="304"/>
    </row>
    <row r="169" s="1" customFormat="1" ht="15" customHeight="1">
      <c r="B169" s="283"/>
      <c r="C169" s="260" t="s">
        <v>251</v>
      </c>
      <c r="D169" s="260"/>
      <c r="E169" s="260"/>
      <c r="F169" s="282" t="s">
        <v>248</v>
      </c>
      <c r="G169" s="260"/>
      <c r="H169" s="260" t="s">
        <v>288</v>
      </c>
      <c r="I169" s="260" t="s">
        <v>250</v>
      </c>
      <c r="J169" s="260">
        <v>120</v>
      </c>
      <c r="K169" s="304"/>
    </row>
    <row r="170" s="1" customFormat="1" ht="15" customHeight="1">
      <c r="B170" s="283"/>
      <c r="C170" s="260" t="s">
        <v>297</v>
      </c>
      <c r="D170" s="260"/>
      <c r="E170" s="260"/>
      <c r="F170" s="282" t="s">
        <v>248</v>
      </c>
      <c r="G170" s="260"/>
      <c r="H170" s="260" t="s">
        <v>298</v>
      </c>
      <c r="I170" s="260" t="s">
        <v>250</v>
      </c>
      <c r="J170" s="260" t="s">
        <v>299</v>
      </c>
      <c r="K170" s="304"/>
    </row>
    <row r="171" s="1" customFormat="1" ht="15" customHeight="1">
      <c r="B171" s="283"/>
      <c r="C171" s="260" t="s">
        <v>196</v>
      </c>
      <c r="D171" s="260"/>
      <c r="E171" s="260"/>
      <c r="F171" s="282" t="s">
        <v>248</v>
      </c>
      <c r="G171" s="260"/>
      <c r="H171" s="260" t="s">
        <v>315</v>
      </c>
      <c r="I171" s="260" t="s">
        <v>250</v>
      </c>
      <c r="J171" s="260" t="s">
        <v>299</v>
      </c>
      <c r="K171" s="304"/>
    </row>
    <row r="172" s="1" customFormat="1" ht="15" customHeight="1">
      <c r="B172" s="283"/>
      <c r="C172" s="260" t="s">
        <v>253</v>
      </c>
      <c r="D172" s="260"/>
      <c r="E172" s="260"/>
      <c r="F172" s="282" t="s">
        <v>254</v>
      </c>
      <c r="G172" s="260"/>
      <c r="H172" s="260" t="s">
        <v>315</v>
      </c>
      <c r="I172" s="260" t="s">
        <v>250</v>
      </c>
      <c r="J172" s="260">
        <v>50</v>
      </c>
      <c r="K172" s="304"/>
    </row>
    <row r="173" s="1" customFormat="1" ht="15" customHeight="1">
      <c r="B173" s="283"/>
      <c r="C173" s="260" t="s">
        <v>256</v>
      </c>
      <c r="D173" s="260"/>
      <c r="E173" s="260"/>
      <c r="F173" s="282" t="s">
        <v>248</v>
      </c>
      <c r="G173" s="260"/>
      <c r="H173" s="260" t="s">
        <v>315</v>
      </c>
      <c r="I173" s="260" t="s">
        <v>258</v>
      </c>
      <c r="J173" s="260"/>
      <c r="K173" s="304"/>
    </row>
    <row r="174" s="1" customFormat="1" ht="15" customHeight="1">
      <c r="B174" s="283"/>
      <c r="C174" s="260" t="s">
        <v>267</v>
      </c>
      <c r="D174" s="260"/>
      <c r="E174" s="260"/>
      <c r="F174" s="282" t="s">
        <v>254</v>
      </c>
      <c r="G174" s="260"/>
      <c r="H174" s="260" t="s">
        <v>315</v>
      </c>
      <c r="I174" s="260" t="s">
        <v>250</v>
      </c>
      <c r="J174" s="260">
        <v>50</v>
      </c>
      <c r="K174" s="304"/>
    </row>
    <row r="175" s="1" customFormat="1" ht="15" customHeight="1">
      <c r="B175" s="283"/>
      <c r="C175" s="260" t="s">
        <v>275</v>
      </c>
      <c r="D175" s="260"/>
      <c r="E175" s="260"/>
      <c r="F175" s="282" t="s">
        <v>254</v>
      </c>
      <c r="G175" s="260"/>
      <c r="H175" s="260" t="s">
        <v>315</v>
      </c>
      <c r="I175" s="260" t="s">
        <v>250</v>
      </c>
      <c r="J175" s="260">
        <v>50</v>
      </c>
      <c r="K175" s="304"/>
    </row>
    <row r="176" s="1" customFormat="1" ht="15" customHeight="1">
      <c r="B176" s="283"/>
      <c r="C176" s="260" t="s">
        <v>273</v>
      </c>
      <c r="D176" s="260"/>
      <c r="E176" s="260"/>
      <c r="F176" s="282" t="s">
        <v>254</v>
      </c>
      <c r="G176" s="260"/>
      <c r="H176" s="260" t="s">
        <v>315</v>
      </c>
      <c r="I176" s="260" t="s">
        <v>250</v>
      </c>
      <c r="J176" s="260">
        <v>50</v>
      </c>
      <c r="K176" s="304"/>
    </row>
    <row r="177" s="1" customFormat="1" ht="15" customHeight="1">
      <c r="B177" s="283"/>
      <c r="C177" s="260" t="s">
        <v>93</v>
      </c>
      <c r="D177" s="260"/>
      <c r="E177" s="260"/>
      <c r="F177" s="282" t="s">
        <v>248</v>
      </c>
      <c r="G177" s="260"/>
      <c r="H177" s="260" t="s">
        <v>316</v>
      </c>
      <c r="I177" s="260" t="s">
        <v>317</v>
      </c>
      <c r="J177" s="260"/>
      <c r="K177" s="304"/>
    </row>
    <row r="178" s="1" customFormat="1" ht="15" customHeight="1">
      <c r="B178" s="283"/>
      <c r="C178" s="260" t="s">
        <v>58</v>
      </c>
      <c r="D178" s="260"/>
      <c r="E178" s="260"/>
      <c r="F178" s="282" t="s">
        <v>248</v>
      </c>
      <c r="G178" s="260"/>
      <c r="H178" s="260" t="s">
        <v>318</v>
      </c>
      <c r="I178" s="260" t="s">
        <v>319</v>
      </c>
      <c r="J178" s="260">
        <v>1</v>
      </c>
      <c r="K178" s="304"/>
    </row>
    <row r="179" s="1" customFormat="1" ht="15" customHeight="1">
      <c r="B179" s="283"/>
      <c r="C179" s="260" t="s">
        <v>54</v>
      </c>
      <c r="D179" s="260"/>
      <c r="E179" s="260"/>
      <c r="F179" s="282" t="s">
        <v>248</v>
      </c>
      <c r="G179" s="260"/>
      <c r="H179" s="260" t="s">
        <v>320</v>
      </c>
      <c r="I179" s="260" t="s">
        <v>250</v>
      </c>
      <c r="J179" s="260">
        <v>20</v>
      </c>
      <c r="K179" s="304"/>
    </row>
    <row r="180" s="1" customFormat="1" ht="15" customHeight="1">
      <c r="B180" s="283"/>
      <c r="C180" s="260" t="s">
        <v>55</v>
      </c>
      <c r="D180" s="260"/>
      <c r="E180" s="260"/>
      <c r="F180" s="282" t="s">
        <v>248</v>
      </c>
      <c r="G180" s="260"/>
      <c r="H180" s="260" t="s">
        <v>321</v>
      </c>
      <c r="I180" s="260" t="s">
        <v>250</v>
      </c>
      <c r="J180" s="260">
        <v>255</v>
      </c>
      <c r="K180" s="304"/>
    </row>
    <row r="181" s="1" customFormat="1" ht="15" customHeight="1">
      <c r="B181" s="283"/>
      <c r="C181" s="260" t="s">
        <v>94</v>
      </c>
      <c r="D181" s="260"/>
      <c r="E181" s="260"/>
      <c r="F181" s="282" t="s">
        <v>248</v>
      </c>
      <c r="G181" s="260"/>
      <c r="H181" s="260" t="s">
        <v>212</v>
      </c>
      <c r="I181" s="260" t="s">
        <v>250</v>
      </c>
      <c r="J181" s="260">
        <v>10</v>
      </c>
      <c r="K181" s="304"/>
    </row>
    <row r="182" s="1" customFormat="1" ht="15" customHeight="1">
      <c r="B182" s="283"/>
      <c r="C182" s="260" t="s">
        <v>95</v>
      </c>
      <c r="D182" s="260"/>
      <c r="E182" s="260"/>
      <c r="F182" s="282" t="s">
        <v>248</v>
      </c>
      <c r="G182" s="260"/>
      <c r="H182" s="260" t="s">
        <v>322</v>
      </c>
      <c r="I182" s="260" t="s">
        <v>283</v>
      </c>
      <c r="J182" s="260"/>
      <c r="K182" s="304"/>
    </row>
    <row r="183" s="1" customFormat="1" ht="15" customHeight="1">
      <c r="B183" s="283"/>
      <c r="C183" s="260" t="s">
        <v>323</v>
      </c>
      <c r="D183" s="260"/>
      <c r="E183" s="260"/>
      <c r="F183" s="282" t="s">
        <v>248</v>
      </c>
      <c r="G183" s="260"/>
      <c r="H183" s="260" t="s">
        <v>324</v>
      </c>
      <c r="I183" s="260" t="s">
        <v>283</v>
      </c>
      <c r="J183" s="260"/>
      <c r="K183" s="304"/>
    </row>
    <row r="184" s="1" customFormat="1" ht="15" customHeight="1">
      <c r="B184" s="283"/>
      <c r="C184" s="260" t="s">
        <v>312</v>
      </c>
      <c r="D184" s="260"/>
      <c r="E184" s="260"/>
      <c r="F184" s="282" t="s">
        <v>248</v>
      </c>
      <c r="G184" s="260"/>
      <c r="H184" s="260" t="s">
        <v>325</v>
      </c>
      <c r="I184" s="260" t="s">
        <v>283</v>
      </c>
      <c r="J184" s="260"/>
      <c r="K184" s="304"/>
    </row>
    <row r="185" s="1" customFormat="1" ht="15" customHeight="1">
      <c r="B185" s="283"/>
      <c r="C185" s="260" t="s">
        <v>97</v>
      </c>
      <c r="D185" s="260"/>
      <c r="E185" s="260"/>
      <c r="F185" s="282" t="s">
        <v>254</v>
      </c>
      <c r="G185" s="260"/>
      <c r="H185" s="260" t="s">
        <v>326</v>
      </c>
      <c r="I185" s="260" t="s">
        <v>250</v>
      </c>
      <c r="J185" s="260">
        <v>50</v>
      </c>
      <c r="K185" s="304"/>
    </row>
    <row r="186" s="1" customFormat="1" ht="15" customHeight="1">
      <c r="B186" s="283"/>
      <c r="C186" s="260" t="s">
        <v>327</v>
      </c>
      <c r="D186" s="260"/>
      <c r="E186" s="260"/>
      <c r="F186" s="282" t="s">
        <v>254</v>
      </c>
      <c r="G186" s="260"/>
      <c r="H186" s="260" t="s">
        <v>328</v>
      </c>
      <c r="I186" s="260" t="s">
        <v>329</v>
      </c>
      <c r="J186" s="260"/>
      <c r="K186" s="304"/>
    </row>
    <row r="187" s="1" customFormat="1" ht="15" customHeight="1">
      <c r="B187" s="283"/>
      <c r="C187" s="260" t="s">
        <v>330</v>
      </c>
      <c r="D187" s="260"/>
      <c r="E187" s="260"/>
      <c r="F187" s="282" t="s">
        <v>254</v>
      </c>
      <c r="G187" s="260"/>
      <c r="H187" s="260" t="s">
        <v>331</v>
      </c>
      <c r="I187" s="260" t="s">
        <v>329</v>
      </c>
      <c r="J187" s="260"/>
      <c r="K187" s="304"/>
    </row>
    <row r="188" s="1" customFormat="1" ht="15" customHeight="1">
      <c r="B188" s="283"/>
      <c r="C188" s="260" t="s">
        <v>332</v>
      </c>
      <c r="D188" s="260"/>
      <c r="E188" s="260"/>
      <c r="F188" s="282" t="s">
        <v>254</v>
      </c>
      <c r="G188" s="260"/>
      <c r="H188" s="260" t="s">
        <v>333</v>
      </c>
      <c r="I188" s="260" t="s">
        <v>329</v>
      </c>
      <c r="J188" s="260"/>
      <c r="K188" s="304"/>
    </row>
    <row r="189" s="1" customFormat="1" ht="15" customHeight="1">
      <c r="B189" s="283"/>
      <c r="C189" s="316" t="s">
        <v>334</v>
      </c>
      <c r="D189" s="260"/>
      <c r="E189" s="260"/>
      <c r="F189" s="282" t="s">
        <v>254</v>
      </c>
      <c r="G189" s="260"/>
      <c r="H189" s="260" t="s">
        <v>335</v>
      </c>
      <c r="I189" s="260" t="s">
        <v>336</v>
      </c>
      <c r="J189" s="317" t="s">
        <v>337</v>
      </c>
      <c r="K189" s="304"/>
    </row>
    <row r="190" s="1" customFormat="1" ht="15" customHeight="1">
      <c r="B190" s="283"/>
      <c r="C190" s="267" t="s">
        <v>43</v>
      </c>
      <c r="D190" s="260"/>
      <c r="E190" s="260"/>
      <c r="F190" s="282" t="s">
        <v>248</v>
      </c>
      <c r="G190" s="260"/>
      <c r="H190" s="257" t="s">
        <v>338</v>
      </c>
      <c r="I190" s="260" t="s">
        <v>339</v>
      </c>
      <c r="J190" s="260"/>
      <c r="K190" s="304"/>
    </row>
    <row r="191" s="1" customFormat="1" ht="15" customHeight="1">
      <c r="B191" s="283"/>
      <c r="C191" s="267" t="s">
        <v>340</v>
      </c>
      <c r="D191" s="260"/>
      <c r="E191" s="260"/>
      <c r="F191" s="282" t="s">
        <v>248</v>
      </c>
      <c r="G191" s="260"/>
      <c r="H191" s="260" t="s">
        <v>341</v>
      </c>
      <c r="I191" s="260" t="s">
        <v>283</v>
      </c>
      <c r="J191" s="260"/>
      <c r="K191" s="304"/>
    </row>
    <row r="192" s="1" customFormat="1" ht="15" customHeight="1">
      <c r="B192" s="283"/>
      <c r="C192" s="267" t="s">
        <v>342</v>
      </c>
      <c r="D192" s="260"/>
      <c r="E192" s="260"/>
      <c r="F192" s="282" t="s">
        <v>248</v>
      </c>
      <c r="G192" s="260"/>
      <c r="H192" s="260" t="s">
        <v>343</v>
      </c>
      <c r="I192" s="260" t="s">
        <v>283</v>
      </c>
      <c r="J192" s="260"/>
      <c r="K192" s="304"/>
    </row>
    <row r="193" s="1" customFormat="1" ht="15" customHeight="1">
      <c r="B193" s="283"/>
      <c r="C193" s="267" t="s">
        <v>344</v>
      </c>
      <c r="D193" s="260"/>
      <c r="E193" s="260"/>
      <c r="F193" s="282" t="s">
        <v>254</v>
      </c>
      <c r="G193" s="260"/>
      <c r="H193" s="260" t="s">
        <v>345</v>
      </c>
      <c r="I193" s="260" t="s">
        <v>283</v>
      </c>
      <c r="J193" s="260"/>
      <c r="K193" s="304"/>
    </row>
    <row r="194" s="1" customFormat="1" ht="15" customHeight="1">
      <c r="B194" s="310"/>
      <c r="C194" s="318"/>
      <c r="D194" s="292"/>
      <c r="E194" s="292"/>
      <c r="F194" s="292"/>
      <c r="G194" s="292"/>
      <c r="H194" s="292"/>
      <c r="I194" s="292"/>
      <c r="J194" s="292"/>
      <c r="K194" s="311"/>
    </row>
    <row r="195" s="1" customFormat="1" ht="18.75" customHeight="1">
      <c r="B195" s="257"/>
      <c r="C195" s="260"/>
      <c r="D195" s="260"/>
      <c r="E195" s="260"/>
      <c r="F195" s="282"/>
      <c r="G195" s="260"/>
      <c r="H195" s="260"/>
      <c r="I195" s="260"/>
      <c r="J195" s="260"/>
      <c r="K195" s="257"/>
    </row>
    <row r="196" s="1" customFormat="1" ht="18.75" customHeight="1">
      <c r="B196" s="257"/>
      <c r="C196" s="260"/>
      <c r="D196" s="260"/>
      <c r="E196" s="260"/>
      <c r="F196" s="282"/>
      <c r="G196" s="260"/>
      <c r="H196" s="260"/>
      <c r="I196" s="260"/>
      <c r="J196" s="260"/>
      <c r="K196" s="257"/>
    </row>
    <row r="197" s="1" customFormat="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="1" customFormat="1" ht="21">
      <c r="B199" s="250"/>
      <c r="C199" s="251" t="s">
        <v>346</v>
      </c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5.5" customHeight="1">
      <c r="B200" s="250"/>
      <c r="C200" s="319" t="s">
        <v>347</v>
      </c>
      <c r="D200" s="319"/>
      <c r="E200" s="319"/>
      <c r="F200" s="319" t="s">
        <v>348</v>
      </c>
      <c r="G200" s="320"/>
      <c r="H200" s="319" t="s">
        <v>349</v>
      </c>
      <c r="I200" s="319"/>
      <c r="J200" s="319"/>
      <c r="K200" s="252"/>
    </row>
    <row r="201" s="1" customFormat="1" ht="5.25" customHeight="1">
      <c r="B201" s="283"/>
      <c r="C201" s="280"/>
      <c r="D201" s="280"/>
      <c r="E201" s="280"/>
      <c r="F201" s="280"/>
      <c r="G201" s="260"/>
      <c r="H201" s="280"/>
      <c r="I201" s="280"/>
      <c r="J201" s="280"/>
      <c r="K201" s="304"/>
    </row>
    <row r="202" s="1" customFormat="1" ht="15" customHeight="1">
      <c r="B202" s="283"/>
      <c r="C202" s="260" t="s">
        <v>339</v>
      </c>
      <c r="D202" s="260"/>
      <c r="E202" s="260"/>
      <c r="F202" s="282" t="s">
        <v>44</v>
      </c>
      <c r="G202" s="260"/>
      <c r="H202" s="260" t="s">
        <v>350</v>
      </c>
      <c r="I202" s="260"/>
      <c r="J202" s="260"/>
      <c r="K202" s="304"/>
    </row>
    <row r="203" s="1" customFormat="1" ht="15" customHeight="1">
      <c r="B203" s="283"/>
      <c r="C203" s="289"/>
      <c r="D203" s="260"/>
      <c r="E203" s="260"/>
      <c r="F203" s="282" t="s">
        <v>45</v>
      </c>
      <c r="G203" s="260"/>
      <c r="H203" s="260" t="s">
        <v>351</v>
      </c>
      <c r="I203" s="260"/>
      <c r="J203" s="260"/>
      <c r="K203" s="304"/>
    </row>
    <row r="204" s="1" customFormat="1" ht="15" customHeight="1">
      <c r="B204" s="283"/>
      <c r="C204" s="289"/>
      <c r="D204" s="260"/>
      <c r="E204" s="260"/>
      <c r="F204" s="282" t="s">
        <v>48</v>
      </c>
      <c r="G204" s="260"/>
      <c r="H204" s="260" t="s">
        <v>352</v>
      </c>
      <c r="I204" s="260"/>
      <c r="J204" s="260"/>
      <c r="K204" s="304"/>
    </row>
    <row r="205" s="1" customFormat="1" ht="15" customHeight="1">
      <c r="B205" s="283"/>
      <c r="C205" s="260"/>
      <c r="D205" s="260"/>
      <c r="E205" s="260"/>
      <c r="F205" s="282" t="s">
        <v>46</v>
      </c>
      <c r="G205" s="260"/>
      <c r="H205" s="260" t="s">
        <v>353</v>
      </c>
      <c r="I205" s="260"/>
      <c r="J205" s="260"/>
      <c r="K205" s="304"/>
    </row>
    <row r="206" s="1" customFormat="1" ht="15" customHeight="1">
      <c r="B206" s="283"/>
      <c r="C206" s="260"/>
      <c r="D206" s="260"/>
      <c r="E206" s="260"/>
      <c r="F206" s="282" t="s">
        <v>47</v>
      </c>
      <c r="G206" s="260"/>
      <c r="H206" s="260" t="s">
        <v>354</v>
      </c>
      <c r="I206" s="260"/>
      <c r="J206" s="260"/>
      <c r="K206" s="304"/>
    </row>
    <row r="207" s="1" customFormat="1" ht="15" customHeight="1">
      <c r="B207" s="283"/>
      <c r="C207" s="260"/>
      <c r="D207" s="260"/>
      <c r="E207" s="260"/>
      <c r="F207" s="282"/>
      <c r="G207" s="260"/>
      <c r="H207" s="260"/>
      <c r="I207" s="260"/>
      <c r="J207" s="260"/>
      <c r="K207" s="304"/>
    </row>
    <row r="208" s="1" customFormat="1" ht="15" customHeight="1">
      <c r="B208" s="283"/>
      <c r="C208" s="260" t="s">
        <v>295</v>
      </c>
      <c r="D208" s="260"/>
      <c r="E208" s="260"/>
      <c r="F208" s="282" t="s">
        <v>80</v>
      </c>
      <c r="G208" s="260"/>
      <c r="H208" s="260" t="s">
        <v>355</v>
      </c>
      <c r="I208" s="260"/>
      <c r="J208" s="260"/>
      <c r="K208" s="304"/>
    </row>
    <row r="209" s="1" customFormat="1" ht="15" customHeight="1">
      <c r="B209" s="283"/>
      <c r="C209" s="289"/>
      <c r="D209" s="260"/>
      <c r="E209" s="260"/>
      <c r="F209" s="282" t="s">
        <v>190</v>
      </c>
      <c r="G209" s="260"/>
      <c r="H209" s="260" t="s">
        <v>191</v>
      </c>
      <c r="I209" s="260"/>
      <c r="J209" s="260"/>
      <c r="K209" s="304"/>
    </row>
    <row r="210" s="1" customFormat="1" ht="15" customHeight="1">
      <c r="B210" s="283"/>
      <c r="C210" s="260"/>
      <c r="D210" s="260"/>
      <c r="E210" s="260"/>
      <c r="F210" s="282" t="s">
        <v>188</v>
      </c>
      <c r="G210" s="260"/>
      <c r="H210" s="260" t="s">
        <v>356</v>
      </c>
      <c r="I210" s="260"/>
      <c r="J210" s="260"/>
      <c r="K210" s="304"/>
    </row>
    <row r="211" s="1" customFormat="1" ht="15" customHeight="1">
      <c r="B211" s="321"/>
      <c r="C211" s="289"/>
      <c r="D211" s="289"/>
      <c r="E211" s="289"/>
      <c r="F211" s="282" t="s">
        <v>192</v>
      </c>
      <c r="G211" s="267"/>
      <c r="H211" s="308" t="s">
        <v>193</v>
      </c>
      <c r="I211" s="308"/>
      <c r="J211" s="308"/>
      <c r="K211" s="322"/>
    </row>
    <row r="212" s="1" customFormat="1" ht="15" customHeight="1">
      <c r="B212" s="321"/>
      <c r="C212" s="289"/>
      <c r="D212" s="289"/>
      <c r="E212" s="289"/>
      <c r="F212" s="282" t="s">
        <v>194</v>
      </c>
      <c r="G212" s="267"/>
      <c r="H212" s="308" t="s">
        <v>357</v>
      </c>
      <c r="I212" s="308"/>
      <c r="J212" s="308"/>
      <c r="K212" s="322"/>
    </row>
    <row r="213" s="1" customFormat="1" ht="15" customHeight="1">
      <c r="B213" s="321"/>
      <c r="C213" s="289"/>
      <c r="D213" s="289"/>
      <c r="E213" s="289"/>
      <c r="F213" s="323"/>
      <c r="G213" s="267"/>
      <c r="H213" s="324"/>
      <c r="I213" s="324"/>
      <c r="J213" s="324"/>
      <c r="K213" s="322"/>
    </row>
    <row r="214" s="1" customFormat="1" ht="15" customHeight="1">
      <c r="B214" s="321"/>
      <c r="C214" s="260" t="s">
        <v>319</v>
      </c>
      <c r="D214" s="289"/>
      <c r="E214" s="289"/>
      <c r="F214" s="282">
        <v>1</v>
      </c>
      <c r="G214" s="267"/>
      <c r="H214" s="308" t="s">
        <v>358</v>
      </c>
      <c r="I214" s="308"/>
      <c r="J214" s="308"/>
      <c r="K214" s="322"/>
    </row>
    <row r="215" s="1" customFormat="1" ht="15" customHeight="1">
      <c r="B215" s="321"/>
      <c r="C215" s="289"/>
      <c r="D215" s="289"/>
      <c r="E215" s="289"/>
      <c r="F215" s="282">
        <v>2</v>
      </c>
      <c r="G215" s="267"/>
      <c r="H215" s="308" t="s">
        <v>359</v>
      </c>
      <c r="I215" s="308"/>
      <c r="J215" s="308"/>
      <c r="K215" s="322"/>
    </row>
    <row r="216" s="1" customFormat="1" ht="15" customHeight="1">
      <c r="B216" s="321"/>
      <c r="C216" s="289"/>
      <c r="D216" s="289"/>
      <c r="E216" s="289"/>
      <c r="F216" s="282">
        <v>3</v>
      </c>
      <c r="G216" s="267"/>
      <c r="H216" s="308" t="s">
        <v>360</v>
      </c>
      <c r="I216" s="308"/>
      <c r="J216" s="308"/>
      <c r="K216" s="322"/>
    </row>
    <row r="217" s="1" customFormat="1" ht="15" customHeight="1">
      <c r="B217" s="321"/>
      <c r="C217" s="289"/>
      <c r="D217" s="289"/>
      <c r="E217" s="289"/>
      <c r="F217" s="282">
        <v>4</v>
      </c>
      <c r="G217" s="267"/>
      <c r="H217" s="308" t="s">
        <v>361</v>
      </c>
      <c r="I217" s="308"/>
      <c r="J217" s="308"/>
      <c r="K217" s="322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DiS. Lukáš Táborský</dc:creator>
  <cp:lastModifiedBy>DiS. Lukáš Táborský</cp:lastModifiedBy>
  <dcterms:created xsi:type="dcterms:W3CDTF">2019-09-11T13:12:01Z</dcterms:created>
  <dcterms:modified xsi:type="dcterms:W3CDTF">2019-09-11T13:12:05Z</dcterms:modified>
</cp:coreProperties>
</file>