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940" windowHeight="13140" activeTab="1"/>
  </bookViews>
  <sheets>
    <sheet name="Rekapitulace stavby" sheetId="1" r:id="rId1"/>
    <sheet name="1. - Kácení stromů" sheetId="2" r:id="rId2"/>
    <sheet name="2.1. - Výsadba" sheetId="3" r:id="rId3"/>
    <sheet name="2.2. - Následná péče - 1...." sheetId="4" r:id="rId4"/>
    <sheet name="2.3. - Následná péče - 2...." sheetId="5" r:id="rId5"/>
    <sheet name="2.4. - Následná péče - 3...." sheetId="6" r:id="rId6"/>
    <sheet name="2.5. - Následná péče - 4...." sheetId="7" r:id="rId7"/>
    <sheet name="2.6. - Následná péče - 5...." sheetId="8" r:id="rId8"/>
    <sheet name="VON.01 - Soupis prací - V..." sheetId="9" r:id="rId9"/>
    <sheet name="Pokyny pro vyplnění" sheetId="10" r:id="rId10"/>
  </sheets>
  <definedNames>
    <definedName name="_xlnm._FilterDatabase" localSheetId="1" hidden="1">'1. - Kácení stromů'!$C$81:$K$412</definedName>
    <definedName name="_xlnm._FilterDatabase" localSheetId="2" hidden="1">'2.1. - Výsadba'!$C$87:$K$169</definedName>
    <definedName name="_xlnm._FilterDatabase" localSheetId="3" hidden="1">'2.2. - Následná péče - 1....'!$C$85:$K$91</definedName>
    <definedName name="_xlnm._FilterDatabase" localSheetId="4" hidden="1">'2.3. - Následná péče - 2....'!$C$85:$K$91</definedName>
    <definedName name="_xlnm._FilterDatabase" localSheetId="5" hidden="1">'2.4. - Následná péče - 3....'!$C$85:$K$91</definedName>
    <definedName name="_xlnm._FilterDatabase" localSheetId="6" hidden="1">'2.5. - Následná péče - 4....'!$C$85:$K$91</definedName>
    <definedName name="_xlnm._FilterDatabase" localSheetId="7" hidden="1">'2.6. - Následná péče - 5....'!$C$85:$K$91</definedName>
    <definedName name="_xlnm._FilterDatabase" localSheetId="8" hidden="1">'VON.01 - Soupis prací - V...'!$C$81:$K$98</definedName>
    <definedName name="_xlnm.Print_Area" localSheetId="1">'1. - Kácení stromů'!$C$4:$J$39,'1. - Kácení stromů'!$C$45:$J$63,'1. - Kácení stromů'!$C$69:$K$412</definedName>
    <definedName name="_xlnm.Print_Area" localSheetId="2">'2.1. - Výsadba'!$C$4:$J$41,'2.1. - Výsadba'!$C$47:$J$67,'2.1. - Výsadba'!$C$73:$K$169</definedName>
    <definedName name="_xlnm.Print_Area" localSheetId="3">'2.2. - Následná péče - 1....'!$C$4:$J$41,'2.2. - Následná péče - 1....'!$C$47:$J$65,'2.2. - Následná péče - 1....'!$C$71:$K$91</definedName>
    <definedName name="_xlnm.Print_Area" localSheetId="4">'2.3. - Následná péče - 2....'!$C$4:$J$41,'2.3. - Následná péče - 2....'!$C$47:$J$65,'2.3. - Následná péče - 2....'!$C$71:$K$91</definedName>
    <definedName name="_xlnm.Print_Area" localSheetId="5">'2.4. - Následná péče - 3....'!$C$4:$J$41,'2.4. - Následná péče - 3....'!$C$47:$J$65,'2.4. - Následná péče - 3....'!$C$71:$K$91</definedName>
    <definedName name="_xlnm.Print_Area" localSheetId="6">'2.5. - Následná péče - 4....'!$C$4:$J$41,'2.5. - Následná péče - 4....'!$C$47:$J$65,'2.5. - Následná péče - 4....'!$C$71:$K$91</definedName>
    <definedName name="_xlnm.Print_Area" localSheetId="7">'2.6. - Následná péče - 5....'!$C$4:$J$41,'2.6. - Následná péče - 5....'!$C$47:$J$65,'2.6. - Následná péče - 5....'!$C$71:$K$91</definedName>
    <definedName name="_xlnm.Print_Area" localSheetId="9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stavby'!$C$42:$AQ$64</definedName>
    <definedName name="_xlnm.Print_Area" localSheetId="8">'VON.01 - Soupis prací - V...'!$C$4:$J$39,'VON.01 - Soupis prací - V...'!$C$45:$J$63,'VON.01 - Soupis prací - V...'!$C$69:$K$98</definedName>
    <definedName name="_xlnm.Print_Titles" localSheetId="0">'Rekapitulace stavby'!$52:$52</definedName>
    <definedName name="_xlnm.Print_Titles" localSheetId="1">'1. - Kácení stromů'!$81:$81</definedName>
    <definedName name="_xlnm.Print_Titles" localSheetId="2">'2.1. - Výsadba'!$87:$87</definedName>
    <definedName name="_xlnm.Print_Titles" localSheetId="3">'2.2. - Následná péče - 1....'!$85:$85</definedName>
    <definedName name="_xlnm.Print_Titles" localSheetId="4">'2.3. - Následná péče - 2....'!$85:$85</definedName>
    <definedName name="_xlnm.Print_Titles" localSheetId="5">'2.4. - Následná péče - 3....'!$85:$85</definedName>
    <definedName name="_xlnm.Print_Titles" localSheetId="6">'2.5. - Následná péče - 4....'!$85:$85</definedName>
    <definedName name="_xlnm.Print_Titles" localSheetId="7">'2.6. - Následná péče - 5....'!$85:$85</definedName>
    <definedName name="_xlnm.Print_Titles" localSheetId="8">'VON.01 - Soupis prací - V...'!$81:$81</definedName>
  </definedNames>
  <calcPr calcId="162913"/>
</workbook>
</file>

<file path=xl/sharedStrings.xml><?xml version="1.0" encoding="utf-8"?>
<sst xmlns="http://schemas.openxmlformats.org/spreadsheetml/2006/main" count="5403" uniqueCount="814">
  <si>
    <t>Export Komplet</t>
  </si>
  <si>
    <t>VZ</t>
  </si>
  <si>
    <t>2.0</t>
  </si>
  <si>
    <t>ZAMOK</t>
  </si>
  <si>
    <t>False</t>
  </si>
  <si>
    <t>{161ab74c-7921-4e61-9df9-e969b9d844c7}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</si>
  <si>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</si>
  <si>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</si>
  <si>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</si>
  <si>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</si>
  <si>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</si>
  <si>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</si>
  <si>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</si>
  <si>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</si>
  <si>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</si>
  <si>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</si>
  <si>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</si>
  <si>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Labe, zdrž Lysá, PB, ř. km 878,30-879,80, údržba doprovodného a břehového porostu</t>
  </si>
  <si>
    <t>KSO:</t>
  </si>
  <si>
    <t>833</t>
  </si>
  <si>
    <t>CC-CZ:</t>
  </si>
  <si>
    <t>215</t>
  </si>
  <si>
    <t>Místo:</t>
  </si>
  <si>
    <t>Kostomlaty</t>
  </si>
  <si>
    <t>Datum:</t>
  </si>
  <si>
    <t>29.4.2019</t>
  </si>
  <si>
    <t>Zadavatel:</t>
  </si>
  <si>
    <t>IČ:</t>
  </si>
  <si>
    <t/>
  </si>
  <si>
    <t>Povodí Labe, státní podnik, závod Pardubice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</si>
  <si>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</si>
  <si>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</si>
  <si>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</si>
  <si>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</si>
  <si>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</si>
  <si>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</si>
  <si>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</si>
  <si>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Eva Morkesová</t>
  </si>
  <si>
    <t>Poznámka:</t>
  </si>
  <si>
    <t>Rozpočtováno v CÚ 2019/I
Neomezený dálkový přístup k úvodním částem katalogů ÚRS na http:/www.cs-urs.cz.
Ostatní informace položek ÚRS budou součástí soupisu prací.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</si>
  <si>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</si>
  <si>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</si>
  <si>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</si>
  <si>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</si>
  <si>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</si>
  <si>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</si>
  <si>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</si>
  <si>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</si>
  <si>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</si>
  <si>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</si>
  <si>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</si>
  <si>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</si>
  <si>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</si>
  <si>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</si>
  <si>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</si>
  <si>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</si>
  <si>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</si>
  <si>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</si>
  <si>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</si>
  <si>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</si>
  <si>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</si>
  <si>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</si>
  <si>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</si>
  <si>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</si>
  <si>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</si>
  <si>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</si>
  <si>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</si>
  <si>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</si>
  <si>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</si>
  <si>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</si>
  <si>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</si>
  <si>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</si>
  <si>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</si>
  <si>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</si>
  <si>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</si>
  <si>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</si>
  <si>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</si>
  <si>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</si>
  <si>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</si>
  <si>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1.</t>
  </si>
  <si>
    <t>Kácení stromů</t>
  </si>
  <si>
    <t>STA</t>
  </si>
  <si>
    <t>1</t>
  </si>
  <si>
    <t>{f3ef140b-40ed-4794-8e29-634c48a59924}</t>
  </si>
  <si>
    <t>2</t>
  </si>
  <si>
    <t>2.</t>
  </si>
  <si>
    <t>Výsadba včetně následné péče (5 let)</t>
  </si>
  <si>
    <t>{acb7f902-bdd4-4cc9-bd76-8648a7de5e79}</t>
  </si>
  <si>
    <t>2.1.</t>
  </si>
  <si>
    <t>Výsadba</t>
  </si>
  <si>
    <t>Soupis</t>
  </si>
  <si>
    <t>{da20024f-7996-488e-86b3-880d0850b331}</t>
  </si>
  <si>
    <t>2.2.</t>
  </si>
  <si>
    <t>Následná péče - 1. rok</t>
  </si>
  <si>
    <t>{2d5a991f-6b24-4929-ba7b-b811ada04c92}</t>
  </si>
  <si>
    <t>2.3.</t>
  </si>
  <si>
    <t>Následná péče - 2. rok</t>
  </si>
  <si>
    <t>{08275b56-ebc6-444b-aa3c-156241e6c2ff}</t>
  </si>
  <si>
    <t>2.4.</t>
  </si>
  <si>
    <t>Následná péče - 3. rok</t>
  </si>
  <si>
    <t>{6f917a5a-06eb-4ff1-b35a-9686c2fe2f02}</t>
  </si>
  <si>
    <t>2.5.</t>
  </si>
  <si>
    <t>Následná péče - 4. rok</t>
  </si>
  <si>
    <t>{e779f78c-7d05-4328-88f1-aa0a9bb6537a}</t>
  </si>
  <si>
    <t>2.6.</t>
  </si>
  <si>
    <t>Následná péče - 5. rok</t>
  </si>
  <si>
    <t>{583025fc-0b7b-45a6-8e99-9aeb90dfb98d}</t>
  </si>
  <si>
    <t>VON.01</t>
  </si>
  <si>
    <t>Soupis prací - Vedlejší a ostatní náklady</t>
  </si>
  <si>
    <t>VON</t>
  </si>
  <si>
    <t>{ec74dade-5989-4798-8a79-92bf70ecb94c}</t>
  </si>
  <si>
    <t>833 15</t>
  </si>
  <si>
    <t>KRYCÍ LIST SOUPISU PRACÍ</t>
  </si>
  <si>
    <t>Objekt:</t>
  </si>
  <si>
    <t>1. - Kácení stromů</t>
  </si>
  <si>
    <t>Rozpočtováno v CÚ 2019/I Neomezený dálkový přístup k úvodním částem katalogů ÚRS na http:/www.cs-urs.cz. Ostatní informace položek ÚRS budou součástí soupisu prací.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</si>
  <si>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</si>
  <si>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</si>
  <si>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</si>
  <si>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</si>
  <si>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</si>
  <si>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</si>
  <si>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</si>
  <si>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</si>
  <si>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</si>
  <si>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</si>
  <si>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</si>
  <si>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</si>
  <si>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</si>
  <si>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</si>
  <si>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</si>
  <si>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</si>
  <si>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</si>
  <si>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</si>
  <si>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</si>
  <si>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</si>
  <si>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</si>
  <si>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</si>
  <si>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</si>
  <si>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</si>
  <si>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</si>
  <si>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111201102</t>
  </si>
  <si>
    <t>Odstranění křovin a stromů průměru kmene do 100 mm i s kořeny z celkové plochy přes 1000 do 10000 m2</t>
  </si>
  <si>
    <t>m2</t>
  </si>
  <si>
    <t>CS ÚRS 2019 01</t>
  </si>
  <si>
    <t>4</t>
  </si>
  <si>
    <t>-1804098075</t>
  </si>
  <si>
    <t>PP</t>
  </si>
  <si>
    <t>Odstranění křovin a stromů s odstraněním kořenů průměru kmene do 100 mm do sklonu terénu 1 : 5, při celkové ploše přes 1 000 do 10 000 m2</t>
  </si>
  <si>
    <t>PSC</t>
  </si>
  <si>
    <t xml:space="preserve">Poznámka k souboru cen:
1. Cenu -1104 lze použít jestliže se odstranění stromů a křovin neprovádí na holo.
2. Cena -1101 je určena i pro:
a) odstraňování křovin a stromů o průměru kmene do 100 mm z ploch, jejichž celková výměra je větší než 1 000 m2 při sklonu terénu strmějším než 1 : 5;
b) LTM při jakékoliv celkové ploše jednotlivě přes 30 m2.
3. V ceně jsou započteny i náklady na případné nutné odklizení křovin a stromů na hromady na vzdálenost do 50 m nebo naložení na dopravní prostředek.
4. Průměr kmenů stromů (křovin) se měří 0,15 m nad přilehlým terénem.
5. Množství jednotek se určí samostatně za každý objekt v m2 plochy rovné součtu půdorysných ploch omezených obalovými křivkami korun jednotlivých stromů a křovin, popř. skupin stromů a křovin, jejichž koruny se půdorysně překrývají. Jestliže by byl zmíněný součet ploch větší než půdorysná plocha staveniště, počítá se pouze s plochou staveniště.
</t>
  </si>
  <si>
    <t>VV</t>
  </si>
  <si>
    <t>"křoviny"</t>
  </si>
  <si>
    <t>3000,0</t>
  </si>
  <si>
    <t>111251111</t>
  </si>
  <si>
    <t>Drcení ořezaných větví D do 100 mm s odvozem do 20 km</t>
  </si>
  <si>
    <t>m3</t>
  </si>
  <si>
    <t>-1109402482</t>
  </si>
  <si>
    <t>Drcení ořezaných větví strojně - (štěpkování) o průměru větví do 100 mm</t>
  </si>
  <si>
    <t xml:space="preserve">Poznámka k souboru cen:
1. V cenách jsou započteny i náklady na naložení na dopravní prostředek, odvoz dřevní drtě do 20 km a se složením.
2. V cenách nejsou započteny náklady na uložení drti na skládku.
3. Měří se objem nadrcené hmoty.
</t>
  </si>
  <si>
    <t>"křoví"</t>
  </si>
  <si>
    <t>3000,0*0,02</t>
  </si>
  <si>
    <t>"větve pokácených stromů"</t>
  </si>
  <si>
    <t>"větve stromů do D 300"</t>
  </si>
  <si>
    <t>2*0,15</t>
  </si>
  <si>
    <t>"větve stromů do D 500"</t>
  </si>
  <si>
    <t>1*0,3</t>
  </si>
  <si>
    <t>"větve stromů do D 700"</t>
  </si>
  <si>
    <t>3*0,5</t>
  </si>
  <si>
    <t>"větve stromů do D 900"</t>
  </si>
  <si>
    <t>2*1,0</t>
  </si>
  <si>
    <t>"větve stromů do D 1100"</t>
  </si>
  <si>
    <t>6*1,2</t>
  </si>
  <si>
    <t>"větve stromů do D 1500"</t>
  </si>
  <si>
    <t>(8+4)*1,5</t>
  </si>
  <si>
    <t>"větve stromů u kterých je prováděn sesazovací řez (cca 30 % celkového množství stromu - odborný odhad)"</t>
  </si>
  <si>
    <t>4*1,2*0,3</t>
  </si>
  <si>
    <t>2*1,5*0,3</t>
  </si>
  <si>
    <t>"větve stromů u kterých je prováděn zdravotní řez (cca 15 % celkového množství stromu - odborný odhad)"</t>
  </si>
  <si>
    <t>"větve stromů do D500"</t>
  </si>
  <si>
    <t>2*0,3*0,15</t>
  </si>
  <si>
    <t>"větve stromů u kterých je prováděn bezpečnostní řez (cca 15 % celkového množství stromu průměrného stromu - odborný odhad)"</t>
  </si>
  <si>
    <t>49*1,2*0,15</t>
  </si>
  <si>
    <t>Součet</t>
  </si>
  <si>
    <t>3</t>
  </si>
  <si>
    <t>112151111</t>
  </si>
  <si>
    <t>Směrové kácení stromů s rozřezáním a odvětvením D kmene do 200 mm</t>
  </si>
  <si>
    <t>kus</t>
  </si>
  <si>
    <t>-992437608</t>
  </si>
  <si>
    <t>Pokácení stromu směrové v celku s odřezáním kmene a s odvětvením průměru kmene přes 100 do 200 mm</t>
  </si>
  <si>
    <t xml:space="preserve">Poznámka k souboru cen:
1. V cenách jsou započteny i náklady na odklizení částí kmene a větví na vzdálenost do 20 m se složením na hromady nebo naložením na dopravní prostředek.
2. V cenách nejsou započteny náklady na:
a) odkornění kmenů, tyto práce se oceňují individuálně,
b) odvoz ani uložení na skládku,
c) odstranění pařezu.
3. Ceny jsou určeny pouze pro pěstební zásahy a rekonstrukce v sadovnických a krajinářských úpravách.
4. Průměr pařezu se měří v místě řezu kmene na základě dvojího na sebe kolmého měření a následného zprůměrování naměřených hodnot nejčastěji ve výšce 0,15m. V případě přítomnosti výrazných kořenových náběhů je měření prováděno nad nimi, nejčastěji v rozmezí 0,15-0,45 m nad povrchem stávajícího terénu.
5. Stromy o průměru kmene na řezné ploše větší než 1500 mm se oceňují individuálně.
</t>
  </si>
  <si>
    <t>"1 ks (část ze stromu s dvojitým kmenem)"</t>
  </si>
  <si>
    <t>112151112</t>
  </si>
  <si>
    <t>Směrové kácení stromů s rozřezáním a odvětvením D kmene do 300 mm</t>
  </si>
  <si>
    <t>1079657974</t>
  </si>
  <si>
    <t>Pokácení stromu směrové v celku s odřezáním kmene a s odvětvením průměru kmene přes 200 do 300 mm</t>
  </si>
  <si>
    <t>5</t>
  </si>
  <si>
    <t>112151114</t>
  </si>
  <si>
    <t>Směrové kácení stromů s rozřezáním a odvětvením D kmene do 500 mm</t>
  </si>
  <si>
    <t>-221498619</t>
  </si>
  <si>
    <t>Pokácení stromu směrové v celku s odřezáním kmene a s odvětvením průměru kmene přes 400 do 500 mm</t>
  </si>
  <si>
    <t>"1 ks"</t>
  </si>
  <si>
    <t>6</t>
  </si>
  <si>
    <t>112151115</t>
  </si>
  <si>
    <t>Směrové kácení stromů s rozřezáním a odvětvením D kmene do 600 mm</t>
  </si>
  <si>
    <t>324783624</t>
  </si>
  <si>
    <t>Pokácení stromu směrové v celku s odřezáním kmene a s odvětvením průměru kmene přes 500 do 600 mm</t>
  </si>
  <si>
    <t>"2 ks (1 strom s dvojitým kmenem)"</t>
  </si>
  <si>
    <t>7</t>
  </si>
  <si>
    <t>112151116</t>
  </si>
  <si>
    <t>Směrové kácení stromů s rozřezáním a odvětvením D kmene do 700 mm</t>
  </si>
  <si>
    <t>-528675966</t>
  </si>
  <si>
    <t>Pokácení stromu směrové v celku s odřezáním kmene a s odvětvením průměru kmene přes 600 do 700 mm</t>
  </si>
  <si>
    <t>8</t>
  </si>
  <si>
    <t>112151118</t>
  </si>
  <si>
    <t>Směrové kácení stromů s rozřezáním a odvětvením D kmene do 900 mm</t>
  </si>
  <si>
    <t>-1419452229</t>
  </si>
  <si>
    <t>Pokácení stromu směrové v celku s odřezáním kmene a s odvětvením průměru kmene přes 800 do 900 mm</t>
  </si>
  <si>
    <t>"2 ks"</t>
  </si>
  <si>
    <t>9</t>
  </si>
  <si>
    <t>112151119</t>
  </si>
  <si>
    <t>Směrové kácení stromů s rozřezáním a odvětvením D kmene do 1000 mm</t>
  </si>
  <si>
    <t>-1611936324</t>
  </si>
  <si>
    <t>Pokácení stromu směrové v celku s odřezáním kmene a s odvětvením průměru kmene přes 900 do 1000 mm</t>
  </si>
  <si>
    <t>"3 ks"</t>
  </si>
  <si>
    <t>10</t>
  </si>
  <si>
    <t>112151120</t>
  </si>
  <si>
    <t>Směrové kácení stromů s rozřezáním a odvětvením D kmene do 1100 mm</t>
  </si>
  <si>
    <t>1192090200</t>
  </si>
  <si>
    <t>Pokácení stromu směrové v celku s odřezáním kmene a s odvětvením průměru kmene přes 1000 do 1100 mm</t>
  </si>
  <si>
    <t>11</t>
  </si>
  <si>
    <t>112151121</t>
  </si>
  <si>
    <t>Směrové kácení stromů s rozřezáním a odvětvením D kmene do 1200 mm</t>
  </si>
  <si>
    <t>562254134</t>
  </si>
  <si>
    <t>Pokácení stromu směrové v celku s odřezáním kmene a s odvětvením průměru kmene přes 1100 do 1200 mm</t>
  </si>
  <si>
    <t>12</t>
  </si>
  <si>
    <t>112151122</t>
  </si>
  <si>
    <t>Směrové kácení stromů s rozřezáním a odvětvením D kmene do 1300 mm</t>
  </si>
  <si>
    <t>1737784324</t>
  </si>
  <si>
    <t>Pokácení stromu směrové v celku s odřezáním kmene a s odvětvením průměru kmene přes 1200 do 1300 mm</t>
  </si>
  <si>
    <t>"5 ks"</t>
  </si>
  <si>
    <t>13</t>
  </si>
  <si>
    <t>112151123</t>
  </si>
  <si>
    <t>Směrové kácení stromů s rozřezáním a odvětvením D kmene do 1400 mm</t>
  </si>
  <si>
    <t>-2078933760</t>
  </si>
  <si>
    <t>Pokácení stromu směrové v celku s odřezáním kmene a s odvětvením průměru kmene přes 1300 do 1400 mm</t>
  </si>
  <si>
    <t>14</t>
  </si>
  <si>
    <t>112151124</t>
  </si>
  <si>
    <t>Směrové kácení stromů s rozřezáním a odvětvením D kmene do 1500 mm</t>
  </si>
  <si>
    <t>-921711267</t>
  </si>
  <si>
    <t>Pokácení stromu směrové v celku s odřezáním kmene a s odvětvením průměru kmene přes 1400 do 1500 mm</t>
  </si>
  <si>
    <t>112151512</t>
  </si>
  <si>
    <t>Řez a průklest stromů pomocí mobilní plošiny výšky do 15 m</t>
  </si>
  <si>
    <t>1902463995</t>
  </si>
  <si>
    <t>Řez a průklest stromů pomocí mobilní plošiny výšky stromu přes 10 do 15 m</t>
  </si>
  <si>
    <t xml:space="preserve">Poznámka k souboru cen:
1. V cenách jsou započteny i náklady na:
a) zabezpečující opatření před padajícími větvemi,
b) odklizení částí větví na vzdálenost do 20 m se složením na hromady nebo naložením na dopravní prostředek.
2. V cenách nejsou započteny náklady na odvoz ani složení na skládku.
</t>
  </si>
  <si>
    <t>"1 ks + 1 strom s dvojitým kmenem"</t>
  </si>
  <si>
    <t>1+2</t>
  </si>
  <si>
    <t>16</t>
  </si>
  <si>
    <t>112151513</t>
  </si>
  <si>
    <t>Řez a průklest stromů pomocí mobilní plošiny výšky do 20 m</t>
  </si>
  <si>
    <t>1858157254</t>
  </si>
  <si>
    <t>Řez a průklest stromů pomocí mobilní plošiny výšky stromu přes 15 do 20 m</t>
  </si>
  <si>
    <t>"2 ks + 1 strom s dvojitým kmenem"</t>
  </si>
  <si>
    <t>2+2</t>
  </si>
  <si>
    <t>17</t>
  </si>
  <si>
    <t>112151514</t>
  </si>
  <si>
    <t>Řez a průklest stromů pomocí mobilní plošiny výšky do 25 m</t>
  </si>
  <si>
    <t>306843332</t>
  </si>
  <si>
    <t>Řez a průklest stromů pomocí mobilní plošiny výšky stromu přes 20 m</t>
  </si>
  <si>
    <t>"19 ks"</t>
  </si>
  <si>
    <t>19</t>
  </si>
  <si>
    <t>18</t>
  </si>
  <si>
    <t>112251211</t>
  </si>
  <si>
    <t>Odstranění pařezů rovině nebo na svahu do 1:5 odfrézováním do hloubky 0,2 m</t>
  </si>
  <si>
    <t>-840833968</t>
  </si>
  <si>
    <t>Odstranění pařezu odfrézováním nebo odvrtáním hloubky do 200 mm v rovině nebo na svahu do 1:5</t>
  </si>
  <si>
    <t xml:space="preserve">Poznámka k souboru cen:
1. V ceně nejsou započteny náklady na:
a) případný odvoz odpadu, tyto se oceňují individuálně,
b) zásyp jámy vzniklé frézováním, tyto se oceňují cenami souboru cen 174 11-11.. Zásyp jam po vyfrézovaných pařezech,
c) vykopání a vyhrabání nadrcené dřevní hmoty, tyto práce se oceňují cenami souboru cen 122 91-11.. Odstranění vyfrézované dřevní hmoty.
2. Při měření se započítává plocha náběhových kořenů.
</t>
  </si>
  <si>
    <t>"odstranění pařezů pokácených stromů, 24 ks"</t>
  </si>
  <si>
    <t>"pařezy obvodu 200 cm, 1 ks"</t>
  </si>
  <si>
    <t>1*3,14*0,318*0,318</t>
  </si>
  <si>
    <t>"pařezy obvodu 400 cm, 1 ks"</t>
  </si>
  <si>
    <t>2*3,14*0,637*0,637</t>
  </si>
  <si>
    <t>"pařezy obvodu 420 cm, 1 ks"</t>
  </si>
  <si>
    <t>1*3,14*0,668*0,668</t>
  </si>
  <si>
    <t>"pařezy obvodu 450 cm, 1 ks"</t>
  </si>
  <si>
    <t>1*3,14*0,716*0,716</t>
  </si>
  <si>
    <t>"pařezy obvodu 500 cm, 1 ks"</t>
  </si>
  <si>
    <t>3*3,14*0,796*0,796</t>
  </si>
  <si>
    <t>"pařezy obvodu 550 cm, 1 ks"</t>
  </si>
  <si>
    <t>7*3,14*0,875*0,875</t>
  </si>
  <si>
    <t>"pařezy obvodu 600 cm, 1 ks"</t>
  </si>
  <si>
    <t>6*3,14*0,955*0,955</t>
  </si>
  <si>
    <t>"pařezy obvodu 650 cm, 1 ks"</t>
  </si>
  <si>
    <t>3*3,14*1,035*1,035</t>
  </si>
  <si>
    <t>122911111</t>
  </si>
  <si>
    <t>Odstranění vyfrézované dřevní hmoty hloubky do 0,2 m v rovině nebo na svahu do 1:5</t>
  </si>
  <si>
    <t>375335657</t>
  </si>
  <si>
    <t>Odstranění vyfrézované dřevní hmoty hloubky do 200 mm v rovině nebo na svahu do 1:5</t>
  </si>
  <si>
    <t xml:space="preserve">Poznámka k souboru cen:
1. V cenách jsou započteny i náklady na naložení dřevní drti promíchané se zeminou na dopravní prostředek, odvoz na vzdálenost do 20 km a její složení.
2. V cenách nejsou započteny náklady na:
a) uložení odpadu na skládku,
b) na zásyp jam po pařezech, tyto se oceňují souborem cen 174 11-11.. Zásyp jam po vyfrézovaných pařezech.
3. Ceny jsou určeny pro odstranění vyfrézované dřevní hmoty po odfrézování pařezů.
</t>
  </si>
  <si>
    <t>"vyfrézovaná hmota z odstraněných pařezů pokácených stromů, 24 ks"</t>
  </si>
  <si>
    <t>20</t>
  </si>
  <si>
    <t>162201411</t>
  </si>
  <si>
    <t>Vodorovné přemístění kmenů stromů listnatých do 1 km D kmene do 300 mm</t>
  </si>
  <si>
    <t>2058619892</t>
  </si>
  <si>
    <t>Vodorovné přemístění větví, kmenů nebo pařezů s naložením, složením a dopravou do 1000 m kmenů stromů listnatých, průměru přes 100 do 300 mm</t>
  </si>
  <si>
    <t xml:space="preserve">Poznámka k souboru cen:
1. Průměr kmene i pařezu se měří v místě řezu.
2. Měrná jednotka je 1 strom.
</t>
  </si>
  <si>
    <t>"odvoz kmenů pokácených stromů na meziskládku"</t>
  </si>
  <si>
    <t>162201412</t>
  </si>
  <si>
    <t>Vodorovné přemístění kmenů stromů listnatých do 1 km D kmene do 500 mm</t>
  </si>
  <si>
    <t>1803410877</t>
  </si>
  <si>
    <t>Vodorovné přemístění větví, kmenů nebo pařezů s naložením, složením a dopravou do 1000 m kmenů stromů listnatých, průměru přes 300 do 500 mm</t>
  </si>
  <si>
    <t>22</t>
  </si>
  <si>
    <t>162201413</t>
  </si>
  <si>
    <t>Vodorovné přemístění kmenů stromů listnatých do 1 km D kmene do 700 mm</t>
  </si>
  <si>
    <t>906086414</t>
  </si>
  <si>
    <t>Vodorovné přemístění větví, kmenů nebo pařezů s naložením, složením a dopravou do 1000 m kmenů stromů listnatých, průměru přes 500 do 700 mm</t>
  </si>
  <si>
    <t>23</t>
  </si>
  <si>
    <t>162201414</t>
  </si>
  <si>
    <t>Vodorovné přemístění kmenů stromů listnatých do 1 km D kmene do 900 mm</t>
  </si>
  <si>
    <t>-1049010902</t>
  </si>
  <si>
    <t>Vodorovné přemístění větví, kmenů nebo pařezů s naložením, složením a dopravou do 1000 m kmenů stromů listnatých, průměru přes 700 do 900 mm</t>
  </si>
  <si>
    <t>24</t>
  </si>
  <si>
    <t>162201414R1</t>
  </si>
  <si>
    <t>-1617831733</t>
  </si>
  <si>
    <t>Vodorovné přemístění větví, kmenů nebo pařezů s naložením, složením a dopravou do 1000 m kmenů stromů listnatých, průměru přes 900 do 1100 mm</t>
  </si>
  <si>
    <t>25</t>
  </si>
  <si>
    <t>162201414R2</t>
  </si>
  <si>
    <t>Vodorovné přemístění kmenů stromů listnatých do 1 km D kmene do 1300 mm</t>
  </si>
  <si>
    <t>-559174025</t>
  </si>
  <si>
    <t>Vodorovné přemístění větví, kmenů nebo pařezů s naložením, složením a dopravou do 1000 m kmenů stromů listnatých, průměru přes 1100 do 1300 mm</t>
  </si>
  <si>
    <t>26</t>
  </si>
  <si>
    <t>162201414R3</t>
  </si>
  <si>
    <t>Vodorovné přemístění kmenů stromů listnatých do 1 km D kmene do 1500 mm</t>
  </si>
  <si>
    <t>1681714389</t>
  </si>
  <si>
    <t>Vodorovné přemístění větví, kmenů nebo pařezů s naložením, složením a dopravou do 1000 m kmenů stromů listnatých, průměru přes 1300 do 1500 mm</t>
  </si>
  <si>
    <t>27</t>
  </si>
  <si>
    <t>174111111</t>
  </si>
  <si>
    <t>Zásyp jam po vyfrézovaných pařezech hloubky do 0,2 m v rovině nebo na svahu do 1:5</t>
  </si>
  <si>
    <t>-2038192144</t>
  </si>
  <si>
    <t>Zásyp jam po vyfrézovaných pařezech hloubky do 200 mm v rovině nebo na svahu do 1:5</t>
  </si>
  <si>
    <t xml:space="preserve">Poznámka k souboru cen:
1. V ceně jsou započteny i náklady na přemístění zeminy na vzdálenost do 20 m, zásyp jam, hutnění a hrubé urovnání povrchu.
2. V cenách nejsou započteny náklady na zeminu, tyto náklady se oceňují ve specifikaci.
3. Zásyp jam po pařezech o průměru do 200 mm se neoceňuje v případě, že se současně provádí sejmutí ornice.
4. Ceny nelze použít v případě bezprostřední výsadby dřevin na místo odfrézovaných pařezů.
</t>
  </si>
  <si>
    <t>"zásyp jam po odfrézovaných pařezech pokácených stromů, 24 ks"</t>
  </si>
  <si>
    <t>28</t>
  </si>
  <si>
    <t>M</t>
  </si>
  <si>
    <t>10364100</t>
  </si>
  <si>
    <t>zemina pro terénní úpravy - tříděná</t>
  </si>
  <si>
    <t>t</t>
  </si>
  <si>
    <t>-887771631</t>
  </si>
  <si>
    <t>55,948*0,42 'Přepočtené koeficientem množství</t>
  </si>
  <si>
    <t>29</t>
  </si>
  <si>
    <t>184852114</t>
  </si>
  <si>
    <t>Řez stromu bezpečnostní o ploše koruny do 120 m2 lezeckou technikou</t>
  </si>
  <si>
    <t>-373105277</t>
  </si>
  <si>
    <t>Řez stromů prováděný lezeckou technikou bezpečnostní, plocha koruny stromu přes 90 do 120 m2</t>
  </si>
  <si>
    <t xml:space="preserve">Poznámka k souboru cen:
1. Plocha koruny se určí jako součin ideálního průměru stromu a jeho výšky. Ideální průměr stromu je součet nejkratší a nejdelší vzdálenosti svislého obrysu koruny od kmene.
2. Plocha koruny příplatku se určí z procentního podílu překážky k prostoru vymezenému okapovou linií stromu. Za překážky se považuje např. svah přes 1:2 nebo různé stavby a komunikace zasahující do okapové linie stromu.
3. Příplatek k ceně dle plochy koruny stromu se započítává za každých započatých 25 % překážky v půdorysném průmětu stromu vymezeném okapovou linií stromu. Celkový příplatek může činit maximálně čtyřnásobek uvedené ceny.
4. Za překážky jsou považovány objekty jako např. komunikace, svah 1:2, stavební objekty apod.
5. V cenách jsou započteny i náklady na rozřezání větví a jejich přemístění na hromady na vzdálenost do 20 m.
6. V cenách nejsou započteny náklady na skládku.
7. Mernou jednotkou kus se u řezu rozumí jeden strom.
</t>
  </si>
  <si>
    <t>30</t>
  </si>
  <si>
    <t>184852116</t>
  </si>
  <si>
    <t>Řez stromu bezpečnostní o ploše koruny do 180 m2 lezeckou technikou</t>
  </si>
  <si>
    <t>-647886678</t>
  </si>
  <si>
    <t>Řez stromů prováděný lezeckou technikou bezpečnostní, plocha koruny stromu přes 150 do 180 m2</t>
  </si>
  <si>
    <t>"4 ks"</t>
  </si>
  <si>
    <t>31</t>
  </si>
  <si>
    <t>184852117</t>
  </si>
  <si>
    <t>Řez stromu bezpečnostní o ploše koruny do 210 m2 lezeckou technikou</t>
  </si>
  <si>
    <t>1265658777</t>
  </si>
  <si>
    <t>Řez stromů prováděný lezeckou technikou bezpečnostní, plocha koruny stromu přes 180 do 210 m2</t>
  </si>
  <si>
    <t>"6 ks"</t>
  </si>
  <si>
    <t>32</t>
  </si>
  <si>
    <t>184852118</t>
  </si>
  <si>
    <t>Řez stromu bezpečnostní o ploše koruny do 240 m2 lezeckou technikou</t>
  </si>
  <si>
    <t>299310969</t>
  </si>
  <si>
    <t>Řez stromů prováděný lezeckou technikou bezpečnostní, plocha koruny stromu přes 210 do 240 m2</t>
  </si>
  <si>
    <t>33</t>
  </si>
  <si>
    <t>184852121</t>
  </si>
  <si>
    <t>Řez stromu bezpečnostní o ploše koruny do 300 m2 lezeckou technikou</t>
  </si>
  <si>
    <t>-1086402992</t>
  </si>
  <si>
    <t>Řez stromů prováděný lezeckou technikou bezpečnostní, plocha koruny stromu přes 270 do 300 m2</t>
  </si>
  <si>
    <t>34</t>
  </si>
  <si>
    <t>184852122</t>
  </si>
  <si>
    <t>Řez stromu bezpečnostní o ploše koruny do 330 m2 lezeckou technikou</t>
  </si>
  <si>
    <t>-1242362461</t>
  </si>
  <si>
    <t>Řez stromů prováděný lezeckou technikou bezpečnostní, plocha koruny stromu přes 300 do 330 m2</t>
  </si>
  <si>
    <t>35</t>
  </si>
  <si>
    <t>184852123</t>
  </si>
  <si>
    <t>Řez stromu bezpečnostní o ploše koruny do 360 m2 lezeckou technikou</t>
  </si>
  <si>
    <t>1097947533</t>
  </si>
  <si>
    <t>Řez stromů prováděný lezeckou technikou bezpečnostní, plocha koruny stromu přes 330 do 360 m2</t>
  </si>
  <si>
    <t>36</t>
  </si>
  <si>
    <t>184852124</t>
  </si>
  <si>
    <t>Řez stromu bezpečnostní o ploše koruny do 390 m2 lezeckou technikou</t>
  </si>
  <si>
    <t>1784639227</t>
  </si>
  <si>
    <t>Řez stromů prováděný lezeckou technikou bezpečnostní, plocha koruny stromu přes 360 do 390 m2</t>
  </si>
  <si>
    <t>37</t>
  </si>
  <si>
    <t>184852125</t>
  </si>
  <si>
    <t>Řez stromu bezpečnostní o ploše koruny do 420 m2 lezeckou technikou</t>
  </si>
  <si>
    <t>1296585867</t>
  </si>
  <si>
    <t>Řez stromů prováděný lezeckou technikou bezpečnostní, plocha koruny stromu přes 390 do 420 m2</t>
  </si>
  <si>
    <t>38</t>
  </si>
  <si>
    <t>184852126</t>
  </si>
  <si>
    <t>Řez stromu bezpečnostní o ploše koruny do 450 m2 lezeckou technikou</t>
  </si>
  <si>
    <t>700196846</t>
  </si>
  <si>
    <t>Řez stromů prováděný lezeckou technikou bezpečnostní, plocha koruny stromu přes 420 do 450 m2</t>
  </si>
  <si>
    <t>39</t>
  </si>
  <si>
    <t>184852127</t>
  </si>
  <si>
    <t>Řez stromu bezpečnostní o ploše koruny do 480 m2 lezeckou technikou</t>
  </si>
  <si>
    <t>1291513326</t>
  </si>
  <si>
    <t>Řez stromů prováděný lezeckou technikou bezpečnostní, plocha koruny stromu přes 450 do 480 m2</t>
  </si>
  <si>
    <t>40</t>
  </si>
  <si>
    <t>184852128</t>
  </si>
  <si>
    <t>Řez stromu bezpečnostní o ploše koruny do 510 m2 lezeckou technikou</t>
  </si>
  <si>
    <t>1892040754</t>
  </si>
  <si>
    <t>Řez stromů prováděný lezeckou technikou bezpečnostní, plocha koruny stromu přes 480 do 510 m2</t>
  </si>
  <si>
    <t>41</t>
  </si>
  <si>
    <t>184852129</t>
  </si>
  <si>
    <t>Řez stromu bezpečnostní o ploše koruny do 540 m2 lezeckou technikou</t>
  </si>
  <si>
    <t>986162156</t>
  </si>
  <si>
    <t>Řez stromů prováděný lezeckou technikou bezpečnostní, plocha koruny stromu přes 510 do 540 m2</t>
  </si>
  <si>
    <t>42</t>
  </si>
  <si>
    <t>184852131</t>
  </si>
  <si>
    <t>Řez stromu bezpečnostní o ploše koruny do 570 m2 lezeckou technikou</t>
  </si>
  <si>
    <t>-497717223</t>
  </si>
  <si>
    <t>Řez stromů prováděný lezeckou technikou bezpečnostní, plocha koruny stromu přes 540 do 570 m2</t>
  </si>
  <si>
    <t>43</t>
  </si>
  <si>
    <t>184852132</t>
  </si>
  <si>
    <t>Řez stromu bezpečnostní o ploše koruny do 600 m2 lezeckou technikou</t>
  </si>
  <si>
    <t>1358246155</t>
  </si>
  <si>
    <t>Řez stromů prováděný lezeckou technikou bezpečnostní, plocha koruny stromu přes 570 do 600 m2</t>
  </si>
  <si>
    <t>44</t>
  </si>
  <si>
    <t>184852132R3</t>
  </si>
  <si>
    <t>Řez stromu bezpečnostní o ploše koruny do 630 m2 lezeckou technikou</t>
  </si>
  <si>
    <t>2027147788</t>
  </si>
  <si>
    <t>Řez stromů prováděný lezeckou technikou bezpečnostní, plocha koruny stromu přes 600 do 630 m2</t>
  </si>
  <si>
    <t>45</t>
  </si>
  <si>
    <t>184852132R4</t>
  </si>
  <si>
    <t>Řez stromu bezpečnostní o ploše koruny do 660 m2 lezeckou technikou</t>
  </si>
  <si>
    <t>1084675221</t>
  </si>
  <si>
    <t>Řez stromů prováděný lezeckou technikou bezpečnostní, plocha koruny stromu přes 630 do 660 m2</t>
  </si>
  <si>
    <t>46</t>
  </si>
  <si>
    <t>184852415</t>
  </si>
  <si>
    <t>Řez stromu redukční o ploše koruny do 150 m2 lezeckou technikou</t>
  </si>
  <si>
    <t>1459925713</t>
  </si>
  <si>
    <t>Řez stromů prováděný lezeckou technikou redukční obvodový, plocha koruny stromu přes 120 do 150 m2</t>
  </si>
  <si>
    <t>47</t>
  </si>
  <si>
    <t>184852416</t>
  </si>
  <si>
    <t>Řez stromu redukční o ploše koruny do 180 m2 lezeckou technikou</t>
  </si>
  <si>
    <t>672478936</t>
  </si>
  <si>
    <t>Řez stromů prováděný lezeckou technikou redukční obvodový, plocha koruny stromu přes 150 do 180 m2</t>
  </si>
  <si>
    <t>"1ks"</t>
  </si>
  <si>
    <t>48</t>
  </si>
  <si>
    <t>184852417</t>
  </si>
  <si>
    <t>Řez stromu redukční o ploše koruny do 210 m2 lezeckou technikou</t>
  </si>
  <si>
    <t>1908900307</t>
  </si>
  <si>
    <t>Řez stromů prováděný lezeckou technikou redukční obvodový, plocha koruny stromu přes 180 do 210 m2</t>
  </si>
  <si>
    <t>49</t>
  </si>
  <si>
    <t>184852418</t>
  </si>
  <si>
    <t>Řez stromu redukční o ploše koruny do 240 m2 lezeckou technikou</t>
  </si>
  <si>
    <t>-943318412</t>
  </si>
  <si>
    <t>Řez stromů prováděný lezeckou technikou redukční obvodový, plocha koruny stromu přes 210 do 240 m2</t>
  </si>
  <si>
    <t>50</t>
  </si>
  <si>
    <t>184852425</t>
  </si>
  <si>
    <t>Řez stromu redukční o ploše koruny do 420 m2 lezeckou technikou</t>
  </si>
  <si>
    <t>524886003</t>
  </si>
  <si>
    <t>Řez stromů prováděný lezeckou technikou redukční obvodový, plocha koruny stromu přes 390 do 420 m2</t>
  </si>
  <si>
    <t>51</t>
  </si>
  <si>
    <t>184852213</t>
  </si>
  <si>
    <t>Řez stromu zdravotní o ploše koruny do 90 m2 lezeckou technikou</t>
  </si>
  <si>
    <t>-599085222</t>
  </si>
  <si>
    <t>Řez stromů prováděný lezeckou technikou zdravotní, plocha koruny stromu přes 60 do 90 m2</t>
  </si>
  <si>
    <t>"2 ks stromu"</t>
  </si>
  <si>
    <t>998</t>
  </si>
  <si>
    <t>Přesun hmot</t>
  </si>
  <si>
    <t>52</t>
  </si>
  <si>
    <t>998231311</t>
  </si>
  <si>
    <t>Přesun hmot pro sadovnické a krajinářské úpravy vodorovně do 5000 m</t>
  </si>
  <si>
    <t>1864948679</t>
  </si>
  <si>
    <t>Přesun hmot pro sadovnické a krajinářské úpravy - strojně dopravní vzdálenost do 5000 m</t>
  </si>
  <si>
    <t>2. - Výsadba včetně následné péče (5 let)</t>
  </si>
  <si>
    <t>Soupis:</t>
  </si>
  <si>
    <t>2.1. - Výsadba</t>
  </si>
  <si>
    <t xml:space="preserve">    99 - Přesun hmot</t>
  </si>
  <si>
    <t>111103213</t>
  </si>
  <si>
    <t>Kosení ve vegetačním období divokého porostu hustého</t>
  </si>
  <si>
    <t>ha</t>
  </si>
  <si>
    <t>1013905091</t>
  </si>
  <si>
    <t>Kosení s ponecháním na místě ve vegetačním období divokého porostu hustého</t>
  </si>
  <si>
    <t xml:space="preserve">Poznámka k souboru cen:
1. Ceny nelze použít pro odstranění plazivých vodních rostlin; tyto práce se oceňují cenami souboru cen 111 10-34 Odstranění rákosu a plevele.
2. V cenách nejsou započteny náklady na další manipulaci s pokoseným travním porostem (divokým porostem, vodním rostlinstvem), tyto práce se oceňují cenami souboru cen 185 80-31 Shrabání a odvoz pokoseného porostu a organických naplavenin.
3. Množství jednotek se určí v hektarech plochy (vodní hladiny) na níž (pod níž) má být provedeno kosení.
</t>
  </si>
  <si>
    <t>"plocha kosení pro 1 ks odrostku nebo keře - 4 m2, 5 x"</t>
  </si>
  <si>
    <t>"5*30*4,0=600,0 m2 tj. 0,06 ha</t>
  </si>
  <si>
    <t>0,06</t>
  </si>
  <si>
    <t>183101115</t>
  </si>
  <si>
    <t>Jamky pro výsadbu bez výměny půdy zeminy tř 1 až 4 objem do 0,4 m3 v rovině a svahu do 1:5</t>
  </si>
  <si>
    <t>1715921923</t>
  </si>
  <si>
    <t>Hloubení jamek pro vysazování rostlin v zemině tř.1 až 4 bez výměny půdy v rovině nebo na svahu do 1:5, objemu přes 0,125 do 0,40 m3</t>
  </si>
  <si>
    <t xml:space="preserve">Poznámka k souboru cen:
1. V cenách jsou započteny i náklady na případné naložení přebytečných výkopků na dopravní prostředek, odvoz na vzdálenost do 20 km a složení výkopků.
2. V cenách nejsou započteny náklady na uložení odpadu na skládku.
3. V cenách o sklonu svahu přes 1:1 jsou uvažovány podmínky pro svahy běžně schůdné; bez použití lezeckých technik. V případě použití lezeckých technik se tyto náklady oceňují individuálně.
</t>
  </si>
  <si>
    <t>"pro stromky"</t>
  </si>
  <si>
    <t>184102113</t>
  </si>
  <si>
    <t>Výsadba dřeviny s balem D do 0,4 m do jamky se zalitím v rovině a svahu do 1:5</t>
  </si>
  <si>
    <t>-633971041</t>
  </si>
  <si>
    <t>Výsadba dřeviny s balem do předem vyhloubené jamky se zalitím v rovině nebo na svahu do 1:5, při průměru balu přes 300 do 400 mm</t>
  </si>
  <si>
    <t xml:space="preserve">Poznámka k souboru cen:
1. Ceny lze použít i pro dřeviny pěstované v nádobách.
2. V cenách nejsou započteny náklady na vysazované dřeviny, tyto se oceňují ve specifikaci.
3. V cenách o sklonu svahu přes 1:1 jsou uvažovány podmínky pro svahy běžně schůdné; bez použití lezeckých technik. V případě použití lezeckých technik se tyto náklady oceňují individuálně.
</t>
  </si>
  <si>
    <t>"stromky"</t>
  </si>
  <si>
    <t>R0001</t>
  </si>
  <si>
    <t>Topol černý vlašský,  v = 250 cm</t>
  </si>
  <si>
    <t>1504863988</t>
  </si>
  <si>
    <t>"30 ks"</t>
  </si>
  <si>
    <t>184215123</t>
  </si>
  <si>
    <t>Ukotvení kmene dřevin dvěma kůly D do 0,1 m délky do 3 m</t>
  </si>
  <si>
    <t>229685063</t>
  </si>
  <si>
    <t>Ukotvení dřeviny kůly dvěma kůly, délky přes 2 do 3 m</t>
  </si>
  <si>
    <t xml:space="preserve">Poznámka k souboru cen:
1. V cenách jsou započteny i náklady na ochranu proti poškození kmene v místě vzepření.
2. V cenách nejsou započteny náklady na dodání kůlů, tyto se oceňují ve specifikaci.
3. Ceny jsou určeny pro ukotvení dřevin kůly o průměru do 100 mm.
</t>
  </si>
  <si>
    <t>"kůly k odrostkům délky 3,0 m (1 stromek- 2 kůly)</t>
  </si>
  <si>
    <t>60591257</t>
  </si>
  <si>
    <t>kůl vyvazovací dřevěný impregnovaný D 8cm dl 3m</t>
  </si>
  <si>
    <t>1285562407</t>
  </si>
  <si>
    <t>"kůly ke stromkům délky 3,0 m"</t>
  </si>
  <si>
    <t>30*2</t>
  </si>
  <si>
    <t>184215163</t>
  </si>
  <si>
    <t>Odstranění ukotvení kmene dřevin dvěma kůly D do 0,1 m délky do 3 m</t>
  </si>
  <si>
    <t>-419014757</t>
  </si>
  <si>
    <t>Odstranění ukotvení dřeviny kůly dvěma kůly, délky přes 2 do 3 m</t>
  </si>
  <si>
    <t xml:space="preserve">Poznámka k souboru cen:
1. V cenách jsou započteny i náklady na
a) naložení vzniklého odpadu na dopravní prostředek a jeho odvoz na vzdálenost do 20 km se složením,
b) zásyp jamek po kůlech.
2. V cenách nejsou započteny náklady na skládkovné.
</t>
  </si>
  <si>
    <t>"kůly stromků délky 3,0 m"</t>
  </si>
  <si>
    <t>184501131</t>
  </si>
  <si>
    <t>Zhotovení obalu z juty ve dvou vrstvách v rovině a svahu do 1:5</t>
  </si>
  <si>
    <t>-1480954293</t>
  </si>
  <si>
    <t>Zhotovení obalu kmene a spodních částí větví stromu z juty ve dvou vrstvách v rovině nebo na svahu do 1:5</t>
  </si>
  <si>
    <t xml:space="preserve">Poznámka k souboru cen:
1. V cenách jsou započteny náklady na 50 % překrytí jutou.
</t>
  </si>
  <si>
    <t>"jutový obal kmene stromků"</t>
  </si>
  <si>
    <t>30*3,14*0,12*1,6</t>
  </si>
  <si>
    <t>184802111</t>
  </si>
  <si>
    <t>Chemické odplevelení před založením kultury nad 20 m2 postřikem na široko v rovině a svahu do 1:5</t>
  </si>
  <si>
    <t>-1085655587</t>
  </si>
  <si>
    <t>Chemické odplevelení půdy před založením kultury, trávníku nebo zpevněných ploch o výměře jednotlivě přes 20 m2 v rovině nebo na svahu do 1:5 postřikem na široko</t>
  </si>
  <si>
    <t xml:space="preserve">Poznámka k souboru cen:
1. Ceny -2111, -2211, -2311 a -2411 lze použít i pro aplikaci retardantů na trávníky.
2. V cenách -2111, -2211, -2311 a -2411 jsou započteny i náklady na dovoz vody do 10 km.
3. V cenách nejsou započteny náklady na případné zapravení přípravku do půdy
a) obděláním půdy; tyto práce se oceňují cenami části A02 souboru cen 183 40-31 Obdělání půdy,
b) prolitím; toto se oceňuje cenami části C02 souboru cen 185 80-43 Zalití rostlin vodou a případně cenami části A02 souboru cen 185 85-11 Dovoz vody pro zálivku rostlin.
4. Každá opakovaná aplikace se oceňuje samostatně.
5. Chemické odplevelení ploch do 20 m2 se oceňuje příslušnými cenami souboru cen 184 80-26 Chemické odplevelení po založení kultury.
6. V cenách o sklonu svahu přes 1:1 jsou uvažovány podmínky pro svahy běžně schůdné; bez použití lezeckých technik. V případě použití lezeckých technik se tyto náklady oceňují individuálně.
</t>
  </si>
  <si>
    <t>"odplevelení 2 m2 na 1 ks stromku"</t>
  </si>
  <si>
    <t>30*2,0</t>
  </si>
  <si>
    <t>184804112</t>
  </si>
  <si>
    <t>Ochrana dřevin před okusem chráničem z drátěného pletiva v rovině a svahu do 1:5</t>
  </si>
  <si>
    <t>191479948</t>
  </si>
  <si>
    <t>"chráničky stromků proti okusu"</t>
  </si>
  <si>
    <t>184813134</t>
  </si>
  <si>
    <t>Ochrana listnatých dřevin přes 70 cm před okusem chemickým nátěrem v rovině a svahu do 1:5</t>
  </si>
  <si>
    <t>100 kus</t>
  </si>
  <si>
    <t>601219996</t>
  </si>
  <si>
    <t>Ochrana dřevin před okusem zvěří chemicky nátěrem, v rovině nebo ve svahu do 1:5 listnatých, výšky přes 70 cm</t>
  </si>
  <si>
    <t xml:space="preserve">Poznámka k souboru cen:
1. V ceně -3121 jsou započteny i náklady na spojení konců drátů po celé výšce pletiva a donesení připravených dílů pletiva k vybraným stromům na vzdálenost do 50 m.
2. V cenách prací -3131 až -3134 se provádí:
a) sazenice listnaté - nátěr celého vrcholového výhonu s terminálním pupenem,
b) sazenice jehličnaté - natírá se terminální pupen i s postraními větvemi horního přeslenu.
3. V ceně - 3121 je uvažována ochrana provedená pouze u kostry porostu, tj. 400 jedinců na hektar (spon 5 x 5 m).
4. Kostra porostu je cílový počet stromů na 1 hektar plochy lesa.
5. V cenách o sklonu svahu přes 1:1 jsou uvažovány podmínky pro svahy běžně schůdné; bez použití lezeckých technik. V případě použití lezeckých technik se tyto náklady oceňují individuálně.
</t>
  </si>
  <si>
    <t>30/100</t>
  </si>
  <si>
    <t>184816111</t>
  </si>
  <si>
    <t>Hnojení sazenic průmyslovými hnojivy do 0,25 kg k jedné sazenici</t>
  </si>
  <si>
    <t>1029427771</t>
  </si>
  <si>
    <t>Hnojení sazenic průmyslovými hnojivy v množství do 0,25 kg k jedné sazenici</t>
  </si>
  <si>
    <t xml:space="preserve">Poznámka k souboru cen:
1. V cenách jsou započteny i náklady spojené s dopravou hnojiva ze vzdálenosti do 200 m, pro jakoukoliv velikost jamky
2. V cenách nejsou započteny náklady na dodání hnojiva; hnojiva se oceňují ve specifikaci. Ztratné lze stanovit ve výši 5 %.
</t>
  </si>
  <si>
    <t>"stromky, 30 ks"</t>
  </si>
  <si>
    <t>2519115501</t>
  </si>
  <si>
    <t>hnojivo Silvamix forte - tablety</t>
  </si>
  <si>
    <t>-1148781234</t>
  </si>
  <si>
    <t>"dodání hnojiva k jednotlivým sazenicím"</t>
  </si>
  <si>
    <t>"stromky - 5 tablety/1 jamka, počet stromků 30 ks"</t>
  </si>
  <si>
    <t>5*30</t>
  </si>
  <si>
    <t>184911421</t>
  </si>
  <si>
    <t>Mulčování rostlin kůrou tl. do 0,1 m v rovině a svahu do 1:5</t>
  </si>
  <si>
    <t>-234401318</t>
  </si>
  <si>
    <t>Mulčování vysazených rostlin mulčovací kůrou, tl. do 100 mm v rovině nebo na svahu do 1:5</t>
  </si>
  <si>
    <t xml:space="preserve">Poznámka k souboru cen:
1. V cenách jsou započteny i náklady na naložení odpadu na dopravní prostředek, odvoz do 20 km a složení odpadu.
2. V cenách nejsou započteny náklady na:
a) stabilizaci mulče proti erozi a přísady proti vznícení mulče. Tyto práce se oceňují individuálně,
b) mulčovací kůru, tato se oceňuje ve specifikaci,
c) uložení odpadu na skládku.
3. Tloušťka mulčovací kůry se měří v nakypřeném stavu.
</t>
  </si>
  <si>
    <t>"mulč okolo stromků"</t>
  </si>
  <si>
    <t>30*3,14*0,5*0,5</t>
  </si>
  <si>
    <t>185803101</t>
  </si>
  <si>
    <t>Shrabání a uložení pokoseného divokého porostu na hromady do 30 m od okraje hladiny</t>
  </si>
  <si>
    <t>223309582</t>
  </si>
  <si>
    <t>Shrabání pokoseného porostu a organických naplavenin a spálení po zaschnutí pokoseného porostu s uložením na hromady na vzdálenost do 30 m od okraje hladiny divokého porostu</t>
  </si>
  <si>
    <t xml:space="preserve">Poznámka k souboru cen:
1. Množství jednotek se určí v hektarech plochy, ze které byl porost shrabán.
2. Cenou 185 80-3108 organických naplavenin, jsou myšleny naplaveniny na břehových plochách po záplavách.
</t>
  </si>
  <si>
    <t>"shrabání a spálení"</t>
  </si>
  <si>
    <t>185804311</t>
  </si>
  <si>
    <t>Zalití rostlin vodou plocha do 20 m2</t>
  </si>
  <si>
    <t>1801544205</t>
  </si>
  <si>
    <t>Zalití rostlin vodou plochy záhonů jednotlivě do 20 m2</t>
  </si>
  <si>
    <t>"zalití po výsadbě 50 l k 1 stromku (8 x za 1. veg. období)"</t>
  </si>
  <si>
    <t>8*30*0,05</t>
  </si>
  <si>
    <t>99</t>
  </si>
  <si>
    <t>869203767</t>
  </si>
  <si>
    <t>Přesun hmot pro sadovnické a krajinářské úpravy dopravní vzdálenost do 5000 m</t>
  </si>
  <si>
    <t>2.2. - Následná péče - 1. rok</t>
  </si>
  <si>
    <t>R - 001</t>
  </si>
  <si>
    <t>soubor</t>
  </si>
  <si>
    <t>487365670</t>
  </si>
  <si>
    <t>Následná pče - 1. rok</t>
  </si>
  <si>
    <t>"následná péče pro 30 ks nově vysazených stromů po 1. rok po výsadbě"</t>
  </si>
  <si>
    <t>2.3. - Následná péče - 2. rok</t>
  </si>
  <si>
    <t>R - 002</t>
  </si>
  <si>
    <t>Následná pče - 2. rok</t>
  </si>
  <si>
    <t>"následná péče pro 30 ks nově vysazených stromů po 2. rok po výsadbě"</t>
  </si>
  <si>
    <t>2.4. - Následná péče - 3. rok</t>
  </si>
  <si>
    <t>R - 003</t>
  </si>
  <si>
    <t>Následná pče - 3. rok</t>
  </si>
  <si>
    <t>"následná péče pro 30 ks nově vysazených stromů po 3. rok po výsadbě"</t>
  </si>
  <si>
    <t>2.5. - Následná péče - 4. rok</t>
  </si>
  <si>
    <t>R - 004</t>
  </si>
  <si>
    <t>Následná péče - 4 .rok</t>
  </si>
  <si>
    <t>Následná pče - 4. rok</t>
  </si>
  <si>
    <t>"následná péče pro 30 ks nově vysazených stromů po 4. rok po výsadbě"</t>
  </si>
  <si>
    <t>2.6. - Následná péče - 5. rok</t>
  </si>
  <si>
    <t>R - 005</t>
  </si>
  <si>
    <t>Následná pče - 5. rok</t>
  </si>
  <si>
    <t>"následná péče pro 30 ks nově vysazených stromů po 5. rok po výsadbě"</t>
  </si>
  <si>
    <t>VON.01 - Soupis prací - Vedlejší a ostatní náklady</t>
  </si>
  <si>
    <t>OST - Vedlejší a ostatní rozpočtové náklady</t>
  </si>
  <si>
    <t xml:space="preserve">    01 - Vedlejší rozpočtové náklady</t>
  </si>
  <si>
    <t xml:space="preserve">    09 - Ostatní náklady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</si>
  <si>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</si>
  <si>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</si>
  <si>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</si>
  <si>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</si>
  <si>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</si>
  <si>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</si>
  <si>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1024</t>
  </si>
  <si>
    <t>-1272471975</t>
  </si>
  <si>
    <t>- zajištění oplocení prostoru ZS</t>
  </si>
  <si>
    <t>- zajištění zřízení a odstranění dočasných komunikací, sjezdů a nájezdů pro realizaci stavby</t>
  </si>
  <si>
    <t>- zajištění podmínek pro použití přístupových komunikací dotčených stavbou s příslušnými vlastníky či správci a zajištění jejich splnění</t>
  </si>
  <si>
    <t>- provedení takových opatření, aby plochy obvodu staveniště nebyly znečištěny ropnými látkami a jinými podobnými produkty</t>
  </si>
  <si>
    <t>- zajištění ochrany veškeré zeleně v prostoru staveniště a v jeho bezprostřední blízkosti proti poškození během realizace stavby</t>
  </si>
  <si>
    <t>- úprava ploch dotčených pozemků, ev. jejich osetí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</si>
  <si>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</si>
  <si>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</si>
  <si>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</si>
  <si>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</si>
  <si>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262144</t>
  </si>
  <si>
    <t>96643726</t>
  </si>
  <si>
    <t>0931</t>
  </si>
  <si>
    <t>Provedení pasportizace stávajících nemovitostí (vč. pozemků) a jejich příslušenství, zajištění fotodokumentace stávajícího stavu přístupových komunikací</t>
  </si>
  <si>
    <t>293512868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</si>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</sst>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/>
    </xf>
    <xf numFmtId="0" fontId="38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wrapText="1"/>
    </xf>
    <xf numFmtId="49" fontId="4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5"/>
  <sheetViews>
    <sheetView showGridLines="0" workbookViewId="0" topLeftCell="A13">
      <selection activeCell="K6" sqref="K6:AO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" customHeight="1"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S2" s="17" t="s">
        <v>6</v>
      </c>
      <c r="BT2" s="17" t="s">
        <v>7</v>
      </c>
    </row>
    <row r="3" spans="2:72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46" t="s">
        <v>14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22"/>
      <c r="AQ5" s="22"/>
      <c r="AR5" s="20"/>
      <c r="BE5" s="326" t="s">
        <v>15</v>
      </c>
      <c r="BS5" s="17" t="s">
        <v>6</v>
      </c>
    </row>
    <row r="6" spans="2:7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48" t="s">
        <v>17</v>
      </c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22"/>
      <c r="AQ6" s="22"/>
      <c r="AR6" s="20"/>
      <c r="BE6" s="327"/>
      <c r="BS6" s="17" t="s">
        <v>6</v>
      </c>
    </row>
    <row r="7" spans="2:7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21</v>
      </c>
      <c r="AO7" s="22"/>
      <c r="AP7" s="22"/>
      <c r="AQ7" s="22"/>
      <c r="AR7" s="20"/>
      <c r="BE7" s="327"/>
      <c r="BS7" s="17" t="s">
        <v>6</v>
      </c>
    </row>
    <row r="8" spans="2:7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327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27"/>
      <c r="BS9" s="17" t="s">
        <v>6</v>
      </c>
    </row>
    <row r="10" spans="2:71" ht="12" customHeight="1">
      <c r="B10" s="21"/>
      <c r="C10" s="22"/>
      <c r="D10" s="29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27"/>
      <c r="BS10" s="17" t="s">
        <v>6</v>
      </c>
    </row>
    <row r="11" spans="2:7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30</v>
      </c>
      <c r="AL11" s="22"/>
      <c r="AM11" s="22"/>
      <c r="AN11" s="27" t="s">
        <v>28</v>
      </c>
      <c r="AO11" s="22"/>
      <c r="AP11" s="22"/>
      <c r="AQ11" s="22"/>
      <c r="AR11" s="20"/>
      <c r="BE11" s="327"/>
      <c r="BS11" s="17" t="s">
        <v>6</v>
      </c>
    </row>
    <row r="12" spans="2:7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27"/>
      <c r="BS12" s="17" t="s">
        <v>6</v>
      </c>
    </row>
    <row r="13" spans="2:71" ht="12" customHeight="1">
      <c r="B13" s="21"/>
      <c r="C13" s="22"/>
      <c r="D13" s="29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27</v>
      </c>
      <c r="AL13" s="22"/>
      <c r="AM13" s="22"/>
      <c r="AN13" s="31" t="s">
        <v>32</v>
      </c>
      <c r="AO13" s="22"/>
      <c r="AP13" s="22"/>
      <c r="AQ13" s="22"/>
      <c r="AR13" s="20"/>
      <c r="BE13" s="327"/>
      <c r="BS13" s="17" t="s">
        <v>6</v>
      </c>
    </row>
    <row r="14" spans="2:71" ht="10.2">
      <c r="B14" s="21"/>
      <c r="C14" s="22"/>
      <c r="D14" s="22"/>
      <c r="E14" s="349" t="s">
        <v>32</v>
      </c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29" t="s">
        <v>30</v>
      </c>
      <c r="AL14" s="22"/>
      <c r="AM14" s="22"/>
      <c r="AN14" s="31" t="s">
        <v>32</v>
      </c>
      <c r="AO14" s="22"/>
      <c r="AP14" s="22"/>
      <c r="AQ14" s="22"/>
      <c r="AR14" s="20"/>
      <c r="BE14" s="327"/>
      <c r="BS14" s="17" t="s">
        <v>6</v>
      </c>
    </row>
    <row r="15" spans="2:7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27"/>
      <c r="BS15" s="17" t="s">
        <v>4</v>
      </c>
    </row>
    <row r="16" spans="2:71" ht="12" customHeight="1">
      <c r="B16" s="21"/>
      <c r="C16" s="22"/>
      <c r="D16" s="29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27</v>
      </c>
      <c r="AL16" s="22"/>
      <c r="AM16" s="22"/>
      <c r="AN16" s="27" t="s">
        <v>28</v>
      </c>
      <c r="AO16" s="22"/>
      <c r="AP16" s="22"/>
      <c r="AQ16" s="22"/>
      <c r="AR16" s="20"/>
      <c r="BE16" s="327"/>
      <c r="BS16" s="17" t="s">
        <v>4</v>
      </c>
    </row>
    <row r="17" spans="2:7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30</v>
      </c>
      <c r="AL17" s="22"/>
      <c r="AM17" s="22"/>
      <c r="AN17" s="27" t="s">
        <v>28</v>
      </c>
      <c r="AO17" s="22"/>
      <c r="AP17" s="22"/>
      <c r="AQ17" s="22"/>
      <c r="AR17" s="20"/>
      <c r="BE17" s="327"/>
      <c r="BS17" s="17" t="s">
        <v>35</v>
      </c>
    </row>
    <row r="18" spans="2:7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27"/>
      <c r="BS18" s="17" t="s">
        <v>6</v>
      </c>
    </row>
    <row r="19" spans="2:71" ht="12" customHeight="1">
      <c r="B19" s="21"/>
      <c r="C19" s="22"/>
      <c r="D19" s="29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27</v>
      </c>
      <c r="AL19" s="22"/>
      <c r="AM19" s="22"/>
      <c r="AN19" s="27" t="s">
        <v>28</v>
      </c>
      <c r="AO19" s="22"/>
      <c r="AP19" s="22"/>
      <c r="AQ19" s="22"/>
      <c r="AR19" s="20"/>
      <c r="BE19" s="327"/>
      <c r="BS19" s="17" t="s">
        <v>6</v>
      </c>
    </row>
    <row r="20" spans="2:7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30</v>
      </c>
      <c r="AL20" s="22"/>
      <c r="AM20" s="22"/>
      <c r="AN20" s="27" t="s">
        <v>28</v>
      </c>
      <c r="AO20" s="22"/>
      <c r="AP20" s="22"/>
      <c r="AQ20" s="22"/>
      <c r="AR20" s="20"/>
      <c r="BE20" s="327"/>
      <c r="BS20" s="17" t="s">
        <v>35</v>
      </c>
    </row>
    <row r="21" spans="2:57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27"/>
    </row>
    <row r="22" spans="2:57" ht="12" customHeight="1">
      <c r="B22" s="21"/>
      <c r="C22" s="22"/>
      <c r="D22" s="29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27"/>
    </row>
    <row r="23" spans="2:57" ht="33.75" customHeight="1">
      <c r="B23" s="21"/>
      <c r="C23" s="22"/>
      <c r="D23" s="22"/>
      <c r="E23" s="351" t="s">
        <v>39</v>
      </c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22"/>
      <c r="AP23" s="22"/>
      <c r="AQ23" s="22"/>
      <c r="AR23" s="20"/>
      <c r="BE23" s="327"/>
    </row>
    <row r="24" spans="2:57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27"/>
    </row>
    <row r="25" spans="2:57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27"/>
    </row>
    <row r="26" spans="2:57" s="1" customFormat="1" ht="25.95" customHeight="1">
      <c r="B26" s="34"/>
      <c r="C26" s="35"/>
      <c r="D26" s="36" t="s">
        <v>40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28">
        <f>ROUND(AG54,2)</f>
        <v>0</v>
      </c>
      <c r="AL26" s="329"/>
      <c r="AM26" s="329"/>
      <c r="AN26" s="329"/>
      <c r="AO26" s="329"/>
      <c r="AP26" s="35"/>
      <c r="AQ26" s="35"/>
      <c r="AR26" s="38"/>
      <c r="BE26" s="327"/>
    </row>
    <row r="27" spans="2:57" s="1" customFormat="1" ht="6.9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27"/>
    </row>
    <row r="28" spans="2:57" s="1" customFormat="1" ht="10.2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2" t="s">
        <v>41</v>
      </c>
      <c r="M28" s="352"/>
      <c r="N28" s="352"/>
      <c r="O28" s="352"/>
      <c r="P28" s="352"/>
      <c r="Q28" s="35"/>
      <c r="R28" s="35"/>
      <c r="S28" s="35"/>
      <c r="T28" s="35"/>
      <c r="U28" s="35"/>
      <c r="V28" s="35"/>
      <c r="W28" s="352" t="s">
        <v>42</v>
      </c>
      <c r="X28" s="352"/>
      <c r="Y28" s="352"/>
      <c r="Z28" s="352"/>
      <c r="AA28" s="352"/>
      <c r="AB28" s="352"/>
      <c r="AC28" s="352"/>
      <c r="AD28" s="352"/>
      <c r="AE28" s="352"/>
      <c r="AF28" s="35"/>
      <c r="AG28" s="35"/>
      <c r="AH28" s="35"/>
      <c r="AI28" s="35"/>
      <c r="AJ28" s="35"/>
      <c r="AK28" s="352" t="s">
        <v>43</v>
      </c>
      <c r="AL28" s="352"/>
      <c r="AM28" s="352"/>
      <c r="AN28" s="352"/>
      <c r="AO28" s="352"/>
      <c r="AP28" s="35"/>
      <c r="AQ28" s="35"/>
      <c r="AR28" s="38"/>
      <c r="BE28" s="327"/>
    </row>
    <row r="29" spans="2:57" s="2" customFormat="1" ht="14.4" customHeight="1" hidden="1">
      <c r="B29" s="39"/>
      <c r="C29" s="40"/>
      <c r="D29" s="29" t="s">
        <v>44</v>
      </c>
      <c r="E29" s="40"/>
      <c r="F29" s="29" t="s">
        <v>45</v>
      </c>
      <c r="G29" s="40"/>
      <c r="H29" s="40"/>
      <c r="I29" s="40"/>
      <c r="J29" s="40"/>
      <c r="K29" s="40"/>
      <c r="L29" s="353">
        <v>0.21</v>
      </c>
      <c r="M29" s="325"/>
      <c r="N29" s="325"/>
      <c r="O29" s="325"/>
      <c r="P29" s="325"/>
      <c r="Q29" s="40"/>
      <c r="R29" s="40"/>
      <c r="S29" s="40"/>
      <c r="T29" s="40"/>
      <c r="U29" s="40"/>
      <c r="V29" s="40"/>
      <c r="W29" s="324">
        <f>ROUND(AZ54,2)</f>
        <v>0</v>
      </c>
      <c r="X29" s="325"/>
      <c r="Y29" s="325"/>
      <c r="Z29" s="325"/>
      <c r="AA29" s="325"/>
      <c r="AB29" s="325"/>
      <c r="AC29" s="325"/>
      <c r="AD29" s="325"/>
      <c r="AE29" s="325"/>
      <c r="AF29" s="40"/>
      <c r="AG29" s="40"/>
      <c r="AH29" s="40"/>
      <c r="AI29" s="40"/>
      <c r="AJ29" s="40"/>
      <c r="AK29" s="324">
        <f>ROUND(AV54,2)</f>
        <v>0</v>
      </c>
      <c r="AL29" s="325"/>
      <c r="AM29" s="325"/>
      <c r="AN29" s="325"/>
      <c r="AO29" s="325"/>
      <c r="AP29" s="40"/>
      <c r="AQ29" s="40"/>
      <c r="AR29" s="41"/>
      <c r="BE29" s="327"/>
    </row>
    <row r="30" spans="2:57" s="2" customFormat="1" ht="14.4" customHeight="1" hidden="1">
      <c r="B30" s="39"/>
      <c r="C30" s="40"/>
      <c r="D30" s="40"/>
      <c r="E30" s="40"/>
      <c r="F30" s="29" t="s">
        <v>46</v>
      </c>
      <c r="G30" s="40"/>
      <c r="H30" s="40"/>
      <c r="I30" s="40"/>
      <c r="J30" s="40"/>
      <c r="K30" s="40"/>
      <c r="L30" s="353">
        <v>0.15</v>
      </c>
      <c r="M30" s="325"/>
      <c r="N30" s="325"/>
      <c r="O30" s="325"/>
      <c r="P30" s="325"/>
      <c r="Q30" s="40"/>
      <c r="R30" s="40"/>
      <c r="S30" s="40"/>
      <c r="T30" s="40"/>
      <c r="U30" s="40"/>
      <c r="V30" s="40"/>
      <c r="W30" s="324">
        <f>ROUND(BA54,2)</f>
        <v>0</v>
      </c>
      <c r="X30" s="325"/>
      <c r="Y30" s="325"/>
      <c r="Z30" s="325"/>
      <c r="AA30" s="325"/>
      <c r="AB30" s="325"/>
      <c r="AC30" s="325"/>
      <c r="AD30" s="325"/>
      <c r="AE30" s="325"/>
      <c r="AF30" s="40"/>
      <c r="AG30" s="40"/>
      <c r="AH30" s="40"/>
      <c r="AI30" s="40"/>
      <c r="AJ30" s="40"/>
      <c r="AK30" s="324">
        <f>ROUND(AW54,2)</f>
        <v>0</v>
      </c>
      <c r="AL30" s="325"/>
      <c r="AM30" s="325"/>
      <c r="AN30" s="325"/>
      <c r="AO30" s="325"/>
      <c r="AP30" s="40"/>
      <c r="AQ30" s="40"/>
      <c r="AR30" s="41"/>
      <c r="BE30" s="327"/>
    </row>
    <row r="31" spans="2:57" s="2" customFormat="1" ht="14.4" customHeight="1">
      <c r="B31" s="39"/>
      <c r="C31" s="40"/>
      <c r="D31" s="29" t="s">
        <v>44</v>
      </c>
      <c r="E31" s="40"/>
      <c r="F31" s="29" t="s">
        <v>47</v>
      </c>
      <c r="G31" s="40"/>
      <c r="H31" s="40"/>
      <c r="I31" s="40"/>
      <c r="J31" s="40"/>
      <c r="K31" s="40"/>
      <c r="L31" s="353">
        <v>0.21</v>
      </c>
      <c r="M31" s="325"/>
      <c r="N31" s="325"/>
      <c r="O31" s="325"/>
      <c r="P31" s="325"/>
      <c r="Q31" s="40"/>
      <c r="R31" s="40"/>
      <c r="S31" s="40"/>
      <c r="T31" s="40"/>
      <c r="U31" s="40"/>
      <c r="V31" s="40"/>
      <c r="W31" s="324">
        <f>ROUND(BB54,2)</f>
        <v>0</v>
      </c>
      <c r="X31" s="325"/>
      <c r="Y31" s="325"/>
      <c r="Z31" s="325"/>
      <c r="AA31" s="325"/>
      <c r="AB31" s="325"/>
      <c r="AC31" s="325"/>
      <c r="AD31" s="325"/>
      <c r="AE31" s="325"/>
      <c r="AF31" s="40"/>
      <c r="AG31" s="40"/>
      <c r="AH31" s="40"/>
      <c r="AI31" s="40"/>
      <c r="AJ31" s="40"/>
      <c r="AK31" s="324">
        <v>0</v>
      </c>
      <c r="AL31" s="325"/>
      <c r="AM31" s="325"/>
      <c r="AN31" s="325"/>
      <c r="AO31" s="325"/>
      <c r="AP31" s="40"/>
      <c r="AQ31" s="40"/>
      <c r="AR31" s="41"/>
      <c r="BE31" s="327"/>
    </row>
    <row r="32" spans="2:57" s="2" customFormat="1" ht="14.4" customHeight="1">
      <c r="B32" s="39"/>
      <c r="C32" s="40"/>
      <c r="D32" s="40"/>
      <c r="E32" s="40"/>
      <c r="F32" s="29" t="s">
        <v>48</v>
      </c>
      <c r="G32" s="40"/>
      <c r="H32" s="40"/>
      <c r="I32" s="40"/>
      <c r="J32" s="40"/>
      <c r="K32" s="40"/>
      <c r="L32" s="353">
        <v>0.15</v>
      </c>
      <c r="M32" s="325"/>
      <c r="N32" s="325"/>
      <c r="O32" s="325"/>
      <c r="P32" s="325"/>
      <c r="Q32" s="40"/>
      <c r="R32" s="40"/>
      <c r="S32" s="40"/>
      <c r="T32" s="40"/>
      <c r="U32" s="40"/>
      <c r="V32" s="40"/>
      <c r="W32" s="324">
        <f>ROUND(BC54,2)</f>
        <v>0</v>
      </c>
      <c r="X32" s="325"/>
      <c r="Y32" s="325"/>
      <c r="Z32" s="325"/>
      <c r="AA32" s="325"/>
      <c r="AB32" s="325"/>
      <c r="AC32" s="325"/>
      <c r="AD32" s="325"/>
      <c r="AE32" s="325"/>
      <c r="AF32" s="40"/>
      <c r="AG32" s="40"/>
      <c r="AH32" s="40"/>
      <c r="AI32" s="40"/>
      <c r="AJ32" s="40"/>
      <c r="AK32" s="324">
        <v>0</v>
      </c>
      <c r="AL32" s="325"/>
      <c r="AM32" s="325"/>
      <c r="AN32" s="325"/>
      <c r="AO32" s="325"/>
      <c r="AP32" s="40"/>
      <c r="AQ32" s="40"/>
      <c r="AR32" s="41"/>
      <c r="BE32" s="327"/>
    </row>
    <row r="33" spans="2:44" s="2" customFormat="1" ht="14.4" customHeight="1" hidden="1">
      <c r="B33" s="39"/>
      <c r="C33" s="40"/>
      <c r="D33" s="40"/>
      <c r="E33" s="40"/>
      <c r="F33" s="29" t="s">
        <v>49</v>
      </c>
      <c r="G33" s="40"/>
      <c r="H33" s="40"/>
      <c r="I33" s="40"/>
      <c r="J33" s="40"/>
      <c r="K33" s="40"/>
      <c r="L33" s="353">
        <v>0</v>
      </c>
      <c r="M33" s="325"/>
      <c r="N33" s="325"/>
      <c r="O33" s="325"/>
      <c r="P33" s="325"/>
      <c r="Q33" s="40"/>
      <c r="R33" s="40"/>
      <c r="S33" s="40"/>
      <c r="T33" s="40"/>
      <c r="U33" s="40"/>
      <c r="V33" s="40"/>
      <c r="W33" s="324">
        <f>ROUND(BD54,2)</f>
        <v>0</v>
      </c>
      <c r="X33" s="325"/>
      <c r="Y33" s="325"/>
      <c r="Z33" s="325"/>
      <c r="AA33" s="325"/>
      <c r="AB33" s="325"/>
      <c r="AC33" s="325"/>
      <c r="AD33" s="325"/>
      <c r="AE33" s="325"/>
      <c r="AF33" s="40"/>
      <c r="AG33" s="40"/>
      <c r="AH33" s="40"/>
      <c r="AI33" s="40"/>
      <c r="AJ33" s="40"/>
      <c r="AK33" s="324">
        <v>0</v>
      </c>
      <c r="AL33" s="325"/>
      <c r="AM33" s="325"/>
      <c r="AN33" s="325"/>
      <c r="AO33" s="325"/>
      <c r="AP33" s="40"/>
      <c r="AQ33" s="40"/>
      <c r="AR33" s="41"/>
    </row>
    <row r="34" spans="2:44" s="1" customFormat="1" ht="6.9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</row>
    <row r="35" spans="2:44" s="1" customFormat="1" ht="25.95" customHeight="1">
      <c r="B35" s="34"/>
      <c r="C35" s="42"/>
      <c r="D35" s="43" t="s">
        <v>50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51</v>
      </c>
      <c r="U35" s="44"/>
      <c r="V35" s="44"/>
      <c r="W35" s="44"/>
      <c r="X35" s="330" t="s">
        <v>52</v>
      </c>
      <c r="Y35" s="331"/>
      <c r="Z35" s="331"/>
      <c r="AA35" s="331"/>
      <c r="AB35" s="331"/>
      <c r="AC35" s="44"/>
      <c r="AD35" s="44"/>
      <c r="AE35" s="44"/>
      <c r="AF35" s="44"/>
      <c r="AG35" s="44"/>
      <c r="AH35" s="44"/>
      <c r="AI35" s="44"/>
      <c r="AJ35" s="44"/>
      <c r="AK35" s="332">
        <f>SUM(AK26:AK33)</f>
        <v>0</v>
      </c>
      <c r="AL35" s="331"/>
      <c r="AM35" s="331"/>
      <c r="AN35" s="331"/>
      <c r="AO35" s="333"/>
      <c r="AP35" s="42"/>
      <c r="AQ35" s="42"/>
      <c r="AR35" s="38"/>
    </row>
    <row r="36" spans="2:44" s="1" customFormat="1" ht="6.9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6.9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</row>
    <row r="41" spans="2:44" s="1" customFormat="1" ht="6.9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</row>
    <row r="42" spans="2:44" s="1" customFormat="1" ht="24.9" customHeight="1">
      <c r="B42" s="34"/>
      <c r="C42" s="23" t="s">
        <v>53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</row>
    <row r="43" spans="2:44" s="1" customFormat="1" ht="6.9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</row>
    <row r="44" spans="2:44" s="1" customFormat="1" ht="12" customHeight="1">
      <c r="B44" s="34"/>
      <c r="C44" s="29" t="s">
        <v>13</v>
      </c>
      <c r="D44" s="35"/>
      <c r="E44" s="35"/>
      <c r="F44" s="35"/>
      <c r="G44" s="35"/>
      <c r="H44" s="35"/>
      <c r="I44" s="35"/>
      <c r="J44" s="35"/>
      <c r="K44" s="35"/>
      <c r="L44" s="35" t="str">
        <f>K5</f>
        <v>1804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8"/>
    </row>
    <row r="45" spans="2:44" s="3" customFormat="1" ht="36.9" customHeight="1">
      <c r="B45" s="50"/>
      <c r="C45" s="51" t="s">
        <v>16</v>
      </c>
      <c r="D45" s="52"/>
      <c r="E45" s="52"/>
      <c r="F45" s="52"/>
      <c r="G45" s="52"/>
      <c r="H45" s="52"/>
      <c r="I45" s="52"/>
      <c r="J45" s="52"/>
      <c r="K45" s="52"/>
      <c r="L45" s="343" t="str">
        <f>K6</f>
        <v>Labe, zdrž Lysá, PB, ř. km 878,30-879,80, údržba doprovodného a břehového porostu</v>
      </c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52"/>
      <c r="AQ45" s="52"/>
      <c r="AR45" s="53"/>
    </row>
    <row r="46" spans="2:44" s="1" customFormat="1" ht="6.9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</row>
    <row r="47" spans="2:44" s="1" customFormat="1" ht="12" customHeight="1">
      <c r="B47" s="34"/>
      <c r="C47" s="29" t="s">
        <v>22</v>
      </c>
      <c r="D47" s="35"/>
      <c r="E47" s="35"/>
      <c r="F47" s="35"/>
      <c r="G47" s="35"/>
      <c r="H47" s="35"/>
      <c r="I47" s="35"/>
      <c r="J47" s="35"/>
      <c r="K47" s="35"/>
      <c r="L47" s="54" t="str">
        <f>IF(K8="","",K8)</f>
        <v>Kostomlaty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9" t="s">
        <v>24</v>
      </c>
      <c r="AJ47" s="35"/>
      <c r="AK47" s="35"/>
      <c r="AL47" s="35"/>
      <c r="AM47" s="345" t="str">
        <f>IF(AN8="","",AN8)</f>
        <v>29.4.2019</v>
      </c>
      <c r="AN47" s="345"/>
      <c r="AO47" s="35"/>
      <c r="AP47" s="35"/>
      <c r="AQ47" s="35"/>
      <c r="AR47" s="38"/>
    </row>
    <row r="48" spans="2:44" s="1" customFormat="1" ht="6.9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</row>
    <row r="49" spans="2:56" s="1" customFormat="1" ht="13.65" customHeight="1">
      <c r="B49" s="34"/>
      <c r="C49" s="29" t="s">
        <v>26</v>
      </c>
      <c r="D49" s="35"/>
      <c r="E49" s="35"/>
      <c r="F49" s="35"/>
      <c r="G49" s="35"/>
      <c r="H49" s="35"/>
      <c r="I49" s="35"/>
      <c r="J49" s="35"/>
      <c r="K49" s="35"/>
      <c r="L49" s="35" t="str">
        <f>IF(E11="","",E11)</f>
        <v>Povodí Labe, státní podnik, závod Pardubice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9" t="s">
        <v>33</v>
      </c>
      <c r="AJ49" s="35"/>
      <c r="AK49" s="35"/>
      <c r="AL49" s="35"/>
      <c r="AM49" s="341" t="str">
        <f>IF(E17="","",E17)</f>
        <v xml:space="preserve"> </v>
      </c>
      <c r="AN49" s="342"/>
      <c r="AO49" s="342"/>
      <c r="AP49" s="342"/>
      <c r="AQ49" s="35"/>
      <c r="AR49" s="38"/>
      <c r="AS49" s="335" t="s">
        <v>54</v>
      </c>
      <c r="AT49" s="336"/>
      <c r="AU49" s="56"/>
      <c r="AV49" s="56"/>
      <c r="AW49" s="56"/>
      <c r="AX49" s="56"/>
      <c r="AY49" s="56"/>
      <c r="AZ49" s="56"/>
      <c r="BA49" s="56"/>
      <c r="BB49" s="56"/>
      <c r="BC49" s="56"/>
      <c r="BD49" s="57"/>
    </row>
    <row r="50" spans="2:56" s="1" customFormat="1" ht="13.65" customHeight="1">
      <c r="B50" s="34"/>
      <c r="C50" s="29" t="s">
        <v>31</v>
      </c>
      <c r="D50" s="35"/>
      <c r="E50" s="35"/>
      <c r="F50" s="35"/>
      <c r="G50" s="35"/>
      <c r="H50" s="35"/>
      <c r="I50" s="35"/>
      <c r="J50" s="35"/>
      <c r="K50" s="35"/>
      <c r="L50" s="35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9" t="s">
        <v>36</v>
      </c>
      <c r="AJ50" s="35"/>
      <c r="AK50" s="35"/>
      <c r="AL50" s="35"/>
      <c r="AM50" s="341" t="str">
        <f>IF(E20="","",E20)</f>
        <v>Ing. Eva Morkesová</v>
      </c>
      <c r="AN50" s="342"/>
      <c r="AO50" s="342"/>
      <c r="AP50" s="342"/>
      <c r="AQ50" s="35"/>
      <c r="AR50" s="38"/>
      <c r="AS50" s="337"/>
      <c r="AT50" s="338"/>
      <c r="AU50" s="58"/>
      <c r="AV50" s="58"/>
      <c r="AW50" s="58"/>
      <c r="AX50" s="58"/>
      <c r="AY50" s="58"/>
      <c r="AZ50" s="58"/>
      <c r="BA50" s="58"/>
      <c r="BB50" s="58"/>
      <c r="BC50" s="58"/>
      <c r="BD50" s="59"/>
    </row>
    <row r="51" spans="2:56" s="1" customFormat="1" ht="10.8" customHeight="1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39"/>
      <c r="AT51" s="340"/>
      <c r="AU51" s="60"/>
      <c r="AV51" s="60"/>
      <c r="AW51" s="60"/>
      <c r="AX51" s="60"/>
      <c r="AY51" s="60"/>
      <c r="AZ51" s="60"/>
      <c r="BA51" s="60"/>
      <c r="BB51" s="60"/>
      <c r="BC51" s="60"/>
      <c r="BD51" s="61"/>
    </row>
    <row r="52" spans="2:56" s="1" customFormat="1" ht="29.25" customHeight="1">
      <c r="B52" s="34"/>
      <c r="C52" s="366" t="s">
        <v>55</v>
      </c>
      <c r="D52" s="361"/>
      <c r="E52" s="361"/>
      <c r="F52" s="361"/>
      <c r="G52" s="361"/>
      <c r="H52" s="62"/>
      <c r="I52" s="360" t="s">
        <v>56</v>
      </c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2" t="s">
        <v>57</v>
      </c>
      <c r="AH52" s="361"/>
      <c r="AI52" s="361"/>
      <c r="AJ52" s="361"/>
      <c r="AK52" s="361"/>
      <c r="AL52" s="361"/>
      <c r="AM52" s="361"/>
      <c r="AN52" s="360" t="s">
        <v>58</v>
      </c>
      <c r="AO52" s="361"/>
      <c r="AP52" s="361"/>
      <c r="AQ52" s="63" t="s">
        <v>59</v>
      </c>
      <c r="AR52" s="38"/>
      <c r="AS52" s="64" t="s">
        <v>60</v>
      </c>
      <c r="AT52" s="65" t="s">
        <v>61</v>
      </c>
      <c r="AU52" s="65" t="s">
        <v>62</v>
      </c>
      <c r="AV52" s="65" t="s">
        <v>63</v>
      </c>
      <c r="AW52" s="65" t="s">
        <v>64</v>
      </c>
      <c r="AX52" s="65" t="s">
        <v>65</v>
      </c>
      <c r="AY52" s="65" t="s">
        <v>66</v>
      </c>
      <c r="AZ52" s="65" t="s">
        <v>67</v>
      </c>
      <c r="BA52" s="65" t="s">
        <v>68</v>
      </c>
      <c r="BB52" s="65" t="s">
        <v>69</v>
      </c>
      <c r="BC52" s="65" t="s">
        <v>70</v>
      </c>
      <c r="BD52" s="66" t="s">
        <v>71</v>
      </c>
    </row>
    <row r="53" spans="2:56" s="1" customFormat="1" ht="10.8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67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9"/>
    </row>
    <row r="54" spans="2:90" s="4" customFormat="1" ht="32.4" customHeight="1">
      <c r="B54" s="70"/>
      <c r="C54" s="71" t="s">
        <v>72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364">
        <f>ROUND(AG55+AG56+AG63,2)</f>
        <v>0</v>
      </c>
      <c r="AH54" s="364"/>
      <c r="AI54" s="364"/>
      <c r="AJ54" s="364"/>
      <c r="AK54" s="364"/>
      <c r="AL54" s="364"/>
      <c r="AM54" s="364"/>
      <c r="AN54" s="365">
        <f aca="true" t="shared" si="0" ref="AN54:AN63">SUM(AG54,AT54)</f>
        <v>0</v>
      </c>
      <c r="AO54" s="365"/>
      <c r="AP54" s="365"/>
      <c r="AQ54" s="74" t="s">
        <v>28</v>
      </c>
      <c r="AR54" s="75"/>
      <c r="AS54" s="76">
        <f>ROUND(AS55+AS56+AS63,2)</f>
        <v>0</v>
      </c>
      <c r="AT54" s="77">
        <f aca="true" t="shared" si="1" ref="AT54:AT63">ROUND(SUM(AV54:AW54),2)</f>
        <v>0</v>
      </c>
      <c r="AU54" s="78">
        <f>ROUND(AU55+AU56+AU63,5)</f>
        <v>0</v>
      </c>
      <c r="AV54" s="77">
        <f>ROUND(AZ54*L29,2)</f>
        <v>0</v>
      </c>
      <c r="AW54" s="77">
        <f>ROUND(BA54*L30,2)</f>
        <v>0</v>
      </c>
      <c r="AX54" s="77">
        <f>ROUND(BB54*L29,2)</f>
        <v>0</v>
      </c>
      <c r="AY54" s="77">
        <f>ROUND(BC54*L30,2)</f>
        <v>0</v>
      </c>
      <c r="AZ54" s="77">
        <f>ROUND(AZ55+AZ56+AZ63,2)</f>
        <v>0</v>
      </c>
      <c r="BA54" s="77">
        <f>ROUND(BA55+BA56+BA63,2)</f>
        <v>0</v>
      </c>
      <c r="BB54" s="77">
        <f>ROUND(BB55+BB56+BB63,2)</f>
        <v>0</v>
      </c>
      <c r="BC54" s="77">
        <f>ROUND(BC55+BC56+BC63,2)</f>
        <v>0</v>
      </c>
      <c r="BD54" s="79">
        <f>ROUND(BD55+BD56+BD63,2)</f>
        <v>0</v>
      </c>
      <c r="BS54" s="80" t="s">
        <v>73</v>
      </c>
      <c r="BT54" s="80" t="s">
        <v>74</v>
      </c>
      <c r="BU54" s="81" t="s">
        <v>75</v>
      </c>
      <c r="BV54" s="80" t="s">
        <v>76</v>
      </c>
      <c r="BW54" s="80" t="s">
        <v>5</v>
      </c>
      <c r="BX54" s="80" t="s">
        <v>77</v>
      </c>
      <c r="CL54" s="80" t="s">
        <v>19</v>
      </c>
    </row>
    <row r="55" spans="1:91" s="5" customFormat="1" ht="16.5" customHeight="1">
      <c r="A55" s="82" t="s">
        <v>78</v>
      </c>
      <c r="B55" s="83"/>
      <c r="C55" s="84"/>
      <c r="D55" s="359" t="s">
        <v>79</v>
      </c>
      <c r="E55" s="359"/>
      <c r="F55" s="359"/>
      <c r="G55" s="359"/>
      <c r="H55" s="359"/>
      <c r="I55" s="85"/>
      <c r="J55" s="359" t="s">
        <v>80</v>
      </c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6">
        <f>'1. - Kácení stromů'!J30</f>
        <v>0</v>
      </c>
      <c r="AH55" s="357"/>
      <c r="AI55" s="357"/>
      <c r="AJ55" s="357"/>
      <c r="AK55" s="357"/>
      <c r="AL55" s="357"/>
      <c r="AM55" s="357"/>
      <c r="AN55" s="356">
        <f t="shared" si="0"/>
        <v>0</v>
      </c>
      <c r="AO55" s="357"/>
      <c r="AP55" s="357"/>
      <c r="AQ55" s="86" t="s">
        <v>81</v>
      </c>
      <c r="AR55" s="87"/>
      <c r="AS55" s="88">
        <v>0</v>
      </c>
      <c r="AT55" s="89">
        <f t="shared" si="1"/>
        <v>0</v>
      </c>
      <c r="AU55" s="90">
        <f>'1. - Kácení stromů'!P82</f>
        <v>0</v>
      </c>
      <c r="AV55" s="89">
        <f>'1. - Kácení stromů'!J33</f>
        <v>0</v>
      </c>
      <c r="AW55" s="89">
        <f>'1. - Kácení stromů'!J34</f>
        <v>0</v>
      </c>
      <c r="AX55" s="89">
        <f>'1. - Kácení stromů'!J35</f>
        <v>0</v>
      </c>
      <c r="AY55" s="89">
        <f>'1. - Kácení stromů'!J36</f>
        <v>0</v>
      </c>
      <c r="AZ55" s="89">
        <f>'1. - Kácení stromů'!F33</f>
        <v>0</v>
      </c>
      <c r="BA55" s="89">
        <f>'1. - Kácení stromů'!F34</f>
        <v>0</v>
      </c>
      <c r="BB55" s="89">
        <f>'1. - Kácení stromů'!F35</f>
        <v>0</v>
      </c>
      <c r="BC55" s="89">
        <f>'1. - Kácení stromů'!F36</f>
        <v>0</v>
      </c>
      <c r="BD55" s="91">
        <f>'1. - Kácení stromů'!F37</f>
        <v>0</v>
      </c>
      <c r="BT55" s="92" t="s">
        <v>82</v>
      </c>
      <c r="BV55" s="92" t="s">
        <v>76</v>
      </c>
      <c r="BW55" s="92" t="s">
        <v>83</v>
      </c>
      <c r="BX55" s="92" t="s">
        <v>5</v>
      </c>
      <c r="CL55" s="92" t="s">
        <v>19</v>
      </c>
      <c r="CM55" s="92" t="s">
        <v>84</v>
      </c>
    </row>
    <row r="56" spans="2:91" s="5" customFormat="1" ht="16.5" customHeight="1">
      <c r="B56" s="83"/>
      <c r="C56" s="84"/>
      <c r="D56" s="359" t="s">
        <v>85</v>
      </c>
      <c r="E56" s="359"/>
      <c r="F56" s="359"/>
      <c r="G56" s="359"/>
      <c r="H56" s="359"/>
      <c r="I56" s="85"/>
      <c r="J56" s="359" t="s">
        <v>86</v>
      </c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63">
        <f>ROUND(SUM(AG57:AG62),2)</f>
        <v>0</v>
      </c>
      <c r="AH56" s="357"/>
      <c r="AI56" s="357"/>
      <c r="AJ56" s="357"/>
      <c r="AK56" s="357"/>
      <c r="AL56" s="357"/>
      <c r="AM56" s="357"/>
      <c r="AN56" s="356">
        <f t="shared" si="0"/>
        <v>0</v>
      </c>
      <c r="AO56" s="357"/>
      <c r="AP56" s="357"/>
      <c r="AQ56" s="86" t="s">
        <v>81</v>
      </c>
      <c r="AR56" s="87"/>
      <c r="AS56" s="88">
        <f>ROUND(SUM(AS57:AS62),2)</f>
        <v>0</v>
      </c>
      <c r="AT56" s="89">
        <f t="shared" si="1"/>
        <v>0</v>
      </c>
      <c r="AU56" s="90">
        <f>ROUND(SUM(AU57:AU62),5)</f>
        <v>0</v>
      </c>
      <c r="AV56" s="89">
        <f>ROUND(AZ56*L29,2)</f>
        <v>0</v>
      </c>
      <c r="AW56" s="89">
        <f>ROUND(BA56*L30,2)</f>
        <v>0</v>
      </c>
      <c r="AX56" s="89">
        <f>ROUND(BB56*L29,2)</f>
        <v>0</v>
      </c>
      <c r="AY56" s="89">
        <f>ROUND(BC56*L30,2)</f>
        <v>0</v>
      </c>
      <c r="AZ56" s="89">
        <f>ROUND(SUM(AZ57:AZ62),2)</f>
        <v>0</v>
      </c>
      <c r="BA56" s="89">
        <f>ROUND(SUM(BA57:BA62),2)</f>
        <v>0</v>
      </c>
      <c r="BB56" s="89">
        <f>ROUND(SUM(BB57:BB62),2)</f>
        <v>0</v>
      </c>
      <c r="BC56" s="89">
        <f>ROUND(SUM(BC57:BC62),2)</f>
        <v>0</v>
      </c>
      <c r="BD56" s="91">
        <f>ROUND(SUM(BD57:BD62),2)</f>
        <v>0</v>
      </c>
      <c r="BS56" s="92" t="s">
        <v>73</v>
      </c>
      <c r="BT56" s="92" t="s">
        <v>82</v>
      </c>
      <c r="BU56" s="92" t="s">
        <v>75</v>
      </c>
      <c r="BV56" s="92" t="s">
        <v>76</v>
      </c>
      <c r="BW56" s="92" t="s">
        <v>87</v>
      </c>
      <c r="BX56" s="92" t="s">
        <v>5</v>
      </c>
      <c r="CL56" s="92" t="s">
        <v>19</v>
      </c>
      <c r="CM56" s="92" t="s">
        <v>84</v>
      </c>
    </row>
    <row r="57" spans="1:90" s="6" customFormat="1" ht="16.5" customHeight="1">
      <c r="A57" s="82" t="s">
        <v>78</v>
      </c>
      <c r="B57" s="93"/>
      <c r="C57" s="94"/>
      <c r="D57" s="94"/>
      <c r="E57" s="358" t="s">
        <v>88</v>
      </c>
      <c r="F57" s="358"/>
      <c r="G57" s="358"/>
      <c r="H57" s="358"/>
      <c r="I57" s="358"/>
      <c r="J57" s="94"/>
      <c r="K57" s="358" t="s">
        <v>89</v>
      </c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4">
        <f>'2.1. - Výsadba'!J32</f>
        <v>0</v>
      </c>
      <c r="AH57" s="355"/>
      <c r="AI57" s="355"/>
      <c r="AJ57" s="355"/>
      <c r="AK57" s="355"/>
      <c r="AL57" s="355"/>
      <c r="AM57" s="355"/>
      <c r="AN57" s="354">
        <f t="shared" si="0"/>
        <v>0</v>
      </c>
      <c r="AO57" s="355"/>
      <c r="AP57" s="355"/>
      <c r="AQ57" s="95" t="s">
        <v>90</v>
      </c>
      <c r="AR57" s="96"/>
      <c r="AS57" s="97">
        <v>0</v>
      </c>
      <c r="AT57" s="98">
        <f t="shared" si="1"/>
        <v>0</v>
      </c>
      <c r="AU57" s="99">
        <f>'2.1. - Výsadba'!P88</f>
        <v>0</v>
      </c>
      <c r="AV57" s="98">
        <f>'2.1. - Výsadba'!J35</f>
        <v>0</v>
      </c>
      <c r="AW57" s="98">
        <f>'2.1. - Výsadba'!J36</f>
        <v>0</v>
      </c>
      <c r="AX57" s="98">
        <f>'2.1. - Výsadba'!J37</f>
        <v>0</v>
      </c>
      <c r="AY57" s="98">
        <f>'2.1. - Výsadba'!J38</f>
        <v>0</v>
      </c>
      <c r="AZ57" s="98">
        <f>'2.1. - Výsadba'!F35</f>
        <v>0</v>
      </c>
      <c r="BA57" s="98">
        <f>'2.1. - Výsadba'!F36</f>
        <v>0</v>
      </c>
      <c r="BB57" s="98">
        <f>'2.1. - Výsadba'!F37</f>
        <v>0</v>
      </c>
      <c r="BC57" s="98">
        <f>'2.1. - Výsadba'!F38</f>
        <v>0</v>
      </c>
      <c r="BD57" s="100">
        <f>'2.1. - Výsadba'!F39</f>
        <v>0</v>
      </c>
      <c r="BT57" s="101" t="s">
        <v>84</v>
      </c>
      <c r="BV57" s="101" t="s">
        <v>76</v>
      </c>
      <c r="BW57" s="101" t="s">
        <v>91</v>
      </c>
      <c r="BX57" s="101" t="s">
        <v>87</v>
      </c>
      <c r="CL57" s="101" t="s">
        <v>19</v>
      </c>
    </row>
    <row r="58" spans="1:90" s="6" customFormat="1" ht="16.5" customHeight="1">
      <c r="A58" s="82" t="s">
        <v>78</v>
      </c>
      <c r="B58" s="93"/>
      <c r="C58" s="94"/>
      <c r="D58" s="94"/>
      <c r="E58" s="358" t="s">
        <v>92</v>
      </c>
      <c r="F58" s="358"/>
      <c r="G58" s="358"/>
      <c r="H58" s="358"/>
      <c r="I58" s="358"/>
      <c r="J58" s="94"/>
      <c r="K58" s="358" t="s">
        <v>93</v>
      </c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4">
        <f>'2.2. - Následná péče - 1....'!J32</f>
        <v>0</v>
      </c>
      <c r="AH58" s="355"/>
      <c r="AI58" s="355"/>
      <c r="AJ58" s="355"/>
      <c r="AK58" s="355"/>
      <c r="AL58" s="355"/>
      <c r="AM58" s="355"/>
      <c r="AN58" s="354">
        <f t="shared" si="0"/>
        <v>0</v>
      </c>
      <c r="AO58" s="355"/>
      <c r="AP58" s="355"/>
      <c r="AQ58" s="95" t="s">
        <v>90</v>
      </c>
      <c r="AR58" s="96"/>
      <c r="AS58" s="97">
        <v>0</v>
      </c>
      <c r="AT58" s="98">
        <f t="shared" si="1"/>
        <v>0</v>
      </c>
      <c r="AU58" s="99">
        <f>'2.2. - Následná péče - 1....'!P86</f>
        <v>0</v>
      </c>
      <c r="AV58" s="98">
        <f>'2.2. - Následná péče - 1....'!J35</f>
        <v>0</v>
      </c>
      <c r="AW58" s="98">
        <f>'2.2. - Následná péče - 1....'!J36</f>
        <v>0</v>
      </c>
      <c r="AX58" s="98">
        <f>'2.2. - Následná péče - 1....'!J37</f>
        <v>0</v>
      </c>
      <c r="AY58" s="98">
        <f>'2.2. - Následná péče - 1....'!J38</f>
        <v>0</v>
      </c>
      <c r="AZ58" s="98">
        <f>'2.2. - Následná péče - 1....'!F35</f>
        <v>0</v>
      </c>
      <c r="BA58" s="98">
        <f>'2.2. - Následná péče - 1....'!F36</f>
        <v>0</v>
      </c>
      <c r="BB58" s="98">
        <f>'2.2. - Následná péče - 1....'!F37</f>
        <v>0</v>
      </c>
      <c r="BC58" s="98">
        <f>'2.2. - Následná péče - 1....'!F38</f>
        <v>0</v>
      </c>
      <c r="BD58" s="100">
        <f>'2.2. - Následná péče - 1....'!F39</f>
        <v>0</v>
      </c>
      <c r="BT58" s="101" t="s">
        <v>84</v>
      </c>
      <c r="BV58" s="101" t="s">
        <v>76</v>
      </c>
      <c r="BW58" s="101" t="s">
        <v>94</v>
      </c>
      <c r="BX58" s="101" t="s">
        <v>87</v>
      </c>
      <c r="CL58" s="101" t="s">
        <v>19</v>
      </c>
    </row>
    <row r="59" spans="1:90" s="6" customFormat="1" ht="16.5" customHeight="1">
      <c r="A59" s="82" t="s">
        <v>78</v>
      </c>
      <c r="B59" s="93"/>
      <c r="C59" s="94"/>
      <c r="D59" s="94"/>
      <c r="E59" s="358" t="s">
        <v>95</v>
      </c>
      <c r="F59" s="358"/>
      <c r="G59" s="358"/>
      <c r="H59" s="358"/>
      <c r="I59" s="358"/>
      <c r="J59" s="94"/>
      <c r="K59" s="358" t="s">
        <v>96</v>
      </c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  <c r="AA59" s="358"/>
      <c r="AB59" s="358"/>
      <c r="AC59" s="358"/>
      <c r="AD59" s="358"/>
      <c r="AE59" s="358"/>
      <c r="AF59" s="358"/>
      <c r="AG59" s="354">
        <f>'2.3. - Následná péče - 2....'!J32</f>
        <v>0</v>
      </c>
      <c r="AH59" s="355"/>
      <c r="AI59" s="355"/>
      <c r="AJ59" s="355"/>
      <c r="AK59" s="355"/>
      <c r="AL59" s="355"/>
      <c r="AM59" s="355"/>
      <c r="AN59" s="354">
        <f t="shared" si="0"/>
        <v>0</v>
      </c>
      <c r="AO59" s="355"/>
      <c r="AP59" s="355"/>
      <c r="AQ59" s="95" t="s">
        <v>90</v>
      </c>
      <c r="AR59" s="96"/>
      <c r="AS59" s="97">
        <v>0</v>
      </c>
      <c r="AT59" s="98">
        <f t="shared" si="1"/>
        <v>0</v>
      </c>
      <c r="AU59" s="99">
        <f>'2.3. - Následná péče - 2....'!P86</f>
        <v>0</v>
      </c>
      <c r="AV59" s="98">
        <f>'2.3. - Následná péče - 2....'!J35</f>
        <v>0</v>
      </c>
      <c r="AW59" s="98">
        <f>'2.3. - Následná péče - 2....'!J36</f>
        <v>0</v>
      </c>
      <c r="AX59" s="98">
        <f>'2.3. - Následná péče - 2....'!J37</f>
        <v>0</v>
      </c>
      <c r="AY59" s="98">
        <f>'2.3. - Následná péče - 2....'!J38</f>
        <v>0</v>
      </c>
      <c r="AZ59" s="98">
        <f>'2.3. - Následná péče - 2....'!F35</f>
        <v>0</v>
      </c>
      <c r="BA59" s="98">
        <f>'2.3. - Následná péče - 2....'!F36</f>
        <v>0</v>
      </c>
      <c r="BB59" s="98">
        <f>'2.3. - Následná péče - 2....'!F37</f>
        <v>0</v>
      </c>
      <c r="BC59" s="98">
        <f>'2.3. - Následná péče - 2....'!F38</f>
        <v>0</v>
      </c>
      <c r="BD59" s="100">
        <f>'2.3. - Následná péče - 2....'!F39</f>
        <v>0</v>
      </c>
      <c r="BT59" s="101" t="s">
        <v>84</v>
      </c>
      <c r="BV59" s="101" t="s">
        <v>76</v>
      </c>
      <c r="BW59" s="101" t="s">
        <v>97</v>
      </c>
      <c r="BX59" s="101" t="s">
        <v>87</v>
      </c>
      <c r="CL59" s="101" t="s">
        <v>19</v>
      </c>
    </row>
    <row r="60" spans="1:90" s="6" customFormat="1" ht="16.5" customHeight="1">
      <c r="A60" s="82" t="s">
        <v>78</v>
      </c>
      <c r="B60" s="93"/>
      <c r="C60" s="94"/>
      <c r="D60" s="94"/>
      <c r="E60" s="358" t="s">
        <v>98</v>
      </c>
      <c r="F60" s="358"/>
      <c r="G60" s="358"/>
      <c r="H60" s="358"/>
      <c r="I60" s="358"/>
      <c r="J60" s="94"/>
      <c r="K60" s="358" t="s">
        <v>99</v>
      </c>
      <c r="L60" s="35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8"/>
      <c r="Y60" s="358"/>
      <c r="Z60" s="358"/>
      <c r="AA60" s="358"/>
      <c r="AB60" s="358"/>
      <c r="AC60" s="358"/>
      <c r="AD60" s="358"/>
      <c r="AE60" s="358"/>
      <c r="AF60" s="358"/>
      <c r="AG60" s="354">
        <f>'2.4. - Následná péče - 3....'!J32</f>
        <v>0</v>
      </c>
      <c r="AH60" s="355"/>
      <c r="AI60" s="355"/>
      <c r="AJ60" s="355"/>
      <c r="AK60" s="355"/>
      <c r="AL60" s="355"/>
      <c r="AM60" s="355"/>
      <c r="AN60" s="354">
        <f t="shared" si="0"/>
        <v>0</v>
      </c>
      <c r="AO60" s="355"/>
      <c r="AP60" s="355"/>
      <c r="AQ60" s="95" t="s">
        <v>90</v>
      </c>
      <c r="AR60" s="96"/>
      <c r="AS60" s="97">
        <v>0</v>
      </c>
      <c r="AT60" s="98">
        <f t="shared" si="1"/>
        <v>0</v>
      </c>
      <c r="AU60" s="99">
        <f>'2.4. - Následná péče - 3....'!P86</f>
        <v>0</v>
      </c>
      <c r="AV60" s="98">
        <f>'2.4. - Následná péče - 3....'!J35</f>
        <v>0</v>
      </c>
      <c r="AW60" s="98">
        <f>'2.4. - Následná péče - 3....'!J36</f>
        <v>0</v>
      </c>
      <c r="AX60" s="98">
        <f>'2.4. - Následná péče - 3....'!J37</f>
        <v>0</v>
      </c>
      <c r="AY60" s="98">
        <f>'2.4. - Následná péče - 3....'!J38</f>
        <v>0</v>
      </c>
      <c r="AZ60" s="98">
        <f>'2.4. - Následná péče - 3....'!F35</f>
        <v>0</v>
      </c>
      <c r="BA60" s="98">
        <f>'2.4. - Následná péče - 3....'!F36</f>
        <v>0</v>
      </c>
      <c r="BB60" s="98">
        <f>'2.4. - Následná péče - 3....'!F37</f>
        <v>0</v>
      </c>
      <c r="BC60" s="98">
        <f>'2.4. - Následná péče - 3....'!F38</f>
        <v>0</v>
      </c>
      <c r="BD60" s="100">
        <f>'2.4. - Následná péče - 3....'!F39</f>
        <v>0</v>
      </c>
      <c r="BT60" s="101" t="s">
        <v>84</v>
      </c>
      <c r="BV60" s="101" t="s">
        <v>76</v>
      </c>
      <c r="BW60" s="101" t="s">
        <v>100</v>
      </c>
      <c r="BX60" s="101" t="s">
        <v>87</v>
      </c>
      <c r="CL60" s="101" t="s">
        <v>19</v>
      </c>
    </row>
    <row r="61" spans="1:90" s="6" customFormat="1" ht="16.5" customHeight="1">
      <c r="A61" s="82" t="s">
        <v>78</v>
      </c>
      <c r="B61" s="93"/>
      <c r="C61" s="94"/>
      <c r="D61" s="94"/>
      <c r="E61" s="358" t="s">
        <v>101</v>
      </c>
      <c r="F61" s="358"/>
      <c r="G61" s="358"/>
      <c r="H61" s="358"/>
      <c r="I61" s="358"/>
      <c r="J61" s="94"/>
      <c r="K61" s="358" t="s">
        <v>102</v>
      </c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  <c r="AA61" s="358"/>
      <c r="AB61" s="358"/>
      <c r="AC61" s="358"/>
      <c r="AD61" s="358"/>
      <c r="AE61" s="358"/>
      <c r="AF61" s="358"/>
      <c r="AG61" s="354">
        <f>'2.5. - Následná péče - 4....'!J32</f>
        <v>0</v>
      </c>
      <c r="AH61" s="355"/>
      <c r="AI61" s="355"/>
      <c r="AJ61" s="355"/>
      <c r="AK61" s="355"/>
      <c r="AL61" s="355"/>
      <c r="AM61" s="355"/>
      <c r="AN61" s="354">
        <f t="shared" si="0"/>
        <v>0</v>
      </c>
      <c r="AO61" s="355"/>
      <c r="AP61" s="355"/>
      <c r="AQ61" s="95" t="s">
        <v>90</v>
      </c>
      <c r="AR61" s="96"/>
      <c r="AS61" s="97">
        <v>0</v>
      </c>
      <c r="AT61" s="98">
        <f t="shared" si="1"/>
        <v>0</v>
      </c>
      <c r="AU61" s="99">
        <f>'2.5. - Následná péče - 4....'!P86</f>
        <v>0</v>
      </c>
      <c r="AV61" s="98">
        <f>'2.5. - Následná péče - 4....'!J35</f>
        <v>0</v>
      </c>
      <c r="AW61" s="98">
        <f>'2.5. - Následná péče - 4....'!J36</f>
        <v>0</v>
      </c>
      <c r="AX61" s="98">
        <f>'2.5. - Následná péče - 4....'!J37</f>
        <v>0</v>
      </c>
      <c r="AY61" s="98">
        <f>'2.5. - Následná péče - 4....'!J38</f>
        <v>0</v>
      </c>
      <c r="AZ61" s="98">
        <f>'2.5. - Následná péče - 4....'!F35</f>
        <v>0</v>
      </c>
      <c r="BA61" s="98">
        <f>'2.5. - Následná péče - 4....'!F36</f>
        <v>0</v>
      </c>
      <c r="BB61" s="98">
        <f>'2.5. - Následná péče - 4....'!F37</f>
        <v>0</v>
      </c>
      <c r="BC61" s="98">
        <f>'2.5. - Následná péče - 4....'!F38</f>
        <v>0</v>
      </c>
      <c r="BD61" s="100">
        <f>'2.5. - Následná péče - 4....'!F39</f>
        <v>0</v>
      </c>
      <c r="BT61" s="101" t="s">
        <v>84</v>
      </c>
      <c r="BV61" s="101" t="s">
        <v>76</v>
      </c>
      <c r="BW61" s="101" t="s">
        <v>103</v>
      </c>
      <c r="BX61" s="101" t="s">
        <v>87</v>
      </c>
      <c r="CL61" s="101" t="s">
        <v>19</v>
      </c>
    </row>
    <row r="62" spans="1:90" s="6" customFormat="1" ht="16.5" customHeight="1">
      <c r="A62" s="82" t="s">
        <v>78</v>
      </c>
      <c r="B62" s="93"/>
      <c r="C62" s="94"/>
      <c r="D62" s="94"/>
      <c r="E62" s="358" t="s">
        <v>104</v>
      </c>
      <c r="F62" s="358"/>
      <c r="G62" s="358"/>
      <c r="H62" s="358"/>
      <c r="I62" s="358"/>
      <c r="J62" s="94"/>
      <c r="K62" s="358" t="s">
        <v>105</v>
      </c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58"/>
      <c r="AD62" s="358"/>
      <c r="AE62" s="358"/>
      <c r="AF62" s="358"/>
      <c r="AG62" s="354">
        <f>'2.6. - Následná péče - 5....'!J32</f>
        <v>0</v>
      </c>
      <c r="AH62" s="355"/>
      <c r="AI62" s="355"/>
      <c r="AJ62" s="355"/>
      <c r="AK62" s="355"/>
      <c r="AL62" s="355"/>
      <c r="AM62" s="355"/>
      <c r="AN62" s="354">
        <f t="shared" si="0"/>
        <v>0</v>
      </c>
      <c r="AO62" s="355"/>
      <c r="AP62" s="355"/>
      <c r="AQ62" s="95" t="s">
        <v>90</v>
      </c>
      <c r="AR62" s="96"/>
      <c r="AS62" s="97">
        <v>0</v>
      </c>
      <c r="AT62" s="98">
        <f t="shared" si="1"/>
        <v>0</v>
      </c>
      <c r="AU62" s="99">
        <f>'2.6. - Následná péče - 5....'!P86</f>
        <v>0</v>
      </c>
      <c r="AV62" s="98">
        <f>'2.6. - Následná péče - 5....'!J35</f>
        <v>0</v>
      </c>
      <c r="AW62" s="98">
        <f>'2.6. - Následná péče - 5....'!J36</f>
        <v>0</v>
      </c>
      <c r="AX62" s="98">
        <f>'2.6. - Následná péče - 5....'!J37</f>
        <v>0</v>
      </c>
      <c r="AY62" s="98">
        <f>'2.6. - Následná péče - 5....'!J38</f>
        <v>0</v>
      </c>
      <c r="AZ62" s="98">
        <f>'2.6. - Následná péče - 5....'!F35</f>
        <v>0</v>
      </c>
      <c r="BA62" s="98">
        <f>'2.6. - Následná péče - 5....'!F36</f>
        <v>0</v>
      </c>
      <c r="BB62" s="98">
        <f>'2.6. - Následná péče - 5....'!F37</f>
        <v>0</v>
      </c>
      <c r="BC62" s="98">
        <f>'2.6. - Následná péče - 5....'!F38</f>
        <v>0</v>
      </c>
      <c r="BD62" s="100">
        <f>'2.6. - Následná péče - 5....'!F39</f>
        <v>0</v>
      </c>
      <c r="BT62" s="101" t="s">
        <v>84</v>
      </c>
      <c r="BV62" s="101" t="s">
        <v>76</v>
      </c>
      <c r="BW62" s="101" t="s">
        <v>106</v>
      </c>
      <c r="BX62" s="101" t="s">
        <v>87</v>
      </c>
      <c r="CL62" s="101" t="s">
        <v>19</v>
      </c>
    </row>
    <row r="63" spans="1:91" s="5" customFormat="1" ht="27" customHeight="1">
      <c r="A63" s="82" t="s">
        <v>78</v>
      </c>
      <c r="B63" s="83"/>
      <c r="C63" s="84"/>
      <c r="D63" s="359" t="s">
        <v>107</v>
      </c>
      <c r="E63" s="359"/>
      <c r="F63" s="359"/>
      <c r="G63" s="359"/>
      <c r="H63" s="359"/>
      <c r="I63" s="85"/>
      <c r="J63" s="359" t="s">
        <v>108</v>
      </c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6">
        <f>'VON.01 - Soupis prací - V...'!J30</f>
        <v>0</v>
      </c>
      <c r="AH63" s="357"/>
      <c r="AI63" s="357"/>
      <c r="AJ63" s="357"/>
      <c r="AK63" s="357"/>
      <c r="AL63" s="357"/>
      <c r="AM63" s="357"/>
      <c r="AN63" s="356">
        <f t="shared" si="0"/>
        <v>0</v>
      </c>
      <c r="AO63" s="357"/>
      <c r="AP63" s="357"/>
      <c r="AQ63" s="86" t="s">
        <v>109</v>
      </c>
      <c r="AR63" s="87"/>
      <c r="AS63" s="102">
        <v>0</v>
      </c>
      <c r="AT63" s="103">
        <f t="shared" si="1"/>
        <v>0</v>
      </c>
      <c r="AU63" s="104">
        <f>'VON.01 - Soupis prací - V...'!P82</f>
        <v>0</v>
      </c>
      <c r="AV63" s="103">
        <f>'VON.01 - Soupis prací - V...'!J33</f>
        <v>0</v>
      </c>
      <c r="AW63" s="103">
        <f>'VON.01 - Soupis prací - V...'!J34</f>
        <v>0</v>
      </c>
      <c r="AX63" s="103">
        <f>'VON.01 - Soupis prací - V...'!J35</f>
        <v>0</v>
      </c>
      <c r="AY63" s="103">
        <f>'VON.01 - Soupis prací - V...'!J36</f>
        <v>0</v>
      </c>
      <c r="AZ63" s="103">
        <f>'VON.01 - Soupis prací - V...'!F33</f>
        <v>0</v>
      </c>
      <c r="BA63" s="103">
        <f>'VON.01 - Soupis prací - V...'!F34</f>
        <v>0</v>
      </c>
      <c r="BB63" s="103">
        <f>'VON.01 - Soupis prací - V...'!F35</f>
        <v>0</v>
      </c>
      <c r="BC63" s="103">
        <f>'VON.01 - Soupis prací - V...'!F36</f>
        <v>0</v>
      </c>
      <c r="BD63" s="105">
        <f>'VON.01 - Soupis prací - V...'!F37</f>
        <v>0</v>
      </c>
      <c r="BT63" s="92" t="s">
        <v>82</v>
      </c>
      <c r="BV63" s="92" t="s">
        <v>76</v>
      </c>
      <c r="BW63" s="92" t="s">
        <v>110</v>
      </c>
      <c r="BX63" s="92" t="s">
        <v>5</v>
      </c>
      <c r="CL63" s="92" t="s">
        <v>111</v>
      </c>
      <c r="CM63" s="92" t="s">
        <v>84</v>
      </c>
    </row>
    <row r="64" spans="2:44" s="1" customFormat="1" ht="30" customHeight="1"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8"/>
    </row>
    <row r="65" spans="2:44" s="1" customFormat="1" ht="6.9" customHeight="1"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38"/>
    </row>
  </sheetData>
  <sheetProtection algorithmName="SHA-512" hashValue="Mw3fqMJAdJKiUdvSOeknNqCI9mfp6GdWUT4a8uqH/VhYdxd8hRzQj02ZgYhnQ3gTgPn6VNOSVhVIwIYaCZYJ5Q==" saltValue="+lt9s4OUSFxmBFyUgSfLwElauVtCTPIan/LDkM6KeL4BsSgMSyW4/nWFFhCwszFB53z7jtwelAbv85AbwD/2Tg==" spinCount="100000" sheet="1" objects="1" scenarios="1" formatColumns="0" formatRows="0"/>
  <mergeCells count="74">
    <mergeCell ref="AG62:AM62"/>
    <mergeCell ref="AG63:AM63"/>
    <mergeCell ref="AG54:AM54"/>
    <mergeCell ref="AN54:AP54"/>
    <mergeCell ref="C52:G52"/>
    <mergeCell ref="I52:AF52"/>
    <mergeCell ref="J55:AF55"/>
    <mergeCell ref="J56:AF56"/>
    <mergeCell ref="K57:AF57"/>
    <mergeCell ref="K58:AF58"/>
    <mergeCell ref="K59:AF59"/>
    <mergeCell ref="K60:AF60"/>
    <mergeCell ref="K61:AF61"/>
    <mergeCell ref="K62:AF62"/>
    <mergeCell ref="J63:AF63"/>
    <mergeCell ref="AN62:AP62"/>
    <mergeCell ref="AN63:AP63"/>
    <mergeCell ref="E62:I62"/>
    <mergeCell ref="D55:H55"/>
    <mergeCell ref="D56:H56"/>
    <mergeCell ref="E57:I57"/>
    <mergeCell ref="E58:I58"/>
    <mergeCell ref="E59:I59"/>
    <mergeCell ref="E60:I60"/>
    <mergeCell ref="E61:I61"/>
    <mergeCell ref="D63:H63"/>
    <mergeCell ref="AN55:AP55"/>
    <mergeCell ref="AG55:AM55"/>
    <mergeCell ref="AN56:AP56"/>
    <mergeCell ref="AG56:AM56"/>
    <mergeCell ref="AN57:AP57"/>
    <mergeCell ref="L33:P33"/>
    <mergeCell ref="AN61:AP61"/>
    <mergeCell ref="AN58:AP58"/>
    <mergeCell ref="AN59:AP59"/>
    <mergeCell ref="AN60:AP60"/>
    <mergeCell ref="AN52:AP52"/>
    <mergeCell ref="AG52:AM52"/>
    <mergeCell ref="AG57:AM57"/>
    <mergeCell ref="AG58:AM58"/>
    <mergeCell ref="AG59:AM59"/>
    <mergeCell ref="AG60:AM60"/>
    <mergeCell ref="AG61:AM61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1. - Kácení stromů'!C2" display="/"/>
    <hyperlink ref="A57" location="'2.1. - Výsadba'!C2" display="/"/>
    <hyperlink ref="A58" location="'2.2. - Následná péče - 1....'!C2" display="/"/>
    <hyperlink ref="A59" location="'2.3. - Následná péče - 2....'!C2" display="/"/>
    <hyperlink ref="A60" location="'2.4. - Následná péče - 3....'!C2" display="/"/>
    <hyperlink ref="A61" location="'2.5. - Následná péče - 4....'!C2" display="/"/>
    <hyperlink ref="A62" location="'2.6. - Následná péče - 5....'!C2" display="/"/>
    <hyperlink ref="A63" location="'VON.01 - Soupis prací - 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46" customWidth="1"/>
    <col min="2" max="2" width="1.7109375" style="246" customWidth="1"/>
    <col min="3" max="4" width="5.00390625" style="246" customWidth="1"/>
    <col min="5" max="5" width="11.7109375" style="246" customWidth="1"/>
    <col min="6" max="6" width="9.140625" style="246" customWidth="1"/>
    <col min="7" max="7" width="5.00390625" style="246" customWidth="1"/>
    <col min="8" max="8" width="77.8515625" style="246" customWidth="1"/>
    <col min="9" max="10" width="20.00390625" style="246" customWidth="1"/>
    <col min="11" max="11" width="1.7109375" style="246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5" customFormat="1" ht="45" customHeight="1">
      <c r="B3" s="250"/>
      <c r="C3" s="379" t="s">
        <v>632</v>
      </c>
      <c r="D3" s="379"/>
      <c r="E3" s="379"/>
      <c r="F3" s="379"/>
      <c r="G3" s="379"/>
      <c r="H3" s="379"/>
      <c r="I3" s="379"/>
      <c r="J3" s="379"/>
      <c r="K3" s="251"/>
    </row>
    <row r="4" spans="2:11" ht="25.5" customHeight="1">
      <c r="B4" s="252"/>
      <c r="C4" s="382" t="s">
        <v>633</v>
      </c>
      <c r="D4" s="382"/>
      <c r="E4" s="382"/>
      <c r="F4" s="382"/>
      <c r="G4" s="382"/>
      <c r="H4" s="382"/>
      <c r="I4" s="382"/>
      <c r="J4" s="382"/>
      <c r="K4" s="253"/>
    </row>
    <row r="5" spans="2:1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2"/>
      <c r="C6" s="380" t="s">
        <v>634</v>
      </c>
      <c r="D6" s="380"/>
      <c r="E6" s="380"/>
      <c r="F6" s="380"/>
      <c r="G6" s="380"/>
      <c r="H6" s="380"/>
      <c r="I6" s="380"/>
      <c r="J6" s="380"/>
      <c r="K6" s="253"/>
    </row>
    <row r="7" spans="2:11" ht="15" customHeight="1">
      <c r="B7" s="256"/>
      <c r="C7" s="380" t="s">
        <v>635</v>
      </c>
      <c r="D7" s="380"/>
      <c r="E7" s="380"/>
      <c r="F7" s="380"/>
      <c r="G7" s="380"/>
      <c r="H7" s="380"/>
      <c r="I7" s="380"/>
      <c r="J7" s="380"/>
      <c r="K7" s="253"/>
    </row>
    <row r="8" spans="2:1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>
      <c r="B9" s="256"/>
      <c r="C9" s="380" t="s">
        <v>636</v>
      </c>
      <c r="D9" s="380"/>
      <c r="E9" s="380"/>
      <c r="F9" s="380"/>
      <c r="G9" s="380"/>
      <c r="H9" s="380"/>
      <c r="I9" s="380"/>
      <c r="J9" s="380"/>
      <c r="K9" s="253"/>
    </row>
    <row r="10" spans="2:11" ht="15" customHeight="1">
      <c r="B10" s="256"/>
      <c r="C10" s="255"/>
      <c r="D10" s="380" t="s">
        <v>637</v>
      </c>
      <c r="E10" s="380"/>
      <c r="F10" s="380"/>
      <c r="G10" s="380"/>
      <c r="H10" s="380"/>
      <c r="I10" s="380"/>
      <c r="J10" s="380"/>
      <c r="K10" s="253"/>
    </row>
    <row r="11" spans="2:11" ht="15" customHeight="1">
      <c r="B11" s="256"/>
      <c r="C11" s="257"/>
      <c r="D11" s="380" t="s">
        <v>638</v>
      </c>
      <c r="E11" s="380"/>
      <c r="F11" s="380"/>
      <c r="G11" s="380"/>
      <c r="H11" s="380"/>
      <c r="I11" s="380"/>
      <c r="J11" s="380"/>
      <c r="K11" s="253"/>
    </row>
    <row r="12" spans="2:11" ht="15" customHeight="1">
      <c r="B12" s="256"/>
      <c r="C12" s="257"/>
      <c r="D12" s="255"/>
      <c r="E12" s="255"/>
      <c r="F12" s="255"/>
      <c r="G12" s="255"/>
      <c r="H12" s="255"/>
      <c r="I12" s="255"/>
      <c r="J12" s="255"/>
      <c r="K12" s="253"/>
    </row>
    <row r="13" spans="2:11" ht="15" customHeight="1">
      <c r="B13" s="256"/>
      <c r="C13" s="257"/>
      <c r="D13" s="258" t="s">
        <v>639</v>
      </c>
      <c r="E13" s="255"/>
      <c r="F13" s="255"/>
      <c r="G13" s="255"/>
      <c r="H13" s="255"/>
      <c r="I13" s="255"/>
      <c r="J13" s="255"/>
      <c r="K13" s="253"/>
    </row>
    <row r="14" spans="2:11" ht="12.75" customHeight="1">
      <c r="B14" s="256"/>
      <c r="C14" s="257"/>
      <c r="D14" s="257"/>
      <c r="E14" s="257"/>
      <c r="F14" s="257"/>
      <c r="G14" s="257"/>
      <c r="H14" s="257"/>
      <c r="I14" s="257"/>
      <c r="J14" s="257"/>
      <c r="K14" s="253"/>
    </row>
    <row r="15" spans="2:11" ht="15" customHeight="1">
      <c r="B15" s="256"/>
      <c r="C15" s="257"/>
      <c r="D15" s="380" t="s">
        <v>640</v>
      </c>
      <c r="E15" s="380"/>
      <c r="F15" s="380"/>
      <c r="G15" s="380"/>
      <c r="H15" s="380"/>
      <c r="I15" s="380"/>
      <c r="J15" s="380"/>
      <c r="K15" s="253"/>
    </row>
    <row r="16" spans="2:11" ht="15" customHeight="1">
      <c r="B16" s="256"/>
      <c r="C16" s="257"/>
      <c r="D16" s="380" t="s">
        <v>641</v>
      </c>
      <c r="E16" s="380"/>
      <c r="F16" s="380"/>
      <c r="G16" s="380"/>
      <c r="H16" s="380"/>
      <c r="I16" s="380"/>
      <c r="J16" s="380"/>
      <c r="K16" s="253"/>
    </row>
    <row r="17" spans="2:11" ht="15" customHeight="1">
      <c r="B17" s="256"/>
      <c r="C17" s="257"/>
      <c r="D17" s="380" t="s">
        <v>642</v>
      </c>
      <c r="E17" s="380"/>
      <c r="F17" s="380"/>
      <c r="G17" s="380"/>
      <c r="H17" s="380"/>
      <c r="I17" s="380"/>
      <c r="J17" s="380"/>
      <c r="K17" s="253"/>
    </row>
    <row r="18" spans="2:11" ht="15" customHeight="1">
      <c r="B18" s="256"/>
      <c r="C18" s="257"/>
      <c r="D18" s="257"/>
      <c r="E18" s="259" t="s">
        <v>81</v>
      </c>
      <c r="F18" s="380" t="s">
        <v>643</v>
      </c>
      <c r="G18" s="380"/>
      <c r="H18" s="380"/>
      <c r="I18" s="380"/>
      <c r="J18" s="380"/>
      <c r="K18" s="253"/>
    </row>
    <row r="19" spans="2:11" ht="15" customHeight="1">
      <c r="B19" s="256"/>
      <c r="C19" s="257"/>
      <c r="D19" s="257"/>
      <c r="E19" s="259" t="s">
        <v>644</v>
      </c>
      <c r="F19" s="380" t="s">
        <v>645</v>
      </c>
      <c r="G19" s="380"/>
      <c r="H19" s="380"/>
      <c r="I19" s="380"/>
      <c r="J19" s="380"/>
      <c r="K19" s="253"/>
    </row>
    <row r="20" spans="2:11" ht="15" customHeight="1">
      <c r="B20" s="256"/>
      <c r="C20" s="257"/>
      <c r="D20" s="257"/>
      <c r="E20" s="259" t="s">
        <v>646</v>
      </c>
      <c r="F20" s="380" t="s">
        <v>647</v>
      </c>
      <c r="G20" s="380"/>
      <c r="H20" s="380"/>
      <c r="I20" s="380"/>
      <c r="J20" s="380"/>
      <c r="K20" s="253"/>
    </row>
    <row r="21" spans="2:11" ht="15" customHeight="1">
      <c r="B21" s="256"/>
      <c r="C21" s="257"/>
      <c r="D21" s="257"/>
      <c r="E21" s="259" t="s">
        <v>109</v>
      </c>
      <c r="F21" s="380" t="s">
        <v>648</v>
      </c>
      <c r="G21" s="380"/>
      <c r="H21" s="380"/>
      <c r="I21" s="380"/>
      <c r="J21" s="380"/>
      <c r="K21" s="253"/>
    </row>
    <row r="22" spans="2:11" ht="15" customHeight="1">
      <c r="B22" s="256"/>
      <c r="C22" s="257"/>
      <c r="D22" s="257"/>
      <c r="E22" s="259" t="s">
        <v>609</v>
      </c>
      <c r="F22" s="380" t="s">
        <v>649</v>
      </c>
      <c r="G22" s="380"/>
      <c r="H22" s="380"/>
      <c r="I22" s="380"/>
      <c r="J22" s="380"/>
      <c r="K22" s="253"/>
    </row>
    <row r="23" spans="2:11" ht="15" customHeight="1">
      <c r="B23" s="256"/>
      <c r="C23" s="257"/>
      <c r="D23" s="257"/>
      <c r="E23" s="259" t="s">
        <v>90</v>
      </c>
      <c r="F23" s="380" t="s">
        <v>650</v>
      </c>
      <c r="G23" s="380"/>
      <c r="H23" s="380"/>
      <c r="I23" s="380"/>
      <c r="J23" s="380"/>
      <c r="K23" s="253"/>
    </row>
    <row r="24" spans="2:11" ht="12.75" customHeight="1">
      <c r="B24" s="256"/>
      <c r="C24" s="257"/>
      <c r="D24" s="257"/>
      <c r="E24" s="257"/>
      <c r="F24" s="257"/>
      <c r="G24" s="257"/>
      <c r="H24" s="257"/>
      <c r="I24" s="257"/>
      <c r="J24" s="257"/>
      <c r="K24" s="253"/>
    </row>
    <row r="25" spans="2:11" ht="15" customHeight="1">
      <c r="B25" s="256"/>
      <c r="C25" s="380" t="s">
        <v>651</v>
      </c>
      <c r="D25" s="380"/>
      <c r="E25" s="380"/>
      <c r="F25" s="380"/>
      <c r="G25" s="380"/>
      <c r="H25" s="380"/>
      <c r="I25" s="380"/>
      <c r="J25" s="380"/>
      <c r="K25" s="253"/>
    </row>
    <row r="26" spans="2:11" ht="15" customHeight="1">
      <c r="B26" s="256"/>
      <c r="C26" s="380" t="s">
        <v>652</v>
      </c>
      <c r="D26" s="380"/>
      <c r="E26" s="380"/>
      <c r="F26" s="380"/>
      <c r="G26" s="380"/>
      <c r="H26" s="380"/>
      <c r="I26" s="380"/>
      <c r="J26" s="380"/>
      <c r="K26" s="253"/>
    </row>
    <row r="27" spans="2:11" ht="15" customHeight="1">
      <c r="B27" s="256"/>
      <c r="C27" s="255"/>
      <c r="D27" s="380" t="s">
        <v>653</v>
      </c>
      <c r="E27" s="380"/>
      <c r="F27" s="380"/>
      <c r="G27" s="380"/>
      <c r="H27" s="380"/>
      <c r="I27" s="380"/>
      <c r="J27" s="380"/>
      <c r="K27" s="253"/>
    </row>
    <row r="28" spans="2:11" ht="15" customHeight="1">
      <c r="B28" s="256"/>
      <c r="C28" s="257"/>
      <c r="D28" s="380" t="s">
        <v>654</v>
      </c>
      <c r="E28" s="380"/>
      <c r="F28" s="380"/>
      <c r="G28" s="380"/>
      <c r="H28" s="380"/>
      <c r="I28" s="380"/>
      <c r="J28" s="380"/>
      <c r="K28" s="253"/>
    </row>
    <row r="29" spans="2:11" ht="12.75" customHeight="1">
      <c r="B29" s="256"/>
      <c r="C29" s="257"/>
      <c r="D29" s="257"/>
      <c r="E29" s="257"/>
      <c r="F29" s="257"/>
      <c r="G29" s="257"/>
      <c r="H29" s="257"/>
      <c r="I29" s="257"/>
      <c r="J29" s="257"/>
      <c r="K29" s="253"/>
    </row>
    <row r="30" spans="2:11" ht="15" customHeight="1">
      <c r="B30" s="256"/>
      <c r="C30" s="257"/>
      <c r="D30" s="380" t="s">
        <v>655</v>
      </c>
      <c r="E30" s="380"/>
      <c r="F30" s="380"/>
      <c r="G30" s="380"/>
      <c r="H30" s="380"/>
      <c r="I30" s="380"/>
      <c r="J30" s="380"/>
      <c r="K30" s="253"/>
    </row>
    <row r="31" spans="2:11" ht="15" customHeight="1">
      <c r="B31" s="256"/>
      <c r="C31" s="257"/>
      <c r="D31" s="380" t="s">
        <v>656</v>
      </c>
      <c r="E31" s="380"/>
      <c r="F31" s="380"/>
      <c r="G31" s="380"/>
      <c r="H31" s="380"/>
      <c r="I31" s="380"/>
      <c r="J31" s="380"/>
      <c r="K31" s="253"/>
    </row>
    <row r="32" spans="2:11" ht="12.75" customHeight="1">
      <c r="B32" s="256"/>
      <c r="C32" s="257"/>
      <c r="D32" s="257"/>
      <c r="E32" s="257"/>
      <c r="F32" s="257"/>
      <c r="G32" s="257"/>
      <c r="H32" s="257"/>
      <c r="I32" s="257"/>
      <c r="J32" s="257"/>
      <c r="K32" s="253"/>
    </row>
    <row r="33" spans="2:11" ht="15" customHeight="1">
      <c r="B33" s="256"/>
      <c r="C33" s="257"/>
      <c r="D33" s="380" t="s">
        <v>657</v>
      </c>
      <c r="E33" s="380"/>
      <c r="F33" s="380"/>
      <c r="G33" s="380"/>
      <c r="H33" s="380"/>
      <c r="I33" s="380"/>
      <c r="J33" s="380"/>
      <c r="K33" s="253"/>
    </row>
    <row r="34" spans="2:11" ht="15" customHeight="1">
      <c r="B34" s="256"/>
      <c r="C34" s="257"/>
      <c r="D34" s="380" t="s">
        <v>658</v>
      </c>
      <c r="E34" s="380"/>
      <c r="F34" s="380"/>
      <c r="G34" s="380"/>
      <c r="H34" s="380"/>
      <c r="I34" s="380"/>
      <c r="J34" s="380"/>
      <c r="K34" s="253"/>
    </row>
    <row r="35" spans="2:11" ht="15" customHeight="1">
      <c r="B35" s="256"/>
      <c r="C35" s="257"/>
      <c r="D35" s="380" t="s">
        <v>659</v>
      </c>
      <c r="E35" s="380"/>
      <c r="F35" s="380"/>
      <c r="G35" s="380"/>
      <c r="H35" s="380"/>
      <c r="I35" s="380"/>
      <c r="J35" s="380"/>
      <c r="K35" s="253"/>
    </row>
    <row r="36" spans="2:11" ht="15" customHeight="1">
      <c r="B36" s="256"/>
      <c r="C36" s="257"/>
      <c r="D36" s="255"/>
      <c r="E36" s="258" t="s">
        <v>124</v>
      </c>
      <c r="F36" s="255"/>
      <c r="G36" s="380" t="s">
        <v>660</v>
      </c>
      <c r="H36" s="380"/>
      <c r="I36" s="380"/>
      <c r="J36" s="380"/>
      <c r="K36" s="253"/>
    </row>
    <row r="37" spans="2:11" ht="30.75" customHeight="1">
      <c r="B37" s="256"/>
      <c r="C37" s="257"/>
      <c r="D37" s="255"/>
      <c r="E37" s="258" t="s">
        <v>661</v>
      </c>
      <c r="F37" s="255"/>
      <c r="G37" s="380" t="s">
        <v>662</v>
      </c>
      <c r="H37" s="380"/>
      <c r="I37" s="380"/>
      <c r="J37" s="380"/>
      <c r="K37" s="253"/>
    </row>
    <row r="38" spans="2:11" ht="15" customHeight="1">
      <c r="B38" s="256"/>
      <c r="C38" s="257"/>
      <c r="D38" s="255"/>
      <c r="E38" s="258" t="s">
        <v>55</v>
      </c>
      <c r="F38" s="255"/>
      <c r="G38" s="380" t="s">
        <v>663</v>
      </c>
      <c r="H38" s="380"/>
      <c r="I38" s="380"/>
      <c r="J38" s="380"/>
      <c r="K38" s="253"/>
    </row>
    <row r="39" spans="2:11" ht="15" customHeight="1">
      <c r="B39" s="256"/>
      <c r="C39" s="257"/>
      <c r="D39" s="255"/>
      <c r="E39" s="258" t="s">
        <v>56</v>
      </c>
      <c r="F39" s="255"/>
      <c r="G39" s="380" t="s">
        <v>664</v>
      </c>
      <c r="H39" s="380"/>
      <c r="I39" s="380"/>
      <c r="J39" s="380"/>
      <c r="K39" s="253"/>
    </row>
    <row r="40" spans="2:11" ht="15" customHeight="1">
      <c r="B40" s="256"/>
      <c r="C40" s="257"/>
      <c r="D40" s="255"/>
      <c r="E40" s="258" t="s">
        <v>125</v>
      </c>
      <c r="F40" s="255"/>
      <c r="G40" s="380" t="s">
        <v>665</v>
      </c>
      <c r="H40" s="380"/>
      <c r="I40" s="380"/>
      <c r="J40" s="380"/>
      <c r="K40" s="253"/>
    </row>
    <row r="41" spans="2:11" ht="15" customHeight="1">
      <c r="B41" s="256"/>
      <c r="C41" s="257"/>
      <c r="D41" s="255"/>
      <c r="E41" s="258" t="s">
        <v>126</v>
      </c>
      <c r="F41" s="255"/>
      <c r="G41" s="380" t="s">
        <v>666</v>
      </c>
      <c r="H41" s="380"/>
      <c r="I41" s="380"/>
      <c r="J41" s="380"/>
      <c r="K41" s="253"/>
    </row>
    <row r="42" spans="2:11" ht="15" customHeight="1">
      <c r="B42" s="256"/>
      <c r="C42" s="257"/>
      <c r="D42" s="255"/>
      <c r="E42" s="258" t="s">
        <v>667</v>
      </c>
      <c r="F42" s="255"/>
      <c r="G42" s="380" t="s">
        <v>668</v>
      </c>
      <c r="H42" s="380"/>
      <c r="I42" s="380"/>
      <c r="J42" s="380"/>
      <c r="K42" s="253"/>
    </row>
    <row r="43" spans="2:11" ht="15" customHeight="1">
      <c r="B43" s="256"/>
      <c r="C43" s="257"/>
      <c r="D43" s="255"/>
      <c r="E43" s="258"/>
      <c r="F43" s="255"/>
      <c r="G43" s="380" t="s">
        <v>669</v>
      </c>
      <c r="H43" s="380"/>
      <c r="I43" s="380"/>
      <c r="J43" s="380"/>
      <c r="K43" s="253"/>
    </row>
    <row r="44" spans="2:11" ht="15" customHeight="1">
      <c r="B44" s="256"/>
      <c r="C44" s="257"/>
      <c r="D44" s="255"/>
      <c r="E44" s="258" t="s">
        <v>670</v>
      </c>
      <c r="F44" s="255"/>
      <c r="G44" s="380" t="s">
        <v>671</v>
      </c>
      <c r="H44" s="380"/>
      <c r="I44" s="380"/>
      <c r="J44" s="380"/>
      <c r="K44" s="253"/>
    </row>
    <row r="45" spans="2:11" ht="15" customHeight="1">
      <c r="B45" s="256"/>
      <c r="C45" s="257"/>
      <c r="D45" s="255"/>
      <c r="E45" s="258" t="s">
        <v>128</v>
      </c>
      <c r="F45" s="255"/>
      <c r="G45" s="380" t="s">
        <v>672</v>
      </c>
      <c r="H45" s="380"/>
      <c r="I45" s="380"/>
      <c r="J45" s="380"/>
      <c r="K45" s="253"/>
    </row>
    <row r="46" spans="2:11" ht="12.75" customHeight="1">
      <c r="B46" s="256"/>
      <c r="C46" s="257"/>
      <c r="D46" s="255"/>
      <c r="E46" s="255"/>
      <c r="F46" s="255"/>
      <c r="G46" s="255"/>
      <c r="H46" s="255"/>
      <c r="I46" s="255"/>
      <c r="J46" s="255"/>
      <c r="K46" s="253"/>
    </row>
    <row r="47" spans="2:11" ht="15" customHeight="1">
      <c r="B47" s="256"/>
      <c r="C47" s="257"/>
      <c r="D47" s="380" t="s">
        <v>673</v>
      </c>
      <c r="E47" s="380"/>
      <c r="F47" s="380"/>
      <c r="G47" s="380"/>
      <c r="H47" s="380"/>
      <c r="I47" s="380"/>
      <c r="J47" s="380"/>
      <c r="K47" s="253"/>
    </row>
    <row r="48" spans="2:11" ht="15" customHeight="1">
      <c r="B48" s="256"/>
      <c r="C48" s="257"/>
      <c r="D48" s="257"/>
      <c r="E48" s="380" t="s">
        <v>674</v>
      </c>
      <c r="F48" s="380"/>
      <c r="G48" s="380"/>
      <c r="H48" s="380"/>
      <c r="I48" s="380"/>
      <c r="J48" s="380"/>
      <c r="K48" s="253"/>
    </row>
    <row r="49" spans="2:11" ht="15" customHeight="1">
      <c r="B49" s="256"/>
      <c r="C49" s="257"/>
      <c r="D49" s="257"/>
      <c r="E49" s="380" t="s">
        <v>675</v>
      </c>
      <c r="F49" s="380"/>
      <c r="G49" s="380"/>
      <c r="H49" s="380"/>
      <c r="I49" s="380"/>
      <c r="J49" s="380"/>
      <c r="K49" s="253"/>
    </row>
    <row r="50" spans="2:11" ht="15" customHeight="1">
      <c r="B50" s="256"/>
      <c r="C50" s="257"/>
      <c r="D50" s="257"/>
      <c r="E50" s="380" t="s">
        <v>676</v>
      </c>
      <c r="F50" s="380"/>
      <c r="G50" s="380"/>
      <c r="H50" s="380"/>
      <c r="I50" s="380"/>
      <c r="J50" s="380"/>
      <c r="K50" s="253"/>
    </row>
    <row r="51" spans="2:11" ht="15" customHeight="1">
      <c r="B51" s="256"/>
      <c r="C51" s="257"/>
      <c r="D51" s="380" t="s">
        <v>677</v>
      </c>
      <c r="E51" s="380"/>
      <c r="F51" s="380"/>
      <c r="G51" s="380"/>
      <c r="H51" s="380"/>
      <c r="I51" s="380"/>
      <c r="J51" s="380"/>
      <c r="K51" s="253"/>
    </row>
    <row r="52" spans="2:11" ht="25.5" customHeight="1">
      <c r="B52" s="252"/>
      <c r="C52" s="382" t="s">
        <v>678</v>
      </c>
      <c r="D52" s="382"/>
      <c r="E52" s="382"/>
      <c r="F52" s="382"/>
      <c r="G52" s="382"/>
      <c r="H52" s="382"/>
      <c r="I52" s="382"/>
      <c r="J52" s="382"/>
      <c r="K52" s="253"/>
    </row>
    <row r="53" spans="2:11" ht="5.25" customHeight="1">
      <c r="B53" s="252"/>
      <c r="C53" s="254"/>
      <c r="D53" s="254"/>
      <c r="E53" s="254"/>
      <c r="F53" s="254"/>
      <c r="G53" s="254"/>
      <c r="H53" s="254"/>
      <c r="I53" s="254"/>
      <c r="J53" s="254"/>
      <c r="K53" s="253"/>
    </row>
    <row r="54" spans="2:11" ht="15" customHeight="1">
      <c r="B54" s="252"/>
      <c r="C54" s="380" t="s">
        <v>679</v>
      </c>
      <c r="D54" s="380"/>
      <c r="E54" s="380"/>
      <c r="F54" s="380"/>
      <c r="G54" s="380"/>
      <c r="H54" s="380"/>
      <c r="I54" s="380"/>
      <c r="J54" s="380"/>
      <c r="K54" s="253"/>
    </row>
    <row r="55" spans="2:11" ht="15" customHeight="1">
      <c r="B55" s="252"/>
      <c r="C55" s="380" t="s">
        <v>680</v>
      </c>
      <c r="D55" s="380"/>
      <c r="E55" s="380"/>
      <c r="F55" s="380"/>
      <c r="G55" s="380"/>
      <c r="H55" s="380"/>
      <c r="I55" s="380"/>
      <c r="J55" s="380"/>
      <c r="K55" s="253"/>
    </row>
    <row r="56" spans="2:11" ht="12.75" customHeight="1">
      <c r="B56" s="252"/>
      <c r="C56" s="255"/>
      <c r="D56" s="255"/>
      <c r="E56" s="255"/>
      <c r="F56" s="255"/>
      <c r="G56" s="255"/>
      <c r="H56" s="255"/>
      <c r="I56" s="255"/>
      <c r="J56" s="255"/>
      <c r="K56" s="253"/>
    </row>
    <row r="57" spans="2:11" ht="15" customHeight="1">
      <c r="B57" s="252"/>
      <c r="C57" s="380" t="s">
        <v>681</v>
      </c>
      <c r="D57" s="380"/>
      <c r="E57" s="380"/>
      <c r="F57" s="380"/>
      <c r="G57" s="380"/>
      <c r="H57" s="380"/>
      <c r="I57" s="380"/>
      <c r="J57" s="380"/>
      <c r="K57" s="253"/>
    </row>
    <row r="58" spans="2:11" ht="15" customHeight="1">
      <c r="B58" s="252"/>
      <c r="C58" s="257"/>
      <c r="D58" s="380" t="s">
        <v>682</v>
      </c>
      <c r="E58" s="380"/>
      <c r="F58" s="380"/>
      <c r="G58" s="380"/>
      <c r="H58" s="380"/>
      <c r="I58" s="380"/>
      <c r="J58" s="380"/>
      <c r="K58" s="253"/>
    </row>
    <row r="59" spans="2:11" ht="15" customHeight="1">
      <c r="B59" s="252"/>
      <c r="C59" s="257"/>
      <c r="D59" s="380" t="s">
        <v>683</v>
      </c>
      <c r="E59" s="380"/>
      <c r="F59" s="380"/>
      <c r="G59" s="380"/>
      <c r="H59" s="380"/>
      <c r="I59" s="380"/>
      <c r="J59" s="380"/>
      <c r="K59" s="253"/>
    </row>
    <row r="60" spans="2:11" ht="15" customHeight="1">
      <c r="B60" s="252"/>
      <c r="C60" s="257"/>
      <c r="D60" s="380" t="s">
        <v>684</v>
      </c>
      <c r="E60" s="380"/>
      <c r="F60" s="380"/>
      <c r="G60" s="380"/>
      <c r="H60" s="380"/>
      <c r="I60" s="380"/>
      <c r="J60" s="380"/>
      <c r="K60" s="253"/>
    </row>
    <row r="61" spans="2:11" ht="15" customHeight="1">
      <c r="B61" s="252"/>
      <c r="C61" s="257"/>
      <c r="D61" s="380" t="s">
        <v>685</v>
      </c>
      <c r="E61" s="380"/>
      <c r="F61" s="380"/>
      <c r="G61" s="380"/>
      <c r="H61" s="380"/>
      <c r="I61" s="380"/>
      <c r="J61" s="380"/>
      <c r="K61" s="253"/>
    </row>
    <row r="62" spans="2:11" ht="15" customHeight="1">
      <c r="B62" s="252"/>
      <c r="C62" s="257"/>
      <c r="D62" s="383" t="s">
        <v>686</v>
      </c>
      <c r="E62" s="383"/>
      <c r="F62" s="383"/>
      <c r="G62" s="383"/>
      <c r="H62" s="383"/>
      <c r="I62" s="383"/>
      <c r="J62" s="383"/>
      <c r="K62" s="253"/>
    </row>
    <row r="63" spans="2:11" ht="15" customHeight="1">
      <c r="B63" s="252"/>
      <c r="C63" s="257"/>
      <c r="D63" s="380" t="s">
        <v>687</v>
      </c>
      <c r="E63" s="380"/>
      <c r="F63" s="380"/>
      <c r="G63" s="380"/>
      <c r="H63" s="380"/>
      <c r="I63" s="380"/>
      <c r="J63" s="380"/>
      <c r="K63" s="253"/>
    </row>
    <row r="64" spans="2:11" ht="12.75" customHeight="1">
      <c r="B64" s="252"/>
      <c r="C64" s="257"/>
      <c r="D64" s="257"/>
      <c r="E64" s="260"/>
      <c r="F64" s="257"/>
      <c r="G64" s="257"/>
      <c r="H64" s="257"/>
      <c r="I64" s="257"/>
      <c r="J64" s="257"/>
      <c r="K64" s="253"/>
    </row>
    <row r="65" spans="2:11" ht="15" customHeight="1">
      <c r="B65" s="252"/>
      <c r="C65" s="257"/>
      <c r="D65" s="380" t="s">
        <v>688</v>
      </c>
      <c r="E65" s="380"/>
      <c r="F65" s="380"/>
      <c r="G65" s="380"/>
      <c r="H65" s="380"/>
      <c r="I65" s="380"/>
      <c r="J65" s="380"/>
      <c r="K65" s="253"/>
    </row>
    <row r="66" spans="2:11" ht="15" customHeight="1">
      <c r="B66" s="252"/>
      <c r="C66" s="257"/>
      <c r="D66" s="383" t="s">
        <v>689</v>
      </c>
      <c r="E66" s="383"/>
      <c r="F66" s="383"/>
      <c r="G66" s="383"/>
      <c r="H66" s="383"/>
      <c r="I66" s="383"/>
      <c r="J66" s="383"/>
      <c r="K66" s="253"/>
    </row>
    <row r="67" spans="2:11" ht="15" customHeight="1">
      <c r="B67" s="252"/>
      <c r="C67" s="257"/>
      <c r="D67" s="380" t="s">
        <v>690</v>
      </c>
      <c r="E67" s="380"/>
      <c r="F67" s="380"/>
      <c r="G67" s="380"/>
      <c r="H67" s="380"/>
      <c r="I67" s="380"/>
      <c r="J67" s="380"/>
      <c r="K67" s="253"/>
    </row>
    <row r="68" spans="2:11" ht="15" customHeight="1">
      <c r="B68" s="252"/>
      <c r="C68" s="257"/>
      <c r="D68" s="380" t="s">
        <v>691</v>
      </c>
      <c r="E68" s="380"/>
      <c r="F68" s="380"/>
      <c r="G68" s="380"/>
      <c r="H68" s="380"/>
      <c r="I68" s="380"/>
      <c r="J68" s="380"/>
      <c r="K68" s="253"/>
    </row>
    <row r="69" spans="2:11" ht="15" customHeight="1">
      <c r="B69" s="252"/>
      <c r="C69" s="257"/>
      <c r="D69" s="380" t="s">
        <v>692</v>
      </c>
      <c r="E69" s="380"/>
      <c r="F69" s="380"/>
      <c r="G69" s="380"/>
      <c r="H69" s="380"/>
      <c r="I69" s="380"/>
      <c r="J69" s="380"/>
      <c r="K69" s="253"/>
    </row>
    <row r="70" spans="2:11" ht="15" customHeight="1">
      <c r="B70" s="252"/>
      <c r="C70" s="257"/>
      <c r="D70" s="380" t="s">
        <v>693</v>
      </c>
      <c r="E70" s="380"/>
      <c r="F70" s="380"/>
      <c r="G70" s="380"/>
      <c r="H70" s="380"/>
      <c r="I70" s="380"/>
      <c r="J70" s="380"/>
      <c r="K70" s="253"/>
    </row>
    <row r="71" spans="2:1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ht="45" customHeight="1">
      <c r="B75" s="269"/>
      <c r="C75" s="381" t="s">
        <v>694</v>
      </c>
      <c r="D75" s="381"/>
      <c r="E75" s="381"/>
      <c r="F75" s="381"/>
      <c r="G75" s="381"/>
      <c r="H75" s="381"/>
      <c r="I75" s="381"/>
      <c r="J75" s="381"/>
      <c r="K75" s="270"/>
    </row>
    <row r="76" spans="2:11" ht="17.25" customHeight="1">
      <c r="B76" s="269"/>
      <c r="C76" s="271" t="s">
        <v>695</v>
      </c>
      <c r="D76" s="271"/>
      <c r="E76" s="271"/>
      <c r="F76" s="271" t="s">
        <v>696</v>
      </c>
      <c r="G76" s="272"/>
      <c r="H76" s="271" t="s">
        <v>56</v>
      </c>
      <c r="I76" s="271" t="s">
        <v>59</v>
      </c>
      <c r="J76" s="271" t="s">
        <v>697</v>
      </c>
      <c r="K76" s="270"/>
    </row>
    <row r="77" spans="2:11" ht="17.25" customHeight="1">
      <c r="B77" s="269"/>
      <c r="C77" s="273" t="s">
        <v>698</v>
      </c>
      <c r="D77" s="273"/>
      <c r="E77" s="273"/>
      <c r="F77" s="274" t="s">
        <v>699</v>
      </c>
      <c r="G77" s="275"/>
      <c r="H77" s="273"/>
      <c r="I77" s="273"/>
      <c r="J77" s="273" t="s">
        <v>700</v>
      </c>
      <c r="K77" s="270"/>
    </row>
    <row r="78" spans="2:11" ht="5.25" customHeight="1">
      <c r="B78" s="269"/>
      <c r="C78" s="276"/>
      <c r="D78" s="276"/>
      <c r="E78" s="276"/>
      <c r="F78" s="276"/>
      <c r="G78" s="277"/>
      <c r="H78" s="276"/>
      <c r="I78" s="276"/>
      <c r="J78" s="276"/>
      <c r="K78" s="270"/>
    </row>
    <row r="79" spans="2:11" ht="15" customHeight="1">
      <c r="B79" s="269"/>
      <c r="C79" s="258" t="s">
        <v>55</v>
      </c>
      <c r="D79" s="276"/>
      <c r="E79" s="276"/>
      <c r="F79" s="278" t="s">
        <v>701</v>
      </c>
      <c r="G79" s="277"/>
      <c r="H79" s="258" t="s">
        <v>702</v>
      </c>
      <c r="I79" s="258" t="s">
        <v>703</v>
      </c>
      <c r="J79" s="258">
        <v>20</v>
      </c>
      <c r="K79" s="270"/>
    </row>
    <row r="80" spans="2:11" ht="15" customHeight="1">
      <c r="B80" s="269"/>
      <c r="C80" s="258" t="s">
        <v>704</v>
      </c>
      <c r="D80" s="258"/>
      <c r="E80" s="258"/>
      <c r="F80" s="278" t="s">
        <v>701</v>
      </c>
      <c r="G80" s="277"/>
      <c r="H80" s="258" t="s">
        <v>705</v>
      </c>
      <c r="I80" s="258" t="s">
        <v>703</v>
      </c>
      <c r="J80" s="258">
        <v>120</v>
      </c>
      <c r="K80" s="270"/>
    </row>
    <row r="81" spans="2:11" ht="15" customHeight="1">
      <c r="B81" s="279"/>
      <c r="C81" s="258" t="s">
        <v>706</v>
      </c>
      <c r="D81" s="258"/>
      <c r="E81" s="258"/>
      <c r="F81" s="278" t="s">
        <v>707</v>
      </c>
      <c r="G81" s="277"/>
      <c r="H81" s="258" t="s">
        <v>708</v>
      </c>
      <c r="I81" s="258" t="s">
        <v>703</v>
      </c>
      <c r="J81" s="258">
        <v>50</v>
      </c>
      <c r="K81" s="270"/>
    </row>
    <row r="82" spans="2:11" ht="15" customHeight="1">
      <c r="B82" s="279"/>
      <c r="C82" s="258" t="s">
        <v>709</v>
      </c>
      <c r="D82" s="258"/>
      <c r="E82" s="258"/>
      <c r="F82" s="278" t="s">
        <v>701</v>
      </c>
      <c r="G82" s="277"/>
      <c r="H82" s="258" t="s">
        <v>710</v>
      </c>
      <c r="I82" s="258" t="s">
        <v>711</v>
      </c>
      <c r="J82" s="258"/>
      <c r="K82" s="270"/>
    </row>
    <row r="83" spans="2:11" ht="15" customHeight="1">
      <c r="B83" s="279"/>
      <c r="C83" s="280" t="s">
        <v>712</v>
      </c>
      <c r="D83" s="280"/>
      <c r="E83" s="280"/>
      <c r="F83" s="281" t="s">
        <v>707</v>
      </c>
      <c r="G83" s="280"/>
      <c r="H83" s="280" t="s">
        <v>713</v>
      </c>
      <c r="I83" s="280" t="s">
        <v>703</v>
      </c>
      <c r="J83" s="280">
        <v>15</v>
      </c>
      <c r="K83" s="270"/>
    </row>
    <row r="84" spans="2:11" ht="15" customHeight="1">
      <c r="B84" s="279"/>
      <c r="C84" s="280" t="s">
        <v>714</v>
      </c>
      <c r="D84" s="280"/>
      <c r="E84" s="280"/>
      <c r="F84" s="281" t="s">
        <v>707</v>
      </c>
      <c r="G84" s="280"/>
      <c r="H84" s="280" t="s">
        <v>715</v>
      </c>
      <c r="I84" s="280" t="s">
        <v>703</v>
      </c>
      <c r="J84" s="280">
        <v>15</v>
      </c>
      <c r="K84" s="270"/>
    </row>
    <row r="85" spans="2:11" ht="15" customHeight="1">
      <c r="B85" s="279"/>
      <c r="C85" s="280" t="s">
        <v>716</v>
      </c>
      <c r="D85" s="280"/>
      <c r="E85" s="280"/>
      <c r="F85" s="281" t="s">
        <v>707</v>
      </c>
      <c r="G85" s="280"/>
      <c r="H85" s="280" t="s">
        <v>717</v>
      </c>
      <c r="I85" s="280" t="s">
        <v>703</v>
      </c>
      <c r="J85" s="280">
        <v>20</v>
      </c>
      <c r="K85" s="270"/>
    </row>
    <row r="86" spans="2:11" ht="15" customHeight="1">
      <c r="B86" s="279"/>
      <c r="C86" s="280" t="s">
        <v>718</v>
      </c>
      <c r="D86" s="280"/>
      <c r="E86" s="280"/>
      <c r="F86" s="281" t="s">
        <v>707</v>
      </c>
      <c r="G86" s="280"/>
      <c r="H86" s="280" t="s">
        <v>719</v>
      </c>
      <c r="I86" s="280" t="s">
        <v>703</v>
      </c>
      <c r="J86" s="280">
        <v>20</v>
      </c>
      <c r="K86" s="270"/>
    </row>
    <row r="87" spans="2:11" ht="15" customHeight="1">
      <c r="B87" s="279"/>
      <c r="C87" s="258" t="s">
        <v>720</v>
      </c>
      <c r="D87" s="258"/>
      <c r="E87" s="258"/>
      <c r="F87" s="278" t="s">
        <v>707</v>
      </c>
      <c r="G87" s="277"/>
      <c r="H87" s="258" t="s">
        <v>721</v>
      </c>
      <c r="I87" s="258" t="s">
        <v>703</v>
      </c>
      <c r="J87" s="258">
        <v>50</v>
      </c>
      <c r="K87" s="270"/>
    </row>
    <row r="88" spans="2:11" ht="15" customHeight="1">
      <c r="B88" s="279"/>
      <c r="C88" s="258" t="s">
        <v>722</v>
      </c>
      <c r="D88" s="258"/>
      <c r="E88" s="258"/>
      <c r="F88" s="278" t="s">
        <v>707</v>
      </c>
      <c r="G88" s="277"/>
      <c r="H88" s="258" t="s">
        <v>723</v>
      </c>
      <c r="I88" s="258" t="s">
        <v>703</v>
      </c>
      <c r="J88" s="258">
        <v>20</v>
      </c>
      <c r="K88" s="270"/>
    </row>
    <row r="89" spans="2:11" ht="15" customHeight="1">
      <c r="B89" s="279"/>
      <c r="C89" s="258" t="s">
        <v>724</v>
      </c>
      <c r="D89" s="258"/>
      <c r="E89" s="258"/>
      <c r="F89" s="278" t="s">
        <v>707</v>
      </c>
      <c r="G89" s="277"/>
      <c r="H89" s="258" t="s">
        <v>725</v>
      </c>
      <c r="I89" s="258" t="s">
        <v>703</v>
      </c>
      <c r="J89" s="258">
        <v>20</v>
      </c>
      <c r="K89" s="270"/>
    </row>
    <row r="90" spans="2:11" ht="15" customHeight="1">
      <c r="B90" s="279"/>
      <c r="C90" s="258" t="s">
        <v>726</v>
      </c>
      <c r="D90" s="258"/>
      <c r="E90" s="258"/>
      <c r="F90" s="278" t="s">
        <v>707</v>
      </c>
      <c r="G90" s="277"/>
      <c r="H90" s="258" t="s">
        <v>727</v>
      </c>
      <c r="I90" s="258" t="s">
        <v>703</v>
      </c>
      <c r="J90" s="258">
        <v>50</v>
      </c>
      <c r="K90" s="270"/>
    </row>
    <row r="91" spans="2:11" ht="15" customHeight="1">
      <c r="B91" s="279"/>
      <c r="C91" s="258" t="s">
        <v>728</v>
      </c>
      <c r="D91" s="258"/>
      <c r="E91" s="258"/>
      <c r="F91" s="278" t="s">
        <v>707</v>
      </c>
      <c r="G91" s="277"/>
      <c r="H91" s="258" t="s">
        <v>728</v>
      </c>
      <c r="I91" s="258" t="s">
        <v>703</v>
      </c>
      <c r="J91" s="258">
        <v>50</v>
      </c>
      <c r="K91" s="270"/>
    </row>
    <row r="92" spans="2:11" ht="15" customHeight="1">
      <c r="B92" s="279"/>
      <c r="C92" s="258" t="s">
        <v>729</v>
      </c>
      <c r="D92" s="258"/>
      <c r="E92" s="258"/>
      <c r="F92" s="278" t="s">
        <v>707</v>
      </c>
      <c r="G92" s="277"/>
      <c r="H92" s="258" t="s">
        <v>730</v>
      </c>
      <c r="I92" s="258" t="s">
        <v>703</v>
      </c>
      <c r="J92" s="258">
        <v>255</v>
      </c>
      <c r="K92" s="270"/>
    </row>
    <row r="93" spans="2:11" ht="15" customHeight="1">
      <c r="B93" s="279"/>
      <c r="C93" s="258" t="s">
        <v>731</v>
      </c>
      <c r="D93" s="258"/>
      <c r="E93" s="258"/>
      <c r="F93" s="278" t="s">
        <v>701</v>
      </c>
      <c r="G93" s="277"/>
      <c r="H93" s="258" t="s">
        <v>732</v>
      </c>
      <c r="I93" s="258" t="s">
        <v>733</v>
      </c>
      <c r="J93" s="258"/>
      <c r="K93" s="270"/>
    </row>
    <row r="94" spans="2:11" ht="15" customHeight="1">
      <c r="B94" s="279"/>
      <c r="C94" s="258" t="s">
        <v>734</v>
      </c>
      <c r="D94" s="258"/>
      <c r="E94" s="258"/>
      <c r="F94" s="278" t="s">
        <v>701</v>
      </c>
      <c r="G94" s="277"/>
      <c r="H94" s="258" t="s">
        <v>735</v>
      </c>
      <c r="I94" s="258" t="s">
        <v>736</v>
      </c>
      <c r="J94" s="258"/>
      <c r="K94" s="270"/>
    </row>
    <row r="95" spans="2:11" ht="15" customHeight="1">
      <c r="B95" s="279"/>
      <c r="C95" s="258" t="s">
        <v>737</v>
      </c>
      <c r="D95" s="258"/>
      <c r="E95" s="258"/>
      <c r="F95" s="278" t="s">
        <v>701</v>
      </c>
      <c r="G95" s="277"/>
      <c r="H95" s="258" t="s">
        <v>737</v>
      </c>
      <c r="I95" s="258" t="s">
        <v>736</v>
      </c>
      <c r="J95" s="258"/>
      <c r="K95" s="270"/>
    </row>
    <row r="96" spans="2:11" ht="15" customHeight="1">
      <c r="B96" s="279"/>
      <c r="C96" s="258" t="s">
        <v>40</v>
      </c>
      <c r="D96" s="258"/>
      <c r="E96" s="258"/>
      <c r="F96" s="278" t="s">
        <v>701</v>
      </c>
      <c r="G96" s="277"/>
      <c r="H96" s="258" t="s">
        <v>738</v>
      </c>
      <c r="I96" s="258" t="s">
        <v>736</v>
      </c>
      <c r="J96" s="258"/>
      <c r="K96" s="270"/>
    </row>
    <row r="97" spans="2:11" ht="15" customHeight="1">
      <c r="B97" s="279"/>
      <c r="C97" s="258" t="s">
        <v>50</v>
      </c>
      <c r="D97" s="258"/>
      <c r="E97" s="258"/>
      <c r="F97" s="278" t="s">
        <v>701</v>
      </c>
      <c r="G97" s="277"/>
      <c r="H97" s="258" t="s">
        <v>739</v>
      </c>
      <c r="I97" s="258" t="s">
        <v>736</v>
      </c>
      <c r="J97" s="258"/>
      <c r="K97" s="270"/>
    </row>
    <row r="98" spans="2:11" ht="15" customHeight="1">
      <c r="B98" s="282"/>
      <c r="C98" s="283"/>
      <c r="D98" s="283"/>
      <c r="E98" s="283"/>
      <c r="F98" s="283"/>
      <c r="G98" s="283"/>
      <c r="H98" s="283"/>
      <c r="I98" s="283"/>
      <c r="J98" s="283"/>
      <c r="K98" s="284"/>
    </row>
    <row r="99" spans="2:11" ht="18.7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5"/>
    </row>
    <row r="100" spans="2:1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ht="45" customHeight="1">
      <c r="B102" s="269"/>
      <c r="C102" s="381" t="s">
        <v>740</v>
      </c>
      <c r="D102" s="381"/>
      <c r="E102" s="381"/>
      <c r="F102" s="381"/>
      <c r="G102" s="381"/>
      <c r="H102" s="381"/>
      <c r="I102" s="381"/>
      <c r="J102" s="381"/>
      <c r="K102" s="270"/>
    </row>
    <row r="103" spans="2:11" ht="17.25" customHeight="1">
      <c r="B103" s="269"/>
      <c r="C103" s="271" t="s">
        <v>695</v>
      </c>
      <c r="D103" s="271"/>
      <c r="E103" s="271"/>
      <c r="F103" s="271" t="s">
        <v>696</v>
      </c>
      <c r="G103" s="272"/>
      <c r="H103" s="271" t="s">
        <v>56</v>
      </c>
      <c r="I103" s="271" t="s">
        <v>59</v>
      </c>
      <c r="J103" s="271" t="s">
        <v>697</v>
      </c>
      <c r="K103" s="270"/>
    </row>
    <row r="104" spans="2:11" ht="17.25" customHeight="1">
      <c r="B104" s="269"/>
      <c r="C104" s="273" t="s">
        <v>698</v>
      </c>
      <c r="D104" s="273"/>
      <c r="E104" s="273"/>
      <c r="F104" s="274" t="s">
        <v>699</v>
      </c>
      <c r="G104" s="275"/>
      <c r="H104" s="273"/>
      <c r="I104" s="273"/>
      <c r="J104" s="273" t="s">
        <v>700</v>
      </c>
      <c r="K104" s="270"/>
    </row>
    <row r="105" spans="2:11" ht="5.25" customHeight="1">
      <c r="B105" s="269"/>
      <c r="C105" s="271"/>
      <c r="D105" s="271"/>
      <c r="E105" s="271"/>
      <c r="F105" s="271"/>
      <c r="G105" s="287"/>
      <c r="H105" s="271"/>
      <c r="I105" s="271"/>
      <c r="J105" s="271"/>
      <c r="K105" s="270"/>
    </row>
    <row r="106" spans="2:11" ht="15" customHeight="1">
      <c r="B106" s="269"/>
      <c r="C106" s="258" t="s">
        <v>55</v>
      </c>
      <c r="D106" s="276"/>
      <c r="E106" s="276"/>
      <c r="F106" s="278" t="s">
        <v>701</v>
      </c>
      <c r="G106" s="287"/>
      <c r="H106" s="258" t="s">
        <v>741</v>
      </c>
      <c r="I106" s="258" t="s">
        <v>703</v>
      </c>
      <c r="J106" s="258">
        <v>20</v>
      </c>
      <c r="K106" s="270"/>
    </row>
    <row r="107" spans="2:11" ht="15" customHeight="1">
      <c r="B107" s="269"/>
      <c r="C107" s="258" t="s">
        <v>704</v>
      </c>
      <c r="D107" s="258"/>
      <c r="E107" s="258"/>
      <c r="F107" s="278" t="s">
        <v>701</v>
      </c>
      <c r="G107" s="258"/>
      <c r="H107" s="258" t="s">
        <v>741</v>
      </c>
      <c r="I107" s="258" t="s">
        <v>703</v>
      </c>
      <c r="J107" s="258">
        <v>120</v>
      </c>
      <c r="K107" s="270"/>
    </row>
    <row r="108" spans="2:11" ht="15" customHeight="1">
      <c r="B108" s="279"/>
      <c r="C108" s="258" t="s">
        <v>706</v>
      </c>
      <c r="D108" s="258"/>
      <c r="E108" s="258"/>
      <c r="F108" s="278" t="s">
        <v>707</v>
      </c>
      <c r="G108" s="258"/>
      <c r="H108" s="258" t="s">
        <v>741</v>
      </c>
      <c r="I108" s="258" t="s">
        <v>703</v>
      </c>
      <c r="J108" s="258">
        <v>50</v>
      </c>
      <c r="K108" s="270"/>
    </row>
    <row r="109" spans="2:11" ht="15" customHeight="1">
      <c r="B109" s="279"/>
      <c r="C109" s="258" t="s">
        <v>709</v>
      </c>
      <c r="D109" s="258"/>
      <c r="E109" s="258"/>
      <c r="F109" s="278" t="s">
        <v>701</v>
      </c>
      <c r="G109" s="258"/>
      <c r="H109" s="258" t="s">
        <v>741</v>
      </c>
      <c r="I109" s="258" t="s">
        <v>711</v>
      </c>
      <c r="J109" s="258"/>
      <c r="K109" s="270"/>
    </row>
    <row r="110" spans="2:11" ht="15" customHeight="1">
      <c r="B110" s="279"/>
      <c r="C110" s="258" t="s">
        <v>720</v>
      </c>
      <c r="D110" s="258"/>
      <c r="E110" s="258"/>
      <c r="F110" s="278" t="s">
        <v>707</v>
      </c>
      <c r="G110" s="258"/>
      <c r="H110" s="258" t="s">
        <v>741</v>
      </c>
      <c r="I110" s="258" t="s">
        <v>703</v>
      </c>
      <c r="J110" s="258">
        <v>50</v>
      </c>
      <c r="K110" s="270"/>
    </row>
    <row r="111" spans="2:11" ht="15" customHeight="1">
      <c r="B111" s="279"/>
      <c r="C111" s="258" t="s">
        <v>728</v>
      </c>
      <c r="D111" s="258"/>
      <c r="E111" s="258"/>
      <c r="F111" s="278" t="s">
        <v>707</v>
      </c>
      <c r="G111" s="258"/>
      <c r="H111" s="258" t="s">
        <v>741</v>
      </c>
      <c r="I111" s="258" t="s">
        <v>703</v>
      </c>
      <c r="J111" s="258">
        <v>50</v>
      </c>
      <c r="K111" s="270"/>
    </row>
    <row r="112" spans="2:11" ht="15" customHeight="1">
      <c r="B112" s="279"/>
      <c r="C112" s="258" t="s">
        <v>726</v>
      </c>
      <c r="D112" s="258"/>
      <c r="E112" s="258"/>
      <c r="F112" s="278" t="s">
        <v>707</v>
      </c>
      <c r="G112" s="258"/>
      <c r="H112" s="258" t="s">
        <v>741</v>
      </c>
      <c r="I112" s="258" t="s">
        <v>703</v>
      </c>
      <c r="J112" s="258">
        <v>50</v>
      </c>
      <c r="K112" s="270"/>
    </row>
    <row r="113" spans="2:11" ht="15" customHeight="1">
      <c r="B113" s="279"/>
      <c r="C113" s="258" t="s">
        <v>55</v>
      </c>
      <c r="D113" s="258"/>
      <c r="E113" s="258"/>
      <c r="F113" s="278" t="s">
        <v>701</v>
      </c>
      <c r="G113" s="258"/>
      <c r="H113" s="258" t="s">
        <v>742</v>
      </c>
      <c r="I113" s="258" t="s">
        <v>703</v>
      </c>
      <c r="J113" s="258">
        <v>20</v>
      </c>
      <c r="K113" s="270"/>
    </row>
    <row r="114" spans="2:11" ht="15" customHeight="1">
      <c r="B114" s="279"/>
      <c r="C114" s="258" t="s">
        <v>743</v>
      </c>
      <c r="D114" s="258"/>
      <c r="E114" s="258"/>
      <c r="F114" s="278" t="s">
        <v>701</v>
      </c>
      <c r="G114" s="258"/>
      <c r="H114" s="258" t="s">
        <v>744</v>
      </c>
      <c r="I114" s="258" t="s">
        <v>703</v>
      </c>
      <c r="J114" s="258">
        <v>120</v>
      </c>
      <c r="K114" s="270"/>
    </row>
    <row r="115" spans="2:11" ht="15" customHeight="1">
      <c r="B115" s="279"/>
      <c r="C115" s="258" t="s">
        <v>40</v>
      </c>
      <c r="D115" s="258"/>
      <c r="E115" s="258"/>
      <c r="F115" s="278" t="s">
        <v>701</v>
      </c>
      <c r="G115" s="258"/>
      <c r="H115" s="258" t="s">
        <v>745</v>
      </c>
      <c r="I115" s="258" t="s">
        <v>736</v>
      </c>
      <c r="J115" s="258"/>
      <c r="K115" s="270"/>
    </row>
    <row r="116" spans="2:11" ht="15" customHeight="1">
      <c r="B116" s="279"/>
      <c r="C116" s="258" t="s">
        <v>50</v>
      </c>
      <c r="D116" s="258"/>
      <c r="E116" s="258"/>
      <c r="F116" s="278" t="s">
        <v>701</v>
      </c>
      <c r="G116" s="258"/>
      <c r="H116" s="258" t="s">
        <v>746</v>
      </c>
      <c r="I116" s="258" t="s">
        <v>736</v>
      </c>
      <c r="J116" s="258"/>
      <c r="K116" s="270"/>
    </row>
    <row r="117" spans="2:11" ht="15" customHeight="1">
      <c r="B117" s="279"/>
      <c r="C117" s="258" t="s">
        <v>59</v>
      </c>
      <c r="D117" s="258"/>
      <c r="E117" s="258"/>
      <c r="F117" s="278" t="s">
        <v>701</v>
      </c>
      <c r="G117" s="258"/>
      <c r="H117" s="258" t="s">
        <v>747</v>
      </c>
      <c r="I117" s="258" t="s">
        <v>748</v>
      </c>
      <c r="J117" s="258"/>
      <c r="K117" s="270"/>
    </row>
    <row r="118" spans="2:11" ht="15" customHeight="1">
      <c r="B118" s="282"/>
      <c r="C118" s="288"/>
      <c r="D118" s="288"/>
      <c r="E118" s="288"/>
      <c r="F118" s="288"/>
      <c r="G118" s="288"/>
      <c r="H118" s="288"/>
      <c r="I118" s="288"/>
      <c r="J118" s="288"/>
      <c r="K118" s="284"/>
    </row>
    <row r="119" spans="2:11" ht="18.75" customHeight="1">
      <c r="B119" s="289"/>
      <c r="C119" s="255"/>
      <c r="D119" s="255"/>
      <c r="E119" s="255"/>
      <c r="F119" s="290"/>
      <c r="G119" s="255"/>
      <c r="H119" s="255"/>
      <c r="I119" s="255"/>
      <c r="J119" s="255"/>
      <c r="K119" s="289"/>
    </row>
    <row r="120" spans="2:1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ht="7.5" customHeight="1">
      <c r="B121" s="291"/>
      <c r="C121" s="292"/>
      <c r="D121" s="292"/>
      <c r="E121" s="292"/>
      <c r="F121" s="292"/>
      <c r="G121" s="292"/>
      <c r="H121" s="292"/>
      <c r="I121" s="292"/>
      <c r="J121" s="292"/>
      <c r="K121" s="293"/>
    </row>
    <row r="122" spans="2:11" ht="45" customHeight="1">
      <c r="B122" s="294"/>
      <c r="C122" s="379" t="s">
        <v>749</v>
      </c>
      <c r="D122" s="379"/>
      <c r="E122" s="379"/>
      <c r="F122" s="379"/>
      <c r="G122" s="379"/>
      <c r="H122" s="379"/>
      <c r="I122" s="379"/>
      <c r="J122" s="379"/>
      <c r="K122" s="295"/>
    </row>
    <row r="123" spans="2:11" ht="17.25" customHeight="1">
      <c r="B123" s="296"/>
      <c r="C123" s="271" t="s">
        <v>695</v>
      </c>
      <c r="D123" s="271"/>
      <c r="E123" s="271"/>
      <c r="F123" s="271" t="s">
        <v>696</v>
      </c>
      <c r="G123" s="272"/>
      <c r="H123" s="271" t="s">
        <v>56</v>
      </c>
      <c r="I123" s="271" t="s">
        <v>59</v>
      </c>
      <c r="J123" s="271" t="s">
        <v>697</v>
      </c>
      <c r="K123" s="297"/>
    </row>
    <row r="124" spans="2:11" ht="17.25" customHeight="1">
      <c r="B124" s="296"/>
      <c r="C124" s="273" t="s">
        <v>698</v>
      </c>
      <c r="D124" s="273"/>
      <c r="E124" s="273"/>
      <c r="F124" s="274" t="s">
        <v>699</v>
      </c>
      <c r="G124" s="275"/>
      <c r="H124" s="273"/>
      <c r="I124" s="273"/>
      <c r="J124" s="273" t="s">
        <v>700</v>
      </c>
      <c r="K124" s="297"/>
    </row>
    <row r="125" spans="2:11" ht="5.25" customHeight="1">
      <c r="B125" s="298"/>
      <c r="C125" s="276"/>
      <c r="D125" s="276"/>
      <c r="E125" s="276"/>
      <c r="F125" s="276"/>
      <c r="G125" s="258"/>
      <c r="H125" s="276"/>
      <c r="I125" s="276"/>
      <c r="J125" s="276"/>
      <c r="K125" s="299"/>
    </row>
    <row r="126" spans="2:11" ht="15" customHeight="1">
      <c r="B126" s="298"/>
      <c r="C126" s="258" t="s">
        <v>704</v>
      </c>
      <c r="D126" s="276"/>
      <c r="E126" s="276"/>
      <c r="F126" s="278" t="s">
        <v>701</v>
      </c>
      <c r="G126" s="258"/>
      <c r="H126" s="258" t="s">
        <v>741</v>
      </c>
      <c r="I126" s="258" t="s">
        <v>703</v>
      </c>
      <c r="J126" s="258">
        <v>120</v>
      </c>
      <c r="K126" s="300"/>
    </row>
    <row r="127" spans="2:11" ht="15" customHeight="1">
      <c r="B127" s="298"/>
      <c r="C127" s="258" t="s">
        <v>750</v>
      </c>
      <c r="D127" s="258"/>
      <c r="E127" s="258"/>
      <c r="F127" s="278" t="s">
        <v>701</v>
      </c>
      <c r="G127" s="258"/>
      <c r="H127" s="258" t="s">
        <v>751</v>
      </c>
      <c r="I127" s="258" t="s">
        <v>703</v>
      </c>
      <c r="J127" s="258" t="s">
        <v>752</v>
      </c>
      <c r="K127" s="300"/>
    </row>
    <row r="128" spans="2:11" ht="15" customHeight="1">
      <c r="B128" s="298"/>
      <c r="C128" s="258" t="s">
        <v>90</v>
      </c>
      <c r="D128" s="258"/>
      <c r="E128" s="258"/>
      <c r="F128" s="278" t="s">
        <v>701</v>
      </c>
      <c r="G128" s="258"/>
      <c r="H128" s="258" t="s">
        <v>753</v>
      </c>
      <c r="I128" s="258" t="s">
        <v>703</v>
      </c>
      <c r="J128" s="258" t="s">
        <v>752</v>
      </c>
      <c r="K128" s="300"/>
    </row>
    <row r="129" spans="2:11" ht="15" customHeight="1">
      <c r="B129" s="298"/>
      <c r="C129" s="258" t="s">
        <v>712</v>
      </c>
      <c r="D129" s="258"/>
      <c r="E129" s="258"/>
      <c r="F129" s="278" t="s">
        <v>707</v>
      </c>
      <c r="G129" s="258"/>
      <c r="H129" s="258" t="s">
        <v>713</v>
      </c>
      <c r="I129" s="258" t="s">
        <v>703</v>
      </c>
      <c r="J129" s="258">
        <v>15</v>
      </c>
      <c r="K129" s="300"/>
    </row>
    <row r="130" spans="2:11" ht="15" customHeight="1">
      <c r="B130" s="298"/>
      <c r="C130" s="280" t="s">
        <v>714</v>
      </c>
      <c r="D130" s="280"/>
      <c r="E130" s="280"/>
      <c r="F130" s="281" t="s">
        <v>707</v>
      </c>
      <c r="G130" s="280"/>
      <c r="H130" s="280" t="s">
        <v>715</v>
      </c>
      <c r="I130" s="280" t="s">
        <v>703</v>
      </c>
      <c r="J130" s="280">
        <v>15</v>
      </c>
      <c r="K130" s="300"/>
    </row>
    <row r="131" spans="2:11" ht="15" customHeight="1">
      <c r="B131" s="298"/>
      <c r="C131" s="280" t="s">
        <v>716</v>
      </c>
      <c r="D131" s="280"/>
      <c r="E131" s="280"/>
      <c r="F131" s="281" t="s">
        <v>707</v>
      </c>
      <c r="G131" s="280"/>
      <c r="H131" s="280" t="s">
        <v>717</v>
      </c>
      <c r="I131" s="280" t="s">
        <v>703</v>
      </c>
      <c r="J131" s="280">
        <v>20</v>
      </c>
      <c r="K131" s="300"/>
    </row>
    <row r="132" spans="2:11" ht="15" customHeight="1">
      <c r="B132" s="298"/>
      <c r="C132" s="280" t="s">
        <v>718</v>
      </c>
      <c r="D132" s="280"/>
      <c r="E132" s="280"/>
      <c r="F132" s="281" t="s">
        <v>707</v>
      </c>
      <c r="G132" s="280"/>
      <c r="H132" s="280" t="s">
        <v>719</v>
      </c>
      <c r="I132" s="280" t="s">
        <v>703</v>
      </c>
      <c r="J132" s="280">
        <v>20</v>
      </c>
      <c r="K132" s="300"/>
    </row>
    <row r="133" spans="2:11" ht="15" customHeight="1">
      <c r="B133" s="298"/>
      <c r="C133" s="258" t="s">
        <v>706</v>
      </c>
      <c r="D133" s="258"/>
      <c r="E133" s="258"/>
      <c r="F133" s="278" t="s">
        <v>707</v>
      </c>
      <c r="G133" s="258"/>
      <c r="H133" s="258" t="s">
        <v>741</v>
      </c>
      <c r="I133" s="258" t="s">
        <v>703</v>
      </c>
      <c r="J133" s="258">
        <v>50</v>
      </c>
      <c r="K133" s="300"/>
    </row>
    <row r="134" spans="2:11" ht="15" customHeight="1">
      <c r="B134" s="298"/>
      <c r="C134" s="258" t="s">
        <v>720</v>
      </c>
      <c r="D134" s="258"/>
      <c r="E134" s="258"/>
      <c r="F134" s="278" t="s">
        <v>707</v>
      </c>
      <c r="G134" s="258"/>
      <c r="H134" s="258" t="s">
        <v>741</v>
      </c>
      <c r="I134" s="258" t="s">
        <v>703</v>
      </c>
      <c r="J134" s="258">
        <v>50</v>
      </c>
      <c r="K134" s="300"/>
    </row>
    <row r="135" spans="2:11" ht="15" customHeight="1">
      <c r="B135" s="298"/>
      <c r="C135" s="258" t="s">
        <v>726</v>
      </c>
      <c r="D135" s="258"/>
      <c r="E135" s="258"/>
      <c r="F135" s="278" t="s">
        <v>707</v>
      </c>
      <c r="G135" s="258"/>
      <c r="H135" s="258" t="s">
        <v>741</v>
      </c>
      <c r="I135" s="258" t="s">
        <v>703</v>
      </c>
      <c r="J135" s="258">
        <v>50</v>
      </c>
      <c r="K135" s="300"/>
    </row>
    <row r="136" spans="2:11" ht="15" customHeight="1">
      <c r="B136" s="298"/>
      <c r="C136" s="258" t="s">
        <v>728</v>
      </c>
      <c r="D136" s="258"/>
      <c r="E136" s="258"/>
      <c r="F136" s="278" t="s">
        <v>707</v>
      </c>
      <c r="G136" s="258"/>
      <c r="H136" s="258" t="s">
        <v>741</v>
      </c>
      <c r="I136" s="258" t="s">
        <v>703</v>
      </c>
      <c r="J136" s="258">
        <v>50</v>
      </c>
      <c r="K136" s="300"/>
    </row>
    <row r="137" spans="2:11" ht="15" customHeight="1">
      <c r="B137" s="298"/>
      <c r="C137" s="258" t="s">
        <v>729</v>
      </c>
      <c r="D137" s="258"/>
      <c r="E137" s="258"/>
      <c r="F137" s="278" t="s">
        <v>707</v>
      </c>
      <c r="G137" s="258"/>
      <c r="H137" s="258" t="s">
        <v>754</v>
      </c>
      <c r="I137" s="258" t="s">
        <v>703</v>
      </c>
      <c r="J137" s="258">
        <v>255</v>
      </c>
      <c r="K137" s="300"/>
    </row>
    <row r="138" spans="2:11" ht="15" customHeight="1">
      <c r="B138" s="298"/>
      <c r="C138" s="258" t="s">
        <v>731</v>
      </c>
      <c r="D138" s="258"/>
      <c r="E138" s="258"/>
      <c r="F138" s="278" t="s">
        <v>701</v>
      </c>
      <c r="G138" s="258"/>
      <c r="H138" s="258" t="s">
        <v>755</v>
      </c>
      <c r="I138" s="258" t="s">
        <v>733</v>
      </c>
      <c r="J138" s="258"/>
      <c r="K138" s="300"/>
    </row>
    <row r="139" spans="2:11" ht="15" customHeight="1">
      <c r="B139" s="298"/>
      <c r="C139" s="258" t="s">
        <v>734</v>
      </c>
      <c r="D139" s="258"/>
      <c r="E139" s="258"/>
      <c r="F139" s="278" t="s">
        <v>701</v>
      </c>
      <c r="G139" s="258"/>
      <c r="H139" s="258" t="s">
        <v>756</v>
      </c>
      <c r="I139" s="258" t="s">
        <v>736</v>
      </c>
      <c r="J139" s="258"/>
      <c r="K139" s="300"/>
    </row>
    <row r="140" spans="2:11" ht="15" customHeight="1">
      <c r="B140" s="298"/>
      <c r="C140" s="258" t="s">
        <v>737</v>
      </c>
      <c r="D140" s="258"/>
      <c r="E140" s="258"/>
      <c r="F140" s="278" t="s">
        <v>701</v>
      </c>
      <c r="G140" s="258"/>
      <c r="H140" s="258" t="s">
        <v>737</v>
      </c>
      <c r="I140" s="258" t="s">
        <v>736</v>
      </c>
      <c r="J140" s="258"/>
      <c r="K140" s="300"/>
    </row>
    <row r="141" spans="2:11" ht="15" customHeight="1">
      <c r="B141" s="298"/>
      <c r="C141" s="258" t="s">
        <v>40</v>
      </c>
      <c r="D141" s="258"/>
      <c r="E141" s="258"/>
      <c r="F141" s="278" t="s">
        <v>701</v>
      </c>
      <c r="G141" s="258"/>
      <c r="H141" s="258" t="s">
        <v>757</v>
      </c>
      <c r="I141" s="258" t="s">
        <v>736</v>
      </c>
      <c r="J141" s="258"/>
      <c r="K141" s="300"/>
    </row>
    <row r="142" spans="2:11" ht="15" customHeight="1">
      <c r="B142" s="298"/>
      <c r="C142" s="258" t="s">
        <v>758</v>
      </c>
      <c r="D142" s="258"/>
      <c r="E142" s="258"/>
      <c r="F142" s="278" t="s">
        <v>701</v>
      </c>
      <c r="G142" s="258"/>
      <c r="H142" s="258" t="s">
        <v>759</v>
      </c>
      <c r="I142" s="258" t="s">
        <v>736</v>
      </c>
      <c r="J142" s="258"/>
      <c r="K142" s="300"/>
    </row>
    <row r="143" spans="2:11" ht="15" customHeight="1">
      <c r="B143" s="301"/>
      <c r="C143" s="302"/>
      <c r="D143" s="302"/>
      <c r="E143" s="302"/>
      <c r="F143" s="302"/>
      <c r="G143" s="302"/>
      <c r="H143" s="302"/>
      <c r="I143" s="302"/>
      <c r="J143" s="302"/>
      <c r="K143" s="303"/>
    </row>
    <row r="144" spans="2:11" ht="18.75" customHeight="1">
      <c r="B144" s="255"/>
      <c r="C144" s="255"/>
      <c r="D144" s="255"/>
      <c r="E144" s="255"/>
      <c r="F144" s="290"/>
      <c r="G144" s="255"/>
      <c r="H144" s="255"/>
      <c r="I144" s="255"/>
      <c r="J144" s="255"/>
      <c r="K144" s="255"/>
    </row>
    <row r="145" spans="2:1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ht="45" customHeight="1">
      <c r="B147" s="269"/>
      <c r="C147" s="381" t="s">
        <v>760</v>
      </c>
      <c r="D147" s="381"/>
      <c r="E147" s="381"/>
      <c r="F147" s="381"/>
      <c r="G147" s="381"/>
      <c r="H147" s="381"/>
      <c r="I147" s="381"/>
      <c r="J147" s="381"/>
      <c r="K147" s="270"/>
    </row>
    <row r="148" spans="2:11" ht="17.25" customHeight="1">
      <c r="B148" s="269"/>
      <c r="C148" s="271" t="s">
        <v>695</v>
      </c>
      <c r="D148" s="271"/>
      <c r="E148" s="271"/>
      <c r="F148" s="271" t="s">
        <v>696</v>
      </c>
      <c r="G148" s="272"/>
      <c r="H148" s="271" t="s">
        <v>56</v>
      </c>
      <c r="I148" s="271" t="s">
        <v>59</v>
      </c>
      <c r="J148" s="271" t="s">
        <v>697</v>
      </c>
      <c r="K148" s="270"/>
    </row>
    <row r="149" spans="2:11" ht="17.25" customHeight="1">
      <c r="B149" s="269"/>
      <c r="C149" s="273" t="s">
        <v>698</v>
      </c>
      <c r="D149" s="273"/>
      <c r="E149" s="273"/>
      <c r="F149" s="274" t="s">
        <v>699</v>
      </c>
      <c r="G149" s="275"/>
      <c r="H149" s="273"/>
      <c r="I149" s="273"/>
      <c r="J149" s="273" t="s">
        <v>700</v>
      </c>
      <c r="K149" s="270"/>
    </row>
    <row r="150" spans="2:11" ht="5.25" customHeight="1">
      <c r="B150" s="279"/>
      <c r="C150" s="276"/>
      <c r="D150" s="276"/>
      <c r="E150" s="276"/>
      <c r="F150" s="276"/>
      <c r="G150" s="277"/>
      <c r="H150" s="276"/>
      <c r="I150" s="276"/>
      <c r="J150" s="276"/>
      <c r="K150" s="300"/>
    </row>
    <row r="151" spans="2:11" ht="15" customHeight="1">
      <c r="B151" s="279"/>
      <c r="C151" s="304" t="s">
        <v>704</v>
      </c>
      <c r="D151" s="258"/>
      <c r="E151" s="258"/>
      <c r="F151" s="305" t="s">
        <v>701</v>
      </c>
      <c r="G151" s="258"/>
      <c r="H151" s="304" t="s">
        <v>741</v>
      </c>
      <c r="I151" s="304" t="s">
        <v>703</v>
      </c>
      <c r="J151" s="304">
        <v>120</v>
      </c>
      <c r="K151" s="300"/>
    </row>
    <row r="152" spans="2:11" ht="15" customHeight="1">
      <c r="B152" s="279"/>
      <c r="C152" s="304" t="s">
        <v>750</v>
      </c>
      <c r="D152" s="258"/>
      <c r="E152" s="258"/>
      <c r="F152" s="305" t="s">
        <v>701</v>
      </c>
      <c r="G152" s="258"/>
      <c r="H152" s="304" t="s">
        <v>761</v>
      </c>
      <c r="I152" s="304" t="s">
        <v>703</v>
      </c>
      <c r="J152" s="304" t="s">
        <v>752</v>
      </c>
      <c r="K152" s="300"/>
    </row>
    <row r="153" spans="2:11" ht="15" customHeight="1">
      <c r="B153" s="279"/>
      <c r="C153" s="304" t="s">
        <v>90</v>
      </c>
      <c r="D153" s="258"/>
      <c r="E153" s="258"/>
      <c r="F153" s="305" t="s">
        <v>701</v>
      </c>
      <c r="G153" s="258"/>
      <c r="H153" s="304" t="s">
        <v>762</v>
      </c>
      <c r="I153" s="304" t="s">
        <v>703</v>
      </c>
      <c r="J153" s="304" t="s">
        <v>752</v>
      </c>
      <c r="K153" s="300"/>
    </row>
    <row r="154" spans="2:11" ht="15" customHeight="1">
      <c r="B154" s="279"/>
      <c r="C154" s="304" t="s">
        <v>706</v>
      </c>
      <c r="D154" s="258"/>
      <c r="E154" s="258"/>
      <c r="F154" s="305" t="s">
        <v>707</v>
      </c>
      <c r="G154" s="258"/>
      <c r="H154" s="304" t="s">
        <v>741</v>
      </c>
      <c r="I154" s="304" t="s">
        <v>703</v>
      </c>
      <c r="J154" s="304">
        <v>50</v>
      </c>
      <c r="K154" s="300"/>
    </row>
    <row r="155" spans="2:11" ht="15" customHeight="1">
      <c r="B155" s="279"/>
      <c r="C155" s="304" t="s">
        <v>709</v>
      </c>
      <c r="D155" s="258"/>
      <c r="E155" s="258"/>
      <c r="F155" s="305" t="s">
        <v>701</v>
      </c>
      <c r="G155" s="258"/>
      <c r="H155" s="304" t="s">
        <v>741</v>
      </c>
      <c r="I155" s="304" t="s">
        <v>711</v>
      </c>
      <c r="J155" s="304"/>
      <c r="K155" s="300"/>
    </row>
    <row r="156" spans="2:11" ht="15" customHeight="1">
      <c r="B156" s="279"/>
      <c r="C156" s="304" t="s">
        <v>720</v>
      </c>
      <c r="D156" s="258"/>
      <c r="E156" s="258"/>
      <c r="F156" s="305" t="s">
        <v>707</v>
      </c>
      <c r="G156" s="258"/>
      <c r="H156" s="304" t="s">
        <v>741</v>
      </c>
      <c r="I156" s="304" t="s">
        <v>703</v>
      </c>
      <c r="J156" s="304">
        <v>50</v>
      </c>
      <c r="K156" s="300"/>
    </row>
    <row r="157" spans="2:11" ht="15" customHeight="1">
      <c r="B157" s="279"/>
      <c r="C157" s="304" t="s">
        <v>728</v>
      </c>
      <c r="D157" s="258"/>
      <c r="E157" s="258"/>
      <c r="F157" s="305" t="s">
        <v>707</v>
      </c>
      <c r="G157" s="258"/>
      <c r="H157" s="304" t="s">
        <v>741</v>
      </c>
      <c r="I157" s="304" t="s">
        <v>703</v>
      </c>
      <c r="J157" s="304">
        <v>50</v>
      </c>
      <c r="K157" s="300"/>
    </row>
    <row r="158" spans="2:11" ht="15" customHeight="1">
      <c r="B158" s="279"/>
      <c r="C158" s="304" t="s">
        <v>726</v>
      </c>
      <c r="D158" s="258"/>
      <c r="E158" s="258"/>
      <c r="F158" s="305" t="s">
        <v>707</v>
      </c>
      <c r="G158" s="258"/>
      <c r="H158" s="304" t="s">
        <v>741</v>
      </c>
      <c r="I158" s="304" t="s">
        <v>703</v>
      </c>
      <c r="J158" s="304">
        <v>50</v>
      </c>
      <c r="K158" s="300"/>
    </row>
    <row r="159" spans="2:11" ht="15" customHeight="1">
      <c r="B159" s="279"/>
      <c r="C159" s="304" t="s">
        <v>117</v>
      </c>
      <c r="D159" s="258"/>
      <c r="E159" s="258"/>
      <c r="F159" s="305" t="s">
        <v>701</v>
      </c>
      <c r="G159" s="258"/>
      <c r="H159" s="304" t="s">
        <v>763</v>
      </c>
      <c r="I159" s="304" t="s">
        <v>703</v>
      </c>
      <c r="J159" s="304" t="s">
        <v>764</v>
      </c>
      <c r="K159" s="300"/>
    </row>
    <row r="160" spans="2:11" ht="15" customHeight="1">
      <c r="B160" s="279"/>
      <c r="C160" s="304" t="s">
        <v>765</v>
      </c>
      <c r="D160" s="258"/>
      <c r="E160" s="258"/>
      <c r="F160" s="305" t="s">
        <v>701</v>
      </c>
      <c r="G160" s="258"/>
      <c r="H160" s="304" t="s">
        <v>766</v>
      </c>
      <c r="I160" s="304" t="s">
        <v>736</v>
      </c>
      <c r="J160" s="304"/>
      <c r="K160" s="300"/>
    </row>
    <row r="161" spans="2:11" ht="15" customHeight="1">
      <c r="B161" s="306"/>
      <c r="C161" s="288"/>
      <c r="D161" s="288"/>
      <c r="E161" s="288"/>
      <c r="F161" s="288"/>
      <c r="G161" s="288"/>
      <c r="H161" s="288"/>
      <c r="I161" s="288"/>
      <c r="J161" s="288"/>
      <c r="K161" s="307"/>
    </row>
    <row r="162" spans="2:11" ht="18.75" customHeight="1">
      <c r="B162" s="255"/>
      <c r="C162" s="258"/>
      <c r="D162" s="258"/>
      <c r="E162" s="258"/>
      <c r="F162" s="278"/>
      <c r="G162" s="258"/>
      <c r="H162" s="258"/>
      <c r="I162" s="258"/>
      <c r="J162" s="258"/>
      <c r="K162" s="255"/>
    </row>
    <row r="163" spans="2:1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ht="7.5" customHeight="1">
      <c r="B164" s="247"/>
      <c r="C164" s="248"/>
      <c r="D164" s="248"/>
      <c r="E164" s="248"/>
      <c r="F164" s="248"/>
      <c r="G164" s="248"/>
      <c r="H164" s="248"/>
      <c r="I164" s="248"/>
      <c r="J164" s="248"/>
      <c r="K164" s="249"/>
    </row>
    <row r="165" spans="2:11" ht="45" customHeight="1">
      <c r="B165" s="250"/>
      <c r="C165" s="379" t="s">
        <v>767</v>
      </c>
      <c r="D165" s="379"/>
      <c r="E165" s="379"/>
      <c r="F165" s="379"/>
      <c r="G165" s="379"/>
      <c r="H165" s="379"/>
      <c r="I165" s="379"/>
      <c r="J165" s="379"/>
      <c r="K165" s="251"/>
    </row>
    <row r="166" spans="2:11" ht="17.25" customHeight="1">
      <c r="B166" s="250"/>
      <c r="C166" s="271" t="s">
        <v>695</v>
      </c>
      <c r="D166" s="271"/>
      <c r="E166" s="271"/>
      <c r="F166" s="271" t="s">
        <v>696</v>
      </c>
      <c r="G166" s="308"/>
      <c r="H166" s="309" t="s">
        <v>56</v>
      </c>
      <c r="I166" s="309" t="s">
        <v>59</v>
      </c>
      <c r="J166" s="271" t="s">
        <v>697</v>
      </c>
      <c r="K166" s="251"/>
    </row>
    <row r="167" spans="2:11" ht="17.25" customHeight="1">
      <c r="B167" s="252"/>
      <c r="C167" s="273" t="s">
        <v>698</v>
      </c>
      <c r="D167" s="273"/>
      <c r="E167" s="273"/>
      <c r="F167" s="274" t="s">
        <v>699</v>
      </c>
      <c r="G167" s="310"/>
      <c r="H167" s="311"/>
      <c r="I167" s="311"/>
      <c r="J167" s="273" t="s">
        <v>700</v>
      </c>
      <c r="K167" s="253"/>
    </row>
    <row r="168" spans="2:11" ht="5.25" customHeight="1">
      <c r="B168" s="279"/>
      <c r="C168" s="276"/>
      <c r="D168" s="276"/>
      <c r="E168" s="276"/>
      <c r="F168" s="276"/>
      <c r="G168" s="277"/>
      <c r="H168" s="276"/>
      <c r="I168" s="276"/>
      <c r="J168" s="276"/>
      <c r="K168" s="300"/>
    </row>
    <row r="169" spans="2:11" ht="15" customHeight="1">
      <c r="B169" s="279"/>
      <c r="C169" s="258" t="s">
        <v>704</v>
      </c>
      <c r="D169" s="258"/>
      <c r="E169" s="258"/>
      <c r="F169" s="278" t="s">
        <v>701</v>
      </c>
      <c r="G169" s="258"/>
      <c r="H169" s="258" t="s">
        <v>741</v>
      </c>
      <c r="I169" s="258" t="s">
        <v>703</v>
      </c>
      <c r="J169" s="258">
        <v>120</v>
      </c>
      <c r="K169" s="300"/>
    </row>
    <row r="170" spans="2:11" ht="15" customHeight="1">
      <c r="B170" s="279"/>
      <c r="C170" s="258" t="s">
        <v>750</v>
      </c>
      <c r="D170" s="258"/>
      <c r="E170" s="258"/>
      <c r="F170" s="278" t="s">
        <v>701</v>
      </c>
      <c r="G170" s="258"/>
      <c r="H170" s="258" t="s">
        <v>751</v>
      </c>
      <c r="I170" s="258" t="s">
        <v>703</v>
      </c>
      <c r="J170" s="258" t="s">
        <v>752</v>
      </c>
      <c r="K170" s="300"/>
    </row>
    <row r="171" spans="2:11" ht="15" customHeight="1">
      <c r="B171" s="279"/>
      <c r="C171" s="258" t="s">
        <v>90</v>
      </c>
      <c r="D171" s="258"/>
      <c r="E171" s="258"/>
      <c r="F171" s="278" t="s">
        <v>701</v>
      </c>
      <c r="G171" s="258"/>
      <c r="H171" s="258" t="s">
        <v>768</v>
      </c>
      <c r="I171" s="258" t="s">
        <v>703</v>
      </c>
      <c r="J171" s="258" t="s">
        <v>752</v>
      </c>
      <c r="K171" s="300"/>
    </row>
    <row r="172" spans="2:11" ht="15" customHeight="1">
      <c r="B172" s="279"/>
      <c r="C172" s="258" t="s">
        <v>706</v>
      </c>
      <c r="D172" s="258"/>
      <c r="E172" s="258"/>
      <c r="F172" s="278" t="s">
        <v>707</v>
      </c>
      <c r="G172" s="258"/>
      <c r="H172" s="258" t="s">
        <v>768</v>
      </c>
      <c r="I172" s="258" t="s">
        <v>703</v>
      </c>
      <c r="J172" s="258">
        <v>50</v>
      </c>
      <c r="K172" s="300"/>
    </row>
    <row r="173" spans="2:11" ht="15" customHeight="1">
      <c r="B173" s="279"/>
      <c r="C173" s="258" t="s">
        <v>709</v>
      </c>
      <c r="D173" s="258"/>
      <c r="E173" s="258"/>
      <c r="F173" s="278" t="s">
        <v>701</v>
      </c>
      <c r="G173" s="258"/>
      <c r="H173" s="258" t="s">
        <v>768</v>
      </c>
      <c r="I173" s="258" t="s">
        <v>711</v>
      </c>
      <c r="J173" s="258"/>
      <c r="K173" s="300"/>
    </row>
    <row r="174" spans="2:11" ht="15" customHeight="1">
      <c r="B174" s="279"/>
      <c r="C174" s="258" t="s">
        <v>720</v>
      </c>
      <c r="D174" s="258"/>
      <c r="E174" s="258"/>
      <c r="F174" s="278" t="s">
        <v>707</v>
      </c>
      <c r="G174" s="258"/>
      <c r="H174" s="258" t="s">
        <v>768</v>
      </c>
      <c r="I174" s="258" t="s">
        <v>703</v>
      </c>
      <c r="J174" s="258">
        <v>50</v>
      </c>
      <c r="K174" s="300"/>
    </row>
    <row r="175" spans="2:11" ht="15" customHeight="1">
      <c r="B175" s="279"/>
      <c r="C175" s="258" t="s">
        <v>728</v>
      </c>
      <c r="D175" s="258"/>
      <c r="E175" s="258"/>
      <c r="F175" s="278" t="s">
        <v>707</v>
      </c>
      <c r="G175" s="258"/>
      <c r="H175" s="258" t="s">
        <v>768</v>
      </c>
      <c r="I175" s="258" t="s">
        <v>703</v>
      </c>
      <c r="J175" s="258">
        <v>50</v>
      </c>
      <c r="K175" s="300"/>
    </row>
    <row r="176" spans="2:11" ht="15" customHeight="1">
      <c r="B176" s="279"/>
      <c r="C176" s="258" t="s">
        <v>726</v>
      </c>
      <c r="D176" s="258"/>
      <c r="E176" s="258"/>
      <c r="F176" s="278" t="s">
        <v>707</v>
      </c>
      <c r="G176" s="258"/>
      <c r="H176" s="258" t="s">
        <v>768</v>
      </c>
      <c r="I176" s="258" t="s">
        <v>703</v>
      </c>
      <c r="J176" s="258">
        <v>50</v>
      </c>
      <c r="K176" s="300"/>
    </row>
    <row r="177" spans="2:11" ht="15" customHeight="1">
      <c r="B177" s="279"/>
      <c r="C177" s="258" t="s">
        <v>124</v>
      </c>
      <c r="D177" s="258"/>
      <c r="E177" s="258"/>
      <c r="F177" s="278" t="s">
        <v>701</v>
      </c>
      <c r="G177" s="258"/>
      <c r="H177" s="258" t="s">
        <v>769</v>
      </c>
      <c r="I177" s="258" t="s">
        <v>770</v>
      </c>
      <c r="J177" s="258"/>
      <c r="K177" s="300"/>
    </row>
    <row r="178" spans="2:11" ht="15" customHeight="1">
      <c r="B178" s="279"/>
      <c r="C178" s="258" t="s">
        <v>59</v>
      </c>
      <c r="D178" s="258"/>
      <c r="E178" s="258"/>
      <c r="F178" s="278" t="s">
        <v>701</v>
      </c>
      <c r="G178" s="258"/>
      <c r="H178" s="258" t="s">
        <v>771</v>
      </c>
      <c r="I178" s="258" t="s">
        <v>772</v>
      </c>
      <c r="J178" s="258">
        <v>1</v>
      </c>
      <c r="K178" s="300"/>
    </row>
    <row r="179" spans="2:11" ht="15" customHeight="1">
      <c r="B179" s="279"/>
      <c r="C179" s="258" t="s">
        <v>55</v>
      </c>
      <c r="D179" s="258"/>
      <c r="E179" s="258"/>
      <c r="F179" s="278" t="s">
        <v>701</v>
      </c>
      <c r="G179" s="258"/>
      <c r="H179" s="258" t="s">
        <v>773</v>
      </c>
      <c r="I179" s="258" t="s">
        <v>703</v>
      </c>
      <c r="J179" s="258">
        <v>20</v>
      </c>
      <c r="K179" s="300"/>
    </row>
    <row r="180" spans="2:11" ht="15" customHeight="1">
      <c r="B180" s="279"/>
      <c r="C180" s="258" t="s">
        <v>56</v>
      </c>
      <c r="D180" s="258"/>
      <c r="E180" s="258"/>
      <c r="F180" s="278" t="s">
        <v>701</v>
      </c>
      <c r="G180" s="258"/>
      <c r="H180" s="258" t="s">
        <v>774</v>
      </c>
      <c r="I180" s="258" t="s">
        <v>703</v>
      </c>
      <c r="J180" s="258">
        <v>255</v>
      </c>
      <c r="K180" s="300"/>
    </row>
    <row r="181" spans="2:11" ht="15" customHeight="1">
      <c r="B181" s="279"/>
      <c r="C181" s="258" t="s">
        <v>125</v>
      </c>
      <c r="D181" s="258"/>
      <c r="E181" s="258"/>
      <c r="F181" s="278" t="s">
        <v>701</v>
      </c>
      <c r="G181" s="258"/>
      <c r="H181" s="258" t="s">
        <v>665</v>
      </c>
      <c r="I181" s="258" t="s">
        <v>703</v>
      </c>
      <c r="J181" s="258">
        <v>10</v>
      </c>
      <c r="K181" s="300"/>
    </row>
    <row r="182" spans="2:11" ht="15" customHeight="1">
      <c r="B182" s="279"/>
      <c r="C182" s="258" t="s">
        <v>126</v>
      </c>
      <c r="D182" s="258"/>
      <c r="E182" s="258"/>
      <c r="F182" s="278" t="s">
        <v>701</v>
      </c>
      <c r="G182" s="258"/>
      <c r="H182" s="258" t="s">
        <v>775</v>
      </c>
      <c r="I182" s="258" t="s">
        <v>736</v>
      </c>
      <c r="J182" s="258"/>
      <c r="K182" s="300"/>
    </row>
    <row r="183" spans="2:11" ht="15" customHeight="1">
      <c r="B183" s="279"/>
      <c r="C183" s="258" t="s">
        <v>776</v>
      </c>
      <c r="D183" s="258"/>
      <c r="E183" s="258"/>
      <c r="F183" s="278" t="s">
        <v>701</v>
      </c>
      <c r="G183" s="258"/>
      <c r="H183" s="258" t="s">
        <v>777</v>
      </c>
      <c r="I183" s="258" t="s">
        <v>736</v>
      </c>
      <c r="J183" s="258"/>
      <c r="K183" s="300"/>
    </row>
    <row r="184" spans="2:11" ht="15" customHeight="1">
      <c r="B184" s="279"/>
      <c r="C184" s="258" t="s">
        <v>765</v>
      </c>
      <c r="D184" s="258"/>
      <c r="E184" s="258"/>
      <c r="F184" s="278" t="s">
        <v>701</v>
      </c>
      <c r="G184" s="258"/>
      <c r="H184" s="258" t="s">
        <v>778</v>
      </c>
      <c r="I184" s="258" t="s">
        <v>736</v>
      </c>
      <c r="J184" s="258"/>
      <c r="K184" s="300"/>
    </row>
    <row r="185" spans="2:11" ht="15" customHeight="1">
      <c r="B185" s="279"/>
      <c r="C185" s="258" t="s">
        <v>128</v>
      </c>
      <c r="D185" s="258"/>
      <c r="E185" s="258"/>
      <c r="F185" s="278" t="s">
        <v>707</v>
      </c>
      <c r="G185" s="258"/>
      <c r="H185" s="258" t="s">
        <v>779</v>
      </c>
      <c r="I185" s="258" t="s">
        <v>703</v>
      </c>
      <c r="J185" s="258">
        <v>50</v>
      </c>
      <c r="K185" s="300"/>
    </row>
    <row r="186" spans="2:11" ht="15" customHeight="1">
      <c r="B186" s="279"/>
      <c r="C186" s="258" t="s">
        <v>780</v>
      </c>
      <c r="D186" s="258"/>
      <c r="E186" s="258"/>
      <c r="F186" s="278" t="s">
        <v>707</v>
      </c>
      <c r="G186" s="258"/>
      <c r="H186" s="258" t="s">
        <v>781</v>
      </c>
      <c r="I186" s="258" t="s">
        <v>782</v>
      </c>
      <c r="J186" s="258"/>
      <c r="K186" s="300"/>
    </row>
    <row r="187" spans="2:11" ht="15" customHeight="1">
      <c r="B187" s="279"/>
      <c r="C187" s="258" t="s">
        <v>783</v>
      </c>
      <c r="D187" s="258"/>
      <c r="E187" s="258"/>
      <c r="F187" s="278" t="s">
        <v>707</v>
      </c>
      <c r="G187" s="258"/>
      <c r="H187" s="258" t="s">
        <v>784</v>
      </c>
      <c r="I187" s="258" t="s">
        <v>782</v>
      </c>
      <c r="J187" s="258"/>
      <c r="K187" s="300"/>
    </row>
    <row r="188" spans="2:11" ht="15" customHeight="1">
      <c r="B188" s="279"/>
      <c r="C188" s="258" t="s">
        <v>785</v>
      </c>
      <c r="D188" s="258"/>
      <c r="E188" s="258"/>
      <c r="F188" s="278" t="s">
        <v>707</v>
      </c>
      <c r="G188" s="258"/>
      <c r="H188" s="258" t="s">
        <v>786</v>
      </c>
      <c r="I188" s="258" t="s">
        <v>782</v>
      </c>
      <c r="J188" s="258"/>
      <c r="K188" s="300"/>
    </row>
    <row r="189" spans="2:11" ht="15" customHeight="1">
      <c r="B189" s="279"/>
      <c r="C189" s="312" t="s">
        <v>787</v>
      </c>
      <c r="D189" s="258"/>
      <c r="E189" s="258"/>
      <c r="F189" s="278" t="s">
        <v>707</v>
      </c>
      <c r="G189" s="258"/>
      <c r="H189" s="258" t="s">
        <v>788</v>
      </c>
      <c r="I189" s="258" t="s">
        <v>789</v>
      </c>
      <c r="J189" s="313" t="s">
        <v>790</v>
      </c>
      <c r="K189" s="300"/>
    </row>
    <row r="190" spans="2:11" ht="15" customHeight="1">
      <c r="B190" s="279"/>
      <c r="C190" s="264" t="s">
        <v>44</v>
      </c>
      <c r="D190" s="258"/>
      <c r="E190" s="258"/>
      <c r="F190" s="278" t="s">
        <v>701</v>
      </c>
      <c r="G190" s="258"/>
      <c r="H190" s="255" t="s">
        <v>791</v>
      </c>
      <c r="I190" s="258" t="s">
        <v>792</v>
      </c>
      <c r="J190" s="258"/>
      <c r="K190" s="300"/>
    </row>
    <row r="191" spans="2:11" ht="15" customHeight="1">
      <c r="B191" s="279"/>
      <c r="C191" s="264" t="s">
        <v>793</v>
      </c>
      <c r="D191" s="258"/>
      <c r="E191" s="258"/>
      <c r="F191" s="278" t="s">
        <v>701</v>
      </c>
      <c r="G191" s="258"/>
      <c r="H191" s="258" t="s">
        <v>794</v>
      </c>
      <c r="I191" s="258" t="s">
        <v>736</v>
      </c>
      <c r="J191" s="258"/>
      <c r="K191" s="300"/>
    </row>
    <row r="192" spans="2:11" ht="15" customHeight="1">
      <c r="B192" s="279"/>
      <c r="C192" s="264" t="s">
        <v>795</v>
      </c>
      <c r="D192" s="258"/>
      <c r="E192" s="258"/>
      <c r="F192" s="278" t="s">
        <v>701</v>
      </c>
      <c r="G192" s="258"/>
      <c r="H192" s="258" t="s">
        <v>796</v>
      </c>
      <c r="I192" s="258" t="s">
        <v>736</v>
      </c>
      <c r="J192" s="258"/>
      <c r="K192" s="300"/>
    </row>
    <row r="193" spans="2:11" ht="15" customHeight="1">
      <c r="B193" s="279"/>
      <c r="C193" s="264" t="s">
        <v>797</v>
      </c>
      <c r="D193" s="258"/>
      <c r="E193" s="258"/>
      <c r="F193" s="278" t="s">
        <v>707</v>
      </c>
      <c r="G193" s="258"/>
      <c r="H193" s="258" t="s">
        <v>798</v>
      </c>
      <c r="I193" s="258" t="s">
        <v>736</v>
      </c>
      <c r="J193" s="258"/>
      <c r="K193" s="300"/>
    </row>
    <row r="194" spans="2:11" ht="15" customHeight="1">
      <c r="B194" s="306"/>
      <c r="C194" s="314"/>
      <c r="D194" s="288"/>
      <c r="E194" s="288"/>
      <c r="F194" s="288"/>
      <c r="G194" s="288"/>
      <c r="H194" s="288"/>
      <c r="I194" s="288"/>
      <c r="J194" s="288"/>
      <c r="K194" s="307"/>
    </row>
    <row r="195" spans="2:11" ht="18.75" customHeight="1">
      <c r="B195" s="255"/>
      <c r="C195" s="258"/>
      <c r="D195" s="258"/>
      <c r="E195" s="258"/>
      <c r="F195" s="278"/>
      <c r="G195" s="258"/>
      <c r="H195" s="258"/>
      <c r="I195" s="258"/>
      <c r="J195" s="258"/>
      <c r="K195" s="255"/>
    </row>
    <row r="196" spans="2:11" ht="18.75" customHeight="1">
      <c r="B196" s="255"/>
      <c r="C196" s="258"/>
      <c r="D196" s="258"/>
      <c r="E196" s="258"/>
      <c r="F196" s="278"/>
      <c r="G196" s="258"/>
      <c r="H196" s="258"/>
      <c r="I196" s="258"/>
      <c r="J196" s="258"/>
      <c r="K196" s="255"/>
    </row>
    <row r="197" spans="2:11" ht="18.7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ht="12">
      <c r="B198" s="247"/>
      <c r="C198" s="248"/>
      <c r="D198" s="248"/>
      <c r="E198" s="248"/>
      <c r="F198" s="248"/>
      <c r="G198" s="248"/>
      <c r="H198" s="248"/>
      <c r="I198" s="248"/>
      <c r="J198" s="248"/>
      <c r="K198" s="249"/>
    </row>
    <row r="199" spans="2:11" ht="22.2">
      <c r="B199" s="250"/>
      <c r="C199" s="379" t="s">
        <v>799</v>
      </c>
      <c r="D199" s="379"/>
      <c r="E199" s="379"/>
      <c r="F199" s="379"/>
      <c r="G199" s="379"/>
      <c r="H199" s="379"/>
      <c r="I199" s="379"/>
      <c r="J199" s="379"/>
      <c r="K199" s="251"/>
    </row>
    <row r="200" spans="2:11" ht="25.5" customHeight="1">
      <c r="B200" s="250"/>
      <c r="C200" s="315" t="s">
        <v>800</v>
      </c>
      <c r="D200" s="315"/>
      <c r="E200" s="315"/>
      <c r="F200" s="315" t="s">
        <v>801</v>
      </c>
      <c r="G200" s="316"/>
      <c r="H200" s="378" t="s">
        <v>802</v>
      </c>
      <c r="I200" s="378"/>
      <c r="J200" s="378"/>
      <c r="K200" s="251"/>
    </row>
    <row r="201" spans="2:11" ht="5.25" customHeight="1">
      <c r="B201" s="279"/>
      <c r="C201" s="276"/>
      <c r="D201" s="276"/>
      <c r="E201" s="276"/>
      <c r="F201" s="276"/>
      <c r="G201" s="258"/>
      <c r="H201" s="276"/>
      <c r="I201" s="276"/>
      <c r="J201" s="276"/>
      <c r="K201" s="300"/>
    </row>
    <row r="202" spans="2:11" ht="15" customHeight="1">
      <c r="B202" s="279"/>
      <c r="C202" s="258" t="s">
        <v>792</v>
      </c>
      <c r="D202" s="258"/>
      <c r="E202" s="258"/>
      <c r="F202" s="278" t="s">
        <v>45</v>
      </c>
      <c r="G202" s="258"/>
      <c r="H202" s="377" t="s">
        <v>803</v>
      </c>
      <c r="I202" s="377"/>
      <c r="J202" s="377"/>
      <c r="K202" s="300"/>
    </row>
    <row r="203" spans="2:11" ht="15" customHeight="1">
      <c r="B203" s="279"/>
      <c r="C203" s="285"/>
      <c r="D203" s="258"/>
      <c r="E203" s="258"/>
      <c r="F203" s="278" t="s">
        <v>46</v>
      </c>
      <c r="G203" s="258"/>
      <c r="H203" s="377" t="s">
        <v>804</v>
      </c>
      <c r="I203" s="377"/>
      <c r="J203" s="377"/>
      <c r="K203" s="300"/>
    </row>
    <row r="204" spans="2:11" ht="15" customHeight="1">
      <c r="B204" s="279"/>
      <c r="C204" s="285"/>
      <c r="D204" s="258"/>
      <c r="E204" s="258"/>
      <c r="F204" s="278" t="s">
        <v>49</v>
      </c>
      <c r="G204" s="258"/>
      <c r="H204" s="377" t="s">
        <v>805</v>
      </c>
      <c r="I204" s="377"/>
      <c r="J204" s="377"/>
      <c r="K204" s="300"/>
    </row>
    <row r="205" spans="2:11" ht="15" customHeight="1">
      <c r="B205" s="279"/>
      <c r="C205" s="258"/>
      <c r="D205" s="258"/>
      <c r="E205" s="258"/>
      <c r="F205" s="278" t="s">
        <v>47</v>
      </c>
      <c r="G205" s="258"/>
      <c r="H205" s="377" t="s">
        <v>806</v>
      </c>
      <c r="I205" s="377"/>
      <c r="J205" s="377"/>
      <c r="K205" s="300"/>
    </row>
    <row r="206" spans="2:11" ht="15" customHeight="1">
      <c r="B206" s="279"/>
      <c r="C206" s="258"/>
      <c r="D206" s="258"/>
      <c r="E206" s="258"/>
      <c r="F206" s="278" t="s">
        <v>48</v>
      </c>
      <c r="G206" s="258"/>
      <c r="H206" s="377" t="s">
        <v>807</v>
      </c>
      <c r="I206" s="377"/>
      <c r="J206" s="377"/>
      <c r="K206" s="300"/>
    </row>
    <row r="207" spans="2:11" ht="15" customHeight="1">
      <c r="B207" s="279"/>
      <c r="C207" s="258"/>
      <c r="D207" s="258"/>
      <c r="E207" s="258"/>
      <c r="F207" s="278"/>
      <c r="G207" s="258"/>
      <c r="H207" s="258"/>
      <c r="I207" s="258"/>
      <c r="J207" s="258"/>
      <c r="K207" s="300"/>
    </row>
    <row r="208" spans="2:11" ht="15" customHeight="1">
      <c r="B208" s="279"/>
      <c r="C208" s="258" t="s">
        <v>748</v>
      </c>
      <c r="D208" s="258"/>
      <c r="E208" s="258"/>
      <c r="F208" s="278" t="s">
        <v>81</v>
      </c>
      <c r="G208" s="258"/>
      <c r="H208" s="377" t="s">
        <v>808</v>
      </c>
      <c r="I208" s="377"/>
      <c r="J208" s="377"/>
      <c r="K208" s="300"/>
    </row>
    <row r="209" spans="2:11" ht="15" customHeight="1">
      <c r="B209" s="279"/>
      <c r="C209" s="285"/>
      <c r="D209" s="258"/>
      <c r="E209" s="258"/>
      <c r="F209" s="278" t="s">
        <v>646</v>
      </c>
      <c r="G209" s="258"/>
      <c r="H209" s="377" t="s">
        <v>647</v>
      </c>
      <c r="I209" s="377"/>
      <c r="J209" s="377"/>
      <c r="K209" s="300"/>
    </row>
    <row r="210" spans="2:11" ht="15" customHeight="1">
      <c r="B210" s="279"/>
      <c r="C210" s="258"/>
      <c r="D210" s="258"/>
      <c r="E210" s="258"/>
      <c r="F210" s="278" t="s">
        <v>644</v>
      </c>
      <c r="G210" s="258"/>
      <c r="H210" s="377" t="s">
        <v>809</v>
      </c>
      <c r="I210" s="377"/>
      <c r="J210" s="377"/>
      <c r="K210" s="300"/>
    </row>
    <row r="211" spans="2:11" ht="15" customHeight="1">
      <c r="B211" s="317"/>
      <c r="C211" s="285"/>
      <c r="D211" s="285"/>
      <c r="E211" s="285"/>
      <c r="F211" s="278" t="s">
        <v>109</v>
      </c>
      <c r="G211" s="264"/>
      <c r="H211" s="376" t="s">
        <v>648</v>
      </c>
      <c r="I211" s="376"/>
      <c r="J211" s="376"/>
      <c r="K211" s="318"/>
    </row>
    <row r="212" spans="2:11" ht="15" customHeight="1">
      <c r="B212" s="317"/>
      <c r="C212" s="285"/>
      <c r="D212" s="285"/>
      <c r="E212" s="285"/>
      <c r="F212" s="278" t="s">
        <v>609</v>
      </c>
      <c r="G212" s="264"/>
      <c r="H212" s="376" t="s">
        <v>624</v>
      </c>
      <c r="I212" s="376"/>
      <c r="J212" s="376"/>
      <c r="K212" s="318"/>
    </row>
    <row r="213" spans="2:11" ht="15" customHeight="1">
      <c r="B213" s="317"/>
      <c r="C213" s="285"/>
      <c r="D213" s="285"/>
      <c r="E213" s="285"/>
      <c r="F213" s="319"/>
      <c r="G213" s="264"/>
      <c r="H213" s="320"/>
      <c r="I213" s="320"/>
      <c r="J213" s="320"/>
      <c r="K213" s="318"/>
    </row>
    <row r="214" spans="2:11" ht="15" customHeight="1">
      <c r="B214" s="317"/>
      <c r="C214" s="258" t="s">
        <v>772</v>
      </c>
      <c r="D214" s="285"/>
      <c r="E214" s="285"/>
      <c r="F214" s="278">
        <v>1</v>
      </c>
      <c r="G214" s="264"/>
      <c r="H214" s="376" t="s">
        <v>810</v>
      </c>
      <c r="I214" s="376"/>
      <c r="J214" s="376"/>
      <c r="K214" s="318"/>
    </row>
    <row r="215" spans="2:11" ht="15" customHeight="1">
      <c r="B215" s="317"/>
      <c r="C215" s="285"/>
      <c r="D215" s="285"/>
      <c r="E215" s="285"/>
      <c r="F215" s="278">
        <v>2</v>
      </c>
      <c r="G215" s="264"/>
      <c r="H215" s="376" t="s">
        <v>811</v>
      </c>
      <c r="I215" s="376"/>
      <c r="J215" s="376"/>
      <c r="K215" s="318"/>
    </row>
    <row r="216" spans="2:11" ht="15" customHeight="1">
      <c r="B216" s="317"/>
      <c r="C216" s="285"/>
      <c r="D216" s="285"/>
      <c r="E216" s="285"/>
      <c r="F216" s="278">
        <v>3</v>
      </c>
      <c r="G216" s="264"/>
      <c r="H216" s="376" t="s">
        <v>812</v>
      </c>
      <c r="I216" s="376"/>
      <c r="J216" s="376"/>
      <c r="K216" s="318"/>
    </row>
    <row r="217" spans="2:11" ht="15" customHeight="1">
      <c r="B217" s="317"/>
      <c r="C217" s="285"/>
      <c r="D217" s="285"/>
      <c r="E217" s="285"/>
      <c r="F217" s="278">
        <v>4</v>
      </c>
      <c r="G217" s="264"/>
      <c r="H217" s="376" t="s">
        <v>813</v>
      </c>
      <c r="I217" s="376"/>
      <c r="J217" s="376"/>
      <c r="K217" s="318"/>
    </row>
    <row r="218" spans="2:11" ht="12.75" customHeight="1">
      <c r="B218" s="321"/>
      <c r="C218" s="322"/>
      <c r="D218" s="322"/>
      <c r="E218" s="322"/>
      <c r="F218" s="322"/>
      <c r="G218" s="322"/>
      <c r="H218" s="322"/>
      <c r="I218" s="322"/>
      <c r="J218" s="322"/>
      <c r="K218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C3:J3"/>
    <mergeCell ref="C9:J9"/>
    <mergeCell ref="D10:J10"/>
    <mergeCell ref="D15:J15"/>
    <mergeCell ref="C4:J4"/>
    <mergeCell ref="C6:J6"/>
    <mergeCell ref="C7:J7"/>
    <mergeCell ref="D11:J11"/>
    <mergeCell ref="F20:J20"/>
    <mergeCell ref="F23:J23"/>
    <mergeCell ref="F21:J21"/>
    <mergeCell ref="F22:J22"/>
    <mergeCell ref="F19:J19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13"/>
  <sheetViews>
    <sheetView showGridLines="0" tabSelected="1" workbookViewId="0" topLeftCell="A155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7" t="s">
        <v>83</v>
      </c>
    </row>
    <row r="3" spans="2:46" ht="6.9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20"/>
      <c r="AT3" s="17" t="s">
        <v>84</v>
      </c>
    </row>
    <row r="4" spans="2:46" ht="24.9" customHeight="1">
      <c r="B4" s="20"/>
      <c r="D4" s="110" t="s">
        <v>112</v>
      </c>
      <c r="L4" s="20"/>
      <c r="M4" s="24" t="s">
        <v>10</v>
      </c>
      <c r="AT4" s="17" t="s">
        <v>35</v>
      </c>
    </row>
    <row r="5" spans="2:12" ht="6.9" customHeight="1">
      <c r="B5" s="20"/>
      <c r="L5" s="20"/>
    </row>
    <row r="6" spans="2:12" ht="12" customHeight="1">
      <c r="B6" s="20"/>
      <c r="D6" s="111" t="s">
        <v>16</v>
      </c>
      <c r="L6" s="20"/>
    </row>
    <row r="7" spans="2:12" ht="16.5" customHeight="1">
      <c r="B7" s="20"/>
      <c r="E7" s="367" t="str">
        <f>'Rekapitulace stavby'!K6</f>
        <v>Labe, zdrž Lysá, PB, ř. km 878,30-879,80, údržba doprovodného a břehového porostu</v>
      </c>
      <c r="F7" s="368"/>
      <c r="G7" s="368"/>
      <c r="H7" s="368"/>
      <c r="L7" s="20"/>
    </row>
    <row r="8" spans="2:12" s="1" customFormat="1" ht="12" customHeight="1">
      <c r="B8" s="38"/>
      <c r="D8" s="111" t="s">
        <v>113</v>
      </c>
      <c r="I8" s="112"/>
      <c r="L8" s="38"/>
    </row>
    <row r="9" spans="2:12" s="1" customFormat="1" ht="36.9" customHeight="1">
      <c r="B9" s="38"/>
      <c r="E9" s="369" t="s">
        <v>114</v>
      </c>
      <c r="F9" s="370"/>
      <c r="G9" s="370"/>
      <c r="H9" s="370"/>
      <c r="I9" s="112"/>
      <c r="L9" s="38"/>
    </row>
    <row r="10" spans="2:12" s="1" customFormat="1" ht="10.2">
      <c r="B10" s="38"/>
      <c r="I10" s="112"/>
      <c r="L10" s="38"/>
    </row>
    <row r="11" spans="2:12" s="1" customFormat="1" ht="12" customHeight="1">
      <c r="B11" s="38"/>
      <c r="D11" s="111" t="s">
        <v>18</v>
      </c>
      <c r="F11" s="17" t="s">
        <v>19</v>
      </c>
      <c r="I11" s="113" t="s">
        <v>20</v>
      </c>
      <c r="J11" s="17" t="s">
        <v>28</v>
      </c>
      <c r="L11" s="38"/>
    </row>
    <row r="12" spans="2:12" s="1" customFormat="1" ht="12" customHeight="1">
      <c r="B12" s="38"/>
      <c r="D12" s="111" t="s">
        <v>22</v>
      </c>
      <c r="F12" s="17" t="s">
        <v>23</v>
      </c>
      <c r="I12" s="113" t="s">
        <v>24</v>
      </c>
      <c r="J12" s="114" t="str">
        <f>'Rekapitulace stavby'!AN8</f>
        <v>29.4.2019</v>
      </c>
      <c r="L12" s="38"/>
    </row>
    <row r="13" spans="2:12" s="1" customFormat="1" ht="10.8" customHeight="1">
      <c r="B13" s="38"/>
      <c r="I13" s="112"/>
      <c r="L13" s="38"/>
    </row>
    <row r="14" spans="2:12" s="1" customFormat="1" ht="12" customHeight="1">
      <c r="B14" s="38"/>
      <c r="D14" s="111" t="s">
        <v>26</v>
      </c>
      <c r="I14" s="113" t="s">
        <v>27</v>
      </c>
      <c r="J14" s="17" t="s">
        <v>28</v>
      </c>
      <c r="L14" s="38"/>
    </row>
    <row r="15" spans="2:12" s="1" customFormat="1" ht="18" customHeight="1">
      <c r="B15" s="38"/>
      <c r="E15" s="17" t="s">
        <v>29</v>
      </c>
      <c r="I15" s="113" t="s">
        <v>30</v>
      </c>
      <c r="J15" s="17" t="s">
        <v>28</v>
      </c>
      <c r="L15" s="38"/>
    </row>
    <row r="16" spans="2:12" s="1" customFormat="1" ht="6.9" customHeight="1">
      <c r="B16" s="38"/>
      <c r="I16" s="112"/>
      <c r="L16" s="38"/>
    </row>
    <row r="17" spans="2:12" s="1" customFormat="1" ht="12" customHeight="1">
      <c r="B17" s="38"/>
      <c r="D17" s="111" t="s">
        <v>31</v>
      </c>
      <c r="I17" s="113" t="s">
        <v>27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71" t="str">
        <f>'Rekapitulace stavby'!E14</f>
        <v>Vyplň údaj</v>
      </c>
      <c r="F18" s="372"/>
      <c r="G18" s="372"/>
      <c r="H18" s="372"/>
      <c r="I18" s="113" t="s">
        <v>30</v>
      </c>
      <c r="J18" s="30" t="str">
        <f>'Rekapitulace stavby'!AN14</f>
        <v>Vyplň údaj</v>
      </c>
      <c r="L18" s="38"/>
    </row>
    <row r="19" spans="2:12" s="1" customFormat="1" ht="6.9" customHeight="1">
      <c r="B19" s="38"/>
      <c r="I19" s="112"/>
      <c r="L19" s="38"/>
    </row>
    <row r="20" spans="2:12" s="1" customFormat="1" ht="12" customHeight="1">
      <c r="B20" s="38"/>
      <c r="D20" s="111" t="s">
        <v>33</v>
      </c>
      <c r="I20" s="113" t="s">
        <v>27</v>
      </c>
      <c r="J20" s="17" t="str">
        <f>IF('Rekapitulace stavby'!AN16="","",'Rekapitulace stavby'!AN16)</f>
        <v/>
      </c>
      <c r="L20" s="38"/>
    </row>
    <row r="21" spans="2:12" s="1" customFormat="1" ht="18" customHeight="1">
      <c r="B21" s="38"/>
      <c r="E21" s="17" t="str">
        <f>IF('Rekapitulace stavby'!E17="","",'Rekapitulace stavby'!E17)</f>
        <v xml:space="preserve"> </v>
      </c>
      <c r="I21" s="113" t="s">
        <v>30</v>
      </c>
      <c r="J21" s="17" t="str">
        <f>IF('Rekapitulace stavby'!AN17="","",'Rekapitulace stavby'!AN17)</f>
        <v/>
      </c>
      <c r="L21" s="38"/>
    </row>
    <row r="22" spans="2:12" s="1" customFormat="1" ht="6.9" customHeight="1">
      <c r="B22" s="38"/>
      <c r="I22" s="112"/>
      <c r="L22" s="38"/>
    </row>
    <row r="23" spans="2:12" s="1" customFormat="1" ht="12" customHeight="1">
      <c r="B23" s="38"/>
      <c r="D23" s="111" t="s">
        <v>36</v>
      </c>
      <c r="I23" s="113" t="s">
        <v>27</v>
      </c>
      <c r="J23" s="17" t="s">
        <v>28</v>
      </c>
      <c r="L23" s="38"/>
    </row>
    <row r="24" spans="2:12" s="1" customFormat="1" ht="18" customHeight="1">
      <c r="B24" s="38"/>
      <c r="E24" s="17" t="s">
        <v>37</v>
      </c>
      <c r="I24" s="113" t="s">
        <v>30</v>
      </c>
      <c r="J24" s="17" t="s">
        <v>28</v>
      </c>
      <c r="L24" s="38"/>
    </row>
    <row r="25" spans="2:12" s="1" customFormat="1" ht="6.9" customHeight="1">
      <c r="B25" s="38"/>
      <c r="I25" s="112"/>
      <c r="L25" s="38"/>
    </row>
    <row r="26" spans="2:12" s="1" customFormat="1" ht="12" customHeight="1">
      <c r="B26" s="38"/>
      <c r="D26" s="111" t="s">
        <v>38</v>
      </c>
      <c r="I26" s="112"/>
      <c r="L26" s="38"/>
    </row>
    <row r="27" spans="2:12" s="7" customFormat="1" ht="22.5" customHeight="1">
      <c r="B27" s="115"/>
      <c r="E27" s="373" t="s">
        <v>115</v>
      </c>
      <c r="F27" s="373"/>
      <c r="G27" s="373"/>
      <c r="H27" s="373"/>
      <c r="I27" s="116"/>
      <c r="L27" s="115"/>
    </row>
    <row r="28" spans="2:12" s="1" customFormat="1" ht="6.9" customHeight="1">
      <c r="B28" s="38"/>
      <c r="I28" s="112"/>
      <c r="L28" s="38"/>
    </row>
    <row r="29" spans="2:12" s="1" customFormat="1" ht="6.9" customHeight="1">
      <c r="B29" s="38"/>
      <c r="D29" s="56"/>
      <c r="E29" s="56"/>
      <c r="F29" s="56"/>
      <c r="G29" s="56"/>
      <c r="H29" s="56"/>
      <c r="I29" s="117"/>
      <c r="J29" s="56"/>
      <c r="K29" s="56"/>
      <c r="L29" s="38"/>
    </row>
    <row r="30" spans="2:12" s="1" customFormat="1" ht="25.35" customHeight="1">
      <c r="B30" s="38"/>
      <c r="D30" s="118" t="s">
        <v>40</v>
      </c>
      <c r="I30" s="112"/>
      <c r="J30" s="119">
        <f>ROUND(J82,2)</f>
        <v>0</v>
      </c>
      <c r="L30" s="38"/>
    </row>
    <row r="31" spans="2:12" s="1" customFormat="1" ht="6.9" customHeight="1">
      <c r="B31" s="38"/>
      <c r="D31" s="56"/>
      <c r="E31" s="56"/>
      <c r="F31" s="56"/>
      <c r="G31" s="56"/>
      <c r="H31" s="56"/>
      <c r="I31" s="117"/>
      <c r="J31" s="56"/>
      <c r="K31" s="56"/>
      <c r="L31" s="38"/>
    </row>
    <row r="32" spans="2:12" s="1" customFormat="1" ht="14.4" customHeight="1">
      <c r="B32" s="38"/>
      <c r="F32" s="120" t="s">
        <v>42</v>
      </c>
      <c r="I32" s="121" t="s">
        <v>41</v>
      </c>
      <c r="J32" s="120" t="s">
        <v>43</v>
      </c>
      <c r="L32" s="38"/>
    </row>
    <row r="33" spans="2:12" s="1" customFormat="1" ht="14.4" customHeight="1" hidden="1">
      <c r="B33" s="38"/>
      <c r="D33" s="111" t="s">
        <v>44</v>
      </c>
      <c r="E33" s="111" t="s">
        <v>45</v>
      </c>
      <c r="F33" s="122">
        <f>ROUND((SUM(BE82:BE412)),2)</f>
        <v>0</v>
      </c>
      <c r="I33" s="123">
        <v>0.21</v>
      </c>
      <c r="J33" s="122">
        <f>ROUND(((SUM(BE82:BE412))*I33),2)</f>
        <v>0</v>
      </c>
      <c r="L33" s="38"/>
    </row>
    <row r="34" spans="2:12" s="1" customFormat="1" ht="14.4" customHeight="1" hidden="1">
      <c r="B34" s="38"/>
      <c r="E34" s="111" t="s">
        <v>46</v>
      </c>
      <c r="F34" s="122">
        <f>ROUND((SUM(BF82:BF412)),2)</f>
        <v>0</v>
      </c>
      <c r="I34" s="123">
        <v>0.15</v>
      </c>
      <c r="J34" s="122">
        <f>ROUND(((SUM(BF82:BF412))*I34),2)</f>
        <v>0</v>
      </c>
      <c r="L34" s="38"/>
    </row>
    <row r="35" spans="2:12" s="1" customFormat="1" ht="14.4" customHeight="1">
      <c r="B35" s="38"/>
      <c r="D35" s="111" t="s">
        <v>44</v>
      </c>
      <c r="E35" s="111" t="s">
        <v>47</v>
      </c>
      <c r="F35" s="122">
        <f>ROUND((SUM(BG82:BG412)),2)</f>
        <v>0</v>
      </c>
      <c r="I35" s="123">
        <v>0.21</v>
      </c>
      <c r="J35" s="122">
        <f>0</f>
        <v>0</v>
      </c>
      <c r="L35" s="38"/>
    </row>
    <row r="36" spans="2:12" s="1" customFormat="1" ht="14.4" customHeight="1">
      <c r="B36" s="38"/>
      <c r="E36" s="111" t="s">
        <v>48</v>
      </c>
      <c r="F36" s="122">
        <f>ROUND((SUM(BH82:BH412)),2)</f>
        <v>0</v>
      </c>
      <c r="I36" s="123">
        <v>0.15</v>
      </c>
      <c r="J36" s="122">
        <f>0</f>
        <v>0</v>
      </c>
      <c r="L36" s="38"/>
    </row>
    <row r="37" spans="2:12" s="1" customFormat="1" ht="14.4" customHeight="1" hidden="1">
      <c r="B37" s="38"/>
      <c r="E37" s="111" t="s">
        <v>49</v>
      </c>
      <c r="F37" s="122">
        <f>ROUND((SUM(BI82:BI412)),2)</f>
        <v>0</v>
      </c>
      <c r="I37" s="123">
        <v>0</v>
      </c>
      <c r="J37" s="122">
        <f>0</f>
        <v>0</v>
      </c>
      <c r="L37" s="38"/>
    </row>
    <row r="38" spans="2:12" s="1" customFormat="1" ht="6.9" customHeight="1">
      <c r="B38" s="38"/>
      <c r="I38" s="112"/>
      <c r="L38" s="38"/>
    </row>
    <row r="39" spans="2:12" s="1" customFormat="1" ht="25.35" customHeight="1">
      <c r="B39" s="38"/>
      <c r="C39" s="124"/>
      <c r="D39" s="125" t="s">
        <v>50</v>
      </c>
      <c r="E39" s="126"/>
      <c r="F39" s="126"/>
      <c r="G39" s="127" t="s">
        <v>51</v>
      </c>
      <c r="H39" s="128" t="s">
        <v>52</v>
      </c>
      <c r="I39" s="129"/>
      <c r="J39" s="130">
        <f>SUM(J30:J37)</f>
        <v>0</v>
      </c>
      <c r="K39" s="131"/>
      <c r="L39" s="38"/>
    </row>
    <row r="40" spans="2:12" s="1" customFormat="1" ht="14.4" customHeight="1">
      <c r="B40" s="132"/>
      <c r="C40" s="133"/>
      <c r="D40" s="133"/>
      <c r="E40" s="133"/>
      <c r="F40" s="133"/>
      <c r="G40" s="133"/>
      <c r="H40" s="133"/>
      <c r="I40" s="134"/>
      <c r="J40" s="133"/>
      <c r="K40" s="133"/>
      <c r="L40" s="38"/>
    </row>
    <row r="44" spans="2:12" s="1" customFormat="1" ht="6.9" customHeight="1">
      <c r="B44" s="135"/>
      <c r="C44" s="136"/>
      <c r="D44" s="136"/>
      <c r="E44" s="136"/>
      <c r="F44" s="136"/>
      <c r="G44" s="136"/>
      <c r="H44" s="136"/>
      <c r="I44" s="137"/>
      <c r="J44" s="136"/>
      <c r="K44" s="136"/>
      <c r="L44" s="38"/>
    </row>
    <row r="45" spans="2:12" s="1" customFormat="1" ht="24.9" customHeight="1">
      <c r="B45" s="34"/>
      <c r="C45" s="23" t="s">
        <v>116</v>
      </c>
      <c r="D45" s="35"/>
      <c r="E45" s="35"/>
      <c r="F45" s="35"/>
      <c r="G45" s="35"/>
      <c r="H45" s="35"/>
      <c r="I45" s="112"/>
      <c r="J45" s="35"/>
      <c r="K45" s="35"/>
      <c r="L45" s="38"/>
    </row>
    <row r="46" spans="2:12" s="1" customFormat="1" ht="6.9" customHeight="1">
      <c r="B46" s="34"/>
      <c r="C46" s="35"/>
      <c r="D46" s="35"/>
      <c r="E46" s="35"/>
      <c r="F46" s="35"/>
      <c r="G46" s="35"/>
      <c r="H46" s="35"/>
      <c r="I46" s="112"/>
      <c r="J46" s="35"/>
      <c r="K46" s="35"/>
      <c r="L46" s="38"/>
    </row>
    <row r="47" spans="2:12" s="1" customFormat="1" ht="12" customHeight="1">
      <c r="B47" s="34"/>
      <c r="C47" s="29" t="s">
        <v>16</v>
      </c>
      <c r="D47" s="35"/>
      <c r="E47" s="35"/>
      <c r="F47" s="35"/>
      <c r="G47" s="35"/>
      <c r="H47" s="35"/>
      <c r="I47" s="112"/>
      <c r="J47" s="35"/>
      <c r="K47" s="35"/>
      <c r="L47" s="38"/>
    </row>
    <row r="48" spans="2:12" s="1" customFormat="1" ht="16.5" customHeight="1">
      <c r="B48" s="34"/>
      <c r="C48" s="35"/>
      <c r="D48" s="35"/>
      <c r="E48" s="374" t="str">
        <f>E7</f>
        <v>Labe, zdrž Lysá, PB, ř. km 878,30-879,80, údržba doprovodného a břehového porostu</v>
      </c>
      <c r="F48" s="375"/>
      <c r="G48" s="375"/>
      <c r="H48" s="375"/>
      <c r="I48" s="112"/>
      <c r="J48" s="35"/>
      <c r="K48" s="35"/>
      <c r="L48" s="38"/>
    </row>
    <row r="49" spans="2:12" s="1" customFormat="1" ht="12" customHeight="1">
      <c r="B49" s="34"/>
      <c r="C49" s="29" t="s">
        <v>113</v>
      </c>
      <c r="D49" s="35"/>
      <c r="E49" s="35"/>
      <c r="F49" s="35"/>
      <c r="G49" s="35"/>
      <c r="H49" s="35"/>
      <c r="I49" s="112"/>
      <c r="J49" s="35"/>
      <c r="K49" s="35"/>
      <c r="L49" s="38"/>
    </row>
    <row r="50" spans="2:12" s="1" customFormat="1" ht="16.5" customHeight="1">
      <c r="B50" s="34"/>
      <c r="C50" s="35"/>
      <c r="D50" s="35"/>
      <c r="E50" s="343" t="str">
        <f>E9</f>
        <v>1. - Kácení stromů</v>
      </c>
      <c r="F50" s="342"/>
      <c r="G50" s="342"/>
      <c r="H50" s="342"/>
      <c r="I50" s="112"/>
      <c r="J50" s="35"/>
      <c r="K50" s="35"/>
      <c r="L50" s="38"/>
    </row>
    <row r="51" spans="2:12" s="1" customFormat="1" ht="6.9" customHeight="1">
      <c r="B51" s="34"/>
      <c r="C51" s="35"/>
      <c r="D51" s="35"/>
      <c r="E51" s="35"/>
      <c r="F51" s="35"/>
      <c r="G51" s="35"/>
      <c r="H51" s="35"/>
      <c r="I51" s="112"/>
      <c r="J51" s="35"/>
      <c r="K51" s="35"/>
      <c r="L51" s="38"/>
    </row>
    <row r="52" spans="2:12" s="1" customFormat="1" ht="12" customHeight="1">
      <c r="B52" s="34"/>
      <c r="C52" s="29" t="s">
        <v>22</v>
      </c>
      <c r="D52" s="35"/>
      <c r="E52" s="35"/>
      <c r="F52" s="27" t="str">
        <f>F12</f>
        <v>Kostomlaty</v>
      </c>
      <c r="G52" s="35"/>
      <c r="H52" s="35"/>
      <c r="I52" s="113" t="s">
        <v>24</v>
      </c>
      <c r="J52" s="55" t="str">
        <f>IF(J12="","",J12)</f>
        <v>29.4.2019</v>
      </c>
      <c r="K52" s="35"/>
      <c r="L52" s="38"/>
    </row>
    <row r="53" spans="2:12" s="1" customFormat="1" ht="6.9" customHeight="1">
      <c r="B53" s="34"/>
      <c r="C53" s="35"/>
      <c r="D53" s="35"/>
      <c r="E53" s="35"/>
      <c r="F53" s="35"/>
      <c r="G53" s="35"/>
      <c r="H53" s="35"/>
      <c r="I53" s="112"/>
      <c r="J53" s="35"/>
      <c r="K53" s="35"/>
      <c r="L53" s="38"/>
    </row>
    <row r="54" spans="2:12" s="1" customFormat="1" ht="13.65" customHeight="1">
      <c r="B54" s="34"/>
      <c r="C54" s="29" t="s">
        <v>26</v>
      </c>
      <c r="D54" s="35"/>
      <c r="E54" s="35"/>
      <c r="F54" s="27" t="str">
        <f>E15</f>
        <v>Povodí Labe, státní podnik, závod Pardubice</v>
      </c>
      <c r="G54" s="35"/>
      <c r="H54" s="35"/>
      <c r="I54" s="113" t="s">
        <v>33</v>
      </c>
      <c r="J54" s="32" t="str">
        <f>E21</f>
        <v xml:space="preserve"> </v>
      </c>
      <c r="K54" s="35"/>
      <c r="L54" s="38"/>
    </row>
    <row r="55" spans="2:12" s="1" customFormat="1" ht="13.65" customHeight="1">
      <c r="B55" s="34"/>
      <c r="C55" s="29" t="s">
        <v>31</v>
      </c>
      <c r="D55" s="35"/>
      <c r="E55" s="35"/>
      <c r="F55" s="27" t="str">
        <f>IF(E18="","",E18)</f>
        <v>Vyplň údaj</v>
      </c>
      <c r="G55" s="35"/>
      <c r="H55" s="35"/>
      <c r="I55" s="113" t="s">
        <v>36</v>
      </c>
      <c r="J55" s="32" t="str">
        <f>E24</f>
        <v>Ing. Eva Morkesová</v>
      </c>
      <c r="K55" s="35"/>
      <c r="L55" s="38"/>
    </row>
    <row r="56" spans="2:12" s="1" customFormat="1" ht="10.35" customHeight="1">
      <c r="B56" s="34"/>
      <c r="C56" s="35"/>
      <c r="D56" s="35"/>
      <c r="E56" s="35"/>
      <c r="F56" s="35"/>
      <c r="G56" s="35"/>
      <c r="H56" s="35"/>
      <c r="I56" s="112"/>
      <c r="J56" s="35"/>
      <c r="K56" s="35"/>
      <c r="L56" s="38"/>
    </row>
    <row r="57" spans="2:12" s="1" customFormat="1" ht="29.25" customHeight="1">
      <c r="B57" s="34"/>
      <c r="C57" s="138" t="s">
        <v>117</v>
      </c>
      <c r="D57" s="139"/>
      <c r="E57" s="139"/>
      <c r="F57" s="139"/>
      <c r="G57" s="139"/>
      <c r="H57" s="139"/>
      <c r="I57" s="140"/>
      <c r="J57" s="141" t="s">
        <v>118</v>
      </c>
      <c r="K57" s="139"/>
      <c r="L57" s="38"/>
    </row>
    <row r="58" spans="2:12" s="1" customFormat="1" ht="10.35" customHeight="1">
      <c r="B58" s="34"/>
      <c r="C58" s="35"/>
      <c r="D58" s="35"/>
      <c r="E58" s="35"/>
      <c r="F58" s="35"/>
      <c r="G58" s="35"/>
      <c r="H58" s="35"/>
      <c r="I58" s="112"/>
      <c r="J58" s="35"/>
      <c r="K58" s="35"/>
      <c r="L58" s="38"/>
    </row>
    <row r="59" spans="2:47" s="1" customFormat="1" ht="22.8" customHeight="1">
      <c r="B59" s="34"/>
      <c r="C59" s="142" t="s">
        <v>72</v>
      </c>
      <c r="D59" s="35"/>
      <c r="E59" s="35"/>
      <c r="F59" s="35"/>
      <c r="G59" s="35"/>
      <c r="H59" s="35"/>
      <c r="I59" s="112"/>
      <c r="J59" s="73">
        <f>J82</f>
        <v>0</v>
      </c>
      <c r="K59" s="35"/>
      <c r="L59" s="38"/>
      <c r="AU59" s="17" t="s">
        <v>119</v>
      </c>
    </row>
    <row r="60" spans="2:12" s="8" customFormat="1" ht="24.9" customHeight="1">
      <c r="B60" s="143"/>
      <c r="C60" s="144"/>
      <c r="D60" s="145" t="s">
        <v>120</v>
      </c>
      <c r="E60" s="146"/>
      <c r="F60" s="146"/>
      <c r="G60" s="146"/>
      <c r="H60" s="146"/>
      <c r="I60" s="147"/>
      <c r="J60" s="148">
        <f>J83</f>
        <v>0</v>
      </c>
      <c r="K60" s="144"/>
      <c r="L60" s="149"/>
    </row>
    <row r="61" spans="2:12" s="9" customFormat="1" ht="19.95" customHeight="1">
      <c r="B61" s="150"/>
      <c r="C61" s="94"/>
      <c r="D61" s="151" t="s">
        <v>121</v>
      </c>
      <c r="E61" s="152"/>
      <c r="F61" s="152"/>
      <c r="G61" s="152"/>
      <c r="H61" s="152"/>
      <c r="I61" s="153"/>
      <c r="J61" s="154">
        <f>J84</f>
        <v>0</v>
      </c>
      <c r="K61" s="94"/>
      <c r="L61" s="155"/>
    </row>
    <row r="62" spans="2:12" s="9" customFormat="1" ht="19.95" customHeight="1">
      <c r="B62" s="150"/>
      <c r="C62" s="94"/>
      <c r="D62" s="151" t="s">
        <v>122</v>
      </c>
      <c r="E62" s="152"/>
      <c r="F62" s="152"/>
      <c r="G62" s="152"/>
      <c r="H62" s="152"/>
      <c r="I62" s="153"/>
      <c r="J62" s="154">
        <f>J410</f>
        <v>0</v>
      </c>
      <c r="K62" s="94"/>
      <c r="L62" s="155"/>
    </row>
    <row r="63" spans="2:12" s="1" customFormat="1" ht="21.75" customHeight="1">
      <c r="B63" s="34"/>
      <c r="C63" s="35"/>
      <c r="D63" s="35"/>
      <c r="E63" s="35"/>
      <c r="F63" s="35"/>
      <c r="G63" s="35"/>
      <c r="H63" s="35"/>
      <c r="I63" s="112"/>
      <c r="J63" s="35"/>
      <c r="K63" s="35"/>
      <c r="L63" s="38"/>
    </row>
    <row r="64" spans="2:12" s="1" customFormat="1" ht="6.9" customHeight="1">
      <c r="B64" s="46"/>
      <c r="C64" s="47"/>
      <c r="D64" s="47"/>
      <c r="E64" s="47"/>
      <c r="F64" s="47"/>
      <c r="G64" s="47"/>
      <c r="H64" s="47"/>
      <c r="I64" s="134"/>
      <c r="J64" s="47"/>
      <c r="K64" s="47"/>
      <c r="L64" s="38"/>
    </row>
    <row r="68" spans="2:12" s="1" customFormat="1" ht="6.9" customHeight="1">
      <c r="B68" s="48"/>
      <c r="C68" s="49"/>
      <c r="D68" s="49"/>
      <c r="E68" s="49"/>
      <c r="F68" s="49"/>
      <c r="G68" s="49"/>
      <c r="H68" s="49"/>
      <c r="I68" s="137"/>
      <c r="J68" s="49"/>
      <c r="K68" s="49"/>
      <c r="L68" s="38"/>
    </row>
    <row r="69" spans="2:12" s="1" customFormat="1" ht="24.9" customHeight="1">
      <c r="B69" s="34"/>
      <c r="C69" s="23" t="s">
        <v>123</v>
      </c>
      <c r="D69" s="35"/>
      <c r="E69" s="35"/>
      <c r="F69" s="35"/>
      <c r="G69" s="35"/>
      <c r="H69" s="35"/>
      <c r="I69" s="112"/>
      <c r="J69" s="35"/>
      <c r="K69" s="35"/>
      <c r="L69" s="38"/>
    </row>
    <row r="70" spans="2:12" s="1" customFormat="1" ht="6.9" customHeight="1">
      <c r="B70" s="34"/>
      <c r="C70" s="35"/>
      <c r="D70" s="35"/>
      <c r="E70" s="35"/>
      <c r="F70" s="35"/>
      <c r="G70" s="35"/>
      <c r="H70" s="35"/>
      <c r="I70" s="112"/>
      <c r="J70" s="35"/>
      <c r="K70" s="35"/>
      <c r="L70" s="38"/>
    </row>
    <row r="71" spans="2:12" s="1" customFormat="1" ht="12" customHeight="1">
      <c r="B71" s="34"/>
      <c r="C71" s="29" t="s">
        <v>16</v>
      </c>
      <c r="D71" s="35"/>
      <c r="E71" s="35"/>
      <c r="F71" s="35"/>
      <c r="G71" s="35"/>
      <c r="H71" s="35"/>
      <c r="I71" s="112"/>
      <c r="J71" s="35"/>
      <c r="K71" s="35"/>
      <c r="L71" s="38"/>
    </row>
    <row r="72" spans="2:12" s="1" customFormat="1" ht="16.5" customHeight="1">
      <c r="B72" s="34"/>
      <c r="C72" s="35"/>
      <c r="D72" s="35"/>
      <c r="E72" s="374" t="str">
        <f>E7</f>
        <v>Labe, zdrž Lysá, PB, ř. km 878,30-879,80, údržba doprovodného a břehového porostu</v>
      </c>
      <c r="F72" s="375"/>
      <c r="G72" s="375"/>
      <c r="H72" s="375"/>
      <c r="I72" s="112"/>
      <c r="J72" s="35"/>
      <c r="K72" s="35"/>
      <c r="L72" s="38"/>
    </row>
    <row r="73" spans="2:12" s="1" customFormat="1" ht="12" customHeight="1">
      <c r="B73" s="34"/>
      <c r="C73" s="29" t="s">
        <v>113</v>
      </c>
      <c r="D73" s="35"/>
      <c r="E73" s="35"/>
      <c r="F73" s="35"/>
      <c r="G73" s="35"/>
      <c r="H73" s="35"/>
      <c r="I73" s="112"/>
      <c r="J73" s="35"/>
      <c r="K73" s="35"/>
      <c r="L73" s="38"/>
    </row>
    <row r="74" spans="2:12" s="1" customFormat="1" ht="16.5" customHeight="1">
      <c r="B74" s="34"/>
      <c r="C74" s="35"/>
      <c r="D74" s="35"/>
      <c r="E74" s="343" t="str">
        <f>E9</f>
        <v>1. - Kácení stromů</v>
      </c>
      <c r="F74" s="342"/>
      <c r="G74" s="342"/>
      <c r="H74" s="342"/>
      <c r="I74" s="112"/>
      <c r="J74" s="35"/>
      <c r="K74" s="35"/>
      <c r="L74" s="38"/>
    </row>
    <row r="75" spans="2:12" s="1" customFormat="1" ht="6.9" customHeight="1">
      <c r="B75" s="34"/>
      <c r="C75" s="35"/>
      <c r="D75" s="35"/>
      <c r="E75" s="35"/>
      <c r="F75" s="35"/>
      <c r="G75" s="35"/>
      <c r="H75" s="35"/>
      <c r="I75" s="112"/>
      <c r="J75" s="35"/>
      <c r="K75" s="35"/>
      <c r="L75" s="38"/>
    </row>
    <row r="76" spans="2:12" s="1" customFormat="1" ht="12" customHeight="1">
      <c r="B76" s="34"/>
      <c r="C76" s="29" t="s">
        <v>22</v>
      </c>
      <c r="D76" s="35"/>
      <c r="E76" s="35"/>
      <c r="F76" s="27" t="str">
        <f>F12</f>
        <v>Kostomlaty</v>
      </c>
      <c r="G76" s="35"/>
      <c r="H76" s="35"/>
      <c r="I76" s="113" t="s">
        <v>24</v>
      </c>
      <c r="J76" s="55" t="str">
        <f>IF(J12="","",J12)</f>
        <v>29.4.2019</v>
      </c>
      <c r="K76" s="35"/>
      <c r="L76" s="38"/>
    </row>
    <row r="77" spans="2:12" s="1" customFormat="1" ht="6.9" customHeight="1">
      <c r="B77" s="34"/>
      <c r="C77" s="35"/>
      <c r="D77" s="35"/>
      <c r="E77" s="35"/>
      <c r="F77" s="35"/>
      <c r="G77" s="35"/>
      <c r="H77" s="35"/>
      <c r="I77" s="112"/>
      <c r="J77" s="35"/>
      <c r="K77" s="35"/>
      <c r="L77" s="38"/>
    </row>
    <row r="78" spans="2:12" s="1" customFormat="1" ht="13.65" customHeight="1">
      <c r="B78" s="34"/>
      <c r="C78" s="29" t="s">
        <v>26</v>
      </c>
      <c r="D78" s="35"/>
      <c r="E78" s="35"/>
      <c r="F78" s="27" t="str">
        <f>E15</f>
        <v>Povodí Labe, státní podnik, závod Pardubice</v>
      </c>
      <c r="G78" s="35"/>
      <c r="H78" s="35"/>
      <c r="I78" s="113" t="s">
        <v>33</v>
      </c>
      <c r="J78" s="32" t="str">
        <f>E21</f>
        <v xml:space="preserve"> </v>
      </c>
      <c r="K78" s="35"/>
      <c r="L78" s="38"/>
    </row>
    <row r="79" spans="2:12" s="1" customFormat="1" ht="13.65" customHeight="1">
      <c r="B79" s="34"/>
      <c r="C79" s="29" t="s">
        <v>31</v>
      </c>
      <c r="D79" s="35"/>
      <c r="E79" s="35"/>
      <c r="F79" s="27" t="str">
        <f>IF(E18="","",E18)</f>
        <v>Vyplň údaj</v>
      </c>
      <c r="G79" s="35"/>
      <c r="H79" s="35"/>
      <c r="I79" s="113" t="s">
        <v>36</v>
      </c>
      <c r="J79" s="32" t="str">
        <f>E24</f>
        <v>Ing. Eva Morkesová</v>
      </c>
      <c r="K79" s="35"/>
      <c r="L79" s="38"/>
    </row>
    <row r="80" spans="2:12" s="1" customFormat="1" ht="10.35" customHeight="1">
      <c r="B80" s="34"/>
      <c r="C80" s="35"/>
      <c r="D80" s="35"/>
      <c r="E80" s="35"/>
      <c r="F80" s="35"/>
      <c r="G80" s="35"/>
      <c r="H80" s="35"/>
      <c r="I80" s="112"/>
      <c r="J80" s="35"/>
      <c r="K80" s="35"/>
      <c r="L80" s="38"/>
    </row>
    <row r="81" spans="2:20" s="10" customFormat="1" ht="29.25" customHeight="1">
      <c r="B81" s="156"/>
      <c r="C81" s="157" t="s">
        <v>124</v>
      </c>
      <c r="D81" s="158" t="s">
        <v>59</v>
      </c>
      <c r="E81" s="158" t="s">
        <v>55</v>
      </c>
      <c r="F81" s="158" t="s">
        <v>56</v>
      </c>
      <c r="G81" s="158" t="s">
        <v>125</v>
      </c>
      <c r="H81" s="158" t="s">
        <v>126</v>
      </c>
      <c r="I81" s="159" t="s">
        <v>127</v>
      </c>
      <c r="J81" s="158" t="s">
        <v>118</v>
      </c>
      <c r="K81" s="160" t="s">
        <v>128</v>
      </c>
      <c r="L81" s="161"/>
      <c r="M81" s="64" t="s">
        <v>28</v>
      </c>
      <c r="N81" s="65" t="s">
        <v>44</v>
      </c>
      <c r="O81" s="65" t="s">
        <v>129</v>
      </c>
      <c r="P81" s="65" t="s">
        <v>130</v>
      </c>
      <c r="Q81" s="65" t="s">
        <v>131</v>
      </c>
      <c r="R81" s="65" t="s">
        <v>132</v>
      </c>
      <c r="S81" s="65" t="s">
        <v>133</v>
      </c>
      <c r="T81" s="66" t="s">
        <v>134</v>
      </c>
    </row>
    <row r="82" spans="2:63" s="1" customFormat="1" ht="22.8" customHeight="1">
      <c r="B82" s="34"/>
      <c r="C82" s="71" t="s">
        <v>135</v>
      </c>
      <c r="D82" s="35"/>
      <c r="E82" s="35"/>
      <c r="F82" s="35"/>
      <c r="G82" s="35"/>
      <c r="H82" s="35"/>
      <c r="I82" s="112"/>
      <c r="J82" s="162">
        <f>BK82</f>
        <v>0</v>
      </c>
      <c r="K82" s="35"/>
      <c r="L82" s="38"/>
      <c r="M82" s="67"/>
      <c r="N82" s="68"/>
      <c r="O82" s="68"/>
      <c r="P82" s="163">
        <f>P83</f>
        <v>0</v>
      </c>
      <c r="Q82" s="68"/>
      <c r="R82" s="163">
        <f>R83</f>
        <v>23.498</v>
      </c>
      <c r="S82" s="68"/>
      <c r="T82" s="164">
        <f>T83</f>
        <v>0</v>
      </c>
      <c r="AT82" s="17" t="s">
        <v>73</v>
      </c>
      <c r="AU82" s="17" t="s">
        <v>119</v>
      </c>
      <c r="BK82" s="165">
        <f>BK83</f>
        <v>0</v>
      </c>
    </row>
    <row r="83" spans="2:63" s="11" customFormat="1" ht="25.95" customHeight="1">
      <c r="B83" s="166"/>
      <c r="C83" s="167"/>
      <c r="D83" s="168" t="s">
        <v>73</v>
      </c>
      <c r="E83" s="169" t="s">
        <v>136</v>
      </c>
      <c r="F83" s="169" t="s">
        <v>137</v>
      </c>
      <c r="G83" s="167"/>
      <c r="H83" s="167"/>
      <c r="I83" s="170"/>
      <c r="J83" s="171">
        <f>BK83</f>
        <v>0</v>
      </c>
      <c r="K83" s="167"/>
      <c r="L83" s="172"/>
      <c r="M83" s="173"/>
      <c r="N83" s="174"/>
      <c r="O83" s="174"/>
      <c r="P83" s="175">
        <f>P84+P410</f>
        <v>0</v>
      </c>
      <c r="Q83" s="174"/>
      <c r="R83" s="175">
        <f>R84+R410</f>
        <v>23.498</v>
      </c>
      <c r="S83" s="174"/>
      <c r="T83" s="176">
        <f>T84+T410</f>
        <v>0</v>
      </c>
      <c r="AR83" s="177" t="s">
        <v>82</v>
      </c>
      <c r="AT83" s="178" t="s">
        <v>73</v>
      </c>
      <c r="AU83" s="178" t="s">
        <v>74</v>
      </c>
      <c r="AY83" s="177" t="s">
        <v>138</v>
      </c>
      <c r="BK83" s="179">
        <f>BK84+BK410</f>
        <v>0</v>
      </c>
    </row>
    <row r="84" spans="2:63" s="11" customFormat="1" ht="22.8" customHeight="1">
      <c r="B84" s="166"/>
      <c r="C84" s="167"/>
      <c r="D84" s="168" t="s">
        <v>73</v>
      </c>
      <c r="E84" s="180" t="s">
        <v>82</v>
      </c>
      <c r="F84" s="180" t="s">
        <v>139</v>
      </c>
      <c r="G84" s="167"/>
      <c r="H84" s="167"/>
      <c r="I84" s="170"/>
      <c r="J84" s="181">
        <f>BK84</f>
        <v>0</v>
      </c>
      <c r="K84" s="167"/>
      <c r="L84" s="172"/>
      <c r="M84" s="173"/>
      <c r="N84" s="174"/>
      <c r="O84" s="174"/>
      <c r="P84" s="175">
        <f>SUM(P85:P409)</f>
        <v>0</v>
      </c>
      <c r="Q84" s="174"/>
      <c r="R84" s="175">
        <f>SUM(R85:R409)</f>
        <v>23.498</v>
      </c>
      <c r="S84" s="174"/>
      <c r="T84" s="176">
        <f>SUM(T85:T409)</f>
        <v>0</v>
      </c>
      <c r="AR84" s="177" t="s">
        <v>82</v>
      </c>
      <c r="AT84" s="178" t="s">
        <v>73</v>
      </c>
      <c r="AU84" s="178" t="s">
        <v>82</v>
      </c>
      <c r="AY84" s="177" t="s">
        <v>138</v>
      </c>
      <c r="BK84" s="179">
        <f>SUM(BK85:BK409)</f>
        <v>0</v>
      </c>
    </row>
    <row r="85" spans="2:65" s="1" customFormat="1" ht="16.5" customHeight="1">
      <c r="B85" s="34"/>
      <c r="C85" s="182" t="s">
        <v>82</v>
      </c>
      <c r="D85" s="182" t="s">
        <v>140</v>
      </c>
      <c r="E85" s="183" t="s">
        <v>141</v>
      </c>
      <c r="F85" s="184" t="s">
        <v>142</v>
      </c>
      <c r="G85" s="185" t="s">
        <v>143</v>
      </c>
      <c r="H85" s="186">
        <v>3000</v>
      </c>
      <c r="I85" s="187"/>
      <c r="J85" s="188">
        <f>ROUND(I85*H85,2)</f>
        <v>0</v>
      </c>
      <c r="K85" s="184" t="s">
        <v>144</v>
      </c>
      <c r="L85" s="38"/>
      <c r="M85" s="189" t="s">
        <v>28</v>
      </c>
      <c r="N85" s="190" t="s">
        <v>47</v>
      </c>
      <c r="O85" s="60"/>
      <c r="P85" s="191">
        <f>O85*H85</f>
        <v>0</v>
      </c>
      <c r="Q85" s="191">
        <v>0</v>
      </c>
      <c r="R85" s="191">
        <f>Q85*H85</f>
        <v>0</v>
      </c>
      <c r="S85" s="191">
        <v>0</v>
      </c>
      <c r="T85" s="192">
        <f>S85*H85</f>
        <v>0</v>
      </c>
      <c r="AR85" s="17" t="s">
        <v>145</v>
      </c>
      <c r="AT85" s="17" t="s">
        <v>140</v>
      </c>
      <c r="AU85" s="17" t="s">
        <v>84</v>
      </c>
      <c r="AY85" s="17" t="s">
        <v>138</v>
      </c>
      <c r="BE85" s="193">
        <f>IF(N85="základní",J85,0)</f>
        <v>0</v>
      </c>
      <c r="BF85" s="193">
        <f>IF(N85="snížená",J85,0)</f>
        <v>0</v>
      </c>
      <c r="BG85" s="193">
        <f>IF(N85="zákl. přenesená",J85,0)</f>
        <v>0</v>
      </c>
      <c r="BH85" s="193">
        <f>IF(N85="sníž. přenesená",J85,0)</f>
        <v>0</v>
      </c>
      <c r="BI85" s="193">
        <f>IF(N85="nulová",J85,0)</f>
        <v>0</v>
      </c>
      <c r="BJ85" s="17" t="s">
        <v>145</v>
      </c>
      <c r="BK85" s="193">
        <f>ROUND(I85*H85,2)</f>
        <v>0</v>
      </c>
      <c r="BL85" s="17" t="s">
        <v>145</v>
      </c>
      <c r="BM85" s="17" t="s">
        <v>146</v>
      </c>
    </row>
    <row r="86" spans="2:47" s="1" customFormat="1" ht="19.2">
      <c r="B86" s="34"/>
      <c r="C86" s="35"/>
      <c r="D86" s="194" t="s">
        <v>147</v>
      </c>
      <c r="E86" s="35"/>
      <c r="F86" s="195" t="s">
        <v>148</v>
      </c>
      <c r="G86" s="35"/>
      <c r="H86" s="35"/>
      <c r="I86" s="112"/>
      <c r="J86" s="35"/>
      <c r="K86" s="35"/>
      <c r="L86" s="38"/>
      <c r="M86" s="196"/>
      <c r="N86" s="60"/>
      <c r="O86" s="60"/>
      <c r="P86" s="60"/>
      <c r="Q86" s="60"/>
      <c r="R86" s="60"/>
      <c r="S86" s="60"/>
      <c r="T86" s="61"/>
      <c r="AT86" s="17" t="s">
        <v>147</v>
      </c>
      <c r="AU86" s="17" t="s">
        <v>84</v>
      </c>
    </row>
    <row r="87" spans="2:47" s="1" customFormat="1" ht="134.4">
      <c r="B87" s="34"/>
      <c r="C87" s="35"/>
      <c r="D87" s="194" t="s">
        <v>149</v>
      </c>
      <c r="E87" s="35"/>
      <c r="F87" s="197" t="s">
        <v>150</v>
      </c>
      <c r="G87" s="35"/>
      <c r="H87" s="35"/>
      <c r="I87" s="112"/>
      <c r="J87" s="35"/>
      <c r="K87" s="35"/>
      <c r="L87" s="38"/>
      <c r="M87" s="196"/>
      <c r="N87" s="60"/>
      <c r="O87" s="60"/>
      <c r="P87" s="60"/>
      <c r="Q87" s="60"/>
      <c r="R87" s="60"/>
      <c r="S87" s="60"/>
      <c r="T87" s="61"/>
      <c r="AT87" s="17" t="s">
        <v>149</v>
      </c>
      <c r="AU87" s="17" t="s">
        <v>84</v>
      </c>
    </row>
    <row r="88" spans="2:51" s="12" customFormat="1" ht="10.2">
      <c r="B88" s="198"/>
      <c r="C88" s="199"/>
      <c r="D88" s="194" t="s">
        <v>151</v>
      </c>
      <c r="E88" s="200" t="s">
        <v>28</v>
      </c>
      <c r="F88" s="201" t="s">
        <v>152</v>
      </c>
      <c r="G88" s="199"/>
      <c r="H88" s="200" t="s">
        <v>28</v>
      </c>
      <c r="I88" s="202"/>
      <c r="J88" s="199"/>
      <c r="K88" s="199"/>
      <c r="L88" s="203"/>
      <c r="M88" s="204"/>
      <c r="N88" s="205"/>
      <c r="O88" s="205"/>
      <c r="P88" s="205"/>
      <c r="Q88" s="205"/>
      <c r="R88" s="205"/>
      <c r="S88" s="205"/>
      <c r="T88" s="206"/>
      <c r="AT88" s="207" t="s">
        <v>151</v>
      </c>
      <c r="AU88" s="207" t="s">
        <v>84</v>
      </c>
      <c r="AV88" s="12" t="s">
        <v>82</v>
      </c>
      <c r="AW88" s="12" t="s">
        <v>35</v>
      </c>
      <c r="AX88" s="12" t="s">
        <v>74</v>
      </c>
      <c r="AY88" s="207" t="s">
        <v>138</v>
      </c>
    </row>
    <row r="89" spans="2:51" s="13" customFormat="1" ht="10.2">
      <c r="B89" s="208"/>
      <c r="C89" s="209"/>
      <c r="D89" s="194" t="s">
        <v>151</v>
      </c>
      <c r="E89" s="210" t="s">
        <v>28</v>
      </c>
      <c r="F89" s="211" t="s">
        <v>153</v>
      </c>
      <c r="G89" s="209"/>
      <c r="H89" s="212">
        <v>3000</v>
      </c>
      <c r="I89" s="213"/>
      <c r="J89" s="209"/>
      <c r="K89" s="209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151</v>
      </c>
      <c r="AU89" s="218" t="s">
        <v>84</v>
      </c>
      <c r="AV89" s="13" t="s">
        <v>84</v>
      </c>
      <c r="AW89" s="13" t="s">
        <v>35</v>
      </c>
      <c r="AX89" s="13" t="s">
        <v>82</v>
      </c>
      <c r="AY89" s="218" t="s">
        <v>138</v>
      </c>
    </row>
    <row r="90" spans="2:65" s="1" customFormat="1" ht="16.5" customHeight="1">
      <c r="B90" s="34"/>
      <c r="C90" s="182" t="s">
        <v>84</v>
      </c>
      <c r="D90" s="182" t="s">
        <v>140</v>
      </c>
      <c r="E90" s="183" t="s">
        <v>154</v>
      </c>
      <c r="F90" s="184" t="s">
        <v>155</v>
      </c>
      <c r="G90" s="185" t="s">
        <v>156</v>
      </c>
      <c r="H90" s="186">
        <v>100.55</v>
      </c>
      <c r="I90" s="187"/>
      <c r="J90" s="188">
        <f>ROUND(I90*H90,2)</f>
        <v>0</v>
      </c>
      <c r="K90" s="184" t="s">
        <v>144</v>
      </c>
      <c r="L90" s="38"/>
      <c r="M90" s="189" t="s">
        <v>28</v>
      </c>
      <c r="N90" s="190" t="s">
        <v>47</v>
      </c>
      <c r="O90" s="60"/>
      <c r="P90" s="191">
        <f>O90*H90</f>
        <v>0</v>
      </c>
      <c r="Q90" s="191">
        <v>0</v>
      </c>
      <c r="R90" s="191">
        <f>Q90*H90</f>
        <v>0</v>
      </c>
      <c r="S90" s="191">
        <v>0</v>
      </c>
      <c r="T90" s="192">
        <f>S90*H90</f>
        <v>0</v>
      </c>
      <c r="AR90" s="17" t="s">
        <v>145</v>
      </c>
      <c r="AT90" s="17" t="s">
        <v>140</v>
      </c>
      <c r="AU90" s="17" t="s">
        <v>84</v>
      </c>
      <c r="AY90" s="17" t="s">
        <v>138</v>
      </c>
      <c r="BE90" s="193">
        <f>IF(N90="základní",J90,0)</f>
        <v>0</v>
      </c>
      <c r="BF90" s="193">
        <f>IF(N90="snížená",J90,0)</f>
        <v>0</v>
      </c>
      <c r="BG90" s="193">
        <f>IF(N90="zákl. přenesená",J90,0)</f>
        <v>0</v>
      </c>
      <c r="BH90" s="193">
        <f>IF(N90="sníž. přenesená",J90,0)</f>
        <v>0</v>
      </c>
      <c r="BI90" s="193">
        <f>IF(N90="nulová",J90,0)</f>
        <v>0</v>
      </c>
      <c r="BJ90" s="17" t="s">
        <v>145</v>
      </c>
      <c r="BK90" s="193">
        <f>ROUND(I90*H90,2)</f>
        <v>0</v>
      </c>
      <c r="BL90" s="17" t="s">
        <v>145</v>
      </c>
      <c r="BM90" s="17" t="s">
        <v>157</v>
      </c>
    </row>
    <row r="91" spans="2:47" s="1" customFormat="1" ht="10.2">
      <c r="B91" s="34"/>
      <c r="C91" s="35"/>
      <c r="D91" s="194" t="s">
        <v>147</v>
      </c>
      <c r="E91" s="35"/>
      <c r="F91" s="195" t="s">
        <v>158</v>
      </c>
      <c r="G91" s="35"/>
      <c r="H91" s="35"/>
      <c r="I91" s="112"/>
      <c r="J91" s="35"/>
      <c r="K91" s="35"/>
      <c r="L91" s="38"/>
      <c r="M91" s="196"/>
      <c r="N91" s="60"/>
      <c r="O91" s="60"/>
      <c r="P91" s="60"/>
      <c r="Q91" s="60"/>
      <c r="R91" s="60"/>
      <c r="S91" s="60"/>
      <c r="T91" s="61"/>
      <c r="AT91" s="17" t="s">
        <v>147</v>
      </c>
      <c r="AU91" s="17" t="s">
        <v>84</v>
      </c>
    </row>
    <row r="92" spans="2:47" s="1" customFormat="1" ht="48">
      <c r="B92" s="34"/>
      <c r="C92" s="35"/>
      <c r="D92" s="194" t="s">
        <v>149</v>
      </c>
      <c r="E92" s="35"/>
      <c r="F92" s="197" t="s">
        <v>159</v>
      </c>
      <c r="G92" s="35"/>
      <c r="H92" s="35"/>
      <c r="I92" s="112"/>
      <c r="J92" s="35"/>
      <c r="K92" s="35"/>
      <c r="L92" s="38"/>
      <c r="M92" s="196"/>
      <c r="N92" s="60"/>
      <c r="O92" s="60"/>
      <c r="P92" s="60"/>
      <c r="Q92" s="60"/>
      <c r="R92" s="60"/>
      <c r="S92" s="60"/>
      <c r="T92" s="61"/>
      <c r="AT92" s="17" t="s">
        <v>149</v>
      </c>
      <c r="AU92" s="17" t="s">
        <v>84</v>
      </c>
    </row>
    <row r="93" spans="2:51" s="12" customFormat="1" ht="10.2">
      <c r="B93" s="198"/>
      <c r="C93" s="199"/>
      <c r="D93" s="194" t="s">
        <v>151</v>
      </c>
      <c r="E93" s="200" t="s">
        <v>28</v>
      </c>
      <c r="F93" s="201" t="s">
        <v>160</v>
      </c>
      <c r="G93" s="199"/>
      <c r="H93" s="200" t="s">
        <v>28</v>
      </c>
      <c r="I93" s="202"/>
      <c r="J93" s="199"/>
      <c r="K93" s="199"/>
      <c r="L93" s="203"/>
      <c r="M93" s="204"/>
      <c r="N93" s="205"/>
      <c r="O93" s="205"/>
      <c r="P93" s="205"/>
      <c r="Q93" s="205"/>
      <c r="R93" s="205"/>
      <c r="S93" s="205"/>
      <c r="T93" s="206"/>
      <c r="AT93" s="207" t="s">
        <v>151</v>
      </c>
      <c r="AU93" s="207" t="s">
        <v>84</v>
      </c>
      <c r="AV93" s="12" t="s">
        <v>82</v>
      </c>
      <c r="AW93" s="12" t="s">
        <v>35</v>
      </c>
      <c r="AX93" s="12" t="s">
        <v>74</v>
      </c>
      <c r="AY93" s="207" t="s">
        <v>138</v>
      </c>
    </row>
    <row r="94" spans="2:51" s="13" customFormat="1" ht="10.2">
      <c r="B94" s="208"/>
      <c r="C94" s="209"/>
      <c r="D94" s="194" t="s">
        <v>151</v>
      </c>
      <c r="E94" s="210" t="s">
        <v>28</v>
      </c>
      <c r="F94" s="211" t="s">
        <v>161</v>
      </c>
      <c r="G94" s="209"/>
      <c r="H94" s="212">
        <v>60</v>
      </c>
      <c r="I94" s="213"/>
      <c r="J94" s="209"/>
      <c r="K94" s="209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151</v>
      </c>
      <c r="AU94" s="218" t="s">
        <v>84</v>
      </c>
      <c r="AV94" s="13" t="s">
        <v>84</v>
      </c>
      <c r="AW94" s="13" t="s">
        <v>35</v>
      </c>
      <c r="AX94" s="13" t="s">
        <v>74</v>
      </c>
      <c r="AY94" s="218" t="s">
        <v>138</v>
      </c>
    </row>
    <row r="95" spans="2:51" s="12" customFormat="1" ht="10.2">
      <c r="B95" s="198"/>
      <c r="C95" s="199"/>
      <c r="D95" s="194" t="s">
        <v>151</v>
      </c>
      <c r="E95" s="200" t="s">
        <v>28</v>
      </c>
      <c r="F95" s="201" t="s">
        <v>162</v>
      </c>
      <c r="G95" s="199"/>
      <c r="H95" s="200" t="s">
        <v>28</v>
      </c>
      <c r="I95" s="202"/>
      <c r="J95" s="199"/>
      <c r="K95" s="199"/>
      <c r="L95" s="203"/>
      <c r="M95" s="204"/>
      <c r="N95" s="205"/>
      <c r="O95" s="205"/>
      <c r="P95" s="205"/>
      <c r="Q95" s="205"/>
      <c r="R95" s="205"/>
      <c r="S95" s="205"/>
      <c r="T95" s="206"/>
      <c r="AT95" s="207" t="s">
        <v>151</v>
      </c>
      <c r="AU95" s="207" t="s">
        <v>84</v>
      </c>
      <c r="AV95" s="12" t="s">
        <v>82</v>
      </c>
      <c r="AW95" s="12" t="s">
        <v>35</v>
      </c>
      <c r="AX95" s="12" t="s">
        <v>74</v>
      </c>
      <c r="AY95" s="207" t="s">
        <v>138</v>
      </c>
    </row>
    <row r="96" spans="2:51" s="12" customFormat="1" ht="10.2">
      <c r="B96" s="198"/>
      <c r="C96" s="199"/>
      <c r="D96" s="194" t="s">
        <v>151</v>
      </c>
      <c r="E96" s="200" t="s">
        <v>28</v>
      </c>
      <c r="F96" s="201" t="s">
        <v>163</v>
      </c>
      <c r="G96" s="199"/>
      <c r="H96" s="200" t="s">
        <v>28</v>
      </c>
      <c r="I96" s="202"/>
      <c r="J96" s="199"/>
      <c r="K96" s="199"/>
      <c r="L96" s="203"/>
      <c r="M96" s="204"/>
      <c r="N96" s="205"/>
      <c r="O96" s="205"/>
      <c r="P96" s="205"/>
      <c r="Q96" s="205"/>
      <c r="R96" s="205"/>
      <c r="S96" s="205"/>
      <c r="T96" s="206"/>
      <c r="AT96" s="207" t="s">
        <v>151</v>
      </c>
      <c r="AU96" s="207" t="s">
        <v>84</v>
      </c>
      <c r="AV96" s="12" t="s">
        <v>82</v>
      </c>
      <c r="AW96" s="12" t="s">
        <v>35</v>
      </c>
      <c r="AX96" s="12" t="s">
        <v>74</v>
      </c>
      <c r="AY96" s="207" t="s">
        <v>138</v>
      </c>
    </row>
    <row r="97" spans="2:51" s="13" customFormat="1" ht="10.2">
      <c r="B97" s="208"/>
      <c r="C97" s="209"/>
      <c r="D97" s="194" t="s">
        <v>151</v>
      </c>
      <c r="E97" s="210" t="s">
        <v>28</v>
      </c>
      <c r="F97" s="211" t="s">
        <v>164</v>
      </c>
      <c r="G97" s="209"/>
      <c r="H97" s="212">
        <v>0.3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151</v>
      </c>
      <c r="AU97" s="218" t="s">
        <v>84</v>
      </c>
      <c r="AV97" s="13" t="s">
        <v>84</v>
      </c>
      <c r="AW97" s="13" t="s">
        <v>35</v>
      </c>
      <c r="AX97" s="13" t="s">
        <v>74</v>
      </c>
      <c r="AY97" s="218" t="s">
        <v>138</v>
      </c>
    </row>
    <row r="98" spans="2:51" s="12" customFormat="1" ht="10.2">
      <c r="B98" s="198"/>
      <c r="C98" s="199"/>
      <c r="D98" s="194" t="s">
        <v>151</v>
      </c>
      <c r="E98" s="200" t="s">
        <v>28</v>
      </c>
      <c r="F98" s="201" t="s">
        <v>165</v>
      </c>
      <c r="G98" s="199"/>
      <c r="H98" s="200" t="s">
        <v>28</v>
      </c>
      <c r="I98" s="202"/>
      <c r="J98" s="199"/>
      <c r="K98" s="199"/>
      <c r="L98" s="203"/>
      <c r="M98" s="204"/>
      <c r="N98" s="205"/>
      <c r="O98" s="205"/>
      <c r="P98" s="205"/>
      <c r="Q98" s="205"/>
      <c r="R98" s="205"/>
      <c r="S98" s="205"/>
      <c r="T98" s="206"/>
      <c r="AT98" s="207" t="s">
        <v>151</v>
      </c>
      <c r="AU98" s="207" t="s">
        <v>84</v>
      </c>
      <c r="AV98" s="12" t="s">
        <v>82</v>
      </c>
      <c r="AW98" s="12" t="s">
        <v>35</v>
      </c>
      <c r="AX98" s="12" t="s">
        <v>74</v>
      </c>
      <c r="AY98" s="207" t="s">
        <v>138</v>
      </c>
    </row>
    <row r="99" spans="2:51" s="13" customFormat="1" ht="10.2">
      <c r="B99" s="208"/>
      <c r="C99" s="209"/>
      <c r="D99" s="194" t="s">
        <v>151</v>
      </c>
      <c r="E99" s="210" t="s">
        <v>28</v>
      </c>
      <c r="F99" s="211" t="s">
        <v>166</v>
      </c>
      <c r="G99" s="209"/>
      <c r="H99" s="212">
        <v>0.3</v>
      </c>
      <c r="I99" s="213"/>
      <c r="J99" s="209"/>
      <c r="K99" s="209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151</v>
      </c>
      <c r="AU99" s="218" t="s">
        <v>84</v>
      </c>
      <c r="AV99" s="13" t="s">
        <v>84</v>
      </c>
      <c r="AW99" s="13" t="s">
        <v>35</v>
      </c>
      <c r="AX99" s="13" t="s">
        <v>74</v>
      </c>
      <c r="AY99" s="218" t="s">
        <v>138</v>
      </c>
    </row>
    <row r="100" spans="2:51" s="12" customFormat="1" ht="10.2">
      <c r="B100" s="198"/>
      <c r="C100" s="199"/>
      <c r="D100" s="194" t="s">
        <v>151</v>
      </c>
      <c r="E100" s="200" t="s">
        <v>28</v>
      </c>
      <c r="F100" s="201" t="s">
        <v>167</v>
      </c>
      <c r="G100" s="199"/>
      <c r="H100" s="200" t="s">
        <v>28</v>
      </c>
      <c r="I100" s="202"/>
      <c r="J100" s="199"/>
      <c r="K100" s="199"/>
      <c r="L100" s="203"/>
      <c r="M100" s="204"/>
      <c r="N100" s="205"/>
      <c r="O100" s="205"/>
      <c r="P100" s="205"/>
      <c r="Q100" s="205"/>
      <c r="R100" s="205"/>
      <c r="S100" s="205"/>
      <c r="T100" s="206"/>
      <c r="AT100" s="207" t="s">
        <v>151</v>
      </c>
      <c r="AU100" s="207" t="s">
        <v>84</v>
      </c>
      <c r="AV100" s="12" t="s">
        <v>82</v>
      </c>
      <c r="AW100" s="12" t="s">
        <v>35</v>
      </c>
      <c r="AX100" s="12" t="s">
        <v>74</v>
      </c>
      <c r="AY100" s="207" t="s">
        <v>138</v>
      </c>
    </row>
    <row r="101" spans="2:51" s="13" customFormat="1" ht="10.2">
      <c r="B101" s="208"/>
      <c r="C101" s="209"/>
      <c r="D101" s="194" t="s">
        <v>151</v>
      </c>
      <c r="E101" s="210" t="s">
        <v>28</v>
      </c>
      <c r="F101" s="211" t="s">
        <v>168</v>
      </c>
      <c r="G101" s="209"/>
      <c r="H101" s="212">
        <v>1.5</v>
      </c>
      <c r="I101" s="213"/>
      <c r="J101" s="209"/>
      <c r="K101" s="209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151</v>
      </c>
      <c r="AU101" s="218" t="s">
        <v>84</v>
      </c>
      <c r="AV101" s="13" t="s">
        <v>84</v>
      </c>
      <c r="AW101" s="13" t="s">
        <v>35</v>
      </c>
      <c r="AX101" s="13" t="s">
        <v>74</v>
      </c>
      <c r="AY101" s="218" t="s">
        <v>138</v>
      </c>
    </row>
    <row r="102" spans="2:51" s="12" customFormat="1" ht="10.2">
      <c r="B102" s="198"/>
      <c r="C102" s="199"/>
      <c r="D102" s="194" t="s">
        <v>151</v>
      </c>
      <c r="E102" s="200" t="s">
        <v>28</v>
      </c>
      <c r="F102" s="201" t="s">
        <v>169</v>
      </c>
      <c r="G102" s="199"/>
      <c r="H102" s="200" t="s">
        <v>28</v>
      </c>
      <c r="I102" s="202"/>
      <c r="J102" s="199"/>
      <c r="K102" s="199"/>
      <c r="L102" s="203"/>
      <c r="M102" s="204"/>
      <c r="N102" s="205"/>
      <c r="O102" s="205"/>
      <c r="P102" s="205"/>
      <c r="Q102" s="205"/>
      <c r="R102" s="205"/>
      <c r="S102" s="205"/>
      <c r="T102" s="206"/>
      <c r="AT102" s="207" t="s">
        <v>151</v>
      </c>
      <c r="AU102" s="207" t="s">
        <v>84</v>
      </c>
      <c r="AV102" s="12" t="s">
        <v>82</v>
      </c>
      <c r="AW102" s="12" t="s">
        <v>35</v>
      </c>
      <c r="AX102" s="12" t="s">
        <v>74</v>
      </c>
      <c r="AY102" s="207" t="s">
        <v>138</v>
      </c>
    </row>
    <row r="103" spans="2:51" s="13" customFormat="1" ht="10.2">
      <c r="B103" s="208"/>
      <c r="C103" s="209"/>
      <c r="D103" s="194" t="s">
        <v>151</v>
      </c>
      <c r="E103" s="210" t="s">
        <v>28</v>
      </c>
      <c r="F103" s="211" t="s">
        <v>170</v>
      </c>
      <c r="G103" s="209"/>
      <c r="H103" s="212">
        <v>2</v>
      </c>
      <c r="I103" s="213"/>
      <c r="J103" s="209"/>
      <c r="K103" s="209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151</v>
      </c>
      <c r="AU103" s="218" t="s">
        <v>84</v>
      </c>
      <c r="AV103" s="13" t="s">
        <v>84</v>
      </c>
      <c r="AW103" s="13" t="s">
        <v>35</v>
      </c>
      <c r="AX103" s="13" t="s">
        <v>74</v>
      </c>
      <c r="AY103" s="218" t="s">
        <v>138</v>
      </c>
    </row>
    <row r="104" spans="2:51" s="12" customFormat="1" ht="10.2">
      <c r="B104" s="198"/>
      <c r="C104" s="199"/>
      <c r="D104" s="194" t="s">
        <v>151</v>
      </c>
      <c r="E104" s="200" t="s">
        <v>28</v>
      </c>
      <c r="F104" s="201" t="s">
        <v>171</v>
      </c>
      <c r="G104" s="199"/>
      <c r="H104" s="200" t="s">
        <v>28</v>
      </c>
      <c r="I104" s="202"/>
      <c r="J104" s="199"/>
      <c r="K104" s="199"/>
      <c r="L104" s="203"/>
      <c r="M104" s="204"/>
      <c r="N104" s="205"/>
      <c r="O104" s="205"/>
      <c r="P104" s="205"/>
      <c r="Q104" s="205"/>
      <c r="R104" s="205"/>
      <c r="S104" s="205"/>
      <c r="T104" s="206"/>
      <c r="AT104" s="207" t="s">
        <v>151</v>
      </c>
      <c r="AU104" s="207" t="s">
        <v>84</v>
      </c>
      <c r="AV104" s="12" t="s">
        <v>82</v>
      </c>
      <c r="AW104" s="12" t="s">
        <v>35</v>
      </c>
      <c r="AX104" s="12" t="s">
        <v>74</v>
      </c>
      <c r="AY104" s="207" t="s">
        <v>138</v>
      </c>
    </row>
    <row r="105" spans="2:51" s="13" customFormat="1" ht="10.2">
      <c r="B105" s="208"/>
      <c r="C105" s="209"/>
      <c r="D105" s="194" t="s">
        <v>151</v>
      </c>
      <c r="E105" s="210" t="s">
        <v>28</v>
      </c>
      <c r="F105" s="211" t="s">
        <v>172</v>
      </c>
      <c r="G105" s="209"/>
      <c r="H105" s="212">
        <v>7.2</v>
      </c>
      <c r="I105" s="213"/>
      <c r="J105" s="209"/>
      <c r="K105" s="209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151</v>
      </c>
      <c r="AU105" s="218" t="s">
        <v>84</v>
      </c>
      <c r="AV105" s="13" t="s">
        <v>84</v>
      </c>
      <c r="AW105" s="13" t="s">
        <v>35</v>
      </c>
      <c r="AX105" s="13" t="s">
        <v>74</v>
      </c>
      <c r="AY105" s="218" t="s">
        <v>138</v>
      </c>
    </row>
    <row r="106" spans="2:51" s="12" customFormat="1" ht="10.2">
      <c r="B106" s="198"/>
      <c r="C106" s="199"/>
      <c r="D106" s="194" t="s">
        <v>151</v>
      </c>
      <c r="E106" s="200" t="s">
        <v>28</v>
      </c>
      <c r="F106" s="201" t="s">
        <v>173</v>
      </c>
      <c r="G106" s="199"/>
      <c r="H106" s="200" t="s">
        <v>28</v>
      </c>
      <c r="I106" s="202"/>
      <c r="J106" s="199"/>
      <c r="K106" s="199"/>
      <c r="L106" s="203"/>
      <c r="M106" s="204"/>
      <c r="N106" s="205"/>
      <c r="O106" s="205"/>
      <c r="P106" s="205"/>
      <c r="Q106" s="205"/>
      <c r="R106" s="205"/>
      <c r="S106" s="205"/>
      <c r="T106" s="206"/>
      <c r="AT106" s="207" t="s">
        <v>151</v>
      </c>
      <c r="AU106" s="207" t="s">
        <v>84</v>
      </c>
      <c r="AV106" s="12" t="s">
        <v>82</v>
      </c>
      <c r="AW106" s="12" t="s">
        <v>35</v>
      </c>
      <c r="AX106" s="12" t="s">
        <v>74</v>
      </c>
      <c r="AY106" s="207" t="s">
        <v>138</v>
      </c>
    </row>
    <row r="107" spans="2:51" s="13" customFormat="1" ht="10.2">
      <c r="B107" s="208"/>
      <c r="C107" s="209"/>
      <c r="D107" s="194" t="s">
        <v>151</v>
      </c>
      <c r="E107" s="210" t="s">
        <v>28</v>
      </c>
      <c r="F107" s="211" t="s">
        <v>174</v>
      </c>
      <c r="G107" s="209"/>
      <c r="H107" s="212">
        <v>18</v>
      </c>
      <c r="I107" s="213"/>
      <c r="J107" s="209"/>
      <c r="K107" s="209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151</v>
      </c>
      <c r="AU107" s="218" t="s">
        <v>84</v>
      </c>
      <c r="AV107" s="13" t="s">
        <v>84</v>
      </c>
      <c r="AW107" s="13" t="s">
        <v>35</v>
      </c>
      <c r="AX107" s="13" t="s">
        <v>74</v>
      </c>
      <c r="AY107" s="218" t="s">
        <v>138</v>
      </c>
    </row>
    <row r="108" spans="2:51" s="12" customFormat="1" ht="10.2">
      <c r="B108" s="198"/>
      <c r="C108" s="199"/>
      <c r="D108" s="194" t="s">
        <v>151</v>
      </c>
      <c r="E108" s="200" t="s">
        <v>28</v>
      </c>
      <c r="F108" s="201" t="s">
        <v>175</v>
      </c>
      <c r="G108" s="199"/>
      <c r="H108" s="200" t="s">
        <v>28</v>
      </c>
      <c r="I108" s="202"/>
      <c r="J108" s="199"/>
      <c r="K108" s="199"/>
      <c r="L108" s="203"/>
      <c r="M108" s="204"/>
      <c r="N108" s="205"/>
      <c r="O108" s="205"/>
      <c r="P108" s="205"/>
      <c r="Q108" s="205"/>
      <c r="R108" s="205"/>
      <c r="S108" s="205"/>
      <c r="T108" s="206"/>
      <c r="AT108" s="207" t="s">
        <v>151</v>
      </c>
      <c r="AU108" s="207" t="s">
        <v>84</v>
      </c>
      <c r="AV108" s="12" t="s">
        <v>82</v>
      </c>
      <c r="AW108" s="12" t="s">
        <v>35</v>
      </c>
      <c r="AX108" s="12" t="s">
        <v>74</v>
      </c>
      <c r="AY108" s="207" t="s">
        <v>138</v>
      </c>
    </row>
    <row r="109" spans="2:51" s="12" customFormat="1" ht="10.2">
      <c r="B109" s="198"/>
      <c r="C109" s="199"/>
      <c r="D109" s="194" t="s">
        <v>151</v>
      </c>
      <c r="E109" s="200" t="s">
        <v>28</v>
      </c>
      <c r="F109" s="201" t="s">
        <v>171</v>
      </c>
      <c r="G109" s="199"/>
      <c r="H109" s="200" t="s">
        <v>28</v>
      </c>
      <c r="I109" s="202"/>
      <c r="J109" s="199"/>
      <c r="K109" s="199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151</v>
      </c>
      <c r="AU109" s="207" t="s">
        <v>84</v>
      </c>
      <c r="AV109" s="12" t="s">
        <v>82</v>
      </c>
      <c r="AW109" s="12" t="s">
        <v>35</v>
      </c>
      <c r="AX109" s="12" t="s">
        <v>74</v>
      </c>
      <c r="AY109" s="207" t="s">
        <v>138</v>
      </c>
    </row>
    <row r="110" spans="2:51" s="13" customFormat="1" ht="10.2">
      <c r="B110" s="208"/>
      <c r="C110" s="209"/>
      <c r="D110" s="194" t="s">
        <v>151</v>
      </c>
      <c r="E110" s="210" t="s">
        <v>28</v>
      </c>
      <c r="F110" s="211" t="s">
        <v>176</v>
      </c>
      <c r="G110" s="209"/>
      <c r="H110" s="212">
        <v>1.44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151</v>
      </c>
      <c r="AU110" s="218" t="s">
        <v>84</v>
      </c>
      <c r="AV110" s="13" t="s">
        <v>84</v>
      </c>
      <c r="AW110" s="13" t="s">
        <v>35</v>
      </c>
      <c r="AX110" s="13" t="s">
        <v>74</v>
      </c>
      <c r="AY110" s="218" t="s">
        <v>138</v>
      </c>
    </row>
    <row r="111" spans="2:51" s="12" customFormat="1" ht="10.2">
      <c r="B111" s="198"/>
      <c r="C111" s="199"/>
      <c r="D111" s="194" t="s">
        <v>151</v>
      </c>
      <c r="E111" s="200" t="s">
        <v>28</v>
      </c>
      <c r="F111" s="201" t="s">
        <v>173</v>
      </c>
      <c r="G111" s="199"/>
      <c r="H111" s="200" t="s">
        <v>28</v>
      </c>
      <c r="I111" s="202"/>
      <c r="J111" s="199"/>
      <c r="K111" s="199"/>
      <c r="L111" s="203"/>
      <c r="M111" s="204"/>
      <c r="N111" s="205"/>
      <c r="O111" s="205"/>
      <c r="P111" s="205"/>
      <c r="Q111" s="205"/>
      <c r="R111" s="205"/>
      <c r="S111" s="205"/>
      <c r="T111" s="206"/>
      <c r="AT111" s="207" t="s">
        <v>151</v>
      </c>
      <c r="AU111" s="207" t="s">
        <v>84</v>
      </c>
      <c r="AV111" s="12" t="s">
        <v>82</v>
      </c>
      <c r="AW111" s="12" t="s">
        <v>35</v>
      </c>
      <c r="AX111" s="12" t="s">
        <v>74</v>
      </c>
      <c r="AY111" s="207" t="s">
        <v>138</v>
      </c>
    </row>
    <row r="112" spans="2:51" s="13" customFormat="1" ht="10.2">
      <c r="B112" s="208"/>
      <c r="C112" s="209"/>
      <c r="D112" s="194" t="s">
        <v>151</v>
      </c>
      <c r="E112" s="210" t="s">
        <v>28</v>
      </c>
      <c r="F112" s="211" t="s">
        <v>177</v>
      </c>
      <c r="G112" s="209"/>
      <c r="H112" s="212">
        <v>0.9</v>
      </c>
      <c r="I112" s="213"/>
      <c r="J112" s="209"/>
      <c r="K112" s="209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151</v>
      </c>
      <c r="AU112" s="218" t="s">
        <v>84</v>
      </c>
      <c r="AV112" s="13" t="s">
        <v>84</v>
      </c>
      <c r="AW112" s="13" t="s">
        <v>35</v>
      </c>
      <c r="AX112" s="13" t="s">
        <v>74</v>
      </c>
      <c r="AY112" s="218" t="s">
        <v>138</v>
      </c>
    </row>
    <row r="113" spans="2:51" s="12" customFormat="1" ht="10.2">
      <c r="B113" s="198"/>
      <c r="C113" s="199"/>
      <c r="D113" s="194" t="s">
        <v>151</v>
      </c>
      <c r="E113" s="200" t="s">
        <v>28</v>
      </c>
      <c r="F113" s="201" t="s">
        <v>178</v>
      </c>
      <c r="G113" s="199"/>
      <c r="H113" s="200" t="s">
        <v>28</v>
      </c>
      <c r="I113" s="202"/>
      <c r="J113" s="199"/>
      <c r="K113" s="199"/>
      <c r="L113" s="203"/>
      <c r="M113" s="204"/>
      <c r="N113" s="205"/>
      <c r="O113" s="205"/>
      <c r="P113" s="205"/>
      <c r="Q113" s="205"/>
      <c r="R113" s="205"/>
      <c r="S113" s="205"/>
      <c r="T113" s="206"/>
      <c r="AT113" s="207" t="s">
        <v>151</v>
      </c>
      <c r="AU113" s="207" t="s">
        <v>84</v>
      </c>
      <c r="AV113" s="12" t="s">
        <v>82</v>
      </c>
      <c r="AW113" s="12" t="s">
        <v>35</v>
      </c>
      <c r="AX113" s="12" t="s">
        <v>74</v>
      </c>
      <c r="AY113" s="207" t="s">
        <v>138</v>
      </c>
    </row>
    <row r="114" spans="2:51" s="12" customFormat="1" ht="10.2">
      <c r="B114" s="198"/>
      <c r="C114" s="199"/>
      <c r="D114" s="194" t="s">
        <v>151</v>
      </c>
      <c r="E114" s="200" t="s">
        <v>28</v>
      </c>
      <c r="F114" s="201" t="s">
        <v>179</v>
      </c>
      <c r="G114" s="199"/>
      <c r="H114" s="200" t="s">
        <v>28</v>
      </c>
      <c r="I114" s="202"/>
      <c r="J114" s="199"/>
      <c r="K114" s="199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151</v>
      </c>
      <c r="AU114" s="207" t="s">
        <v>84</v>
      </c>
      <c r="AV114" s="12" t="s">
        <v>82</v>
      </c>
      <c r="AW114" s="12" t="s">
        <v>35</v>
      </c>
      <c r="AX114" s="12" t="s">
        <v>74</v>
      </c>
      <c r="AY114" s="207" t="s">
        <v>138</v>
      </c>
    </row>
    <row r="115" spans="2:51" s="13" customFormat="1" ht="10.2">
      <c r="B115" s="208"/>
      <c r="C115" s="209"/>
      <c r="D115" s="194" t="s">
        <v>151</v>
      </c>
      <c r="E115" s="210" t="s">
        <v>28</v>
      </c>
      <c r="F115" s="211" t="s">
        <v>180</v>
      </c>
      <c r="G115" s="209"/>
      <c r="H115" s="212">
        <v>0.09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151</v>
      </c>
      <c r="AU115" s="218" t="s">
        <v>84</v>
      </c>
      <c r="AV115" s="13" t="s">
        <v>84</v>
      </c>
      <c r="AW115" s="13" t="s">
        <v>35</v>
      </c>
      <c r="AX115" s="13" t="s">
        <v>74</v>
      </c>
      <c r="AY115" s="218" t="s">
        <v>138</v>
      </c>
    </row>
    <row r="116" spans="2:51" s="12" customFormat="1" ht="20.4">
      <c r="B116" s="198"/>
      <c r="C116" s="199"/>
      <c r="D116" s="194" t="s">
        <v>151</v>
      </c>
      <c r="E116" s="200" t="s">
        <v>28</v>
      </c>
      <c r="F116" s="201" t="s">
        <v>181</v>
      </c>
      <c r="G116" s="199"/>
      <c r="H116" s="200" t="s">
        <v>28</v>
      </c>
      <c r="I116" s="202"/>
      <c r="J116" s="199"/>
      <c r="K116" s="199"/>
      <c r="L116" s="203"/>
      <c r="M116" s="204"/>
      <c r="N116" s="205"/>
      <c r="O116" s="205"/>
      <c r="P116" s="205"/>
      <c r="Q116" s="205"/>
      <c r="R116" s="205"/>
      <c r="S116" s="205"/>
      <c r="T116" s="206"/>
      <c r="AT116" s="207" t="s">
        <v>151</v>
      </c>
      <c r="AU116" s="207" t="s">
        <v>84</v>
      </c>
      <c r="AV116" s="12" t="s">
        <v>82</v>
      </c>
      <c r="AW116" s="12" t="s">
        <v>35</v>
      </c>
      <c r="AX116" s="12" t="s">
        <v>74</v>
      </c>
      <c r="AY116" s="207" t="s">
        <v>138</v>
      </c>
    </row>
    <row r="117" spans="2:51" s="13" customFormat="1" ht="10.2">
      <c r="B117" s="208"/>
      <c r="C117" s="209"/>
      <c r="D117" s="194" t="s">
        <v>151</v>
      </c>
      <c r="E117" s="210" t="s">
        <v>28</v>
      </c>
      <c r="F117" s="211" t="s">
        <v>182</v>
      </c>
      <c r="G117" s="209"/>
      <c r="H117" s="212">
        <v>8.82</v>
      </c>
      <c r="I117" s="213"/>
      <c r="J117" s="209"/>
      <c r="K117" s="209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151</v>
      </c>
      <c r="AU117" s="218" t="s">
        <v>84</v>
      </c>
      <c r="AV117" s="13" t="s">
        <v>84</v>
      </c>
      <c r="AW117" s="13" t="s">
        <v>35</v>
      </c>
      <c r="AX117" s="13" t="s">
        <v>74</v>
      </c>
      <c r="AY117" s="218" t="s">
        <v>138</v>
      </c>
    </row>
    <row r="118" spans="2:51" s="14" customFormat="1" ht="10.2">
      <c r="B118" s="219"/>
      <c r="C118" s="220"/>
      <c r="D118" s="194" t="s">
        <v>151</v>
      </c>
      <c r="E118" s="221" t="s">
        <v>28</v>
      </c>
      <c r="F118" s="222" t="s">
        <v>183</v>
      </c>
      <c r="G118" s="220"/>
      <c r="H118" s="223">
        <v>100.55</v>
      </c>
      <c r="I118" s="224"/>
      <c r="J118" s="220"/>
      <c r="K118" s="220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151</v>
      </c>
      <c r="AU118" s="229" t="s">
        <v>84</v>
      </c>
      <c r="AV118" s="14" t="s">
        <v>145</v>
      </c>
      <c r="AW118" s="14" t="s">
        <v>35</v>
      </c>
      <c r="AX118" s="14" t="s">
        <v>82</v>
      </c>
      <c r="AY118" s="229" t="s">
        <v>138</v>
      </c>
    </row>
    <row r="119" spans="2:65" s="1" customFormat="1" ht="16.5" customHeight="1">
      <c r="B119" s="34"/>
      <c r="C119" s="182" t="s">
        <v>184</v>
      </c>
      <c r="D119" s="182" t="s">
        <v>140</v>
      </c>
      <c r="E119" s="183" t="s">
        <v>185</v>
      </c>
      <c r="F119" s="184" t="s">
        <v>186</v>
      </c>
      <c r="G119" s="185" t="s">
        <v>187</v>
      </c>
      <c r="H119" s="186">
        <v>1</v>
      </c>
      <c r="I119" s="187"/>
      <c r="J119" s="188">
        <f>ROUND(I119*H119,2)</f>
        <v>0</v>
      </c>
      <c r="K119" s="184" t="s">
        <v>144</v>
      </c>
      <c r="L119" s="38"/>
      <c r="M119" s="189" t="s">
        <v>28</v>
      </c>
      <c r="N119" s="190" t="s">
        <v>47</v>
      </c>
      <c r="O119" s="60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7" t="s">
        <v>145</v>
      </c>
      <c r="AT119" s="17" t="s">
        <v>140</v>
      </c>
      <c r="AU119" s="17" t="s">
        <v>84</v>
      </c>
      <c r="AY119" s="17" t="s">
        <v>138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7" t="s">
        <v>145</v>
      </c>
      <c r="BK119" s="193">
        <f>ROUND(I119*H119,2)</f>
        <v>0</v>
      </c>
      <c r="BL119" s="17" t="s">
        <v>145</v>
      </c>
      <c r="BM119" s="17" t="s">
        <v>188</v>
      </c>
    </row>
    <row r="120" spans="2:47" s="1" customFormat="1" ht="10.2">
      <c r="B120" s="34"/>
      <c r="C120" s="35"/>
      <c r="D120" s="194" t="s">
        <v>147</v>
      </c>
      <c r="E120" s="35"/>
      <c r="F120" s="195" t="s">
        <v>189</v>
      </c>
      <c r="G120" s="35"/>
      <c r="H120" s="35"/>
      <c r="I120" s="112"/>
      <c r="J120" s="35"/>
      <c r="K120" s="35"/>
      <c r="L120" s="38"/>
      <c r="M120" s="196"/>
      <c r="N120" s="60"/>
      <c r="O120" s="60"/>
      <c r="P120" s="60"/>
      <c r="Q120" s="60"/>
      <c r="R120" s="60"/>
      <c r="S120" s="60"/>
      <c r="T120" s="61"/>
      <c r="AT120" s="17" t="s">
        <v>147</v>
      </c>
      <c r="AU120" s="17" t="s">
        <v>84</v>
      </c>
    </row>
    <row r="121" spans="2:47" s="1" customFormat="1" ht="124.8">
      <c r="B121" s="34"/>
      <c r="C121" s="35"/>
      <c r="D121" s="194" t="s">
        <v>149</v>
      </c>
      <c r="E121" s="35"/>
      <c r="F121" s="197" t="s">
        <v>190</v>
      </c>
      <c r="G121" s="35"/>
      <c r="H121" s="35"/>
      <c r="I121" s="112"/>
      <c r="J121" s="35"/>
      <c r="K121" s="35"/>
      <c r="L121" s="38"/>
      <c r="M121" s="196"/>
      <c r="N121" s="60"/>
      <c r="O121" s="60"/>
      <c r="P121" s="60"/>
      <c r="Q121" s="60"/>
      <c r="R121" s="60"/>
      <c r="S121" s="60"/>
      <c r="T121" s="61"/>
      <c r="AT121" s="17" t="s">
        <v>149</v>
      </c>
      <c r="AU121" s="17" t="s">
        <v>84</v>
      </c>
    </row>
    <row r="122" spans="2:51" s="12" customFormat="1" ht="10.2">
      <c r="B122" s="198"/>
      <c r="C122" s="199"/>
      <c r="D122" s="194" t="s">
        <v>151</v>
      </c>
      <c r="E122" s="200" t="s">
        <v>28</v>
      </c>
      <c r="F122" s="201" t="s">
        <v>191</v>
      </c>
      <c r="G122" s="199"/>
      <c r="H122" s="200" t="s">
        <v>28</v>
      </c>
      <c r="I122" s="202"/>
      <c r="J122" s="199"/>
      <c r="K122" s="199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151</v>
      </c>
      <c r="AU122" s="207" t="s">
        <v>84</v>
      </c>
      <c r="AV122" s="12" t="s">
        <v>82</v>
      </c>
      <c r="AW122" s="12" t="s">
        <v>35</v>
      </c>
      <c r="AX122" s="12" t="s">
        <v>74</v>
      </c>
      <c r="AY122" s="207" t="s">
        <v>138</v>
      </c>
    </row>
    <row r="123" spans="2:51" s="13" customFormat="1" ht="10.2">
      <c r="B123" s="208"/>
      <c r="C123" s="209"/>
      <c r="D123" s="194" t="s">
        <v>151</v>
      </c>
      <c r="E123" s="210" t="s">
        <v>28</v>
      </c>
      <c r="F123" s="211" t="s">
        <v>82</v>
      </c>
      <c r="G123" s="209"/>
      <c r="H123" s="212">
        <v>1</v>
      </c>
      <c r="I123" s="213"/>
      <c r="J123" s="209"/>
      <c r="K123" s="209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151</v>
      </c>
      <c r="AU123" s="218" t="s">
        <v>84</v>
      </c>
      <c r="AV123" s="13" t="s">
        <v>84</v>
      </c>
      <c r="AW123" s="13" t="s">
        <v>35</v>
      </c>
      <c r="AX123" s="13" t="s">
        <v>82</v>
      </c>
      <c r="AY123" s="218" t="s">
        <v>138</v>
      </c>
    </row>
    <row r="124" spans="2:65" s="1" customFormat="1" ht="16.5" customHeight="1">
      <c r="B124" s="34"/>
      <c r="C124" s="182" t="s">
        <v>145</v>
      </c>
      <c r="D124" s="182" t="s">
        <v>140</v>
      </c>
      <c r="E124" s="183" t="s">
        <v>192</v>
      </c>
      <c r="F124" s="184" t="s">
        <v>193</v>
      </c>
      <c r="G124" s="185" t="s">
        <v>187</v>
      </c>
      <c r="H124" s="186">
        <v>1</v>
      </c>
      <c r="I124" s="187"/>
      <c r="J124" s="188">
        <f>ROUND(I124*H124,2)</f>
        <v>0</v>
      </c>
      <c r="K124" s="184" t="s">
        <v>144</v>
      </c>
      <c r="L124" s="38"/>
      <c r="M124" s="189" t="s">
        <v>28</v>
      </c>
      <c r="N124" s="190" t="s">
        <v>47</v>
      </c>
      <c r="O124" s="60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AR124" s="17" t="s">
        <v>145</v>
      </c>
      <c r="AT124" s="17" t="s">
        <v>140</v>
      </c>
      <c r="AU124" s="17" t="s">
        <v>84</v>
      </c>
      <c r="AY124" s="17" t="s">
        <v>138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7" t="s">
        <v>145</v>
      </c>
      <c r="BK124" s="193">
        <f>ROUND(I124*H124,2)</f>
        <v>0</v>
      </c>
      <c r="BL124" s="17" t="s">
        <v>145</v>
      </c>
      <c r="BM124" s="17" t="s">
        <v>194</v>
      </c>
    </row>
    <row r="125" spans="2:47" s="1" customFormat="1" ht="10.2">
      <c r="B125" s="34"/>
      <c r="C125" s="35"/>
      <c r="D125" s="194" t="s">
        <v>147</v>
      </c>
      <c r="E125" s="35"/>
      <c r="F125" s="195" t="s">
        <v>195</v>
      </c>
      <c r="G125" s="35"/>
      <c r="H125" s="35"/>
      <c r="I125" s="112"/>
      <c r="J125" s="35"/>
      <c r="K125" s="35"/>
      <c r="L125" s="38"/>
      <c r="M125" s="196"/>
      <c r="N125" s="60"/>
      <c r="O125" s="60"/>
      <c r="P125" s="60"/>
      <c r="Q125" s="60"/>
      <c r="R125" s="60"/>
      <c r="S125" s="60"/>
      <c r="T125" s="61"/>
      <c r="AT125" s="17" t="s">
        <v>147</v>
      </c>
      <c r="AU125" s="17" t="s">
        <v>84</v>
      </c>
    </row>
    <row r="126" spans="2:47" s="1" customFormat="1" ht="124.8">
      <c r="B126" s="34"/>
      <c r="C126" s="35"/>
      <c r="D126" s="194" t="s">
        <v>149</v>
      </c>
      <c r="E126" s="35"/>
      <c r="F126" s="197" t="s">
        <v>190</v>
      </c>
      <c r="G126" s="35"/>
      <c r="H126" s="35"/>
      <c r="I126" s="112"/>
      <c r="J126" s="35"/>
      <c r="K126" s="35"/>
      <c r="L126" s="38"/>
      <c r="M126" s="196"/>
      <c r="N126" s="60"/>
      <c r="O126" s="60"/>
      <c r="P126" s="60"/>
      <c r="Q126" s="60"/>
      <c r="R126" s="60"/>
      <c r="S126" s="60"/>
      <c r="T126" s="61"/>
      <c r="AT126" s="17" t="s">
        <v>149</v>
      </c>
      <c r="AU126" s="17" t="s">
        <v>84</v>
      </c>
    </row>
    <row r="127" spans="2:51" s="12" customFormat="1" ht="10.2">
      <c r="B127" s="198"/>
      <c r="C127" s="199"/>
      <c r="D127" s="194" t="s">
        <v>151</v>
      </c>
      <c r="E127" s="200" t="s">
        <v>28</v>
      </c>
      <c r="F127" s="201" t="s">
        <v>191</v>
      </c>
      <c r="G127" s="199"/>
      <c r="H127" s="200" t="s">
        <v>28</v>
      </c>
      <c r="I127" s="202"/>
      <c r="J127" s="199"/>
      <c r="K127" s="199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151</v>
      </c>
      <c r="AU127" s="207" t="s">
        <v>84</v>
      </c>
      <c r="AV127" s="12" t="s">
        <v>82</v>
      </c>
      <c r="AW127" s="12" t="s">
        <v>35</v>
      </c>
      <c r="AX127" s="12" t="s">
        <v>74</v>
      </c>
      <c r="AY127" s="207" t="s">
        <v>138</v>
      </c>
    </row>
    <row r="128" spans="2:51" s="13" customFormat="1" ht="10.2">
      <c r="B128" s="208"/>
      <c r="C128" s="209"/>
      <c r="D128" s="194" t="s">
        <v>151</v>
      </c>
      <c r="E128" s="210" t="s">
        <v>28</v>
      </c>
      <c r="F128" s="211" t="s">
        <v>82</v>
      </c>
      <c r="G128" s="209"/>
      <c r="H128" s="212">
        <v>1</v>
      </c>
      <c r="I128" s="213"/>
      <c r="J128" s="209"/>
      <c r="K128" s="2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151</v>
      </c>
      <c r="AU128" s="218" t="s">
        <v>84</v>
      </c>
      <c r="AV128" s="13" t="s">
        <v>84</v>
      </c>
      <c r="AW128" s="13" t="s">
        <v>35</v>
      </c>
      <c r="AX128" s="13" t="s">
        <v>82</v>
      </c>
      <c r="AY128" s="218" t="s">
        <v>138</v>
      </c>
    </row>
    <row r="129" spans="2:65" s="1" customFormat="1" ht="16.5" customHeight="1">
      <c r="B129" s="34"/>
      <c r="C129" s="182" t="s">
        <v>196</v>
      </c>
      <c r="D129" s="182" t="s">
        <v>140</v>
      </c>
      <c r="E129" s="183" t="s">
        <v>197</v>
      </c>
      <c r="F129" s="184" t="s">
        <v>198</v>
      </c>
      <c r="G129" s="185" t="s">
        <v>187</v>
      </c>
      <c r="H129" s="186">
        <v>1</v>
      </c>
      <c r="I129" s="187"/>
      <c r="J129" s="188">
        <f>ROUND(I129*H129,2)</f>
        <v>0</v>
      </c>
      <c r="K129" s="184" t="s">
        <v>144</v>
      </c>
      <c r="L129" s="38"/>
      <c r="M129" s="189" t="s">
        <v>28</v>
      </c>
      <c r="N129" s="190" t="s">
        <v>47</v>
      </c>
      <c r="O129" s="60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AR129" s="17" t="s">
        <v>145</v>
      </c>
      <c r="AT129" s="17" t="s">
        <v>140</v>
      </c>
      <c r="AU129" s="17" t="s">
        <v>84</v>
      </c>
      <c r="AY129" s="17" t="s">
        <v>138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7" t="s">
        <v>145</v>
      </c>
      <c r="BK129" s="193">
        <f>ROUND(I129*H129,2)</f>
        <v>0</v>
      </c>
      <c r="BL129" s="17" t="s">
        <v>145</v>
      </c>
      <c r="BM129" s="17" t="s">
        <v>199</v>
      </c>
    </row>
    <row r="130" spans="2:47" s="1" customFormat="1" ht="10.2">
      <c r="B130" s="34"/>
      <c r="C130" s="35"/>
      <c r="D130" s="194" t="s">
        <v>147</v>
      </c>
      <c r="E130" s="35"/>
      <c r="F130" s="195" t="s">
        <v>200</v>
      </c>
      <c r="G130" s="35"/>
      <c r="H130" s="35"/>
      <c r="I130" s="112"/>
      <c r="J130" s="35"/>
      <c r="K130" s="35"/>
      <c r="L130" s="38"/>
      <c r="M130" s="196"/>
      <c r="N130" s="60"/>
      <c r="O130" s="60"/>
      <c r="P130" s="60"/>
      <c r="Q130" s="60"/>
      <c r="R130" s="60"/>
      <c r="S130" s="60"/>
      <c r="T130" s="61"/>
      <c r="AT130" s="17" t="s">
        <v>147</v>
      </c>
      <c r="AU130" s="17" t="s">
        <v>84</v>
      </c>
    </row>
    <row r="131" spans="2:47" s="1" customFormat="1" ht="124.8">
      <c r="B131" s="34"/>
      <c r="C131" s="35"/>
      <c r="D131" s="194" t="s">
        <v>149</v>
      </c>
      <c r="E131" s="35"/>
      <c r="F131" s="197" t="s">
        <v>190</v>
      </c>
      <c r="G131" s="35"/>
      <c r="H131" s="35"/>
      <c r="I131" s="112"/>
      <c r="J131" s="35"/>
      <c r="K131" s="35"/>
      <c r="L131" s="38"/>
      <c r="M131" s="196"/>
      <c r="N131" s="60"/>
      <c r="O131" s="60"/>
      <c r="P131" s="60"/>
      <c r="Q131" s="60"/>
      <c r="R131" s="60"/>
      <c r="S131" s="60"/>
      <c r="T131" s="61"/>
      <c r="AT131" s="17" t="s">
        <v>149</v>
      </c>
      <c r="AU131" s="17" t="s">
        <v>84</v>
      </c>
    </row>
    <row r="132" spans="2:51" s="12" customFormat="1" ht="10.2">
      <c r="B132" s="198"/>
      <c r="C132" s="199"/>
      <c r="D132" s="194" t="s">
        <v>151</v>
      </c>
      <c r="E132" s="200" t="s">
        <v>28</v>
      </c>
      <c r="F132" s="201" t="s">
        <v>201</v>
      </c>
      <c r="G132" s="199"/>
      <c r="H132" s="200" t="s">
        <v>28</v>
      </c>
      <c r="I132" s="202"/>
      <c r="J132" s="199"/>
      <c r="K132" s="199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151</v>
      </c>
      <c r="AU132" s="207" t="s">
        <v>84</v>
      </c>
      <c r="AV132" s="12" t="s">
        <v>82</v>
      </c>
      <c r="AW132" s="12" t="s">
        <v>35</v>
      </c>
      <c r="AX132" s="12" t="s">
        <v>74</v>
      </c>
      <c r="AY132" s="207" t="s">
        <v>138</v>
      </c>
    </row>
    <row r="133" spans="2:51" s="13" customFormat="1" ht="10.2">
      <c r="B133" s="208"/>
      <c r="C133" s="209"/>
      <c r="D133" s="194" t="s">
        <v>151</v>
      </c>
      <c r="E133" s="210" t="s">
        <v>28</v>
      </c>
      <c r="F133" s="211" t="s">
        <v>82</v>
      </c>
      <c r="G133" s="209"/>
      <c r="H133" s="212">
        <v>1</v>
      </c>
      <c r="I133" s="213"/>
      <c r="J133" s="209"/>
      <c r="K133" s="209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151</v>
      </c>
      <c r="AU133" s="218" t="s">
        <v>84</v>
      </c>
      <c r="AV133" s="13" t="s">
        <v>84</v>
      </c>
      <c r="AW133" s="13" t="s">
        <v>35</v>
      </c>
      <c r="AX133" s="13" t="s">
        <v>82</v>
      </c>
      <c r="AY133" s="218" t="s">
        <v>138</v>
      </c>
    </row>
    <row r="134" spans="2:65" s="1" customFormat="1" ht="16.5" customHeight="1">
      <c r="B134" s="34"/>
      <c r="C134" s="182" t="s">
        <v>202</v>
      </c>
      <c r="D134" s="182" t="s">
        <v>140</v>
      </c>
      <c r="E134" s="183" t="s">
        <v>203</v>
      </c>
      <c r="F134" s="184" t="s">
        <v>204</v>
      </c>
      <c r="G134" s="185" t="s">
        <v>187</v>
      </c>
      <c r="H134" s="186">
        <v>2</v>
      </c>
      <c r="I134" s="187"/>
      <c r="J134" s="188">
        <f>ROUND(I134*H134,2)</f>
        <v>0</v>
      </c>
      <c r="K134" s="184" t="s">
        <v>144</v>
      </c>
      <c r="L134" s="38"/>
      <c r="M134" s="189" t="s">
        <v>28</v>
      </c>
      <c r="N134" s="190" t="s">
        <v>47</v>
      </c>
      <c r="O134" s="60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AR134" s="17" t="s">
        <v>145</v>
      </c>
      <c r="AT134" s="17" t="s">
        <v>140</v>
      </c>
      <c r="AU134" s="17" t="s">
        <v>84</v>
      </c>
      <c r="AY134" s="17" t="s">
        <v>138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7" t="s">
        <v>145</v>
      </c>
      <c r="BK134" s="193">
        <f>ROUND(I134*H134,2)</f>
        <v>0</v>
      </c>
      <c r="BL134" s="17" t="s">
        <v>145</v>
      </c>
      <c r="BM134" s="17" t="s">
        <v>205</v>
      </c>
    </row>
    <row r="135" spans="2:47" s="1" customFormat="1" ht="10.2">
      <c r="B135" s="34"/>
      <c r="C135" s="35"/>
      <c r="D135" s="194" t="s">
        <v>147</v>
      </c>
      <c r="E135" s="35"/>
      <c r="F135" s="195" t="s">
        <v>206</v>
      </c>
      <c r="G135" s="35"/>
      <c r="H135" s="35"/>
      <c r="I135" s="112"/>
      <c r="J135" s="35"/>
      <c r="K135" s="35"/>
      <c r="L135" s="38"/>
      <c r="M135" s="196"/>
      <c r="N135" s="60"/>
      <c r="O135" s="60"/>
      <c r="P135" s="60"/>
      <c r="Q135" s="60"/>
      <c r="R135" s="60"/>
      <c r="S135" s="60"/>
      <c r="T135" s="61"/>
      <c r="AT135" s="17" t="s">
        <v>147</v>
      </c>
      <c r="AU135" s="17" t="s">
        <v>84</v>
      </c>
    </row>
    <row r="136" spans="2:47" s="1" customFormat="1" ht="124.8">
      <c r="B136" s="34"/>
      <c r="C136" s="35"/>
      <c r="D136" s="194" t="s">
        <v>149</v>
      </c>
      <c r="E136" s="35"/>
      <c r="F136" s="197" t="s">
        <v>190</v>
      </c>
      <c r="G136" s="35"/>
      <c r="H136" s="35"/>
      <c r="I136" s="112"/>
      <c r="J136" s="35"/>
      <c r="K136" s="35"/>
      <c r="L136" s="38"/>
      <c r="M136" s="196"/>
      <c r="N136" s="60"/>
      <c r="O136" s="60"/>
      <c r="P136" s="60"/>
      <c r="Q136" s="60"/>
      <c r="R136" s="60"/>
      <c r="S136" s="60"/>
      <c r="T136" s="61"/>
      <c r="AT136" s="17" t="s">
        <v>149</v>
      </c>
      <c r="AU136" s="17" t="s">
        <v>84</v>
      </c>
    </row>
    <row r="137" spans="2:51" s="12" customFormat="1" ht="10.2">
      <c r="B137" s="198"/>
      <c r="C137" s="199"/>
      <c r="D137" s="194" t="s">
        <v>151</v>
      </c>
      <c r="E137" s="200" t="s">
        <v>28</v>
      </c>
      <c r="F137" s="201" t="s">
        <v>207</v>
      </c>
      <c r="G137" s="199"/>
      <c r="H137" s="200" t="s">
        <v>28</v>
      </c>
      <c r="I137" s="202"/>
      <c r="J137" s="199"/>
      <c r="K137" s="199"/>
      <c r="L137" s="203"/>
      <c r="M137" s="204"/>
      <c r="N137" s="205"/>
      <c r="O137" s="205"/>
      <c r="P137" s="205"/>
      <c r="Q137" s="205"/>
      <c r="R137" s="205"/>
      <c r="S137" s="205"/>
      <c r="T137" s="206"/>
      <c r="AT137" s="207" t="s">
        <v>151</v>
      </c>
      <c r="AU137" s="207" t="s">
        <v>84</v>
      </c>
      <c r="AV137" s="12" t="s">
        <v>82</v>
      </c>
      <c r="AW137" s="12" t="s">
        <v>35</v>
      </c>
      <c r="AX137" s="12" t="s">
        <v>74</v>
      </c>
      <c r="AY137" s="207" t="s">
        <v>138</v>
      </c>
    </row>
    <row r="138" spans="2:51" s="13" customFormat="1" ht="10.2">
      <c r="B138" s="208"/>
      <c r="C138" s="209"/>
      <c r="D138" s="194" t="s">
        <v>151</v>
      </c>
      <c r="E138" s="210" t="s">
        <v>28</v>
      </c>
      <c r="F138" s="211" t="s">
        <v>84</v>
      </c>
      <c r="G138" s="209"/>
      <c r="H138" s="212">
        <v>2</v>
      </c>
      <c r="I138" s="213"/>
      <c r="J138" s="209"/>
      <c r="K138" s="209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151</v>
      </c>
      <c r="AU138" s="218" t="s">
        <v>84</v>
      </c>
      <c r="AV138" s="13" t="s">
        <v>84</v>
      </c>
      <c r="AW138" s="13" t="s">
        <v>35</v>
      </c>
      <c r="AX138" s="13" t="s">
        <v>82</v>
      </c>
      <c r="AY138" s="218" t="s">
        <v>138</v>
      </c>
    </row>
    <row r="139" spans="2:65" s="1" customFormat="1" ht="16.5" customHeight="1">
      <c r="B139" s="34"/>
      <c r="C139" s="182" t="s">
        <v>208</v>
      </c>
      <c r="D139" s="182" t="s">
        <v>140</v>
      </c>
      <c r="E139" s="183" t="s">
        <v>209</v>
      </c>
      <c r="F139" s="184" t="s">
        <v>210</v>
      </c>
      <c r="G139" s="185" t="s">
        <v>187</v>
      </c>
      <c r="H139" s="186">
        <v>1</v>
      </c>
      <c r="I139" s="187"/>
      <c r="J139" s="188">
        <f>ROUND(I139*H139,2)</f>
        <v>0</v>
      </c>
      <c r="K139" s="184" t="s">
        <v>144</v>
      </c>
      <c r="L139" s="38"/>
      <c r="M139" s="189" t="s">
        <v>28</v>
      </c>
      <c r="N139" s="190" t="s">
        <v>47</v>
      </c>
      <c r="O139" s="60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AR139" s="17" t="s">
        <v>145</v>
      </c>
      <c r="AT139" s="17" t="s">
        <v>140</v>
      </c>
      <c r="AU139" s="17" t="s">
        <v>84</v>
      </c>
      <c r="AY139" s="17" t="s">
        <v>138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7" t="s">
        <v>145</v>
      </c>
      <c r="BK139" s="193">
        <f>ROUND(I139*H139,2)</f>
        <v>0</v>
      </c>
      <c r="BL139" s="17" t="s">
        <v>145</v>
      </c>
      <c r="BM139" s="17" t="s">
        <v>211</v>
      </c>
    </row>
    <row r="140" spans="2:47" s="1" customFormat="1" ht="10.2">
      <c r="B140" s="34"/>
      <c r="C140" s="35"/>
      <c r="D140" s="194" t="s">
        <v>147</v>
      </c>
      <c r="E140" s="35"/>
      <c r="F140" s="195" t="s">
        <v>212</v>
      </c>
      <c r="G140" s="35"/>
      <c r="H140" s="35"/>
      <c r="I140" s="112"/>
      <c r="J140" s="35"/>
      <c r="K140" s="35"/>
      <c r="L140" s="38"/>
      <c r="M140" s="196"/>
      <c r="N140" s="60"/>
      <c r="O140" s="60"/>
      <c r="P140" s="60"/>
      <c r="Q140" s="60"/>
      <c r="R140" s="60"/>
      <c r="S140" s="60"/>
      <c r="T140" s="61"/>
      <c r="AT140" s="17" t="s">
        <v>147</v>
      </c>
      <c r="AU140" s="17" t="s">
        <v>84</v>
      </c>
    </row>
    <row r="141" spans="2:47" s="1" customFormat="1" ht="124.8">
      <c r="B141" s="34"/>
      <c r="C141" s="35"/>
      <c r="D141" s="194" t="s">
        <v>149</v>
      </c>
      <c r="E141" s="35"/>
      <c r="F141" s="197" t="s">
        <v>190</v>
      </c>
      <c r="G141" s="35"/>
      <c r="H141" s="35"/>
      <c r="I141" s="112"/>
      <c r="J141" s="35"/>
      <c r="K141" s="35"/>
      <c r="L141" s="38"/>
      <c r="M141" s="196"/>
      <c r="N141" s="60"/>
      <c r="O141" s="60"/>
      <c r="P141" s="60"/>
      <c r="Q141" s="60"/>
      <c r="R141" s="60"/>
      <c r="S141" s="60"/>
      <c r="T141" s="61"/>
      <c r="AT141" s="17" t="s">
        <v>149</v>
      </c>
      <c r="AU141" s="17" t="s">
        <v>84</v>
      </c>
    </row>
    <row r="142" spans="2:51" s="12" customFormat="1" ht="10.2">
      <c r="B142" s="198"/>
      <c r="C142" s="199"/>
      <c r="D142" s="194" t="s">
        <v>151</v>
      </c>
      <c r="E142" s="200" t="s">
        <v>28</v>
      </c>
      <c r="F142" s="201" t="s">
        <v>201</v>
      </c>
      <c r="G142" s="199"/>
      <c r="H142" s="200" t="s">
        <v>28</v>
      </c>
      <c r="I142" s="202"/>
      <c r="J142" s="199"/>
      <c r="K142" s="199"/>
      <c r="L142" s="203"/>
      <c r="M142" s="204"/>
      <c r="N142" s="205"/>
      <c r="O142" s="205"/>
      <c r="P142" s="205"/>
      <c r="Q142" s="205"/>
      <c r="R142" s="205"/>
      <c r="S142" s="205"/>
      <c r="T142" s="206"/>
      <c r="AT142" s="207" t="s">
        <v>151</v>
      </c>
      <c r="AU142" s="207" t="s">
        <v>84</v>
      </c>
      <c r="AV142" s="12" t="s">
        <v>82</v>
      </c>
      <c r="AW142" s="12" t="s">
        <v>35</v>
      </c>
      <c r="AX142" s="12" t="s">
        <v>74</v>
      </c>
      <c r="AY142" s="207" t="s">
        <v>138</v>
      </c>
    </row>
    <row r="143" spans="2:51" s="13" customFormat="1" ht="10.2">
      <c r="B143" s="208"/>
      <c r="C143" s="209"/>
      <c r="D143" s="194" t="s">
        <v>151</v>
      </c>
      <c r="E143" s="210" t="s">
        <v>28</v>
      </c>
      <c r="F143" s="211" t="s">
        <v>82</v>
      </c>
      <c r="G143" s="209"/>
      <c r="H143" s="212">
        <v>1</v>
      </c>
      <c r="I143" s="213"/>
      <c r="J143" s="209"/>
      <c r="K143" s="209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151</v>
      </c>
      <c r="AU143" s="218" t="s">
        <v>84</v>
      </c>
      <c r="AV143" s="13" t="s">
        <v>84</v>
      </c>
      <c r="AW143" s="13" t="s">
        <v>35</v>
      </c>
      <c r="AX143" s="13" t="s">
        <v>82</v>
      </c>
      <c r="AY143" s="218" t="s">
        <v>138</v>
      </c>
    </row>
    <row r="144" spans="2:65" s="1" customFormat="1" ht="16.5" customHeight="1">
      <c r="B144" s="34"/>
      <c r="C144" s="182" t="s">
        <v>213</v>
      </c>
      <c r="D144" s="182" t="s">
        <v>140</v>
      </c>
      <c r="E144" s="183" t="s">
        <v>214</v>
      </c>
      <c r="F144" s="184" t="s">
        <v>215</v>
      </c>
      <c r="G144" s="185" t="s">
        <v>187</v>
      </c>
      <c r="H144" s="186">
        <v>2</v>
      </c>
      <c r="I144" s="187"/>
      <c r="J144" s="188">
        <f>ROUND(I144*H144,2)</f>
        <v>0</v>
      </c>
      <c r="K144" s="184" t="s">
        <v>144</v>
      </c>
      <c r="L144" s="38"/>
      <c r="M144" s="189" t="s">
        <v>28</v>
      </c>
      <c r="N144" s="190" t="s">
        <v>47</v>
      </c>
      <c r="O144" s="60"/>
      <c r="P144" s="191">
        <f>O144*H144</f>
        <v>0</v>
      </c>
      <c r="Q144" s="191">
        <v>0</v>
      </c>
      <c r="R144" s="191">
        <f>Q144*H144</f>
        <v>0</v>
      </c>
      <c r="S144" s="191">
        <v>0</v>
      </c>
      <c r="T144" s="192">
        <f>S144*H144</f>
        <v>0</v>
      </c>
      <c r="AR144" s="17" t="s">
        <v>145</v>
      </c>
      <c r="AT144" s="17" t="s">
        <v>140</v>
      </c>
      <c r="AU144" s="17" t="s">
        <v>84</v>
      </c>
      <c r="AY144" s="17" t="s">
        <v>138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7" t="s">
        <v>145</v>
      </c>
      <c r="BK144" s="193">
        <f>ROUND(I144*H144,2)</f>
        <v>0</v>
      </c>
      <c r="BL144" s="17" t="s">
        <v>145</v>
      </c>
      <c r="BM144" s="17" t="s">
        <v>216</v>
      </c>
    </row>
    <row r="145" spans="2:47" s="1" customFormat="1" ht="10.2">
      <c r="B145" s="34"/>
      <c r="C145" s="35"/>
      <c r="D145" s="194" t="s">
        <v>147</v>
      </c>
      <c r="E145" s="35"/>
      <c r="F145" s="195" t="s">
        <v>217</v>
      </c>
      <c r="G145" s="35"/>
      <c r="H145" s="35"/>
      <c r="I145" s="112"/>
      <c r="J145" s="35"/>
      <c r="K145" s="35"/>
      <c r="L145" s="38"/>
      <c r="M145" s="196"/>
      <c r="N145" s="60"/>
      <c r="O145" s="60"/>
      <c r="P145" s="60"/>
      <c r="Q145" s="60"/>
      <c r="R145" s="60"/>
      <c r="S145" s="60"/>
      <c r="T145" s="61"/>
      <c r="AT145" s="17" t="s">
        <v>147</v>
      </c>
      <c r="AU145" s="17" t="s">
        <v>84</v>
      </c>
    </row>
    <row r="146" spans="2:47" s="1" customFormat="1" ht="124.8">
      <c r="B146" s="34"/>
      <c r="C146" s="35"/>
      <c r="D146" s="194" t="s">
        <v>149</v>
      </c>
      <c r="E146" s="35"/>
      <c r="F146" s="197" t="s">
        <v>190</v>
      </c>
      <c r="G146" s="35"/>
      <c r="H146" s="35"/>
      <c r="I146" s="112"/>
      <c r="J146" s="35"/>
      <c r="K146" s="35"/>
      <c r="L146" s="38"/>
      <c r="M146" s="196"/>
      <c r="N146" s="60"/>
      <c r="O146" s="60"/>
      <c r="P146" s="60"/>
      <c r="Q146" s="60"/>
      <c r="R146" s="60"/>
      <c r="S146" s="60"/>
      <c r="T146" s="61"/>
      <c r="AT146" s="17" t="s">
        <v>149</v>
      </c>
      <c r="AU146" s="17" t="s">
        <v>84</v>
      </c>
    </row>
    <row r="147" spans="2:51" s="12" customFormat="1" ht="10.2">
      <c r="B147" s="198"/>
      <c r="C147" s="199"/>
      <c r="D147" s="194" t="s">
        <v>151</v>
      </c>
      <c r="E147" s="200" t="s">
        <v>28</v>
      </c>
      <c r="F147" s="201" t="s">
        <v>218</v>
      </c>
      <c r="G147" s="199"/>
      <c r="H147" s="200" t="s">
        <v>28</v>
      </c>
      <c r="I147" s="202"/>
      <c r="J147" s="199"/>
      <c r="K147" s="199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151</v>
      </c>
      <c r="AU147" s="207" t="s">
        <v>84</v>
      </c>
      <c r="AV147" s="12" t="s">
        <v>82</v>
      </c>
      <c r="AW147" s="12" t="s">
        <v>35</v>
      </c>
      <c r="AX147" s="12" t="s">
        <v>74</v>
      </c>
      <c r="AY147" s="207" t="s">
        <v>138</v>
      </c>
    </row>
    <row r="148" spans="2:51" s="13" customFormat="1" ht="10.2">
      <c r="B148" s="208"/>
      <c r="C148" s="209"/>
      <c r="D148" s="194" t="s">
        <v>151</v>
      </c>
      <c r="E148" s="210" t="s">
        <v>28</v>
      </c>
      <c r="F148" s="211" t="s">
        <v>84</v>
      </c>
      <c r="G148" s="209"/>
      <c r="H148" s="212">
        <v>2</v>
      </c>
      <c r="I148" s="213"/>
      <c r="J148" s="209"/>
      <c r="K148" s="209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151</v>
      </c>
      <c r="AU148" s="218" t="s">
        <v>84</v>
      </c>
      <c r="AV148" s="13" t="s">
        <v>84</v>
      </c>
      <c r="AW148" s="13" t="s">
        <v>35</v>
      </c>
      <c r="AX148" s="13" t="s">
        <v>82</v>
      </c>
      <c r="AY148" s="218" t="s">
        <v>138</v>
      </c>
    </row>
    <row r="149" spans="2:65" s="1" customFormat="1" ht="16.5" customHeight="1">
      <c r="B149" s="34"/>
      <c r="C149" s="182" t="s">
        <v>219</v>
      </c>
      <c r="D149" s="182" t="s">
        <v>140</v>
      </c>
      <c r="E149" s="183" t="s">
        <v>220</v>
      </c>
      <c r="F149" s="184" t="s">
        <v>221</v>
      </c>
      <c r="G149" s="185" t="s">
        <v>187</v>
      </c>
      <c r="H149" s="186">
        <v>3</v>
      </c>
      <c r="I149" s="187"/>
      <c r="J149" s="188">
        <f>ROUND(I149*H149,2)</f>
        <v>0</v>
      </c>
      <c r="K149" s="184" t="s">
        <v>144</v>
      </c>
      <c r="L149" s="38"/>
      <c r="M149" s="189" t="s">
        <v>28</v>
      </c>
      <c r="N149" s="190" t="s">
        <v>47</v>
      </c>
      <c r="O149" s="60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AR149" s="17" t="s">
        <v>145</v>
      </c>
      <c r="AT149" s="17" t="s">
        <v>140</v>
      </c>
      <c r="AU149" s="17" t="s">
        <v>84</v>
      </c>
      <c r="AY149" s="17" t="s">
        <v>138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7" t="s">
        <v>145</v>
      </c>
      <c r="BK149" s="193">
        <f>ROUND(I149*H149,2)</f>
        <v>0</v>
      </c>
      <c r="BL149" s="17" t="s">
        <v>145</v>
      </c>
      <c r="BM149" s="17" t="s">
        <v>222</v>
      </c>
    </row>
    <row r="150" spans="2:47" s="1" customFormat="1" ht="10.2">
      <c r="B150" s="34"/>
      <c r="C150" s="35"/>
      <c r="D150" s="194" t="s">
        <v>147</v>
      </c>
      <c r="E150" s="35"/>
      <c r="F150" s="195" t="s">
        <v>223</v>
      </c>
      <c r="G150" s="35"/>
      <c r="H150" s="35"/>
      <c r="I150" s="112"/>
      <c r="J150" s="35"/>
      <c r="K150" s="35"/>
      <c r="L150" s="38"/>
      <c r="M150" s="196"/>
      <c r="N150" s="60"/>
      <c r="O150" s="60"/>
      <c r="P150" s="60"/>
      <c r="Q150" s="60"/>
      <c r="R150" s="60"/>
      <c r="S150" s="60"/>
      <c r="T150" s="61"/>
      <c r="AT150" s="17" t="s">
        <v>147</v>
      </c>
      <c r="AU150" s="17" t="s">
        <v>84</v>
      </c>
    </row>
    <row r="151" spans="2:47" s="1" customFormat="1" ht="124.8">
      <c r="B151" s="34"/>
      <c r="C151" s="35"/>
      <c r="D151" s="194" t="s">
        <v>149</v>
      </c>
      <c r="E151" s="35"/>
      <c r="F151" s="197" t="s">
        <v>190</v>
      </c>
      <c r="G151" s="35"/>
      <c r="H151" s="35"/>
      <c r="I151" s="112"/>
      <c r="J151" s="35"/>
      <c r="K151" s="35"/>
      <c r="L151" s="38"/>
      <c r="M151" s="196"/>
      <c r="N151" s="60"/>
      <c r="O151" s="60"/>
      <c r="P151" s="60"/>
      <c r="Q151" s="60"/>
      <c r="R151" s="60"/>
      <c r="S151" s="60"/>
      <c r="T151" s="61"/>
      <c r="AT151" s="17" t="s">
        <v>149</v>
      </c>
      <c r="AU151" s="17" t="s">
        <v>84</v>
      </c>
    </row>
    <row r="152" spans="2:51" s="12" customFormat="1" ht="10.2">
      <c r="B152" s="198"/>
      <c r="C152" s="199"/>
      <c r="D152" s="194" t="s">
        <v>151</v>
      </c>
      <c r="E152" s="200" t="s">
        <v>28</v>
      </c>
      <c r="F152" s="201" t="s">
        <v>224</v>
      </c>
      <c r="G152" s="199"/>
      <c r="H152" s="200" t="s">
        <v>28</v>
      </c>
      <c r="I152" s="202"/>
      <c r="J152" s="199"/>
      <c r="K152" s="199"/>
      <c r="L152" s="203"/>
      <c r="M152" s="204"/>
      <c r="N152" s="205"/>
      <c r="O152" s="205"/>
      <c r="P152" s="205"/>
      <c r="Q152" s="205"/>
      <c r="R152" s="205"/>
      <c r="S152" s="205"/>
      <c r="T152" s="206"/>
      <c r="AT152" s="207" t="s">
        <v>151</v>
      </c>
      <c r="AU152" s="207" t="s">
        <v>84</v>
      </c>
      <c r="AV152" s="12" t="s">
        <v>82</v>
      </c>
      <c r="AW152" s="12" t="s">
        <v>35</v>
      </c>
      <c r="AX152" s="12" t="s">
        <v>74</v>
      </c>
      <c r="AY152" s="207" t="s">
        <v>138</v>
      </c>
    </row>
    <row r="153" spans="2:51" s="13" customFormat="1" ht="10.2">
      <c r="B153" s="208"/>
      <c r="C153" s="209"/>
      <c r="D153" s="194" t="s">
        <v>151</v>
      </c>
      <c r="E153" s="210" t="s">
        <v>28</v>
      </c>
      <c r="F153" s="211" t="s">
        <v>184</v>
      </c>
      <c r="G153" s="209"/>
      <c r="H153" s="212">
        <v>3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151</v>
      </c>
      <c r="AU153" s="218" t="s">
        <v>84</v>
      </c>
      <c r="AV153" s="13" t="s">
        <v>84</v>
      </c>
      <c r="AW153" s="13" t="s">
        <v>35</v>
      </c>
      <c r="AX153" s="13" t="s">
        <v>82</v>
      </c>
      <c r="AY153" s="218" t="s">
        <v>138</v>
      </c>
    </row>
    <row r="154" spans="2:65" s="1" customFormat="1" ht="16.5" customHeight="1">
      <c r="B154" s="34"/>
      <c r="C154" s="182" t="s">
        <v>225</v>
      </c>
      <c r="D154" s="182" t="s">
        <v>140</v>
      </c>
      <c r="E154" s="183" t="s">
        <v>226</v>
      </c>
      <c r="F154" s="184" t="s">
        <v>227</v>
      </c>
      <c r="G154" s="185" t="s">
        <v>187</v>
      </c>
      <c r="H154" s="186">
        <v>3</v>
      </c>
      <c r="I154" s="187"/>
      <c r="J154" s="188">
        <f>ROUND(I154*H154,2)</f>
        <v>0</v>
      </c>
      <c r="K154" s="184" t="s">
        <v>144</v>
      </c>
      <c r="L154" s="38"/>
      <c r="M154" s="189" t="s">
        <v>28</v>
      </c>
      <c r="N154" s="190" t="s">
        <v>47</v>
      </c>
      <c r="O154" s="60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AR154" s="17" t="s">
        <v>145</v>
      </c>
      <c r="AT154" s="17" t="s">
        <v>140</v>
      </c>
      <c r="AU154" s="17" t="s">
        <v>84</v>
      </c>
      <c r="AY154" s="17" t="s">
        <v>138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7" t="s">
        <v>145</v>
      </c>
      <c r="BK154" s="193">
        <f>ROUND(I154*H154,2)</f>
        <v>0</v>
      </c>
      <c r="BL154" s="17" t="s">
        <v>145</v>
      </c>
      <c r="BM154" s="17" t="s">
        <v>228</v>
      </c>
    </row>
    <row r="155" spans="2:47" s="1" customFormat="1" ht="10.2">
      <c r="B155" s="34"/>
      <c r="C155" s="35"/>
      <c r="D155" s="194" t="s">
        <v>147</v>
      </c>
      <c r="E155" s="35"/>
      <c r="F155" s="195" t="s">
        <v>229</v>
      </c>
      <c r="G155" s="35"/>
      <c r="H155" s="35"/>
      <c r="I155" s="112"/>
      <c r="J155" s="35"/>
      <c r="K155" s="35"/>
      <c r="L155" s="38"/>
      <c r="M155" s="196"/>
      <c r="N155" s="60"/>
      <c r="O155" s="60"/>
      <c r="P155" s="60"/>
      <c r="Q155" s="60"/>
      <c r="R155" s="60"/>
      <c r="S155" s="60"/>
      <c r="T155" s="61"/>
      <c r="AT155" s="17" t="s">
        <v>147</v>
      </c>
      <c r="AU155" s="17" t="s">
        <v>84</v>
      </c>
    </row>
    <row r="156" spans="2:47" s="1" customFormat="1" ht="124.8">
      <c r="B156" s="34"/>
      <c r="C156" s="35"/>
      <c r="D156" s="194" t="s">
        <v>149</v>
      </c>
      <c r="E156" s="35"/>
      <c r="F156" s="197" t="s">
        <v>190</v>
      </c>
      <c r="G156" s="35"/>
      <c r="H156" s="35"/>
      <c r="I156" s="112"/>
      <c r="J156" s="35"/>
      <c r="K156" s="35"/>
      <c r="L156" s="38"/>
      <c r="M156" s="196"/>
      <c r="N156" s="60"/>
      <c r="O156" s="60"/>
      <c r="P156" s="60"/>
      <c r="Q156" s="60"/>
      <c r="R156" s="60"/>
      <c r="S156" s="60"/>
      <c r="T156" s="61"/>
      <c r="AT156" s="17" t="s">
        <v>149</v>
      </c>
      <c r="AU156" s="17" t="s">
        <v>84</v>
      </c>
    </row>
    <row r="157" spans="2:51" s="12" customFormat="1" ht="10.2">
      <c r="B157" s="198"/>
      <c r="C157" s="199"/>
      <c r="D157" s="194" t="s">
        <v>151</v>
      </c>
      <c r="E157" s="200" t="s">
        <v>28</v>
      </c>
      <c r="F157" s="201" t="s">
        <v>224</v>
      </c>
      <c r="G157" s="199"/>
      <c r="H157" s="200" t="s">
        <v>28</v>
      </c>
      <c r="I157" s="202"/>
      <c r="J157" s="199"/>
      <c r="K157" s="199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151</v>
      </c>
      <c r="AU157" s="207" t="s">
        <v>84</v>
      </c>
      <c r="AV157" s="12" t="s">
        <v>82</v>
      </c>
      <c r="AW157" s="12" t="s">
        <v>35</v>
      </c>
      <c r="AX157" s="12" t="s">
        <v>74</v>
      </c>
      <c r="AY157" s="207" t="s">
        <v>138</v>
      </c>
    </row>
    <row r="158" spans="2:51" s="13" customFormat="1" ht="10.2">
      <c r="B158" s="208"/>
      <c r="C158" s="209"/>
      <c r="D158" s="194" t="s">
        <v>151</v>
      </c>
      <c r="E158" s="210" t="s">
        <v>28</v>
      </c>
      <c r="F158" s="211" t="s">
        <v>184</v>
      </c>
      <c r="G158" s="209"/>
      <c r="H158" s="212">
        <v>3</v>
      </c>
      <c r="I158" s="213"/>
      <c r="J158" s="209"/>
      <c r="K158" s="209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151</v>
      </c>
      <c r="AU158" s="218" t="s">
        <v>84</v>
      </c>
      <c r="AV158" s="13" t="s">
        <v>84</v>
      </c>
      <c r="AW158" s="13" t="s">
        <v>35</v>
      </c>
      <c r="AX158" s="13" t="s">
        <v>82</v>
      </c>
      <c r="AY158" s="218" t="s">
        <v>138</v>
      </c>
    </row>
    <row r="159" spans="2:65" s="1" customFormat="1" ht="16.5" customHeight="1">
      <c r="B159" s="34"/>
      <c r="C159" s="182" t="s">
        <v>230</v>
      </c>
      <c r="D159" s="182" t="s">
        <v>140</v>
      </c>
      <c r="E159" s="183" t="s">
        <v>231</v>
      </c>
      <c r="F159" s="184" t="s">
        <v>232</v>
      </c>
      <c r="G159" s="185" t="s">
        <v>187</v>
      </c>
      <c r="H159" s="186">
        <v>3</v>
      </c>
      <c r="I159" s="187"/>
      <c r="J159" s="188">
        <f>ROUND(I159*H159,2)</f>
        <v>0</v>
      </c>
      <c r="K159" s="184" t="s">
        <v>144</v>
      </c>
      <c r="L159" s="38"/>
      <c r="M159" s="189" t="s">
        <v>28</v>
      </c>
      <c r="N159" s="190" t="s">
        <v>47</v>
      </c>
      <c r="O159" s="60"/>
      <c r="P159" s="191">
        <f>O159*H159</f>
        <v>0</v>
      </c>
      <c r="Q159" s="191">
        <v>0</v>
      </c>
      <c r="R159" s="191">
        <f>Q159*H159</f>
        <v>0</v>
      </c>
      <c r="S159" s="191">
        <v>0</v>
      </c>
      <c r="T159" s="192">
        <f>S159*H159</f>
        <v>0</v>
      </c>
      <c r="AR159" s="17" t="s">
        <v>145</v>
      </c>
      <c r="AT159" s="17" t="s">
        <v>140</v>
      </c>
      <c r="AU159" s="17" t="s">
        <v>84</v>
      </c>
      <c r="AY159" s="17" t="s">
        <v>138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7" t="s">
        <v>145</v>
      </c>
      <c r="BK159" s="193">
        <f>ROUND(I159*H159,2)</f>
        <v>0</v>
      </c>
      <c r="BL159" s="17" t="s">
        <v>145</v>
      </c>
      <c r="BM159" s="17" t="s">
        <v>233</v>
      </c>
    </row>
    <row r="160" spans="2:47" s="1" customFormat="1" ht="10.2">
      <c r="B160" s="34"/>
      <c r="C160" s="35"/>
      <c r="D160" s="194" t="s">
        <v>147</v>
      </c>
      <c r="E160" s="35"/>
      <c r="F160" s="195" t="s">
        <v>234</v>
      </c>
      <c r="G160" s="35"/>
      <c r="H160" s="35"/>
      <c r="I160" s="112"/>
      <c r="J160" s="35"/>
      <c r="K160" s="35"/>
      <c r="L160" s="38"/>
      <c r="M160" s="196"/>
      <c r="N160" s="60"/>
      <c r="O160" s="60"/>
      <c r="P160" s="60"/>
      <c r="Q160" s="60"/>
      <c r="R160" s="60"/>
      <c r="S160" s="60"/>
      <c r="T160" s="61"/>
      <c r="AT160" s="17" t="s">
        <v>147</v>
      </c>
      <c r="AU160" s="17" t="s">
        <v>84</v>
      </c>
    </row>
    <row r="161" spans="2:47" s="1" customFormat="1" ht="124.8">
      <c r="B161" s="34"/>
      <c r="C161" s="35"/>
      <c r="D161" s="194" t="s">
        <v>149</v>
      </c>
      <c r="E161" s="35"/>
      <c r="F161" s="197" t="s">
        <v>190</v>
      </c>
      <c r="G161" s="35"/>
      <c r="H161" s="35"/>
      <c r="I161" s="112"/>
      <c r="J161" s="35"/>
      <c r="K161" s="35"/>
      <c r="L161" s="38"/>
      <c r="M161" s="196"/>
      <c r="N161" s="60"/>
      <c r="O161" s="60"/>
      <c r="P161" s="60"/>
      <c r="Q161" s="60"/>
      <c r="R161" s="60"/>
      <c r="S161" s="60"/>
      <c r="T161" s="61"/>
      <c r="AT161" s="17" t="s">
        <v>149</v>
      </c>
      <c r="AU161" s="17" t="s">
        <v>84</v>
      </c>
    </row>
    <row r="162" spans="2:51" s="12" customFormat="1" ht="10.2">
      <c r="B162" s="198"/>
      <c r="C162" s="199"/>
      <c r="D162" s="194" t="s">
        <v>151</v>
      </c>
      <c r="E162" s="200" t="s">
        <v>28</v>
      </c>
      <c r="F162" s="201" t="s">
        <v>224</v>
      </c>
      <c r="G162" s="199"/>
      <c r="H162" s="200" t="s">
        <v>28</v>
      </c>
      <c r="I162" s="202"/>
      <c r="J162" s="199"/>
      <c r="K162" s="199"/>
      <c r="L162" s="203"/>
      <c r="M162" s="204"/>
      <c r="N162" s="205"/>
      <c r="O162" s="205"/>
      <c r="P162" s="205"/>
      <c r="Q162" s="205"/>
      <c r="R162" s="205"/>
      <c r="S162" s="205"/>
      <c r="T162" s="206"/>
      <c r="AT162" s="207" t="s">
        <v>151</v>
      </c>
      <c r="AU162" s="207" t="s">
        <v>84</v>
      </c>
      <c r="AV162" s="12" t="s">
        <v>82</v>
      </c>
      <c r="AW162" s="12" t="s">
        <v>35</v>
      </c>
      <c r="AX162" s="12" t="s">
        <v>74</v>
      </c>
      <c r="AY162" s="207" t="s">
        <v>138</v>
      </c>
    </row>
    <row r="163" spans="2:51" s="13" customFormat="1" ht="10.2">
      <c r="B163" s="208"/>
      <c r="C163" s="209"/>
      <c r="D163" s="194" t="s">
        <v>151</v>
      </c>
      <c r="E163" s="210" t="s">
        <v>28</v>
      </c>
      <c r="F163" s="211" t="s">
        <v>184</v>
      </c>
      <c r="G163" s="209"/>
      <c r="H163" s="212">
        <v>3</v>
      </c>
      <c r="I163" s="213"/>
      <c r="J163" s="209"/>
      <c r="K163" s="209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151</v>
      </c>
      <c r="AU163" s="218" t="s">
        <v>84</v>
      </c>
      <c r="AV163" s="13" t="s">
        <v>84</v>
      </c>
      <c r="AW163" s="13" t="s">
        <v>35</v>
      </c>
      <c r="AX163" s="13" t="s">
        <v>82</v>
      </c>
      <c r="AY163" s="218" t="s">
        <v>138</v>
      </c>
    </row>
    <row r="164" spans="2:65" s="1" customFormat="1" ht="16.5" customHeight="1">
      <c r="B164" s="34"/>
      <c r="C164" s="182" t="s">
        <v>235</v>
      </c>
      <c r="D164" s="182" t="s">
        <v>140</v>
      </c>
      <c r="E164" s="183" t="s">
        <v>236</v>
      </c>
      <c r="F164" s="184" t="s">
        <v>237</v>
      </c>
      <c r="G164" s="185" t="s">
        <v>187</v>
      </c>
      <c r="H164" s="186">
        <v>5</v>
      </c>
      <c r="I164" s="187"/>
      <c r="J164" s="188">
        <f>ROUND(I164*H164,2)</f>
        <v>0</v>
      </c>
      <c r="K164" s="184" t="s">
        <v>144</v>
      </c>
      <c r="L164" s="38"/>
      <c r="M164" s="189" t="s">
        <v>28</v>
      </c>
      <c r="N164" s="190" t="s">
        <v>47</v>
      </c>
      <c r="O164" s="60"/>
      <c r="P164" s="191">
        <f>O164*H164</f>
        <v>0</v>
      </c>
      <c r="Q164" s="191">
        <v>0</v>
      </c>
      <c r="R164" s="191">
        <f>Q164*H164</f>
        <v>0</v>
      </c>
      <c r="S164" s="191">
        <v>0</v>
      </c>
      <c r="T164" s="192">
        <f>S164*H164</f>
        <v>0</v>
      </c>
      <c r="AR164" s="17" t="s">
        <v>145</v>
      </c>
      <c r="AT164" s="17" t="s">
        <v>140</v>
      </c>
      <c r="AU164" s="17" t="s">
        <v>84</v>
      </c>
      <c r="AY164" s="17" t="s">
        <v>138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7" t="s">
        <v>145</v>
      </c>
      <c r="BK164" s="193">
        <f>ROUND(I164*H164,2)</f>
        <v>0</v>
      </c>
      <c r="BL164" s="17" t="s">
        <v>145</v>
      </c>
      <c r="BM164" s="17" t="s">
        <v>238</v>
      </c>
    </row>
    <row r="165" spans="2:47" s="1" customFormat="1" ht="10.2">
      <c r="B165" s="34"/>
      <c r="C165" s="35"/>
      <c r="D165" s="194" t="s">
        <v>147</v>
      </c>
      <c r="E165" s="35"/>
      <c r="F165" s="195" t="s">
        <v>239</v>
      </c>
      <c r="G165" s="35"/>
      <c r="H165" s="35"/>
      <c r="I165" s="112"/>
      <c r="J165" s="35"/>
      <c r="K165" s="35"/>
      <c r="L165" s="38"/>
      <c r="M165" s="196"/>
      <c r="N165" s="60"/>
      <c r="O165" s="60"/>
      <c r="P165" s="60"/>
      <c r="Q165" s="60"/>
      <c r="R165" s="60"/>
      <c r="S165" s="60"/>
      <c r="T165" s="61"/>
      <c r="AT165" s="17" t="s">
        <v>147</v>
      </c>
      <c r="AU165" s="17" t="s">
        <v>84</v>
      </c>
    </row>
    <row r="166" spans="2:47" s="1" customFormat="1" ht="124.8">
      <c r="B166" s="34"/>
      <c r="C166" s="35"/>
      <c r="D166" s="194" t="s">
        <v>149</v>
      </c>
      <c r="E166" s="35"/>
      <c r="F166" s="197" t="s">
        <v>190</v>
      </c>
      <c r="G166" s="35"/>
      <c r="H166" s="35"/>
      <c r="I166" s="112"/>
      <c r="J166" s="35"/>
      <c r="K166" s="35"/>
      <c r="L166" s="38"/>
      <c r="M166" s="196"/>
      <c r="N166" s="60"/>
      <c r="O166" s="60"/>
      <c r="P166" s="60"/>
      <c r="Q166" s="60"/>
      <c r="R166" s="60"/>
      <c r="S166" s="60"/>
      <c r="T166" s="61"/>
      <c r="AT166" s="17" t="s">
        <v>149</v>
      </c>
      <c r="AU166" s="17" t="s">
        <v>84</v>
      </c>
    </row>
    <row r="167" spans="2:51" s="12" customFormat="1" ht="10.2">
      <c r="B167" s="198"/>
      <c r="C167" s="199"/>
      <c r="D167" s="194" t="s">
        <v>151</v>
      </c>
      <c r="E167" s="200" t="s">
        <v>28</v>
      </c>
      <c r="F167" s="201" t="s">
        <v>240</v>
      </c>
      <c r="G167" s="199"/>
      <c r="H167" s="200" t="s">
        <v>28</v>
      </c>
      <c r="I167" s="202"/>
      <c r="J167" s="199"/>
      <c r="K167" s="199"/>
      <c r="L167" s="203"/>
      <c r="M167" s="204"/>
      <c r="N167" s="205"/>
      <c r="O167" s="205"/>
      <c r="P167" s="205"/>
      <c r="Q167" s="205"/>
      <c r="R167" s="205"/>
      <c r="S167" s="205"/>
      <c r="T167" s="206"/>
      <c r="AT167" s="207" t="s">
        <v>151</v>
      </c>
      <c r="AU167" s="207" t="s">
        <v>84</v>
      </c>
      <c r="AV167" s="12" t="s">
        <v>82</v>
      </c>
      <c r="AW167" s="12" t="s">
        <v>35</v>
      </c>
      <c r="AX167" s="12" t="s">
        <v>74</v>
      </c>
      <c r="AY167" s="207" t="s">
        <v>138</v>
      </c>
    </row>
    <row r="168" spans="2:51" s="13" customFormat="1" ht="10.2">
      <c r="B168" s="208"/>
      <c r="C168" s="209"/>
      <c r="D168" s="194" t="s">
        <v>151</v>
      </c>
      <c r="E168" s="210" t="s">
        <v>28</v>
      </c>
      <c r="F168" s="211" t="s">
        <v>196</v>
      </c>
      <c r="G168" s="209"/>
      <c r="H168" s="212">
        <v>5</v>
      </c>
      <c r="I168" s="213"/>
      <c r="J168" s="209"/>
      <c r="K168" s="209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151</v>
      </c>
      <c r="AU168" s="218" t="s">
        <v>84</v>
      </c>
      <c r="AV168" s="13" t="s">
        <v>84</v>
      </c>
      <c r="AW168" s="13" t="s">
        <v>35</v>
      </c>
      <c r="AX168" s="13" t="s">
        <v>82</v>
      </c>
      <c r="AY168" s="218" t="s">
        <v>138</v>
      </c>
    </row>
    <row r="169" spans="2:65" s="1" customFormat="1" ht="16.5" customHeight="1">
      <c r="B169" s="34"/>
      <c r="C169" s="182" t="s">
        <v>241</v>
      </c>
      <c r="D169" s="182" t="s">
        <v>140</v>
      </c>
      <c r="E169" s="183" t="s">
        <v>242</v>
      </c>
      <c r="F169" s="184" t="s">
        <v>243</v>
      </c>
      <c r="G169" s="185" t="s">
        <v>187</v>
      </c>
      <c r="H169" s="186">
        <v>3</v>
      </c>
      <c r="I169" s="187"/>
      <c r="J169" s="188">
        <f>ROUND(I169*H169,2)</f>
        <v>0</v>
      </c>
      <c r="K169" s="184" t="s">
        <v>144</v>
      </c>
      <c r="L169" s="38"/>
      <c r="M169" s="189" t="s">
        <v>28</v>
      </c>
      <c r="N169" s="190" t="s">
        <v>47</v>
      </c>
      <c r="O169" s="60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AR169" s="17" t="s">
        <v>145</v>
      </c>
      <c r="AT169" s="17" t="s">
        <v>140</v>
      </c>
      <c r="AU169" s="17" t="s">
        <v>84</v>
      </c>
      <c r="AY169" s="17" t="s">
        <v>138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7" t="s">
        <v>145</v>
      </c>
      <c r="BK169" s="193">
        <f>ROUND(I169*H169,2)</f>
        <v>0</v>
      </c>
      <c r="BL169" s="17" t="s">
        <v>145</v>
      </c>
      <c r="BM169" s="17" t="s">
        <v>244</v>
      </c>
    </row>
    <row r="170" spans="2:47" s="1" customFormat="1" ht="10.2">
      <c r="B170" s="34"/>
      <c r="C170" s="35"/>
      <c r="D170" s="194" t="s">
        <v>147</v>
      </c>
      <c r="E170" s="35"/>
      <c r="F170" s="195" t="s">
        <v>245</v>
      </c>
      <c r="G170" s="35"/>
      <c r="H170" s="35"/>
      <c r="I170" s="112"/>
      <c r="J170" s="35"/>
      <c r="K170" s="35"/>
      <c r="L170" s="38"/>
      <c r="M170" s="196"/>
      <c r="N170" s="60"/>
      <c r="O170" s="60"/>
      <c r="P170" s="60"/>
      <c r="Q170" s="60"/>
      <c r="R170" s="60"/>
      <c r="S170" s="60"/>
      <c r="T170" s="61"/>
      <c r="AT170" s="17" t="s">
        <v>147</v>
      </c>
      <c r="AU170" s="17" t="s">
        <v>84</v>
      </c>
    </row>
    <row r="171" spans="2:47" s="1" customFormat="1" ht="124.8">
      <c r="B171" s="34"/>
      <c r="C171" s="35"/>
      <c r="D171" s="194" t="s">
        <v>149</v>
      </c>
      <c r="E171" s="35"/>
      <c r="F171" s="197" t="s">
        <v>190</v>
      </c>
      <c r="G171" s="35"/>
      <c r="H171" s="35"/>
      <c r="I171" s="112"/>
      <c r="J171" s="35"/>
      <c r="K171" s="35"/>
      <c r="L171" s="38"/>
      <c r="M171" s="196"/>
      <c r="N171" s="60"/>
      <c r="O171" s="60"/>
      <c r="P171" s="60"/>
      <c r="Q171" s="60"/>
      <c r="R171" s="60"/>
      <c r="S171" s="60"/>
      <c r="T171" s="61"/>
      <c r="AT171" s="17" t="s">
        <v>149</v>
      </c>
      <c r="AU171" s="17" t="s">
        <v>84</v>
      </c>
    </row>
    <row r="172" spans="2:51" s="12" customFormat="1" ht="10.2">
      <c r="B172" s="198"/>
      <c r="C172" s="199"/>
      <c r="D172" s="194" t="s">
        <v>151</v>
      </c>
      <c r="E172" s="200" t="s">
        <v>28</v>
      </c>
      <c r="F172" s="201" t="s">
        <v>224</v>
      </c>
      <c r="G172" s="199"/>
      <c r="H172" s="200" t="s">
        <v>28</v>
      </c>
      <c r="I172" s="202"/>
      <c r="J172" s="199"/>
      <c r="K172" s="199"/>
      <c r="L172" s="203"/>
      <c r="M172" s="204"/>
      <c r="N172" s="205"/>
      <c r="O172" s="205"/>
      <c r="P172" s="205"/>
      <c r="Q172" s="205"/>
      <c r="R172" s="205"/>
      <c r="S172" s="205"/>
      <c r="T172" s="206"/>
      <c r="AT172" s="207" t="s">
        <v>151</v>
      </c>
      <c r="AU172" s="207" t="s">
        <v>84</v>
      </c>
      <c r="AV172" s="12" t="s">
        <v>82</v>
      </c>
      <c r="AW172" s="12" t="s">
        <v>35</v>
      </c>
      <c r="AX172" s="12" t="s">
        <v>74</v>
      </c>
      <c r="AY172" s="207" t="s">
        <v>138</v>
      </c>
    </row>
    <row r="173" spans="2:51" s="13" customFormat="1" ht="10.2">
      <c r="B173" s="208"/>
      <c r="C173" s="209"/>
      <c r="D173" s="194" t="s">
        <v>151</v>
      </c>
      <c r="E173" s="210" t="s">
        <v>28</v>
      </c>
      <c r="F173" s="211" t="s">
        <v>184</v>
      </c>
      <c r="G173" s="209"/>
      <c r="H173" s="212">
        <v>3</v>
      </c>
      <c r="I173" s="213"/>
      <c r="J173" s="209"/>
      <c r="K173" s="209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151</v>
      </c>
      <c r="AU173" s="218" t="s">
        <v>84</v>
      </c>
      <c r="AV173" s="13" t="s">
        <v>84</v>
      </c>
      <c r="AW173" s="13" t="s">
        <v>35</v>
      </c>
      <c r="AX173" s="13" t="s">
        <v>82</v>
      </c>
      <c r="AY173" s="218" t="s">
        <v>138</v>
      </c>
    </row>
    <row r="174" spans="2:65" s="1" customFormat="1" ht="16.5" customHeight="1">
      <c r="B174" s="34"/>
      <c r="C174" s="182" t="s">
        <v>246</v>
      </c>
      <c r="D174" s="182" t="s">
        <v>140</v>
      </c>
      <c r="E174" s="183" t="s">
        <v>247</v>
      </c>
      <c r="F174" s="184" t="s">
        <v>248</v>
      </c>
      <c r="G174" s="185" t="s">
        <v>187</v>
      </c>
      <c r="H174" s="186">
        <v>1</v>
      </c>
      <c r="I174" s="187"/>
      <c r="J174" s="188">
        <f>ROUND(I174*H174,2)</f>
        <v>0</v>
      </c>
      <c r="K174" s="184" t="s">
        <v>144</v>
      </c>
      <c r="L174" s="38"/>
      <c r="M174" s="189" t="s">
        <v>28</v>
      </c>
      <c r="N174" s="190" t="s">
        <v>47</v>
      </c>
      <c r="O174" s="60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AR174" s="17" t="s">
        <v>145</v>
      </c>
      <c r="AT174" s="17" t="s">
        <v>140</v>
      </c>
      <c r="AU174" s="17" t="s">
        <v>84</v>
      </c>
      <c r="AY174" s="17" t="s">
        <v>138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7" t="s">
        <v>145</v>
      </c>
      <c r="BK174" s="193">
        <f>ROUND(I174*H174,2)</f>
        <v>0</v>
      </c>
      <c r="BL174" s="17" t="s">
        <v>145</v>
      </c>
      <c r="BM174" s="17" t="s">
        <v>249</v>
      </c>
    </row>
    <row r="175" spans="2:47" s="1" customFormat="1" ht="10.2">
      <c r="B175" s="34"/>
      <c r="C175" s="35"/>
      <c r="D175" s="194" t="s">
        <v>147</v>
      </c>
      <c r="E175" s="35"/>
      <c r="F175" s="195" t="s">
        <v>250</v>
      </c>
      <c r="G175" s="35"/>
      <c r="H175" s="35"/>
      <c r="I175" s="112"/>
      <c r="J175" s="35"/>
      <c r="K175" s="35"/>
      <c r="L175" s="38"/>
      <c r="M175" s="196"/>
      <c r="N175" s="60"/>
      <c r="O175" s="60"/>
      <c r="P175" s="60"/>
      <c r="Q175" s="60"/>
      <c r="R175" s="60"/>
      <c r="S175" s="60"/>
      <c r="T175" s="61"/>
      <c r="AT175" s="17" t="s">
        <v>147</v>
      </c>
      <c r="AU175" s="17" t="s">
        <v>84</v>
      </c>
    </row>
    <row r="176" spans="2:47" s="1" customFormat="1" ht="124.8">
      <c r="B176" s="34"/>
      <c r="C176" s="35"/>
      <c r="D176" s="194" t="s">
        <v>149</v>
      </c>
      <c r="E176" s="35"/>
      <c r="F176" s="197" t="s">
        <v>190</v>
      </c>
      <c r="G176" s="35"/>
      <c r="H176" s="35"/>
      <c r="I176" s="112"/>
      <c r="J176" s="35"/>
      <c r="K176" s="35"/>
      <c r="L176" s="38"/>
      <c r="M176" s="196"/>
      <c r="N176" s="60"/>
      <c r="O176" s="60"/>
      <c r="P176" s="60"/>
      <c r="Q176" s="60"/>
      <c r="R176" s="60"/>
      <c r="S176" s="60"/>
      <c r="T176" s="61"/>
      <c r="AT176" s="17" t="s">
        <v>149</v>
      </c>
      <c r="AU176" s="17" t="s">
        <v>84</v>
      </c>
    </row>
    <row r="177" spans="2:51" s="12" customFormat="1" ht="10.2">
      <c r="B177" s="198"/>
      <c r="C177" s="199"/>
      <c r="D177" s="194" t="s">
        <v>151</v>
      </c>
      <c r="E177" s="200" t="s">
        <v>28</v>
      </c>
      <c r="F177" s="201" t="s">
        <v>201</v>
      </c>
      <c r="G177" s="199"/>
      <c r="H177" s="200" t="s">
        <v>28</v>
      </c>
      <c r="I177" s="202"/>
      <c r="J177" s="199"/>
      <c r="K177" s="199"/>
      <c r="L177" s="203"/>
      <c r="M177" s="204"/>
      <c r="N177" s="205"/>
      <c r="O177" s="205"/>
      <c r="P177" s="205"/>
      <c r="Q177" s="205"/>
      <c r="R177" s="205"/>
      <c r="S177" s="205"/>
      <c r="T177" s="206"/>
      <c r="AT177" s="207" t="s">
        <v>151</v>
      </c>
      <c r="AU177" s="207" t="s">
        <v>84</v>
      </c>
      <c r="AV177" s="12" t="s">
        <v>82</v>
      </c>
      <c r="AW177" s="12" t="s">
        <v>35</v>
      </c>
      <c r="AX177" s="12" t="s">
        <v>74</v>
      </c>
      <c r="AY177" s="207" t="s">
        <v>138</v>
      </c>
    </row>
    <row r="178" spans="2:51" s="13" customFormat="1" ht="10.2">
      <c r="B178" s="208"/>
      <c r="C178" s="209"/>
      <c r="D178" s="194" t="s">
        <v>151</v>
      </c>
      <c r="E178" s="210" t="s">
        <v>28</v>
      </c>
      <c r="F178" s="211" t="s">
        <v>82</v>
      </c>
      <c r="G178" s="209"/>
      <c r="H178" s="212">
        <v>1</v>
      </c>
      <c r="I178" s="213"/>
      <c r="J178" s="209"/>
      <c r="K178" s="209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151</v>
      </c>
      <c r="AU178" s="218" t="s">
        <v>84</v>
      </c>
      <c r="AV178" s="13" t="s">
        <v>84</v>
      </c>
      <c r="AW178" s="13" t="s">
        <v>35</v>
      </c>
      <c r="AX178" s="13" t="s">
        <v>82</v>
      </c>
      <c r="AY178" s="218" t="s">
        <v>138</v>
      </c>
    </row>
    <row r="179" spans="2:65" s="1" customFormat="1" ht="16.5" customHeight="1">
      <c r="B179" s="34"/>
      <c r="C179" s="182" t="s">
        <v>8</v>
      </c>
      <c r="D179" s="182" t="s">
        <v>140</v>
      </c>
      <c r="E179" s="183" t="s">
        <v>251</v>
      </c>
      <c r="F179" s="184" t="s">
        <v>252</v>
      </c>
      <c r="G179" s="185" t="s">
        <v>187</v>
      </c>
      <c r="H179" s="186">
        <v>3</v>
      </c>
      <c r="I179" s="187"/>
      <c r="J179" s="188">
        <f>ROUND(I179*H179,2)</f>
        <v>0</v>
      </c>
      <c r="K179" s="184" t="s">
        <v>144</v>
      </c>
      <c r="L179" s="38"/>
      <c r="M179" s="189" t="s">
        <v>28</v>
      </c>
      <c r="N179" s="190" t="s">
        <v>47</v>
      </c>
      <c r="O179" s="60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AR179" s="17" t="s">
        <v>145</v>
      </c>
      <c r="AT179" s="17" t="s">
        <v>140</v>
      </c>
      <c r="AU179" s="17" t="s">
        <v>84</v>
      </c>
      <c r="AY179" s="17" t="s">
        <v>138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7" t="s">
        <v>145</v>
      </c>
      <c r="BK179" s="193">
        <f>ROUND(I179*H179,2)</f>
        <v>0</v>
      </c>
      <c r="BL179" s="17" t="s">
        <v>145</v>
      </c>
      <c r="BM179" s="17" t="s">
        <v>253</v>
      </c>
    </row>
    <row r="180" spans="2:47" s="1" customFormat="1" ht="10.2">
      <c r="B180" s="34"/>
      <c r="C180" s="35"/>
      <c r="D180" s="194" t="s">
        <v>147</v>
      </c>
      <c r="E180" s="35"/>
      <c r="F180" s="195" t="s">
        <v>254</v>
      </c>
      <c r="G180" s="35"/>
      <c r="H180" s="35"/>
      <c r="I180" s="112"/>
      <c r="J180" s="35"/>
      <c r="K180" s="35"/>
      <c r="L180" s="38"/>
      <c r="M180" s="196"/>
      <c r="N180" s="60"/>
      <c r="O180" s="60"/>
      <c r="P180" s="60"/>
      <c r="Q180" s="60"/>
      <c r="R180" s="60"/>
      <c r="S180" s="60"/>
      <c r="T180" s="61"/>
      <c r="AT180" s="17" t="s">
        <v>147</v>
      </c>
      <c r="AU180" s="17" t="s">
        <v>84</v>
      </c>
    </row>
    <row r="181" spans="2:47" s="1" customFormat="1" ht="57.6">
      <c r="B181" s="34"/>
      <c r="C181" s="35"/>
      <c r="D181" s="194" t="s">
        <v>149</v>
      </c>
      <c r="E181" s="35"/>
      <c r="F181" s="197" t="s">
        <v>255</v>
      </c>
      <c r="G181" s="35"/>
      <c r="H181" s="35"/>
      <c r="I181" s="112"/>
      <c r="J181" s="35"/>
      <c r="K181" s="35"/>
      <c r="L181" s="38"/>
      <c r="M181" s="196"/>
      <c r="N181" s="60"/>
      <c r="O181" s="60"/>
      <c r="P181" s="60"/>
      <c r="Q181" s="60"/>
      <c r="R181" s="60"/>
      <c r="S181" s="60"/>
      <c r="T181" s="61"/>
      <c r="AT181" s="17" t="s">
        <v>149</v>
      </c>
      <c r="AU181" s="17" t="s">
        <v>84</v>
      </c>
    </row>
    <row r="182" spans="2:51" s="12" customFormat="1" ht="10.2">
      <c r="B182" s="198"/>
      <c r="C182" s="199"/>
      <c r="D182" s="194" t="s">
        <v>151</v>
      </c>
      <c r="E182" s="200" t="s">
        <v>28</v>
      </c>
      <c r="F182" s="201" t="s">
        <v>256</v>
      </c>
      <c r="G182" s="199"/>
      <c r="H182" s="200" t="s">
        <v>28</v>
      </c>
      <c r="I182" s="202"/>
      <c r="J182" s="199"/>
      <c r="K182" s="199"/>
      <c r="L182" s="203"/>
      <c r="M182" s="204"/>
      <c r="N182" s="205"/>
      <c r="O182" s="205"/>
      <c r="P182" s="205"/>
      <c r="Q182" s="205"/>
      <c r="R182" s="205"/>
      <c r="S182" s="205"/>
      <c r="T182" s="206"/>
      <c r="AT182" s="207" t="s">
        <v>151</v>
      </c>
      <c r="AU182" s="207" t="s">
        <v>84</v>
      </c>
      <c r="AV182" s="12" t="s">
        <v>82</v>
      </c>
      <c r="AW182" s="12" t="s">
        <v>35</v>
      </c>
      <c r="AX182" s="12" t="s">
        <v>74</v>
      </c>
      <c r="AY182" s="207" t="s">
        <v>138</v>
      </c>
    </row>
    <row r="183" spans="2:51" s="13" customFormat="1" ht="10.2">
      <c r="B183" s="208"/>
      <c r="C183" s="209"/>
      <c r="D183" s="194" t="s">
        <v>151</v>
      </c>
      <c r="E183" s="210" t="s">
        <v>28</v>
      </c>
      <c r="F183" s="211" t="s">
        <v>257</v>
      </c>
      <c r="G183" s="209"/>
      <c r="H183" s="212">
        <v>3</v>
      </c>
      <c r="I183" s="213"/>
      <c r="J183" s="209"/>
      <c r="K183" s="209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151</v>
      </c>
      <c r="AU183" s="218" t="s">
        <v>84</v>
      </c>
      <c r="AV183" s="13" t="s">
        <v>84</v>
      </c>
      <c r="AW183" s="13" t="s">
        <v>35</v>
      </c>
      <c r="AX183" s="13" t="s">
        <v>82</v>
      </c>
      <c r="AY183" s="218" t="s">
        <v>138</v>
      </c>
    </row>
    <row r="184" spans="2:65" s="1" customFormat="1" ht="16.5" customHeight="1">
      <c r="B184" s="34"/>
      <c r="C184" s="182" t="s">
        <v>258</v>
      </c>
      <c r="D184" s="182" t="s">
        <v>140</v>
      </c>
      <c r="E184" s="183" t="s">
        <v>259</v>
      </c>
      <c r="F184" s="184" t="s">
        <v>260</v>
      </c>
      <c r="G184" s="185" t="s">
        <v>187</v>
      </c>
      <c r="H184" s="186">
        <v>4</v>
      </c>
      <c r="I184" s="187"/>
      <c r="J184" s="188">
        <f>ROUND(I184*H184,2)</f>
        <v>0</v>
      </c>
      <c r="K184" s="184" t="s">
        <v>144</v>
      </c>
      <c r="L184" s="38"/>
      <c r="M184" s="189" t="s">
        <v>28</v>
      </c>
      <c r="N184" s="190" t="s">
        <v>47</v>
      </c>
      <c r="O184" s="60"/>
      <c r="P184" s="191">
        <f>O184*H184</f>
        <v>0</v>
      </c>
      <c r="Q184" s="191">
        <v>0</v>
      </c>
      <c r="R184" s="191">
        <f>Q184*H184</f>
        <v>0</v>
      </c>
      <c r="S184" s="191">
        <v>0</v>
      </c>
      <c r="T184" s="192">
        <f>S184*H184</f>
        <v>0</v>
      </c>
      <c r="AR184" s="17" t="s">
        <v>145</v>
      </c>
      <c r="AT184" s="17" t="s">
        <v>140</v>
      </c>
      <c r="AU184" s="17" t="s">
        <v>84</v>
      </c>
      <c r="AY184" s="17" t="s">
        <v>138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7" t="s">
        <v>145</v>
      </c>
      <c r="BK184" s="193">
        <f>ROUND(I184*H184,2)</f>
        <v>0</v>
      </c>
      <c r="BL184" s="17" t="s">
        <v>145</v>
      </c>
      <c r="BM184" s="17" t="s">
        <v>261</v>
      </c>
    </row>
    <row r="185" spans="2:47" s="1" customFormat="1" ht="10.2">
      <c r="B185" s="34"/>
      <c r="C185" s="35"/>
      <c r="D185" s="194" t="s">
        <v>147</v>
      </c>
      <c r="E185" s="35"/>
      <c r="F185" s="195" t="s">
        <v>262</v>
      </c>
      <c r="G185" s="35"/>
      <c r="H185" s="35"/>
      <c r="I185" s="112"/>
      <c r="J185" s="35"/>
      <c r="K185" s="35"/>
      <c r="L185" s="38"/>
      <c r="M185" s="196"/>
      <c r="N185" s="60"/>
      <c r="O185" s="60"/>
      <c r="P185" s="60"/>
      <c r="Q185" s="60"/>
      <c r="R185" s="60"/>
      <c r="S185" s="60"/>
      <c r="T185" s="61"/>
      <c r="AT185" s="17" t="s">
        <v>147</v>
      </c>
      <c r="AU185" s="17" t="s">
        <v>84</v>
      </c>
    </row>
    <row r="186" spans="2:47" s="1" customFormat="1" ht="57.6">
      <c r="B186" s="34"/>
      <c r="C186" s="35"/>
      <c r="D186" s="194" t="s">
        <v>149</v>
      </c>
      <c r="E186" s="35"/>
      <c r="F186" s="197" t="s">
        <v>255</v>
      </c>
      <c r="G186" s="35"/>
      <c r="H186" s="35"/>
      <c r="I186" s="112"/>
      <c r="J186" s="35"/>
      <c r="K186" s="35"/>
      <c r="L186" s="38"/>
      <c r="M186" s="196"/>
      <c r="N186" s="60"/>
      <c r="O186" s="60"/>
      <c r="P186" s="60"/>
      <c r="Q186" s="60"/>
      <c r="R186" s="60"/>
      <c r="S186" s="60"/>
      <c r="T186" s="61"/>
      <c r="AT186" s="17" t="s">
        <v>149</v>
      </c>
      <c r="AU186" s="17" t="s">
        <v>84</v>
      </c>
    </row>
    <row r="187" spans="2:51" s="12" customFormat="1" ht="10.2">
      <c r="B187" s="198"/>
      <c r="C187" s="199"/>
      <c r="D187" s="194" t="s">
        <v>151</v>
      </c>
      <c r="E187" s="200" t="s">
        <v>28</v>
      </c>
      <c r="F187" s="201" t="s">
        <v>263</v>
      </c>
      <c r="G187" s="199"/>
      <c r="H187" s="200" t="s">
        <v>28</v>
      </c>
      <c r="I187" s="202"/>
      <c r="J187" s="199"/>
      <c r="K187" s="199"/>
      <c r="L187" s="203"/>
      <c r="M187" s="204"/>
      <c r="N187" s="205"/>
      <c r="O187" s="205"/>
      <c r="P187" s="205"/>
      <c r="Q187" s="205"/>
      <c r="R187" s="205"/>
      <c r="S187" s="205"/>
      <c r="T187" s="206"/>
      <c r="AT187" s="207" t="s">
        <v>151</v>
      </c>
      <c r="AU187" s="207" t="s">
        <v>84</v>
      </c>
      <c r="AV187" s="12" t="s">
        <v>82</v>
      </c>
      <c r="AW187" s="12" t="s">
        <v>35</v>
      </c>
      <c r="AX187" s="12" t="s">
        <v>74</v>
      </c>
      <c r="AY187" s="207" t="s">
        <v>138</v>
      </c>
    </row>
    <row r="188" spans="2:51" s="13" customFormat="1" ht="10.2">
      <c r="B188" s="208"/>
      <c r="C188" s="209"/>
      <c r="D188" s="194" t="s">
        <v>151</v>
      </c>
      <c r="E188" s="210" t="s">
        <v>28</v>
      </c>
      <c r="F188" s="211" t="s">
        <v>264</v>
      </c>
      <c r="G188" s="209"/>
      <c r="H188" s="212">
        <v>4</v>
      </c>
      <c r="I188" s="213"/>
      <c r="J188" s="209"/>
      <c r="K188" s="209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151</v>
      </c>
      <c r="AU188" s="218" t="s">
        <v>84</v>
      </c>
      <c r="AV188" s="13" t="s">
        <v>84</v>
      </c>
      <c r="AW188" s="13" t="s">
        <v>35</v>
      </c>
      <c r="AX188" s="13" t="s">
        <v>82</v>
      </c>
      <c r="AY188" s="218" t="s">
        <v>138</v>
      </c>
    </row>
    <row r="189" spans="2:65" s="1" customFormat="1" ht="16.5" customHeight="1">
      <c r="B189" s="34"/>
      <c r="C189" s="182" t="s">
        <v>265</v>
      </c>
      <c r="D189" s="182" t="s">
        <v>140</v>
      </c>
      <c r="E189" s="183" t="s">
        <v>266</v>
      </c>
      <c r="F189" s="184" t="s">
        <v>267</v>
      </c>
      <c r="G189" s="185" t="s">
        <v>187</v>
      </c>
      <c r="H189" s="186">
        <v>19</v>
      </c>
      <c r="I189" s="187"/>
      <c r="J189" s="188">
        <f>ROUND(I189*H189,2)</f>
        <v>0</v>
      </c>
      <c r="K189" s="184" t="s">
        <v>144</v>
      </c>
      <c r="L189" s="38"/>
      <c r="M189" s="189" t="s">
        <v>28</v>
      </c>
      <c r="N189" s="190" t="s">
        <v>47</v>
      </c>
      <c r="O189" s="60"/>
      <c r="P189" s="191">
        <f>O189*H189</f>
        <v>0</v>
      </c>
      <c r="Q189" s="191">
        <v>0</v>
      </c>
      <c r="R189" s="191">
        <f>Q189*H189</f>
        <v>0</v>
      </c>
      <c r="S189" s="191">
        <v>0</v>
      </c>
      <c r="T189" s="192">
        <f>S189*H189</f>
        <v>0</v>
      </c>
      <c r="AR189" s="17" t="s">
        <v>145</v>
      </c>
      <c r="AT189" s="17" t="s">
        <v>140</v>
      </c>
      <c r="AU189" s="17" t="s">
        <v>84</v>
      </c>
      <c r="AY189" s="17" t="s">
        <v>138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7" t="s">
        <v>145</v>
      </c>
      <c r="BK189" s="193">
        <f>ROUND(I189*H189,2)</f>
        <v>0</v>
      </c>
      <c r="BL189" s="17" t="s">
        <v>145</v>
      </c>
      <c r="BM189" s="17" t="s">
        <v>268</v>
      </c>
    </row>
    <row r="190" spans="2:47" s="1" customFormat="1" ht="10.2">
      <c r="B190" s="34"/>
      <c r="C190" s="35"/>
      <c r="D190" s="194" t="s">
        <v>147</v>
      </c>
      <c r="E190" s="35"/>
      <c r="F190" s="195" t="s">
        <v>269</v>
      </c>
      <c r="G190" s="35"/>
      <c r="H190" s="35"/>
      <c r="I190" s="112"/>
      <c r="J190" s="35"/>
      <c r="K190" s="35"/>
      <c r="L190" s="38"/>
      <c r="M190" s="196"/>
      <c r="N190" s="60"/>
      <c r="O190" s="60"/>
      <c r="P190" s="60"/>
      <c r="Q190" s="60"/>
      <c r="R190" s="60"/>
      <c r="S190" s="60"/>
      <c r="T190" s="61"/>
      <c r="AT190" s="17" t="s">
        <v>147</v>
      </c>
      <c r="AU190" s="17" t="s">
        <v>84</v>
      </c>
    </row>
    <row r="191" spans="2:47" s="1" customFormat="1" ht="57.6">
      <c r="B191" s="34"/>
      <c r="C191" s="35"/>
      <c r="D191" s="194" t="s">
        <v>149</v>
      </c>
      <c r="E191" s="35"/>
      <c r="F191" s="197" t="s">
        <v>255</v>
      </c>
      <c r="G191" s="35"/>
      <c r="H191" s="35"/>
      <c r="I191" s="112"/>
      <c r="J191" s="35"/>
      <c r="K191" s="35"/>
      <c r="L191" s="38"/>
      <c r="M191" s="196"/>
      <c r="N191" s="60"/>
      <c r="O191" s="60"/>
      <c r="P191" s="60"/>
      <c r="Q191" s="60"/>
      <c r="R191" s="60"/>
      <c r="S191" s="60"/>
      <c r="T191" s="61"/>
      <c r="AT191" s="17" t="s">
        <v>149</v>
      </c>
      <c r="AU191" s="17" t="s">
        <v>84</v>
      </c>
    </row>
    <row r="192" spans="2:51" s="12" customFormat="1" ht="10.2">
      <c r="B192" s="198"/>
      <c r="C192" s="199"/>
      <c r="D192" s="194" t="s">
        <v>151</v>
      </c>
      <c r="E192" s="200" t="s">
        <v>28</v>
      </c>
      <c r="F192" s="201" t="s">
        <v>270</v>
      </c>
      <c r="G192" s="199"/>
      <c r="H192" s="200" t="s">
        <v>28</v>
      </c>
      <c r="I192" s="202"/>
      <c r="J192" s="199"/>
      <c r="K192" s="199"/>
      <c r="L192" s="203"/>
      <c r="M192" s="204"/>
      <c r="N192" s="205"/>
      <c r="O192" s="205"/>
      <c r="P192" s="205"/>
      <c r="Q192" s="205"/>
      <c r="R192" s="205"/>
      <c r="S192" s="205"/>
      <c r="T192" s="206"/>
      <c r="AT192" s="207" t="s">
        <v>151</v>
      </c>
      <c r="AU192" s="207" t="s">
        <v>84</v>
      </c>
      <c r="AV192" s="12" t="s">
        <v>82</v>
      </c>
      <c r="AW192" s="12" t="s">
        <v>35</v>
      </c>
      <c r="AX192" s="12" t="s">
        <v>74</v>
      </c>
      <c r="AY192" s="207" t="s">
        <v>138</v>
      </c>
    </row>
    <row r="193" spans="2:51" s="13" customFormat="1" ht="10.2">
      <c r="B193" s="208"/>
      <c r="C193" s="209"/>
      <c r="D193" s="194" t="s">
        <v>151</v>
      </c>
      <c r="E193" s="210" t="s">
        <v>28</v>
      </c>
      <c r="F193" s="211" t="s">
        <v>271</v>
      </c>
      <c r="G193" s="209"/>
      <c r="H193" s="212">
        <v>19</v>
      </c>
      <c r="I193" s="213"/>
      <c r="J193" s="209"/>
      <c r="K193" s="209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151</v>
      </c>
      <c r="AU193" s="218" t="s">
        <v>84</v>
      </c>
      <c r="AV193" s="13" t="s">
        <v>84</v>
      </c>
      <c r="AW193" s="13" t="s">
        <v>35</v>
      </c>
      <c r="AX193" s="13" t="s">
        <v>82</v>
      </c>
      <c r="AY193" s="218" t="s">
        <v>138</v>
      </c>
    </row>
    <row r="194" spans="2:65" s="1" customFormat="1" ht="16.5" customHeight="1">
      <c r="B194" s="34"/>
      <c r="C194" s="182" t="s">
        <v>272</v>
      </c>
      <c r="D194" s="182" t="s">
        <v>140</v>
      </c>
      <c r="E194" s="183" t="s">
        <v>273</v>
      </c>
      <c r="F194" s="184" t="s">
        <v>274</v>
      </c>
      <c r="G194" s="185" t="s">
        <v>143</v>
      </c>
      <c r="H194" s="186">
        <v>55.948</v>
      </c>
      <c r="I194" s="187"/>
      <c r="J194" s="188">
        <f>ROUND(I194*H194,2)</f>
        <v>0</v>
      </c>
      <c r="K194" s="184" t="s">
        <v>144</v>
      </c>
      <c r="L194" s="38"/>
      <c r="M194" s="189" t="s">
        <v>28</v>
      </c>
      <c r="N194" s="190" t="s">
        <v>47</v>
      </c>
      <c r="O194" s="60"/>
      <c r="P194" s="191">
        <f>O194*H194</f>
        <v>0</v>
      </c>
      <c r="Q194" s="191">
        <v>0</v>
      </c>
      <c r="R194" s="191">
        <f>Q194*H194</f>
        <v>0</v>
      </c>
      <c r="S194" s="191">
        <v>0</v>
      </c>
      <c r="T194" s="192">
        <f>S194*H194</f>
        <v>0</v>
      </c>
      <c r="AR194" s="17" t="s">
        <v>145</v>
      </c>
      <c r="AT194" s="17" t="s">
        <v>140</v>
      </c>
      <c r="AU194" s="17" t="s">
        <v>84</v>
      </c>
      <c r="AY194" s="17" t="s">
        <v>138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7" t="s">
        <v>145</v>
      </c>
      <c r="BK194" s="193">
        <f>ROUND(I194*H194,2)</f>
        <v>0</v>
      </c>
      <c r="BL194" s="17" t="s">
        <v>145</v>
      </c>
      <c r="BM194" s="17" t="s">
        <v>275</v>
      </c>
    </row>
    <row r="195" spans="2:47" s="1" customFormat="1" ht="10.2">
      <c r="B195" s="34"/>
      <c r="C195" s="35"/>
      <c r="D195" s="194" t="s">
        <v>147</v>
      </c>
      <c r="E195" s="35"/>
      <c r="F195" s="195" t="s">
        <v>276</v>
      </c>
      <c r="G195" s="35"/>
      <c r="H195" s="35"/>
      <c r="I195" s="112"/>
      <c r="J195" s="35"/>
      <c r="K195" s="35"/>
      <c r="L195" s="38"/>
      <c r="M195" s="196"/>
      <c r="N195" s="60"/>
      <c r="O195" s="60"/>
      <c r="P195" s="60"/>
      <c r="Q195" s="60"/>
      <c r="R195" s="60"/>
      <c r="S195" s="60"/>
      <c r="T195" s="61"/>
      <c r="AT195" s="17" t="s">
        <v>147</v>
      </c>
      <c r="AU195" s="17" t="s">
        <v>84</v>
      </c>
    </row>
    <row r="196" spans="2:47" s="1" customFormat="1" ht="76.8">
      <c r="B196" s="34"/>
      <c r="C196" s="35"/>
      <c r="D196" s="194" t="s">
        <v>149</v>
      </c>
      <c r="E196" s="35"/>
      <c r="F196" s="197" t="s">
        <v>277</v>
      </c>
      <c r="G196" s="35"/>
      <c r="H196" s="35"/>
      <c r="I196" s="112"/>
      <c r="J196" s="35"/>
      <c r="K196" s="35"/>
      <c r="L196" s="38"/>
      <c r="M196" s="196"/>
      <c r="N196" s="60"/>
      <c r="O196" s="60"/>
      <c r="P196" s="60"/>
      <c r="Q196" s="60"/>
      <c r="R196" s="60"/>
      <c r="S196" s="60"/>
      <c r="T196" s="61"/>
      <c r="AT196" s="17" t="s">
        <v>149</v>
      </c>
      <c r="AU196" s="17" t="s">
        <v>84</v>
      </c>
    </row>
    <row r="197" spans="2:51" s="12" customFormat="1" ht="10.2">
      <c r="B197" s="198"/>
      <c r="C197" s="199"/>
      <c r="D197" s="194" t="s">
        <v>151</v>
      </c>
      <c r="E197" s="200" t="s">
        <v>28</v>
      </c>
      <c r="F197" s="201" t="s">
        <v>278</v>
      </c>
      <c r="G197" s="199"/>
      <c r="H197" s="200" t="s">
        <v>28</v>
      </c>
      <c r="I197" s="202"/>
      <c r="J197" s="199"/>
      <c r="K197" s="199"/>
      <c r="L197" s="203"/>
      <c r="M197" s="204"/>
      <c r="N197" s="205"/>
      <c r="O197" s="205"/>
      <c r="P197" s="205"/>
      <c r="Q197" s="205"/>
      <c r="R197" s="205"/>
      <c r="S197" s="205"/>
      <c r="T197" s="206"/>
      <c r="AT197" s="207" t="s">
        <v>151</v>
      </c>
      <c r="AU197" s="207" t="s">
        <v>84</v>
      </c>
      <c r="AV197" s="12" t="s">
        <v>82</v>
      </c>
      <c r="AW197" s="12" t="s">
        <v>35</v>
      </c>
      <c r="AX197" s="12" t="s">
        <v>74</v>
      </c>
      <c r="AY197" s="207" t="s">
        <v>138</v>
      </c>
    </row>
    <row r="198" spans="2:51" s="12" customFormat="1" ht="10.2">
      <c r="B198" s="198"/>
      <c r="C198" s="199"/>
      <c r="D198" s="194" t="s">
        <v>151</v>
      </c>
      <c r="E198" s="200" t="s">
        <v>28</v>
      </c>
      <c r="F198" s="201" t="s">
        <v>279</v>
      </c>
      <c r="G198" s="199"/>
      <c r="H198" s="200" t="s">
        <v>28</v>
      </c>
      <c r="I198" s="202"/>
      <c r="J198" s="199"/>
      <c r="K198" s="199"/>
      <c r="L198" s="203"/>
      <c r="M198" s="204"/>
      <c r="N198" s="205"/>
      <c r="O198" s="205"/>
      <c r="P198" s="205"/>
      <c r="Q198" s="205"/>
      <c r="R198" s="205"/>
      <c r="S198" s="205"/>
      <c r="T198" s="206"/>
      <c r="AT198" s="207" t="s">
        <v>151</v>
      </c>
      <c r="AU198" s="207" t="s">
        <v>84</v>
      </c>
      <c r="AV198" s="12" t="s">
        <v>82</v>
      </c>
      <c r="AW198" s="12" t="s">
        <v>35</v>
      </c>
      <c r="AX198" s="12" t="s">
        <v>74</v>
      </c>
      <c r="AY198" s="207" t="s">
        <v>138</v>
      </c>
    </row>
    <row r="199" spans="2:51" s="13" customFormat="1" ht="10.2">
      <c r="B199" s="208"/>
      <c r="C199" s="209"/>
      <c r="D199" s="194" t="s">
        <v>151</v>
      </c>
      <c r="E199" s="210" t="s">
        <v>28</v>
      </c>
      <c r="F199" s="211" t="s">
        <v>280</v>
      </c>
      <c r="G199" s="209"/>
      <c r="H199" s="212">
        <v>0.318</v>
      </c>
      <c r="I199" s="213"/>
      <c r="J199" s="209"/>
      <c r="K199" s="209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151</v>
      </c>
      <c r="AU199" s="218" t="s">
        <v>84</v>
      </c>
      <c r="AV199" s="13" t="s">
        <v>84</v>
      </c>
      <c r="AW199" s="13" t="s">
        <v>35</v>
      </c>
      <c r="AX199" s="13" t="s">
        <v>74</v>
      </c>
      <c r="AY199" s="218" t="s">
        <v>138</v>
      </c>
    </row>
    <row r="200" spans="2:51" s="12" customFormat="1" ht="10.2">
      <c r="B200" s="198"/>
      <c r="C200" s="199"/>
      <c r="D200" s="194" t="s">
        <v>151</v>
      </c>
      <c r="E200" s="200" t="s">
        <v>28</v>
      </c>
      <c r="F200" s="201" t="s">
        <v>281</v>
      </c>
      <c r="G200" s="199"/>
      <c r="H200" s="200" t="s">
        <v>28</v>
      </c>
      <c r="I200" s="202"/>
      <c r="J200" s="199"/>
      <c r="K200" s="199"/>
      <c r="L200" s="203"/>
      <c r="M200" s="204"/>
      <c r="N200" s="205"/>
      <c r="O200" s="205"/>
      <c r="P200" s="205"/>
      <c r="Q200" s="205"/>
      <c r="R200" s="205"/>
      <c r="S200" s="205"/>
      <c r="T200" s="206"/>
      <c r="AT200" s="207" t="s">
        <v>151</v>
      </c>
      <c r="AU200" s="207" t="s">
        <v>84</v>
      </c>
      <c r="AV200" s="12" t="s">
        <v>82</v>
      </c>
      <c r="AW200" s="12" t="s">
        <v>35</v>
      </c>
      <c r="AX200" s="12" t="s">
        <v>74</v>
      </c>
      <c r="AY200" s="207" t="s">
        <v>138</v>
      </c>
    </row>
    <row r="201" spans="2:51" s="13" customFormat="1" ht="10.2">
      <c r="B201" s="208"/>
      <c r="C201" s="209"/>
      <c r="D201" s="194" t="s">
        <v>151</v>
      </c>
      <c r="E201" s="210" t="s">
        <v>28</v>
      </c>
      <c r="F201" s="211" t="s">
        <v>282</v>
      </c>
      <c r="G201" s="209"/>
      <c r="H201" s="212">
        <v>2.548</v>
      </c>
      <c r="I201" s="213"/>
      <c r="J201" s="209"/>
      <c r="K201" s="209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151</v>
      </c>
      <c r="AU201" s="218" t="s">
        <v>84</v>
      </c>
      <c r="AV201" s="13" t="s">
        <v>84</v>
      </c>
      <c r="AW201" s="13" t="s">
        <v>35</v>
      </c>
      <c r="AX201" s="13" t="s">
        <v>74</v>
      </c>
      <c r="AY201" s="218" t="s">
        <v>138</v>
      </c>
    </row>
    <row r="202" spans="2:51" s="12" customFormat="1" ht="10.2">
      <c r="B202" s="198"/>
      <c r="C202" s="199"/>
      <c r="D202" s="194" t="s">
        <v>151</v>
      </c>
      <c r="E202" s="200" t="s">
        <v>28</v>
      </c>
      <c r="F202" s="201" t="s">
        <v>283</v>
      </c>
      <c r="G202" s="199"/>
      <c r="H202" s="200" t="s">
        <v>28</v>
      </c>
      <c r="I202" s="202"/>
      <c r="J202" s="199"/>
      <c r="K202" s="199"/>
      <c r="L202" s="203"/>
      <c r="M202" s="204"/>
      <c r="N202" s="205"/>
      <c r="O202" s="205"/>
      <c r="P202" s="205"/>
      <c r="Q202" s="205"/>
      <c r="R202" s="205"/>
      <c r="S202" s="205"/>
      <c r="T202" s="206"/>
      <c r="AT202" s="207" t="s">
        <v>151</v>
      </c>
      <c r="AU202" s="207" t="s">
        <v>84</v>
      </c>
      <c r="AV202" s="12" t="s">
        <v>82</v>
      </c>
      <c r="AW202" s="12" t="s">
        <v>35</v>
      </c>
      <c r="AX202" s="12" t="s">
        <v>74</v>
      </c>
      <c r="AY202" s="207" t="s">
        <v>138</v>
      </c>
    </row>
    <row r="203" spans="2:51" s="13" customFormat="1" ht="10.2">
      <c r="B203" s="208"/>
      <c r="C203" s="209"/>
      <c r="D203" s="194" t="s">
        <v>151</v>
      </c>
      <c r="E203" s="210" t="s">
        <v>28</v>
      </c>
      <c r="F203" s="211" t="s">
        <v>284</v>
      </c>
      <c r="G203" s="209"/>
      <c r="H203" s="212">
        <v>1.401</v>
      </c>
      <c r="I203" s="213"/>
      <c r="J203" s="209"/>
      <c r="K203" s="209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151</v>
      </c>
      <c r="AU203" s="218" t="s">
        <v>84</v>
      </c>
      <c r="AV203" s="13" t="s">
        <v>84</v>
      </c>
      <c r="AW203" s="13" t="s">
        <v>35</v>
      </c>
      <c r="AX203" s="13" t="s">
        <v>74</v>
      </c>
      <c r="AY203" s="218" t="s">
        <v>138</v>
      </c>
    </row>
    <row r="204" spans="2:51" s="12" customFormat="1" ht="10.2">
      <c r="B204" s="198"/>
      <c r="C204" s="199"/>
      <c r="D204" s="194" t="s">
        <v>151</v>
      </c>
      <c r="E204" s="200" t="s">
        <v>28</v>
      </c>
      <c r="F204" s="201" t="s">
        <v>285</v>
      </c>
      <c r="G204" s="199"/>
      <c r="H204" s="200" t="s">
        <v>28</v>
      </c>
      <c r="I204" s="202"/>
      <c r="J204" s="199"/>
      <c r="K204" s="199"/>
      <c r="L204" s="203"/>
      <c r="M204" s="204"/>
      <c r="N204" s="205"/>
      <c r="O204" s="205"/>
      <c r="P204" s="205"/>
      <c r="Q204" s="205"/>
      <c r="R204" s="205"/>
      <c r="S204" s="205"/>
      <c r="T204" s="206"/>
      <c r="AT204" s="207" t="s">
        <v>151</v>
      </c>
      <c r="AU204" s="207" t="s">
        <v>84</v>
      </c>
      <c r="AV204" s="12" t="s">
        <v>82</v>
      </c>
      <c r="AW204" s="12" t="s">
        <v>35</v>
      </c>
      <c r="AX204" s="12" t="s">
        <v>74</v>
      </c>
      <c r="AY204" s="207" t="s">
        <v>138</v>
      </c>
    </row>
    <row r="205" spans="2:51" s="13" customFormat="1" ht="10.2">
      <c r="B205" s="208"/>
      <c r="C205" s="209"/>
      <c r="D205" s="194" t="s">
        <v>151</v>
      </c>
      <c r="E205" s="210" t="s">
        <v>28</v>
      </c>
      <c r="F205" s="211" t="s">
        <v>286</v>
      </c>
      <c r="G205" s="209"/>
      <c r="H205" s="212">
        <v>1.61</v>
      </c>
      <c r="I205" s="213"/>
      <c r="J205" s="209"/>
      <c r="K205" s="209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151</v>
      </c>
      <c r="AU205" s="218" t="s">
        <v>84</v>
      </c>
      <c r="AV205" s="13" t="s">
        <v>84</v>
      </c>
      <c r="AW205" s="13" t="s">
        <v>35</v>
      </c>
      <c r="AX205" s="13" t="s">
        <v>74</v>
      </c>
      <c r="AY205" s="218" t="s">
        <v>138</v>
      </c>
    </row>
    <row r="206" spans="2:51" s="12" customFormat="1" ht="10.2">
      <c r="B206" s="198"/>
      <c r="C206" s="199"/>
      <c r="D206" s="194" t="s">
        <v>151</v>
      </c>
      <c r="E206" s="200" t="s">
        <v>28</v>
      </c>
      <c r="F206" s="201" t="s">
        <v>287</v>
      </c>
      <c r="G206" s="199"/>
      <c r="H206" s="200" t="s">
        <v>28</v>
      </c>
      <c r="I206" s="202"/>
      <c r="J206" s="199"/>
      <c r="K206" s="199"/>
      <c r="L206" s="203"/>
      <c r="M206" s="204"/>
      <c r="N206" s="205"/>
      <c r="O206" s="205"/>
      <c r="P206" s="205"/>
      <c r="Q206" s="205"/>
      <c r="R206" s="205"/>
      <c r="S206" s="205"/>
      <c r="T206" s="206"/>
      <c r="AT206" s="207" t="s">
        <v>151</v>
      </c>
      <c r="AU206" s="207" t="s">
        <v>84</v>
      </c>
      <c r="AV206" s="12" t="s">
        <v>82</v>
      </c>
      <c r="AW206" s="12" t="s">
        <v>35</v>
      </c>
      <c r="AX206" s="12" t="s">
        <v>74</v>
      </c>
      <c r="AY206" s="207" t="s">
        <v>138</v>
      </c>
    </row>
    <row r="207" spans="2:51" s="13" customFormat="1" ht="10.2">
      <c r="B207" s="208"/>
      <c r="C207" s="209"/>
      <c r="D207" s="194" t="s">
        <v>151</v>
      </c>
      <c r="E207" s="210" t="s">
        <v>28</v>
      </c>
      <c r="F207" s="211" t="s">
        <v>288</v>
      </c>
      <c r="G207" s="209"/>
      <c r="H207" s="212">
        <v>5.969</v>
      </c>
      <c r="I207" s="213"/>
      <c r="J207" s="209"/>
      <c r="K207" s="209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151</v>
      </c>
      <c r="AU207" s="218" t="s">
        <v>84</v>
      </c>
      <c r="AV207" s="13" t="s">
        <v>84</v>
      </c>
      <c r="AW207" s="13" t="s">
        <v>35</v>
      </c>
      <c r="AX207" s="13" t="s">
        <v>74</v>
      </c>
      <c r="AY207" s="218" t="s">
        <v>138</v>
      </c>
    </row>
    <row r="208" spans="2:51" s="12" customFormat="1" ht="10.2">
      <c r="B208" s="198"/>
      <c r="C208" s="199"/>
      <c r="D208" s="194" t="s">
        <v>151</v>
      </c>
      <c r="E208" s="200" t="s">
        <v>28</v>
      </c>
      <c r="F208" s="201" t="s">
        <v>289</v>
      </c>
      <c r="G208" s="199"/>
      <c r="H208" s="200" t="s">
        <v>28</v>
      </c>
      <c r="I208" s="202"/>
      <c r="J208" s="199"/>
      <c r="K208" s="199"/>
      <c r="L208" s="203"/>
      <c r="M208" s="204"/>
      <c r="N208" s="205"/>
      <c r="O208" s="205"/>
      <c r="P208" s="205"/>
      <c r="Q208" s="205"/>
      <c r="R208" s="205"/>
      <c r="S208" s="205"/>
      <c r="T208" s="206"/>
      <c r="AT208" s="207" t="s">
        <v>151</v>
      </c>
      <c r="AU208" s="207" t="s">
        <v>84</v>
      </c>
      <c r="AV208" s="12" t="s">
        <v>82</v>
      </c>
      <c r="AW208" s="12" t="s">
        <v>35</v>
      </c>
      <c r="AX208" s="12" t="s">
        <v>74</v>
      </c>
      <c r="AY208" s="207" t="s">
        <v>138</v>
      </c>
    </row>
    <row r="209" spans="2:51" s="13" customFormat="1" ht="10.2">
      <c r="B209" s="208"/>
      <c r="C209" s="209"/>
      <c r="D209" s="194" t="s">
        <v>151</v>
      </c>
      <c r="E209" s="210" t="s">
        <v>28</v>
      </c>
      <c r="F209" s="211" t="s">
        <v>290</v>
      </c>
      <c r="G209" s="209"/>
      <c r="H209" s="212">
        <v>16.828</v>
      </c>
      <c r="I209" s="213"/>
      <c r="J209" s="209"/>
      <c r="K209" s="209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151</v>
      </c>
      <c r="AU209" s="218" t="s">
        <v>84</v>
      </c>
      <c r="AV209" s="13" t="s">
        <v>84</v>
      </c>
      <c r="AW209" s="13" t="s">
        <v>35</v>
      </c>
      <c r="AX209" s="13" t="s">
        <v>74</v>
      </c>
      <c r="AY209" s="218" t="s">
        <v>138</v>
      </c>
    </row>
    <row r="210" spans="2:51" s="12" customFormat="1" ht="10.2">
      <c r="B210" s="198"/>
      <c r="C210" s="199"/>
      <c r="D210" s="194" t="s">
        <v>151</v>
      </c>
      <c r="E210" s="200" t="s">
        <v>28</v>
      </c>
      <c r="F210" s="201" t="s">
        <v>291</v>
      </c>
      <c r="G210" s="199"/>
      <c r="H210" s="200" t="s">
        <v>28</v>
      </c>
      <c r="I210" s="202"/>
      <c r="J210" s="199"/>
      <c r="K210" s="199"/>
      <c r="L210" s="203"/>
      <c r="M210" s="204"/>
      <c r="N210" s="205"/>
      <c r="O210" s="205"/>
      <c r="P210" s="205"/>
      <c r="Q210" s="205"/>
      <c r="R210" s="205"/>
      <c r="S210" s="205"/>
      <c r="T210" s="206"/>
      <c r="AT210" s="207" t="s">
        <v>151</v>
      </c>
      <c r="AU210" s="207" t="s">
        <v>84</v>
      </c>
      <c r="AV210" s="12" t="s">
        <v>82</v>
      </c>
      <c r="AW210" s="12" t="s">
        <v>35</v>
      </c>
      <c r="AX210" s="12" t="s">
        <v>74</v>
      </c>
      <c r="AY210" s="207" t="s">
        <v>138</v>
      </c>
    </row>
    <row r="211" spans="2:51" s="13" customFormat="1" ht="10.2">
      <c r="B211" s="208"/>
      <c r="C211" s="209"/>
      <c r="D211" s="194" t="s">
        <v>151</v>
      </c>
      <c r="E211" s="210" t="s">
        <v>28</v>
      </c>
      <c r="F211" s="211" t="s">
        <v>292</v>
      </c>
      <c r="G211" s="209"/>
      <c r="H211" s="212">
        <v>17.183</v>
      </c>
      <c r="I211" s="213"/>
      <c r="J211" s="209"/>
      <c r="K211" s="209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151</v>
      </c>
      <c r="AU211" s="218" t="s">
        <v>84</v>
      </c>
      <c r="AV211" s="13" t="s">
        <v>84</v>
      </c>
      <c r="AW211" s="13" t="s">
        <v>35</v>
      </c>
      <c r="AX211" s="13" t="s">
        <v>74</v>
      </c>
      <c r="AY211" s="218" t="s">
        <v>138</v>
      </c>
    </row>
    <row r="212" spans="2:51" s="12" customFormat="1" ht="10.2">
      <c r="B212" s="198"/>
      <c r="C212" s="199"/>
      <c r="D212" s="194" t="s">
        <v>151</v>
      </c>
      <c r="E212" s="200" t="s">
        <v>28</v>
      </c>
      <c r="F212" s="201" t="s">
        <v>293</v>
      </c>
      <c r="G212" s="199"/>
      <c r="H212" s="200" t="s">
        <v>28</v>
      </c>
      <c r="I212" s="202"/>
      <c r="J212" s="199"/>
      <c r="K212" s="199"/>
      <c r="L212" s="203"/>
      <c r="M212" s="204"/>
      <c r="N212" s="205"/>
      <c r="O212" s="205"/>
      <c r="P212" s="205"/>
      <c r="Q212" s="205"/>
      <c r="R212" s="205"/>
      <c r="S212" s="205"/>
      <c r="T212" s="206"/>
      <c r="AT212" s="207" t="s">
        <v>151</v>
      </c>
      <c r="AU212" s="207" t="s">
        <v>84</v>
      </c>
      <c r="AV212" s="12" t="s">
        <v>82</v>
      </c>
      <c r="AW212" s="12" t="s">
        <v>35</v>
      </c>
      <c r="AX212" s="12" t="s">
        <v>74</v>
      </c>
      <c r="AY212" s="207" t="s">
        <v>138</v>
      </c>
    </row>
    <row r="213" spans="2:51" s="13" customFormat="1" ht="10.2">
      <c r="B213" s="208"/>
      <c r="C213" s="209"/>
      <c r="D213" s="194" t="s">
        <v>151</v>
      </c>
      <c r="E213" s="210" t="s">
        <v>28</v>
      </c>
      <c r="F213" s="211" t="s">
        <v>294</v>
      </c>
      <c r="G213" s="209"/>
      <c r="H213" s="212">
        <v>10.091</v>
      </c>
      <c r="I213" s="213"/>
      <c r="J213" s="209"/>
      <c r="K213" s="209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151</v>
      </c>
      <c r="AU213" s="218" t="s">
        <v>84</v>
      </c>
      <c r="AV213" s="13" t="s">
        <v>84</v>
      </c>
      <c r="AW213" s="13" t="s">
        <v>35</v>
      </c>
      <c r="AX213" s="13" t="s">
        <v>74</v>
      </c>
      <c r="AY213" s="218" t="s">
        <v>138</v>
      </c>
    </row>
    <row r="214" spans="2:51" s="14" customFormat="1" ht="10.2">
      <c r="B214" s="219"/>
      <c r="C214" s="220"/>
      <c r="D214" s="194" t="s">
        <v>151</v>
      </c>
      <c r="E214" s="221" t="s">
        <v>28</v>
      </c>
      <c r="F214" s="222" t="s">
        <v>183</v>
      </c>
      <c r="G214" s="220"/>
      <c r="H214" s="223">
        <v>55.948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151</v>
      </c>
      <c r="AU214" s="229" t="s">
        <v>84</v>
      </c>
      <c r="AV214" s="14" t="s">
        <v>145</v>
      </c>
      <c r="AW214" s="14" t="s">
        <v>35</v>
      </c>
      <c r="AX214" s="14" t="s">
        <v>82</v>
      </c>
      <c r="AY214" s="229" t="s">
        <v>138</v>
      </c>
    </row>
    <row r="215" spans="2:65" s="1" customFormat="1" ht="16.5" customHeight="1">
      <c r="B215" s="34"/>
      <c r="C215" s="182" t="s">
        <v>271</v>
      </c>
      <c r="D215" s="182" t="s">
        <v>140</v>
      </c>
      <c r="E215" s="183" t="s">
        <v>295</v>
      </c>
      <c r="F215" s="184" t="s">
        <v>296</v>
      </c>
      <c r="G215" s="185" t="s">
        <v>143</v>
      </c>
      <c r="H215" s="186">
        <v>55.948</v>
      </c>
      <c r="I215" s="187"/>
      <c r="J215" s="188">
        <f>ROUND(I215*H215,2)</f>
        <v>0</v>
      </c>
      <c r="K215" s="184" t="s">
        <v>144</v>
      </c>
      <c r="L215" s="38"/>
      <c r="M215" s="189" t="s">
        <v>28</v>
      </c>
      <c r="N215" s="190" t="s">
        <v>47</v>
      </c>
      <c r="O215" s="60"/>
      <c r="P215" s="191">
        <f>O215*H215</f>
        <v>0</v>
      </c>
      <c r="Q215" s="191">
        <v>0</v>
      </c>
      <c r="R215" s="191">
        <f>Q215*H215</f>
        <v>0</v>
      </c>
      <c r="S215" s="191">
        <v>0</v>
      </c>
      <c r="T215" s="192">
        <f>S215*H215</f>
        <v>0</v>
      </c>
      <c r="AR215" s="17" t="s">
        <v>145</v>
      </c>
      <c r="AT215" s="17" t="s">
        <v>140</v>
      </c>
      <c r="AU215" s="17" t="s">
        <v>84</v>
      </c>
      <c r="AY215" s="17" t="s">
        <v>138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17" t="s">
        <v>145</v>
      </c>
      <c r="BK215" s="193">
        <f>ROUND(I215*H215,2)</f>
        <v>0</v>
      </c>
      <c r="BL215" s="17" t="s">
        <v>145</v>
      </c>
      <c r="BM215" s="17" t="s">
        <v>297</v>
      </c>
    </row>
    <row r="216" spans="2:47" s="1" customFormat="1" ht="10.2">
      <c r="B216" s="34"/>
      <c r="C216" s="35"/>
      <c r="D216" s="194" t="s">
        <v>147</v>
      </c>
      <c r="E216" s="35"/>
      <c r="F216" s="195" t="s">
        <v>298</v>
      </c>
      <c r="G216" s="35"/>
      <c r="H216" s="35"/>
      <c r="I216" s="112"/>
      <c r="J216" s="35"/>
      <c r="K216" s="35"/>
      <c r="L216" s="38"/>
      <c r="M216" s="196"/>
      <c r="N216" s="60"/>
      <c r="O216" s="60"/>
      <c r="P216" s="60"/>
      <c r="Q216" s="60"/>
      <c r="R216" s="60"/>
      <c r="S216" s="60"/>
      <c r="T216" s="61"/>
      <c r="AT216" s="17" t="s">
        <v>147</v>
      </c>
      <c r="AU216" s="17" t="s">
        <v>84</v>
      </c>
    </row>
    <row r="217" spans="2:47" s="1" customFormat="1" ht="76.8">
      <c r="B217" s="34"/>
      <c r="C217" s="35"/>
      <c r="D217" s="194" t="s">
        <v>149</v>
      </c>
      <c r="E217" s="35"/>
      <c r="F217" s="197" t="s">
        <v>299</v>
      </c>
      <c r="G217" s="35"/>
      <c r="H217" s="35"/>
      <c r="I217" s="112"/>
      <c r="J217" s="35"/>
      <c r="K217" s="35"/>
      <c r="L217" s="38"/>
      <c r="M217" s="196"/>
      <c r="N217" s="60"/>
      <c r="O217" s="60"/>
      <c r="P217" s="60"/>
      <c r="Q217" s="60"/>
      <c r="R217" s="60"/>
      <c r="S217" s="60"/>
      <c r="T217" s="61"/>
      <c r="AT217" s="17" t="s">
        <v>149</v>
      </c>
      <c r="AU217" s="17" t="s">
        <v>84</v>
      </c>
    </row>
    <row r="218" spans="2:51" s="12" customFormat="1" ht="10.2">
      <c r="B218" s="198"/>
      <c r="C218" s="199"/>
      <c r="D218" s="194" t="s">
        <v>151</v>
      </c>
      <c r="E218" s="200" t="s">
        <v>28</v>
      </c>
      <c r="F218" s="201" t="s">
        <v>300</v>
      </c>
      <c r="G218" s="199"/>
      <c r="H218" s="200" t="s">
        <v>28</v>
      </c>
      <c r="I218" s="202"/>
      <c r="J218" s="199"/>
      <c r="K218" s="199"/>
      <c r="L218" s="203"/>
      <c r="M218" s="204"/>
      <c r="N218" s="205"/>
      <c r="O218" s="205"/>
      <c r="P218" s="205"/>
      <c r="Q218" s="205"/>
      <c r="R218" s="205"/>
      <c r="S218" s="205"/>
      <c r="T218" s="206"/>
      <c r="AT218" s="207" t="s">
        <v>151</v>
      </c>
      <c r="AU218" s="207" t="s">
        <v>84</v>
      </c>
      <c r="AV218" s="12" t="s">
        <v>82</v>
      </c>
      <c r="AW218" s="12" t="s">
        <v>35</v>
      </c>
      <c r="AX218" s="12" t="s">
        <v>74</v>
      </c>
      <c r="AY218" s="207" t="s">
        <v>138</v>
      </c>
    </row>
    <row r="219" spans="2:51" s="12" customFormat="1" ht="10.2">
      <c r="B219" s="198"/>
      <c r="C219" s="199"/>
      <c r="D219" s="194" t="s">
        <v>151</v>
      </c>
      <c r="E219" s="200" t="s">
        <v>28</v>
      </c>
      <c r="F219" s="201" t="s">
        <v>279</v>
      </c>
      <c r="G219" s="199"/>
      <c r="H219" s="200" t="s">
        <v>28</v>
      </c>
      <c r="I219" s="202"/>
      <c r="J219" s="199"/>
      <c r="K219" s="199"/>
      <c r="L219" s="203"/>
      <c r="M219" s="204"/>
      <c r="N219" s="205"/>
      <c r="O219" s="205"/>
      <c r="P219" s="205"/>
      <c r="Q219" s="205"/>
      <c r="R219" s="205"/>
      <c r="S219" s="205"/>
      <c r="T219" s="206"/>
      <c r="AT219" s="207" t="s">
        <v>151</v>
      </c>
      <c r="AU219" s="207" t="s">
        <v>84</v>
      </c>
      <c r="AV219" s="12" t="s">
        <v>82</v>
      </c>
      <c r="AW219" s="12" t="s">
        <v>35</v>
      </c>
      <c r="AX219" s="12" t="s">
        <v>74</v>
      </c>
      <c r="AY219" s="207" t="s">
        <v>138</v>
      </c>
    </row>
    <row r="220" spans="2:51" s="13" customFormat="1" ht="10.2">
      <c r="B220" s="208"/>
      <c r="C220" s="209"/>
      <c r="D220" s="194" t="s">
        <v>151</v>
      </c>
      <c r="E220" s="210" t="s">
        <v>28</v>
      </c>
      <c r="F220" s="211" t="s">
        <v>280</v>
      </c>
      <c r="G220" s="209"/>
      <c r="H220" s="212">
        <v>0.318</v>
      </c>
      <c r="I220" s="213"/>
      <c r="J220" s="209"/>
      <c r="K220" s="209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151</v>
      </c>
      <c r="AU220" s="218" t="s">
        <v>84</v>
      </c>
      <c r="AV220" s="13" t="s">
        <v>84</v>
      </c>
      <c r="AW220" s="13" t="s">
        <v>35</v>
      </c>
      <c r="AX220" s="13" t="s">
        <v>74</v>
      </c>
      <c r="AY220" s="218" t="s">
        <v>138</v>
      </c>
    </row>
    <row r="221" spans="2:51" s="12" customFormat="1" ht="10.2">
      <c r="B221" s="198"/>
      <c r="C221" s="199"/>
      <c r="D221" s="194" t="s">
        <v>151</v>
      </c>
      <c r="E221" s="200" t="s">
        <v>28</v>
      </c>
      <c r="F221" s="201" t="s">
        <v>281</v>
      </c>
      <c r="G221" s="199"/>
      <c r="H221" s="200" t="s">
        <v>28</v>
      </c>
      <c r="I221" s="202"/>
      <c r="J221" s="199"/>
      <c r="K221" s="199"/>
      <c r="L221" s="203"/>
      <c r="M221" s="204"/>
      <c r="N221" s="205"/>
      <c r="O221" s="205"/>
      <c r="P221" s="205"/>
      <c r="Q221" s="205"/>
      <c r="R221" s="205"/>
      <c r="S221" s="205"/>
      <c r="T221" s="206"/>
      <c r="AT221" s="207" t="s">
        <v>151</v>
      </c>
      <c r="AU221" s="207" t="s">
        <v>84</v>
      </c>
      <c r="AV221" s="12" t="s">
        <v>82</v>
      </c>
      <c r="AW221" s="12" t="s">
        <v>35</v>
      </c>
      <c r="AX221" s="12" t="s">
        <v>74</v>
      </c>
      <c r="AY221" s="207" t="s">
        <v>138</v>
      </c>
    </row>
    <row r="222" spans="2:51" s="13" customFormat="1" ht="10.2">
      <c r="B222" s="208"/>
      <c r="C222" s="209"/>
      <c r="D222" s="194" t="s">
        <v>151</v>
      </c>
      <c r="E222" s="210" t="s">
        <v>28</v>
      </c>
      <c r="F222" s="211" t="s">
        <v>282</v>
      </c>
      <c r="G222" s="209"/>
      <c r="H222" s="212">
        <v>2.548</v>
      </c>
      <c r="I222" s="213"/>
      <c r="J222" s="209"/>
      <c r="K222" s="209"/>
      <c r="L222" s="214"/>
      <c r="M222" s="215"/>
      <c r="N222" s="216"/>
      <c r="O222" s="216"/>
      <c r="P222" s="216"/>
      <c r="Q222" s="216"/>
      <c r="R222" s="216"/>
      <c r="S222" s="216"/>
      <c r="T222" s="217"/>
      <c r="AT222" s="218" t="s">
        <v>151</v>
      </c>
      <c r="AU222" s="218" t="s">
        <v>84</v>
      </c>
      <c r="AV222" s="13" t="s">
        <v>84</v>
      </c>
      <c r="AW222" s="13" t="s">
        <v>35</v>
      </c>
      <c r="AX222" s="13" t="s">
        <v>74</v>
      </c>
      <c r="AY222" s="218" t="s">
        <v>138</v>
      </c>
    </row>
    <row r="223" spans="2:51" s="12" customFormat="1" ht="10.2">
      <c r="B223" s="198"/>
      <c r="C223" s="199"/>
      <c r="D223" s="194" t="s">
        <v>151</v>
      </c>
      <c r="E223" s="200" t="s">
        <v>28</v>
      </c>
      <c r="F223" s="201" t="s">
        <v>283</v>
      </c>
      <c r="G223" s="199"/>
      <c r="H223" s="200" t="s">
        <v>28</v>
      </c>
      <c r="I223" s="202"/>
      <c r="J223" s="199"/>
      <c r="K223" s="199"/>
      <c r="L223" s="203"/>
      <c r="M223" s="204"/>
      <c r="N223" s="205"/>
      <c r="O223" s="205"/>
      <c r="P223" s="205"/>
      <c r="Q223" s="205"/>
      <c r="R223" s="205"/>
      <c r="S223" s="205"/>
      <c r="T223" s="206"/>
      <c r="AT223" s="207" t="s">
        <v>151</v>
      </c>
      <c r="AU223" s="207" t="s">
        <v>84</v>
      </c>
      <c r="AV223" s="12" t="s">
        <v>82</v>
      </c>
      <c r="AW223" s="12" t="s">
        <v>35</v>
      </c>
      <c r="AX223" s="12" t="s">
        <v>74</v>
      </c>
      <c r="AY223" s="207" t="s">
        <v>138</v>
      </c>
    </row>
    <row r="224" spans="2:51" s="13" customFormat="1" ht="10.2">
      <c r="B224" s="208"/>
      <c r="C224" s="209"/>
      <c r="D224" s="194" t="s">
        <v>151</v>
      </c>
      <c r="E224" s="210" t="s">
        <v>28</v>
      </c>
      <c r="F224" s="211" t="s">
        <v>284</v>
      </c>
      <c r="G224" s="209"/>
      <c r="H224" s="212">
        <v>1.401</v>
      </c>
      <c r="I224" s="213"/>
      <c r="J224" s="209"/>
      <c r="K224" s="209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151</v>
      </c>
      <c r="AU224" s="218" t="s">
        <v>84</v>
      </c>
      <c r="AV224" s="13" t="s">
        <v>84</v>
      </c>
      <c r="AW224" s="13" t="s">
        <v>35</v>
      </c>
      <c r="AX224" s="13" t="s">
        <v>74</v>
      </c>
      <c r="AY224" s="218" t="s">
        <v>138</v>
      </c>
    </row>
    <row r="225" spans="2:51" s="12" customFormat="1" ht="10.2">
      <c r="B225" s="198"/>
      <c r="C225" s="199"/>
      <c r="D225" s="194" t="s">
        <v>151</v>
      </c>
      <c r="E225" s="200" t="s">
        <v>28</v>
      </c>
      <c r="F225" s="201" t="s">
        <v>285</v>
      </c>
      <c r="G225" s="199"/>
      <c r="H225" s="200" t="s">
        <v>28</v>
      </c>
      <c r="I225" s="202"/>
      <c r="J225" s="199"/>
      <c r="K225" s="199"/>
      <c r="L225" s="203"/>
      <c r="M225" s="204"/>
      <c r="N225" s="205"/>
      <c r="O225" s="205"/>
      <c r="P225" s="205"/>
      <c r="Q225" s="205"/>
      <c r="R225" s="205"/>
      <c r="S225" s="205"/>
      <c r="T225" s="206"/>
      <c r="AT225" s="207" t="s">
        <v>151</v>
      </c>
      <c r="AU225" s="207" t="s">
        <v>84</v>
      </c>
      <c r="AV225" s="12" t="s">
        <v>82</v>
      </c>
      <c r="AW225" s="12" t="s">
        <v>35</v>
      </c>
      <c r="AX225" s="12" t="s">
        <v>74</v>
      </c>
      <c r="AY225" s="207" t="s">
        <v>138</v>
      </c>
    </row>
    <row r="226" spans="2:51" s="13" customFormat="1" ht="10.2">
      <c r="B226" s="208"/>
      <c r="C226" s="209"/>
      <c r="D226" s="194" t="s">
        <v>151</v>
      </c>
      <c r="E226" s="210" t="s">
        <v>28</v>
      </c>
      <c r="F226" s="211" t="s">
        <v>286</v>
      </c>
      <c r="G226" s="209"/>
      <c r="H226" s="212">
        <v>1.61</v>
      </c>
      <c r="I226" s="213"/>
      <c r="J226" s="209"/>
      <c r="K226" s="209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151</v>
      </c>
      <c r="AU226" s="218" t="s">
        <v>84</v>
      </c>
      <c r="AV226" s="13" t="s">
        <v>84</v>
      </c>
      <c r="AW226" s="13" t="s">
        <v>35</v>
      </c>
      <c r="AX226" s="13" t="s">
        <v>74</v>
      </c>
      <c r="AY226" s="218" t="s">
        <v>138</v>
      </c>
    </row>
    <row r="227" spans="2:51" s="12" customFormat="1" ht="10.2">
      <c r="B227" s="198"/>
      <c r="C227" s="199"/>
      <c r="D227" s="194" t="s">
        <v>151</v>
      </c>
      <c r="E227" s="200" t="s">
        <v>28</v>
      </c>
      <c r="F227" s="201" t="s">
        <v>287</v>
      </c>
      <c r="G227" s="199"/>
      <c r="H227" s="200" t="s">
        <v>28</v>
      </c>
      <c r="I227" s="202"/>
      <c r="J227" s="199"/>
      <c r="K227" s="199"/>
      <c r="L227" s="203"/>
      <c r="M227" s="204"/>
      <c r="N227" s="205"/>
      <c r="O227" s="205"/>
      <c r="P227" s="205"/>
      <c r="Q227" s="205"/>
      <c r="R227" s="205"/>
      <c r="S227" s="205"/>
      <c r="T227" s="206"/>
      <c r="AT227" s="207" t="s">
        <v>151</v>
      </c>
      <c r="AU227" s="207" t="s">
        <v>84</v>
      </c>
      <c r="AV227" s="12" t="s">
        <v>82</v>
      </c>
      <c r="AW227" s="12" t="s">
        <v>35</v>
      </c>
      <c r="AX227" s="12" t="s">
        <v>74</v>
      </c>
      <c r="AY227" s="207" t="s">
        <v>138</v>
      </c>
    </row>
    <row r="228" spans="2:51" s="13" customFormat="1" ht="10.2">
      <c r="B228" s="208"/>
      <c r="C228" s="209"/>
      <c r="D228" s="194" t="s">
        <v>151</v>
      </c>
      <c r="E228" s="210" t="s">
        <v>28</v>
      </c>
      <c r="F228" s="211" t="s">
        <v>288</v>
      </c>
      <c r="G228" s="209"/>
      <c r="H228" s="212">
        <v>5.969</v>
      </c>
      <c r="I228" s="213"/>
      <c r="J228" s="209"/>
      <c r="K228" s="209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151</v>
      </c>
      <c r="AU228" s="218" t="s">
        <v>84</v>
      </c>
      <c r="AV228" s="13" t="s">
        <v>84</v>
      </c>
      <c r="AW228" s="13" t="s">
        <v>35</v>
      </c>
      <c r="AX228" s="13" t="s">
        <v>74</v>
      </c>
      <c r="AY228" s="218" t="s">
        <v>138</v>
      </c>
    </row>
    <row r="229" spans="2:51" s="12" customFormat="1" ht="10.2">
      <c r="B229" s="198"/>
      <c r="C229" s="199"/>
      <c r="D229" s="194" t="s">
        <v>151</v>
      </c>
      <c r="E229" s="200" t="s">
        <v>28</v>
      </c>
      <c r="F229" s="201" t="s">
        <v>289</v>
      </c>
      <c r="G229" s="199"/>
      <c r="H229" s="200" t="s">
        <v>28</v>
      </c>
      <c r="I229" s="202"/>
      <c r="J229" s="199"/>
      <c r="K229" s="199"/>
      <c r="L229" s="203"/>
      <c r="M229" s="204"/>
      <c r="N229" s="205"/>
      <c r="O229" s="205"/>
      <c r="P229" s="205"/>
      <c r="Q229" s="205"/>
      <c r="R229" s="205"/>
      <c r="S229" s="205"/>
      <c r="T229" s="206"/>
      <c r="AT229" s="207" t="s">
        <v>151</v>
      </c>
      <c r="AU229" s="207" t="s">
        <v>84</v>
      </c>
      <c r="AV229" s="12" t="s">
        <v>82</v>
      </c>
      <c r="AW229" s="12" t="s">
        <v>35</v>
      </c>
      <c r="AX229" s="12" t="s">
        <v>74</v>
      </c>
      <c r="AY229" s="207" t="s">
        <v>138</v>
      </c>
    </row>
    <row r="230" spans="2:51" s="13" customFormat="1" ht="10.2">
      <c r="B230" s="208"/>
      <c r="C230" s="209"/>
      <c r="D230" s="194" t="s">
        <v>151</v>
      </c>
      <c r="E230" s="210" t="s">
        <v>28</v>
      </c>
      <c r="F230" s="211" t="s">
        <v>290</v>
      </c>
      <c r="G230" s="209"/>
      <c r="H230" s="212">
        <v>16.828</v>
      </c>
      <c r="I230" s="213"/>
      <c r="J230" s="209"/>
      <c r="K230" s="209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151</v>
      </c>
      <c r="AU230" s="218" t="s">
        <v>84</v>
      </c>
      <c r="AV230" s="13" t="s">
        <v>84</v>
      </c>
      <c r="AW230" s="13" t="s">
        <v>35</v>
      </c>
      <c r="AX230" s="13" t="s">
        <v>74</v>
      </c>
      <c r="AY230" s="218" t="s">
        <v>138</v>
      </c>
    </row>
    <row r="231" spans="2:51" s="12" customFormat="1" ht="10.2">
      <c r="B231" s="198"/>
      <c r="C231" s="199"/>
      <c r="D231" s="194" t="s">
        <v>151</v>
      </c>
      <c r="E231" s="200" t="s">
        <v>28</v>
      </c>
      <c r="F231" s="201" t="s">
        <v>291</v>
      </c>
      <c r="G231" s="199"/>
      <c r="H231" s="200" t="s">
        <v>28</v>
      </c>
      <c r="I231" s="202"/>
      <c r="J231" s="199"/>
      <c r="K231" s="199"/>
      <c r="L231" s="203"/>
      <c r="M231" s="204"/>
      <c r="N231" s="205"/>
      <c r="O231" s="205"/>
      <c r="P231" s="205"/>
      <c r="Q231" s="205"/>
      <c r="R231" s="205"/>
      <c r="S231" s="205"/>
      <c r="T231" s="206"/>
      <c r="AT231" s="207" t="s">
        <v>151</v>
      </c>
      <c r="AU231" s="207" t="s">
        <v>84</v>
      </c>
      <c r="AV231" s="12" t="s">
        <v>82</v>
      </c>
      <c r="AW231" s="12" t="s">
        <v>35</v>
      </c>
      <c r="AX231" s="12" t="s">
        <v>74</v>
      </c>
      <c r="AY231" s="207" t="s">
        <v>138</v>
      </c>
    </row>
    <row r="232" spans="2:51" s="13" customFormat="1" ht="10.2">
      <c r="B232" s="208"/>
      <c r="C232" s="209"/>
      <c r="D232" s="194" t="s">
        <v>151</v>
      </c>
      <c r="E232" s="210" t="s">
        <v>28</v>
      </c>
      <c r="F232" s="211" t="s">
        <v>292</v>
      </c>
      <c r="G232" s="209"/>
      <c r="H232" s="212">
        <v>17.183</v>
      </c>
      <c r="I232" s="213"/>
      <c r="J232" s="209"/>
      <c r="K232" s="209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151</v>
      </c>
      <c r="AU232" s="218" t="s">
        <v>84</v>
      </c>
      <c r="AV232" s="13" t="s">
        <v>84</v>
      </c>
      <c r="AW232" s="13" t="s">
        <v>35</v>
      </c>
      <c r="AX232" s="13" t="s">
        <v>74</v>
      </c>
      <c r="AY232" s="218" t="s">
        <v>138</v>
      </c>
    </row>
    <row r="233" spans="2:51" s="12" customFormat="1" ht="10.2">
      <c r="B233" s="198"/>
      <c r="C233" s="199"/>
      <c r="D233" s="194" t="s">
        <v>151</v>
      </c>
      <c r="E233" s="200" t="s">
        <v>28</v>
      </c>
      <c r="F233" s="201" t="s">
        <v>293</v>
      </c>
      <c r="G233" s="199"/>
      <c r="H233" s="200" t="s">
        <v>28</v>
      </c>
      <c r="I233" s="202"/>
      <c r="J233" s="199"/>
      <c r="K233" s="199"/>
      <c r="L233" s="203"/>
      <c r="M233" s="204"/>
      <c r="N233" s="205"/>
      <c r="O233" s="205"/>
      <c r="P233" s="205"/>
      <c r="Q233" s="205"/>
      <c r="R233" s="205"/>
      <c r="S233" s="205"/>
      <c r="T233" s="206"/>
      <c r="AT233" s="207" t="s">
        <v>151</v>
      </c>
      <c r="AU233" s="207" t="s">
        <v>84</v>
      </c>
      <c r="AV233" s="12" t="s">
        <v>82</v>
      </c>
      <c r="AW233" s="12" t="s">
        <v>35</v>
      </c>
      <c r="AX233" s="12" t="s">
        <v>74</v>
      </c>
      <c r="AY233" s="207" t="s">
        <v>138</v>
      </c>
    </row>
    <row r="234" spans="2:51" s="13" customFormat="1" ht="10.2">
      <c r="B234" s="208"/>
      <c r="C234" s="209"/>
      <c r="D234" s="194" t="s">
        <v>151</v>
      </c>
      <c r="E234" s="210" t="s">
        <v>28</v>
      </c>
      <c r="F234" s="211" t="s">
        <v>294</v>
      </c>
      <c r="G234" s="209"/>
      <c r="H234" s="212">
        <v>10.091</v>
      </c>
      <c r="I234" s="213"/>
      <c r="J234" s="209"/>
      <c r="K234" s="209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151</v>
      </c>
      <c r="AU234" s="218" t="s">
        <v>84</v>
      </c>
      <c r="AV234" s="13" t="s">
        <v>84</v>
      </c>
      <c r="AW234" s="13" t="s">
        <v>35</v>
      </c>
      <c r="AX234" s="13" t="s">
        <v>74</v>
      </c>
      <c r="AY234" s="218" t="s">
        <v>138</v>
      </c>
    </row>
    <row r="235" spans="2:51" s="14" customFormat="1" ht="10.2">
      <c r="B235" s="219"/>
      <c r="C235" s="220"/>
      <c r="D235" s="194" t="s">
        <v>151</v>
      </c>
      <c r="E235" s="221" t="s">
        <v>28</v>
      </c>
      <c r="F235" s="222" t="s">
        <v>183</v>
      </c>
      <c r="G235" s="220"/>
      <c r="H235" s="223">
        <v>55.948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151</v>
      </c>
      <c r="AU235" s="229" t="s">
        <v>84</v>
      </c>
      <c r="AV235" s="14" t="s">
        <v>145</v>
      </c>
      <c r="AW235" s="14" t="s">
        <v>35</v>
      </c>
      <c r="AX235" s="14" t="s">
        <v>82</v>
      </c>
      <c r="AY235" s="229" t="s">
        <v>138</v>
      </c>
    </row>
    <row r="236" spans="2:65" s="1" customFormat="1" ht="16.5" customHeight="1">
      <c r="B236" s="34"/>
      <c r="C236" s="182" t="s">
        <v>301</v>
      </c>
      <c r="D236" s="182" t="s">
        <v>140</v>
      </c>
      <c r="E236" s="183" t="s">
        <v>302</v>
      </c>
      <c r="F236" s="184" t="s">
        <v>303</v>
      </c>
      <c r="G236" s="185" t="s">
        <v>187</v>
      </c>
      <c r="H236" s="186">
        <v>2</v>
      </c>
      <c r="I236" s="187"/>
      <c r="J236" s="188">
        <f>ROUND(I236*H236,2)</f>
        <v>0</v>
      </c>
      <c r="K236" s="184" t="s">
        <v>144</v>
      </c>
      <c r="L236" s="38"/>
      <c r="M236" s="189" t="s">
        <v>28</v>
      </c>
      <c r="N236" s="190" t="s">
        <v>47</v>
      </c>
      <c r="O236" s="60"/>
      <c r="P236" s="191">
        <f>O236*H236</f>
        <v>0</v>
      </c>
      <c r="Q236" s="191">
        <v>0</v>
      </c>
      <c r="R236" s="191">
        <f>Q236*H236</f>
        <v>0</v>
      </c>
      <c r="S236" s="191">
        <v>0</v>
      </c>
      <c r="T236" s="192">
        <f>S236*H236</f>
        <v>0</v>
      </c>
      <c r="AR236" s="17" t="s">
        <v>145</v>
      </c>
      <c r="AT236" s="17" t="s">
        <v>140</v>
      </c>
      <c r="AU236" s="17" t="s">
        <v>84</v>
      </c>
      <c r="AY236" s="17" t="s">
        <v>138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17" t="s">
        <v>145</v>
      </c>
      <c r="BK236" s="193">
        <f>ROUND(I236*H236,2)</f>
        <v>0</v>
      </c>
      <c r="BL236" s="17" t="s">
        <v>145</v>
      </c>
      <c r="BM236" s="17" t="s">
        <v>304</v>
      </c>
    </row>
    <row r="237" spans="2:47" s="1" customFormat="1" ht="19.2">
      <c r="B237" s="34"/>
      <c r="C237" s="35"/>
      <c r="D237" s="194" t="s">
        <v>147</v>
      </c>
      <c r="E237" s="35"/>
      <c r="F237" s="195" t="s">
        <v>305</v>
      </c>
      <c r="G237" s="35"/>
      <c r="H237" s="35"/>
      <c r="I237" s="112"/>
      <c r="J237" s="35"/>
      <c r="K237" s="35"/>
      <c r="L237" s="38"/>
      <c r="M237" s="196"/>
      <c r="N237" s="60"/>
      <c r="O237" s="60"/>
      <c r="P237" s="60"/>
      <c r="Q237" s="60"/>
      <c r="R237" s="60"/>
      <c r="S237" s="60"/>
      <c r="T237" s="61"/>
      <c r="AT237" s="17" t="s">
        <v>147</v>
      </c>
      <c r="AU237" s="17" t="s">
        <v>84</v>
      </c>
    </row>
    <row r="238" spans="2:47" s="1" customFormat="1" ht="38.4">
      <c r="B238" s="34"/>
      <c r="C238" s="35"/>
      <c r="D238" s="194" t="s">
        <v>149</v>
      </c>
      <c r="E238" s="35"/>
      <c r="F238" s="197" t="s">
        <v>306</v>
      </c>
      <c r="G238" s="35"/>
      <c r="H238" s="35"/>
      <c r="I238" s="112"/>
      <c r="J238" s="35"/>
      <c r="K238" s="35"/>
      <c r="L238" s="38"/>
      <c r="M238" s="196"/>
      <c r="N238" s="60"/>
      <c r="O238" s="60"/>
      <c r="P238" s="60"/>
      <c r="Q238" s="60"/>
      <c r="R238" s="60"/>
      <c r="S238" s="60"/>
      <c r="T238" s="61"/>
      <c r="AT238" s="17" t="s">
        <v>149</v>
      </c>
      <c r="AU238" s="17" t="s">
        <v>84</v>
      </c>
    </row>
    <row r="239" spans="2:51" s="12" customFormat="1" ht="10.2">
      <c r="B239" s="198"/>
      <c r="C239" s="199"/>
      <c r="D239" s="194" t="s">
        <v>151</v>
      </c>
      <c r="E239" s="200" t="s">
        <v>28</v>
      </c>
      <c r="F239" s="201" t="s">
        <v>307</v>
      </c>
      <c r="G239" s="199"/>
      <c r="H239" s="200" t="s">
        <v>28</v>
      </c>
      <c r="I239" s="202"/>
      <c r="J239" s="199"/>
      <c r="K239" s="199"/>
      <c r="L239" s="203"/>
      <c r="M239" s="204"/>
      <c r="N239" s="205"/>
      <c r="O239" s="205"/>
      <c r="P239" s="205"/>
      <c r="Q239" s="205"/>
      <c r="R239" s="205"/>
      <c r="S239" s="205"/>
      <c r="T239" s="206"/>
      <c r="AT239" s="207" t="s">
        <v>151</v>
      </c>
      <c r="AU239" s="207" t="s">
        <v>84</v>
      </c>
      <c r="AV239" s="12" t="s">
        <v>82</v>
      </c>
      <c r="AW239" s="12" t="s">
        <v>35</v>
      </c>
      <c r="AX239" s="12" t="s">
        <v>74</v>
      </c>
      <c r="AY239" s="207" t="s">
        <v>138</v>
      </c>
    </row>
    <row r="240" spans="2:51" s="13" customFormat="1" ht="10.2">
      <c r="B240" s="208"/>
      <c r="C240" s="209"/>
      <c r="D240" s="194" t="s">
        <v>151</v>
      </c>
      <c r="E240" s="210" t="s">
        <v>28</v>
      </c>
      <c r="F240" s="211" t="s">
        <v>84</v>
      </c>
      <c r="G240" s="209"/>
      <c r="H240" s="212">
        <v>2</v>
      </c>
      <c r="I240" s="213"/>
      <c r="J240" s="209"/>
      <c r="K240" s="209"/>
      <c r="L240" s="214"/>
      <c r="M240" s="215"/>
      <c r="N240" s="216"/>
      <c r="O240" s="216"/>
      <c r="P240" s="216"/>
      <c r="Q240" s="216"/>
      <c r="R240" s="216"/>
      <c r="S240" s="216"/>
      <c r="T240" s="217"/>
      <c r="AT240" s="218" t="s">
        <v>151</v>
      </c>
      <c r="AU240" s="218" t="s">
        <v>84</v>
      </c>
      <c r="AV240" s="13" t="s">
        <v>84</v>
      </c>
      <c r="AW240" s="13" t="s">
        <v>35</v>
      </c>
      <c r="AX240" s="13" t="s">
        <v>82</v>
      </c>
      <c r="AY240" s="218" t="s">
        <v>138</v>
      </c>
    </row>
    <row r="241" spans="2:65" s="1" customFormat="1" ht="16.5" customHeight="1">
      <c r="B241" s="34"/>
      <c r="C241" s="182" t="s">
        <v>7</v>
      </c>
      <c r="D241" s="182" t="s">
        <v>140</v>
      </c>
      <c r="E241" s="183" t="s">
        <v>308</v>
      </c>
      <c r="F241" s="184" t="s">
        <v>309</v>
      </c>
      <c r="G241" s="185" t="s">
        <v>187</v>
      </c>
      <c r="H241" s="186">
        <v>1</v>
      </c>
      <c r="I241" s="187"/>
      <c r="J241" s="188">
        <f>ROUND(I241*H241,2)</f>
        <v>0</v>
      </c>
      <c r="K241" s="184" t="s">
        <v>144</v>
      </c>
      <c r="L241" s="38"/>
      <c r="M241" s="189" t="s">
        <v>28</v>
      </c>
      <c r="N241" s="190" t="s">
        <v>47</v>
      </c>
      <c r="O241" s="60"/>
      <c r="P241" s="191">
        <f>O241*H241</f>
        <v>0</v>
      </c>
      <c r="Q241" s="191">
        <v>0</v>
      </c>
      <c r="R241" s="191">
        <f>Q241*H241</f>
        <v>0</v>
      </c>
      <c r="S241" s="191">
        <v>0</v>
      </c>
      <c r="T241" s="192">
        <f>S241*H241</f>
        <v>0</v>
      </c>
      <c r="AR241" s="17" t="s">
        <v>145</v>
      </c>
      <c r="AT241" s="17" t="s">
        <v>140</v>
      </c>
      <c r="AU241" s="17" t="s">
        <v>84</v>
      </c>
      <c r="AY241" s="17" t="s">
        <v>138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17" t="s">
        <v>145</v>
      </c>
      <c r="BK241" s="193">
        <f>ROUND(I241*H241,2)</f>
        <v>0</v>
      </c>
      <c r="BL241" s="17" t="s">
        <v>145</v>
      </c>
      <c r="BM241" s="17" t="s">
        <v>310</v>
      </c>
    </row>
    <row r="242" spans="2:47" s="1" customFormat="1" ht="19.2">
      <c r="B242" s="34"/>
      <c r="C242" s="35"/>
      <c r="D242" s="194" t="s">
        <v>147</v>
      </c>
      <c r="E242" s="35"/>
      <c r="F242" s="195" t="s">
        <v>311</v>
      </c>
      <c r="G242" s="35"/>
      <c r="H242" s="35"/>
      <c r="I242" s="112"/>
      <c r="J242" s="35"/>
      <c r="K242" s="35"/>
      <c r="L242" s="38"/>
      <c r="M242" s="196"/>
      <c r="N242" s="60"/>
      <c r="O242" s="60"/>
      <c r="P242" s="60"/>
      <c r="Q242" s="60"/>
      <c r="R242" s="60"/>
      <c r="S242" s="60"/>
      <c r="T242" s="61"/>
      <c r="AT242" s="17" t="s">
        <v>147</v>
      </c>
      <c r="AU242" s="17" t="s">
        <v>84</v>
      </c>
    </row>
    <row r="243" spans="2:47" s="1" customFormat="1" ht="38.4">
      <c r="B243" s="34"/>
      <c r="C243" s="35"/>
      <c r="D243" s="194" t="s">
        <v>149</v>
      </c>
      <c r="E243" s="35"/>
      <c r="F243" s="197" t="s">
        <v>306</v>
      </c>
      <c r="G243" s="35"/>
      <c r="H243" s="35"/>
      <c r="I243" s="112"/>
      <c r="J243" s="35"/>
      <c r="K243" s="35"/>
      <c r="L243" s="38"/>
      <c r="M243" s="196"/>
      <c r="N243" s="60"/>
      <c r="O243" s="60"/>
      <c r="P243" s="60"/>
      <c r="Q243" s="60"/>
      <c r="R243" s="60"/>
      <c r="S243" s="60"/>
      <c r="T243" s="61"/>
      <c r="AT243" s="17" t="s">
        <v>149</v>
      </c>
      <c r="AU243" s="17" t="s">
        <v>84</v>
      </c>
    </row>
    <row r="244" spans="2:51" s="12" customFormat="1" ht="10.2">
      <c r="B244" s="198"/>
      <c r="C244" s="199"/>
      <c r="D244" s="194" t="s">
        <v>151</v>
      </c>
      <c r="E244" s="200" t="s">
        <v>28</v>
      </c>
      <c r="F244" s="201" t="s">
        <v>307</v>
      </c>
      <c r="G244" s="199"/>
      <c r="H244" s="200" t="s">
        <v>28</v>
      </c>
      <c r="I244" s="202"/>
      <c r="J244" s="199"/>
      <c r="K244" s="199"/>
      <c r="L244" s="203"/>
      <c r="M244" s="204"/>
      <c r="N244" s="205"/>
      <c r="O244" s="205"/>
      <c r="P244" s="205"/>
      <c r="Q244" s="205"/>
      <c r="R244" s="205"/>
      <c r="S244" s="205"/>
      <c r="T244" s="206"/>
      <c r="AT244" s="207" t="s">
        <v>151</v>
      </c>
      <c r="AU244" s="207" t="s">
        <v>84</v>
      </c>
      <c r="AV244" s="12" t="s">
        <v>82</v>
      </c>
      <c r="AW244" s="12" t="s">
        <v>35</v>
      </c>
      <c r="AX244" s="12" t="s">
        <v>74</v>
      </c>
      <c r="AY244" s="207" t="s">
        <v>138</v>
      </c>
    </row>
    <row r="245" spans="2:51" s="13" customFormat="1" ht="10.2">
      <c r="B245" s="208"/>
      <c r="C245" s="209"/>
      <c r="D245" s="194" t="s">
        <v>151</v>
      </c>
      <c r="E245" s="210" t="s">
        <v>28</v>
      </c>
      <c r="F245" s="211" t="s">
        <v>82</v>
      </c>
      <c r="G245" s="209"/>
      <c r="H245" s="212">
        <v>1</v>
      </c>
      <c r="I245" s="213"/>
      <c r="J245" s="209"/>
      <c r="K245" s="209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151</v>
      </c>
      <c r="AU245" s="218" t="s">
        <v>84</v>
      </c>
      <c r="AV245" s="13" t="s">
        <v>84</v>
      </c>
      <c r="AW245" s="13" t="s">
        <v>35</v>
      </c>
      <c r="AX245" s="13" t="s">
        <v>82</v>
      </c>
      <c r="AY245" s="218" t="s">
        <v>138</v>
      </c>
    </row>
    <row r="246" spans="2:65" s="1" customFormat="1" ht="16.5" customHeight="1">
      <c r="B246" s="34"/>
      <c r="C246" s="182" t="s">
        <v>312</v>
      </c>
      <c r="D246" s="182" t="s">
        <v>140</v>
      </c>
      <c r="E246" s="183" t="s">
        <v>313</v>
      </c>
      <c r="F246" s="184" t="s">
        <v>314</v>
      </c>
      <c r="G246" s="185" t="s">
        <v>187</v>
      </c>
      <c r="H246" s="186">
        <v>3</v>
      </c>
      <c r="I246" s="187"/>
      <c r="J246" s="188">
        <f>ROUND(I246*H246,2)</f>
        <v>0</v>
      </c>
      <c r="K246" s="184" t="s">
        <v>144</v>
      </c>
      <c r="L246" s="38"/>
      <c r="M246" s="189" t="s">
        <v>28</v>
      </c>
      <c r="N246" s="190" t="s">
        <v>47</v>
      </c>
      <c r="O246" s="60"/>
      <c r="P246" s="191">
        <f>O246*H246</f>
        <v>0</v>
      </c>
      <c r="Q246" s="191">
        <v>0</v>
      </c>
      <c r="R246" s="191">
        <f>Q246*H246</f>
        <v>0</v>
      </c>
      <c r="S246" s="191">
        <v>0</v>
      </c>
      <c r="T246" s="192">
        <f>S246*H246</f>
        <v>0</v>
      </c>
      <c r="AR246" s="17" t="s">
        <v>145</v>
      </c>
      <c r="AT246" s="17" t="s">
        <v>140</v>
      </c>
      <c r="AU246" s="17" t="s">
        <v>84</v>
      </c>
      <c r="AY246" s="17" t="s">
        <v>138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17" t="s">
        <v>145</v>
      </c>
      <c r="BK246" s="193">
        <f>ROUND(I246*H246,2)</f>
        <v>0</v>
      </c>
      <c r="BL246" s="17" t="s">
        <v>145</v>
      </c>
      <c r="BM246" s="17" t="s">
        <v>315</v>
      </c>
    </row>
    <row r="247" spans="2:47" s="1" customFormat="1" ht="19.2">
      <c r="B247" s="34"/>
      <c r="C247" s="35"/>
      <c r="D247" s="194" t="s">
        <v>147</v>
      </c>
      <c r="E247" s="35"/>
      <c r="F247" s="195" t="s">
        <v>316</v>
      </c>
      <c r="G247" s="35"/>
      <c r="H247" s="35"/>
      <c r="I247" s="112"/>
      <c r="J247" s="35"/>
      <c r="K247" s="35"/>
      <c r="L247" s="38"/>
      <c r="M247" s="196"/>
      <c r="N247" s="60"/>
      <c r="O247" s="60"/>
      <c r="P247" s="60"/>
      <c r="Q247" s="60"/>
      <c r="R247" s="60"/>
      <c r="S247" s="60"/>
      <c r="T247" s="61"/>
      <c r="AT247" s="17" t="s">
        <v>147</v>
      </c>
      <c r="AU247" s="17" t="s">
        <v>84</v>
      </c>
    </row>
    <row r="248" spans="2:47" s="1" customFormat="1" ht="38.4">
      <c r="B248" s="34"/>
      <c r="C248" s="35"/>
      <c r="D248" s="194" t="s">
        <v>149</v>
      </c>
      <c r="E248" s="35"/>
      <c r="F248" s="197" t="s">
        <v>306</v>
      </c>
      <c r="G248" s="35"/>
      <c r="H248" s="35"/>
      <c r="I248" s="112"/>
      <c r="J248" s="35"/>
      <c r="K248" s="35"/>
      <c r="L248" s="38"/>
      <c r="M248" s="196"/>
      <c r="N248" s="60"/>
      <c r="O248" s="60"/>
      <c r="P248" s="60"/>
      <c r="Q248" s="60"/>
      <c r="R248" s="60"/>
      <c r="S248" s="60"/>
      <c r="T248" s="61"/>
      <c r="AT248" s="17" t="s">
        <v>149</v>
      </c>
      <c r="AU248" s="17" t="s">
        <v>84</v>
      </c>
    </row>
    <row r="249" spans="2:51" s="12" customFormat="1" ht="10.2">
      <c r="B249" s="198"/>
      <c r="C249" s="199"/>
      <c r="D249" s="194" t="s">
        <v>151</v>
      </c>
      <c r="E249" s="200" t="s">
        <v>28</v>
      </c>
      <c r="F249" s="201" t="s">
        <v>307</v>
      </c>
      <c r="G249" s="199"/>
      <c r="H249" s="200" t="s">
        <v>28</v>
      </c>
      <c r="I249" s="202"/>
      <c r="J249" s="199"/>
      <c r="K249" s="199"/>
      <c r="L249" s="203"/>
      <c r="M249" s="204"/>
      <c r="N249" s="205"/>
      <c r="O249" s="205"/>
      <c r="P249" s="205"/>
      <c r="Q249" s="205"/>
      <c r="R249" s="205"/>
      <c r="S249" s="205"/>
      <c r="T249" s="206"/>
      <c r="AT249" s="207" t="s">
        <v>151</v>
      </c>
      <c r="AU249" s="207" t="s">
        <v>84</v>
      </c>
      <c r="AV249" s="12" t="s">
        <v>82</v>
      </c>
      <c r="AW249" s="12" t="s">
        <v>35</v>
      </c>
      <c r="AX249" s="12" t="s">
        <v>74</v>
      </c>
      <c r="AY249" s="207" t="s">
        <v>138</v>
      </c>
    </row>
    <row r="250" spans="2:51" s="13" customFormat="1" ht="10.2">
      <c r="B250" s="208"/>
      <c r="C250" s="209"/>
      <c r="D250" s="194" t="s">
        <v>151</v>
      </c>
      <c r="E250" s="210" t="s">
        <v>28</v>
      </c>
      <c r="F250" s="211" t="s">
        <v>184</v>
      </c>
      <c r="G250" s="209"/>
      <c r="H250" s="212">
        <v>3</v>
      </c>
      <c r="I250" s="213"/>
      <c r="J250" s="209"/>
      <c r="K250" s="209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151</v>
      </c>
      <c r="AU250" s="218" t="s">
        <v>84</v>
      </c>
      <c r="AV250" s="13" t="s">
        <v>84</v>
      </c>
      <c r="AW250" s="13" t="s">
        <v>35</v>
      </c>
      <c r="AX250" s="13" t="s">
        <v>82</v>
      </c>
      <c r="AY250" s="218" t="s">
        <v>138</v>
      </c>
    </row>
    <row r="251" spans="2:65" s="1" customFormat="1" ht="16.5" customHeight="1">
      <c r="B251" s="34"/>
      <c r="C251" s="182" t="s">
        <v>317</v>
      </c>
      <c r="D251" s="182" t="s">
        <v>140</v>
      </c>
      <c r="E251" s="183" t="s">
        <v>318</v>
      </c>
      <c r="F251" s="184" t="s">
        <v>319</v>
      </c>
      <c r="G251" s="185" t="s">
        <v>187</v>
      </c>
      <c r="H251" s="186">
        <v>2</v>
      </c>
      <c r="I251" s="187"/>
      <c r="J251" s="188">
        <f>ROUND(I251*H251,2)</f>
        <v>0</v>
      </c>
      <c r="K251" s="184" t="s">
        <v>144</v>
      </c>
      <c r="L251" s="38"/>
      <c r="M251" s="189" t="s">
        <v>28</v>
      </c>
      <c r="N251" s="190" t="s">
        <v>47</v>
      </c>
      <c r="O251" s="60"/>
      <c r="P251" s="191">
        <f>O251*H251</f>
        <v>0</v>
      </c>
      <c r="Q251" s="191">
        <v>0</v>
      </c>
      <c r="R251" s="191">
        <f>Q251*H251</f>
        <v>0</v>
      </c>
      <c r="S251" s="191">
        <v>0</v>
      </c>
      <c r="T251" s="192">
        <f>S251*H251</f>
        <v>0</v>
      </c>
      <c r="AR251" s="17" t="s">
        <v>145</v>
      </c>
      <c r="AT251" s="17" t="s">
        <v>140</v>
      </c>
      <c r="AU251" s="17" t="s">
        <v>84</v>
      </c>
      <c r="AY251" s="17" t="s">
        <v>138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7" t="s">
        <v>145</v>
      </c>
      <c r="BK251" s="193">
        <f>ROUND(I251*H251,2)</f>
        <v>0</v>
      </c>
      <c r="BL251" s="17" t="s">
        <v>145</v>
      </c>
      <c r="BM251" s="17" t="s">
        <v>320</v>
      </c>
    </row>
    <row r="252" spans="2:47" s="1" customFormat="1" ht="19.2">
      <c r="B252" s="34"/>
      <c r="C252" s="35"/>
      <c r="D252" s="194" t="s">
        <v>147</v>
      </c>
      <c r="E252" s="35"/>
      <c r="F252" s="195" t="s">
        <v>321</v>
      </c>
      <c r="G252" s="35"/>
      <c r="H252" s="35"/>
      <c r="I252" s="112"/>
      <c r="J252" s="35"/>
      <c r="K252" s="35"/>
      <c r="L252" s="38"/>
      <c r="M252" s="196"/>
      <c r="N252" s="60"/>
      <c r="O252" s="60"/>
      <c r="P252" s="60"/>
      <c r="Q252" s="60"/>
      <c r="R252" s="60"/>
      <c r="S252" s="60"/>
      <c r="T252" s="61"/>
      <c r="AT252" s="17" t="s">
        <v>147</v>
      </c>
      <c r="AU252" s="17" t="s">
        <v>84</v>
      </c>
    </row>
    <row r="253" spans="2:47" s="1" customFormat="1" ht="38.4">
      <c r="B253" s="34"/>
      <c r="C253" s="35"/>
      <c r="D253" s="194" t="s">
        <v>149</v>
      </c>
      <c r="E253" s="35"/>
      <c r="F253" s="197" t="s">
        <v>306</v>
      </c>
      <c r="G253" s="35"/>
      <c r="H253" s="35"/>
      <c r="I253" s="112"/>
      <c r="J253" s="35"/>
      <c r="K253" s="35"/>
      <c r="L253" s="38"/>
      <c r="M253" s="196"/>
      <c r="N253" s="60"/>
      <c r="O253" s="60"/>
      <c r="P253" s="60"/>
      <c r="Q253" s="60"/>
      <c r="R253" s="60"/>
      <c r="S253" s="60"/>
      <c r="T253" s="61"/>
      <c r="AT253" s="17" t="s">
        <v>149</v>
      </c>
      <c r="AU253" s="17" t="s">
        <v>84</v>
      </c>
    </row>
    <row r="254" spans="2:51" s="12" customFormat="1" ht="10.2">
      <c r="B254" s="198"/>
      <c r="C254" s="199"/>
      <c r="D254" s="194" t="s">
        <v>151</v>
      </c>
      <c r="E254" s="200" t="s">
        <v>28</v>
      </c>
      <c r="F254" s="201" t="s">
        <v>307</v>
      </c>
      <c r="G254" s="199"/>
      <c r="H254" s="200" t="s">
        <v>28</v>
      </c>
      <c r="I254" s="202"/>
      <c r="J254" s="199"/>
      <c r="K254" s="199"/>
      <c r="L254" s="203"/>
      <c r="M254" s="204"/>
      <c r="N254" s="205"/>
      <c r="O254" s="205"/>
      <c r="P254" s="205"/>
      <c r="Q254" s="205"/>
      <c r="R254" s="205"/>
      <c r="S254" s="205"/>
      <c r="T254" s="206"/>
      <c r="AT254" s="207" t="s">
        <v>151</v>
      </c>
      <c r="AU254" s="207" t="s">
        <v>84</v>
      </c>
      <c r="AV254" s="12" t="s">
        <v>82</v>
      </c>
      <c r="AW254" s="12" t="s">
        <v>35</v>
      </c>
      <c r="AX254" s="12" t="s">
        <v>74</v>
      </c>
      <c r="AY254" s="207" t="s">
        <v>138</v>
      </c>
    </row>
    <row r="255" spans="2:51" s="13" customFormat="1" ht="10.2">
      <c r="B255" s="208"/>
      <c r="C255" s="209"/>
      <c r="D255" s="194" t="s">
        <v>151</v>
      </c>
      <c r="E255" s="210" t="s">
        <v>28</v>
      </c>
      <c r="F255" s="211" t="s">
        <v>84</v>
      </c>
      <c r="G255" s="209"/>
      <c r="H255" s="212">
        <v>2</v>
      </c>
      <c r="I255" s="213"/>
      <c r="J255" s="209"/>
      <c r="K255" s="209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151</v>
      </c>
      <c r="AU255" s="218" t="s">
        <v>84</v>
      </c>
      <c r="AV255" s="13" t="s">
        <v>84</v>
      </c>
      <c r="AW255" s="13" t="s">
        <v>35</v>
      </c>
      <c r="AX255" s="13" t="s">
        <v>82</v>
      </c>
      <c r="AY255" s="218" t="s">
        <v>138</v>
      </c>
    </row>
    <row r="256" spans="2:65" s="1" customFormat="1" ht="16.5" customHeight="1">
      <c r="B256" s="34"/>
      <c r="C256" s="182" t="s">
        <v>322</v>
      </c>
      <c r="D256" s="182" t="s">
        <v>140</v>
      </c>
      <c r="E256" s="183" t="s">
        <v>323</v>
      </c>
      <c r="F256" s="184" t="s">
        <v>319</v>
      </c>
      <c r="G256" s="185" t="s">
        <v>187</v>
      </c>
      <c r="H256" s="186">
        <v>6</v>
      </c>
      <c r="I256" s="187"/>
      <c r="J256" s="188">
        <f>ROUND(I256*H256,2)</f>
        <v>0</v>
      </c>
      <c r="K256" s="184" t="s">
        <v>28</v>
      </c>
      <c r="L256" s="38"/>
      <c r="M256" s="189" t="s">
        <v>28</v>
      </c>
      <c r="N256" s="190" t="s">
        <v>47</v>
      </c>
      <c r="O256" s="60"/>
      <c r="P256" s="191">
        <f>O256*H256</f>
        <v>0</v>
      </c>
      <c r="Q256" s="191">
        <v>0</v>
      </c>
      <c r="R256" s="191">
        <f>Q256*H256</f>
        <v>0</v>
      </c>
      <c r="S256" s="191">
        <v>0</v>
      </c>
      <c r="T256" s="192">
        <f>S256*H256</f>
        <v>0</v>
      </c>
      <c r="AR256" s="17" t="s">
        <v>145</v>
      </c>
      <c r="AT256" s="17" t="s">
        <v>140</v>
      </c>
      <c r="AU256" s="17" t="s">
        <v>84</v>
      </c>
      <c r="AY256" s="17" t="s">
        <v>138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7" t="s">
        <v>145</v>
      </c>
      <c r="BK256" s="193">
        <f>ROUND(I256*H256,2)</f>
        <v>0</v>
      </c>
      <c r="BL256" s="17" t="s">
        <v>145</v>
      </c>
      <c r="BM256" s="17" t="s">
        <v>324</v>
      </c>
    </row>
    <row r="257" spans="2:47" s="1" customFormat="1" ht="19.2">
      <c r="B257" s="34"/>
      <c r="C257" s="35"/>
      <c r="D257" s="194" t="s">
        <v>147</v>
      </c>
      <c r="E257" s="35"/>
      <c r="F257" s="195" t="s">
        <v>325</v>
      </c>
      <c r="G257" s="35"/>
      <c r="H257" s="35"/>
      <c r="I257" s="112"/>
      <c r="J257" s="35"/>
      <c r="K257" s="35"/>
      <c r="L257" s="38"/>
      <c r="M257" s="196"/>
      <c r="N257" s="60"/>
      <c r="O257" s="60"/>
      <c r="P257" s="60"/>
      <c r="Q257" s="60"/>
      <c r="R257" s="60"/>
      <c r="S257" s="60"/>
      <c r="T257" s="61"/>
      <c r="AT257" s="17" t="s">
        <v>147</v>
      </c>
      <c r="AU257" s="17" t="s">
        <v>84</v>
      </c>
    </row>
    <row r="258" spans="2:47" s="1" customFormat="1" ht="38.4">
      <c r="B258" s="34"/>
      <c r="C258" s="35"/>
      <c r="D258" s="194" t="s">
        <v>149</v>
      </c>
      <c r="E258" s="35"/>
      <c r="F258" s="197" t="s">
        <v>306</v>
      </c>
      <c r="G258" s="35"/>
      <c r="H258" s="35"/>
      <c r="I258" s="112"/>
      <c r="J258" s="35"/>
      <c r="K258" s="35"/>
      <c r="L258" s="38"/>
      <c r="M258" s="196"/>
      <c r="N258" s="60"/>
      <c r="O258" s="60"/>
      <c r="P258" s="60"/>
      <c r="Q258" s="60"/>
      <c r="R258" s="60"/>
      <c r="S258" s="60"/>
      <c r="T258" s="61"/>
      <c r="AT258" s="17" t="s">
        <v>149</v>
      </c>
      <c r="AU258" s="17" t="s">
        <v>84</v>
      </c>
    </row>
    <row r="259" spans="2:51" s="12" customFormat="1" ht="10.2">
      <c r="B259" s="198"/>
      <c r="C259" s="199"/>
      <c r="D259" s="194" t="s">
        <v>151</v>
      </c>
      <c r="E259" s="200" t="s">
        <v>28</v>
      </c>
      <c r="F259" s="201" t="s">
        <v>307</v>
      </c>
      <c r="G259" s="199"/>
      <c r="H259" s="200" t="s">
        <v>28</v>
      </c>
      <c r="I259" s="202"/>
      <c r="J259" s="199"/>
      <c r="K259" s="199"/>
      <c r="L259" s="203"/>
      <c r="M259" s="204"/>
      <c r="N259" s="205"/>
      <c r="O259" s="205"/>
      <c r="P259" s="205"/>
      <c r="Q259" s="205"/>
      <c r="R259" s="205"/>
      <c r="S259" s="205"/>
      <c r="T259" s="206"/>
      <c r="AT259" s="207" t="s">
        <v>151</v>
      </c>
      <c r="AU259" s="207" t="s">
        <v>84</v>
      </c>
      <c r="AV259" s="12" t="s">
        <v>82</v>
      </c>
      <c r="AW259" s="12" t="s">
        <v>35</v>
      </c>
      <c r="AX259" s="12" t="s">
        <v>74</v>
      </c>
      <c r="AY259" s="207" t="s">
        <v>138</v>
      </c>
    </row>
    <row r="260" spans="2:51" s="13" customFormat="1" ht="10.2">
      <c r="B260" s="208"/>
      <c r="C260" s="209"/>
      <c r="D260" s="194" t="s">
        <v>151</v>
      </c>
      <c r="E260" s="210" t="s">
        <v>28</v>
      </c>
      <c r="F260" s="211" t="s">
        <v>202</v>
      </c>
      <c r="G260" s="209"/>
      <c r="H260" s="212">
        <v>6</v>
      </c>
      <c r="I260" s="213"/>
      <c r="J260" s="209"/>
      <c r="K260" s="209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151</v>
      </c>
      <c r="AU260" s="218" t="s">
        <v>84</v>
      </c>
      <c r="AV260" s="13" t="s">
        <v>84</v>
      </c>
      <c r="AW260" s="13" t="s">
        <v>35</v>
      </c>
      <c r="AX260" s="13" t="s">
        <v>82</v>
      </c>
      <c r="AY260" s="218" t="s">
        <v>138</v>
      </c>
    </row>
    <row r="261" spans="2:65" s="1" customFormat="1" ht="16.5" customHeight="1">
      <c r="B261" s="34"/>
      <c r="C261" s="182" t="s">
        <v>326</v>
      </c>
      <c r="D261" s="182" t="s">
        <v>140</v>
      </c>
      <c r="E261" s="183" t="s">
        <v>327</v>
      </c>
      <c r="F261" s="184" t="s">
        <v>328</v>
      </c>
      <c r="G261" s="185" t="s">
        <v>187</v>
      </c>
      <c r="H261" s="186">
        <v>8</v>
      </c>
      <c r="I261" s="187"/>
      <c r="J261" s="188">
        <f>ROUND(I261*H261,2)</f>
        <v>0</v>
      </c>
      <c r="K261" s="184" t="s">
        <v>28</v>
      </c>
      <c r="L261" s="38"/>
      <c r="M261" s="189" t="s">
        <v>28</v>
      </c>
      <c r="N261" s="190" t="s">
        <v>47</v>
      </c>
      <c r="O261" s="60"/>
      <c r="P261" s="191">
        <f>O261*H261</f>
        <v>0</v>
      </c>
      <c r="Q261" s="191">
        <v>0</v>
      </c>
      <c r="R261" s="191">
        <f>Q261*H261</f>
        <v>0</v>
      </c>
      <c r="S261" s="191">
        <v>0</v>
      </c>
      <c r="T261" s="192">
        <f>S261*H261</f>
        <v>0</v>
      </c>
      <c r="AR261" s="17" t="s">
        <v>145</v>
      </c>
      <c r="AT261" s="17" t="s">
        <v>140</v>
      </c>
      <c r="AU261" s="17" t="s">
        <v>84</v>
      </c>
      <c r="AY261" s="17" t="s">
        <v>138</v>
      </c>
      <c r="BE261" s="193">
        <f>IF(N261="základní",J261,0)</f>
        <v>0</v>
      </c>
      <c r="BF261" s="193">
        <f>IF(N261="snížená",J261,0)</f>
        <v>0</v>
      </c>
      <c r="BG261" s="193">
        <f>IF(N261="zákl. přenesená",J261,0)</f>
        <v>0</v>
      </c>
      <c r="BH261" s="193">
        <f>IF(N261="sníž. přenesená",J261,0)</f>
        <v>0</v>
      </c>
      <c r="BI261" s="193">
        <f>IF(N261="nulová",J261,0)</f>
        <v>0</v>
      </c>
      <c r="BJ261" s="17" t="s">
        <v>145</v>
      </c>
      <c r="BK261" s="193">
        <f>ROUND(I261*H261,2)</f>
        <v>0</v>
      </c>
      <c r="BL261" s="17" t="s">
        <v>145</v>
      </c>
      <c r="BM261" s="17" t="s">
        <v>329</v>
      </c>
    </row>
    <row r="262" spans="2:47" s="1" customFormat="1" ht="19.2">
      <c r="B262" s="34"/>
      <c r="C262" s="35"/>
      <c r="D262" s="194" t="s">
        <v>147</v>
      </c>
      <c r="E262" s="35"/>
      <c r="F262" s="195" t="s">
        <v>330</v>
      </c>
      <c r="G262" s="35"/>
      <c r="H262" s="35"/>
      <c r="I262" s="112"/>
      <c r="J262" s="35"/>
      <c r="K262" s="35"/>
      <c r="L262" s="38"/>
      <c r="M262" s="196"/>
      <c r="N262" s="60"/>
      <c r="O262" s="60"/>
      <c r="P262" s="60"/>
      <c r="Q262" s="60"/>
      <c r="R262" s="60"/>
      <c r="S262" s="60"/>
      <c r="T262" s="61"/>
      <c r="AT262" s="17" t="s">
        <v>147</v>
      </c>
      <c r="AU262" s="17" t="s">
        <v>84</v>
      </c>
    </row>
    <row r="263" spans="2:47" s="1" customFormat="1" ht="38.4">
      <c r="B263" s="34"/>
      <c r="C263" s="35"/>
      <c r="D263" s="194" t="s">
        <v>149</v>
      </c>
      <c r="E263" s="35"/>
      <c r="F263" s="197" t="s">
        <v>306</v>
      </c>
      <c r="G263" s="35"/>
      <c r="H263" s="35"/>
      <c r="I263" s="112"/>
      <c r="J263" s="35"/>
      <c r="K263" s="35"/>
      <c r="L263" s="38"/>
      <c r="M263" s="196"/>
      <c r="N263" s="60"/>
      <c r="O263" s="60"/>
      <c r="P263" s="60"/>
      <c r="Q263" s="60"/>
      <c r="R263" s="60"/>
      <c r="S263" s="60"/>
      <c r="T263" s="61"/>
      <c r="AT263" s="17" t="s">
        <v>149</v>
      </c>
      <c r="AU263" s="17" t="s">
        <v>84</v>
      </c>
    </row>
    <row r="264" spans="2:51" s="12" customFormat="1" ht="10.2">
      <c r="B264" s="198"/>
      <c r="C264" s="199"/>
      <c r="D264" s="194" t="s">
        <v>151</v>
      </c>
      <c r="E264" s="200" t="s">
        <v>28</v>
      </c>
      <c r="F264" s="201" t="s">
        <v>307</v>
      </c>
      <c r="G264" s="199"/>
      <c r="H264" s="200" t="s">
        <v>28</v>
      </c>
      <c r="I264" s="202"/>
      <c r="J264" s="199"/>
      <c r="K264" s="199"/>
      <c r="L264" s="203"/>
      <c r="M264" s="204"/>
      <c r="N264" s="205"/>
      <c r="O264" s="205"/>
      <c r="P264" s="205"/>
      <c r="Q264" s="205"/>
      <c r="R264" s="205"/>
      <c r="S264" s="205"/>
      <c r="T264" s="206"/>
      <c r="AT264" s="207" t="s">
        <v>151</v>
      </c>
      <c r="AU264" s="207" t="s">
        <v>84</v>
      </c>
      <c r="AV264" s="12" t="s">
        <v>82</v>
      </c>
      <c r="AW264" s="12" t="s">
        <v>35</v>
      </c>
      <c r="AX264" s="12" t="s">
        <v>74</v>
      </c>
      <c r="AY264" s="207" t="s">
        <v>138</v>
      </c>
    </row>
    <row r="265" spans="2:51" s="13" customFormat="1" ht="10.2">
      <c r="B265" s="208"/>
      <c r="C265" s="209"/>
      <c r="D265" s="194" t="s">
        <v>151</v>
      </c>
      <c r="E265" s="210" t="s">
        <v>28</v>
      </c>
      <c r="F265" s="211" t="s">
        <v>213</v>
      </c>
      <c r="G265" s="209"/>
      <c r="H265" s="212">
        <v>8</v>
      </c>
      <c r="I265" s="213"/>
      <c r="J265" s="209"/>
      <c r="K265" s="209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151</v>
      </c>
      <c r="AU265" s="218" t="s">
        <v>84</v>
      </c>
      <c r="AV265" s="13" t="s">
        <v>84</v>
      </c>
      <c r="AW265" s="13" t="s">
        <v>35</v>
      </c>
      <c r="AX265" s="13" t="s">
        <v>82</v>
      </c>
      <c r="AY265" s="218" t="s">
        <v>138</v>
      </c>
    </row>
    <row r="266" spans="2:65" s="1" customFormat="1" ht="16.5" customHeight="1">
      <c r="B266" s="34"/>
      <c r="C266" s="182" t="s">
        <v>331</v>
      </c>
      <c r="D266" s="182" t="s">
        <v>140</v>
      </c>
      <c r="E266" s="183" t="s">
        <v>332</v>
      </c>
      <c r="F266" s="184" t="s">
        <v>333</v>
      </c>
      <c r="G266" s="185" t="s">
        <v>187</v>
      </c>
      <c r="H266" s="186">
        <v>4</v>
      </c>
      <c r="I266" s="187"/>
      <c r="J266" s="188">
        <f>ROUND(I266*H266,2)</f>
        <v>0</v>
      </c>
      <c r="K266" s="184" t="s">
        <v>28</v>
      </c>
      <c r="L266" s="38"/>
      <c r="M266" s="189" t="s">
        <v>28</v>
      </c>
      <c r="N266" s="190" t="s">
        <v>47</v>
      </c>
      <c r="O266" s="60"/>
      <c r="P266" s="191">
        <f>O266*H266</f>
        <v>0</v>
      </c>
      <c r="Q266" s="191">
        <v>0</v>
      </c>
      <c r="R266" s="191">
        <f>Q266*H266</f>
        <v>0</v>
      </c>
      <c r="S266" s="191">
        <v>0</v>
      </c>
      <c r="T266" s="192">
        <f>S266*H266</f>
        <v>0</v>
      </c>
      <c r="AR266" s="17" t="s">
        <v>145</v>
      </c>
      <c r="AT266" s="17" t="s">
        <v>140</v>
      </c>
      <c r="AU266" s="17" t="s">
        <v>84</v>
      </c>
      <c r="AY266" s="17" t="s">
        <v>138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17" t="s">
        <v>145</v>
      </c>
      <c r="BK266" s="193">
        <f>ROUND(I266*H266,2)</f>
        <v>0</v>
      </c>
      <c r="BL266" s="17" t="s">
        <v>145</v>
      </c>
      <c r="BM266" s="17" t="s">
        <v>334</v>
      </c>
    </row>
    <row r="267" spans="2:47" s="1" customFormat="1" ht="19.2">
      <c r="B267" s="34"/>
      <c r="C267" s="35"/>
      <c r="D267" s="194" t="s">
        <v>147</v>
      </c>
      <c r="E267" s="35"/>
      <c r="F267" s="195" t="s">
        <v>335</v>
      </c>
      <c r="G267" s="35"/>
      <c r="H267" s="35"/>
      <c r="I267" s="112"/>
      <c r="J267" s="35"/>
      <c r="K267" s="35"/>
      <c r="L267" s="38"/>
      <c r="M267" s="196"/>
      <c r="N267" s="60"/>
      <c r="O267" s="60"/>
      <c r="P267" s="60"/>
      <c r="Q267" s="60"/>
      <c r="R267" s="60"/>
      <c r="S267" s="60"/>
      <c r="T267" s="61"/>
      <c r="AT267" s="17" t="s">
        <v>147</v>
      </c>
      <c r="AU267" s="17" t="s">
        <v>84</v>
      </c>
    </row>
    <row r="268" spans="2:47" s="1" customFormat="1" ht="38.4">
      <c r="B268" s="34"/>
      <c r="C268" s="35"/>
      <c r="D268" s="194" t="s">
        <v>149</v>
      </c>
      <c r="E268" s="35"/>
      <c r="F268" s="197" t="s">
        <v>306</v>
      </c>
      <c r="G268" s="35"/>
      <c r="H268" s="35"/>
      <c r="I268" s="112"/>
      <c r="J268" s="35"/>
      <c r="K268" s="35"/>
      <c r="L268" s="38"/>
      <c r="M268" s="196"/>
      <c r="N268" s="60"/>
      <c r="O268" s="60"/>
      <c r="P268" s="60"/>
      <c r="Q268" s="60"/>
      <c r="R268" s="60"/>
      <c r="S268" s="60"/>
      <c r="T268" s="61"/>
      <c r="AT268" s="17" t="s">
        <v>149</v>
      </c>
      <c r="AU268" s="17" t="s">
        <v>84</v>
      </c>
    </row>
    <row r="269" spans="2:51" s="12" customFormat="1" ht="10.2">
      <c r="B269" s="198"/>
      <c r="C269" s="199"/>
      <c r="D269" s="194" t="s">
        <v>151</v>
      </c>
      <c r="E269" s="200" t="s">
        <v>28</v>
      </c>
      <c r="F269" s="201" t="s">
        <v>307</v>
      </c>
      <c r="G269" s="199"/>
      <c r="H269" s="200" t="s">
        <v>28</v>
      </c>
      <c r="I269" s="202"/>
      <c r="J269" s="199"/>
      <c r="K269" s="199"/>
      <c r="L269" s="203"/>
      <c r="M269" s="204"/>
      <c r="N269" s="205"/>
      <c r="O269" s="205"/>
      <c r="P269" s="205"/>
      <c r="Q269" s="205"/>
      <c r="R269" s="205"/>
      <c r="S269" s="205"/>
      <c r="T269" s="206"/>
      <c r="AT269" s="207" t="s">
        <v>151</v>
      </c>
      <c r="AU269" s="207" t="s">
        <v>84</v>
      </c>
      <c r="AV269" s="12" t="s">
        <v>82</v>
      </c>
      <c r="AW269" s="12" t="s">
        <v>35</v>
      </c>
      <c r="AX269" s="12" t="s">
        <v>74</v>
      </c>
      <c r="AY269" s="207" t="s">
        <v>138</v>
      </c>
    </row>
    <row r="270" spans="2:51" s="13" customFormat="1" ht="10.2">
      <c r="B270" s="208"/>
      <c r="C270" s="209"/>
      <c r="D270" s="194" t="s">
        <v>151</v>
      </c>
      <c r="E270" s="210" t="s">
        <v>28</v>
      </c>
      <c r="F270" s="211" t="s">
        <v>145</v>
      </c>
      <c r="G270" s="209"/>
      <c r="H270" s="212">
        <v>4</v>
      </c>
      <c r="I270" s="213"/>
      <c r="J270" s="209"/>
      <c r="K270" s="209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151</v>
      </c>
      <c r="AU270" s="218" t="s">
        <v>84</v>
      </c>
      <c r="AV270" s="13" t="s">
        <v>84</v>
      </c>
      <c r="AW270" s="13" t="s">
        <v>35</v>
      </c>
      <c r="AX270" s="13" t="s">
        <v>82</v>
      </c>
      <c r="AY270" s="218" t="s">
        <v>138</v>
      </c>
    </row>
    <row r="271" spans="2:65" s="1" customFormat="1" ht="16.5" customHeight="1">
      <c r="B271" s="34"/>
      <c r="C271" s="182" t="s">
        <v>336</v>
      </c>
      <c r="D271" s="182" t="s">
        <v>140</v>
      </c>
      <c r="E271" s="183" t="s">
        <v>337</v>
      </c>
      <c r="F271" s="184" t="s">
        <v>338</v>
      </c>
      <c r="G271" s="185" t="s">
        <v>143</v>
      </c>
      <c r="H271" s="186">
        <v>55.948</v>
      </c>
      <c r="I271" s="187"/>
      <c r="J271" s="188">
        <f>ROUND(I271*H271,2)</f>
        <v>0</v>
      </c>
      <c r="K271" s="184" t="s">
        <v>144</v>
      </c>
      <c r="L271" s="38"/>
      <c r="M271" s="189" t="s">
        <v>28</v>
      </c>
      <c r="N271" s="190" t="s">
        <v>47</v>
      </c>
      <c r="O271" s="60"/>
      <c r="P271" s="191">
        <f>O271*H271</f>
        <v>0</v>
      </c>
      <c r="Q271" s="191">
        <v>0</v>
      </c>
      <c r="R271" s="191">
        <f>Q271*H271</f>
        <v>0</v>
      </c>
      <c r="S271" s="191">
        <v>0</v>
      </c>
      <c r="T271" s="192">
        <f>S271*H271</f>
        <v>0</v>
      </c>
      <c r="AR271" s="17" t="s">
        <v>145</v>
      </c>
      <c r="AT271" s="17" t="s">
        <v>140</v>
      </c>
      <c r="AU271" s="17" t="s">
        <v>84</v>
      </c>
      <c r="AY271" s="17" t="s">
        <v>138</v>
      </c>
      <c r="BE271" s="193">
        <f>IF(N271="základní",J271,0)</f>
        <v>0</v>
      </c>
      <c r="BF271" s="193">
        <f>IF(N271="snížená",J271,0)</f>
        <v>0</v>
      </c>
      <c r="BG271" s="193">
        <f>IF(N271="zákl. přenesená",J271,0)</f>
        <v>0</v>
      </c>
      <c r="BH271" s="193">
        <f>IF(N271="sníž. přenesená",J271,0)</f>
        <v>0</v>
      </c>
      <c r="BI271" s="193">
        <f>IF(N271="nulová",J271,0)</f>
        <v>0</v>
      </c>
      <c r="BJ271" s="17" t="s">
        <v>145</v>
      </c>
      <c r="BK271" s="193">
        <f>ROUND(I271*H271,2)</f>
        <v>0</v>
      </c>
      <c r="BL271" s="17" t="s">
        <v>145</v>
      </c>
      <c r="BM271" s="17" t="s">
        <v>339</v>
      </c>
    </row>
    <row r="272" spans="2:47" s="1" customFormat="1" ht="10.2">
      <c r="B272" s="34"/>
      <c r="C272" s="35"/>
      <c r="D272" s="194" t="s">
        <v>147</v>
      </c>
      <c r="E272" s="35"/>
      <c r="F272" s="195" t="s">
        <v>340</v>
      </c>
      <c r="G272" s="35"/>
      <c r="H272" s="35"/>
      <c r="I272" s="112"/>
      <c r="J272" s="35"/>
      <c r="K272" s="35"/>
      <c r="L272" s="38"/>
      <c r="M272" s="196"/>
      <c r="N272" s="60"/>
      <c r="O272" s="60"/>
      <c r="P272" s="60"/>
      <c r="Q272" s="60"/>
      <c r="R272" s="60"/>
      <c r="S272" s="60"/>
      <c r="T272" s="61"/>
      <c r="AT272" s="17" t="s">
        <v>147</v>
      </c>
      <c r="AU272" s="17" t="s">
        <v>84</v>
      </c>
    </row>
    <row r="273" spans="2:47" s="1" customFormat="1" ht="67.2">
      <c r="B273" s="34"/>
      <c r="C273" s="35"/>
      <c r="D273" s="194" t="s">
        <v>149</v>
      </c>
      <c r="E273" s="35"/>
      <c r="F273" s="197" t="s">
        <v>341</v>
      </c>
      <c r="G273" s="35"/>
      <c r="H273" s="35"/>
      <c r="I273" s="112"/>
      <c r="J273" s="35"/>
      <c r="K273" s="35"/>
      <c r="L273" s="38"/>
      <c r="M273" s="196"/>
      <c r="N273" s="60"/>
      <c r="O273" s="60"/>
      <c r="P273" s="60"/>
      <c r="Q273" s="60"/>
      <c r="R273" s="60"/>
      <c r="S273" s="60"/>
      <c r="T273" s="61"/>
      <c r="AT273" s="17" t="s">
        <v>149</v>
      </c>
      <c r="AU273" s="17" t="s">
        <v>84</v>
      </c>
    </row>
    <row r="274" spans="2:51" s="12" customFormat="1" ht="10.2">
      <c r="B274" s="198"/>
      <c r="C274" s="199"/>
      <c r="D274" s="194" t="s">
        <v>151</v>
      </c>
      <c r="E274" s="200" t="s">
        <v>28</v>
      </c>
      <c r="F274" s="201" t="s">
        <v>342</v>
      </c>
      <c r="G274" s="199"/>
      <c r="H274" s="200" t="s">
        <v>28</v>
      </c>
      <c r="I274" s="202"/>
      <c r="J274" s="199"/>
      <c r="K274" s="199"/>
      <c r="L274" s="203"/>
      <c r="M274" s="204"/>
      <c r="N274" s="205"/>
      <c r="O274" s="205"/>
      <c r="P274" s="205"/>
      <c r="Q274" s="205"/>
      <c r="R274" s="205"/>
      <c r="S274" s="205"/>
      <c r="T274" s="206"/>
      <c r="AT274" s="207" t="s">
        <v>151</v>
      </c>
      <c r="AU274" s="207" t="s">
        <v>84</v>
      </c>
      <c r="AV274" s="12" t="s">
        <v>82</v>
      </c>
      <c r="AW274" s="12" t="s">
        <v>35</v>
      </c>
      <c r="AX274" s="12" t="s">
        <v>74</v>
      </c>
      <c r="AY274" s="207" t="s">
        <v>138</v>
      </c>
    </row>
    <row r="275" spans="2:51" s="12" customFormat="1" ht="10.2">
      <c r="B275" s="198"/>
      <c r="C275" s="199"/>
      <c r="D275" s="194" t="s">
        <v>151</v>
      </c>
      <c r="E275" s="200" t="s">
        <v>28</v>
      </c>
      <c r="F275" s="201" t="s">
        <v>279</v>
      </c>
      <c r="G275" s="199"/>
      <c r="H275" s="200" t="s">
        <v>28</v>
      </c>
      <c r="I275" s="202"/>
      <c r="J275" s="199"/>
      <c r="K275" s="199"/>
      <c r="L275" s="203"/>
      <c r="M275" s="204"/>
      <c r="N275" s="205"/>
      <c r="O275" s="205"/>
      <c r="P275" s="205"/>
      <c r="Q275" s="205"/>
      <c r="R275" s="205"/>
      <c r="S275" s="205"/>
      <c r="T275" s="206"/>
      <c r="AT275" s="207" t="s">
        <v>151</v>
      </c>
      <c r="AU275" s="207" t="s">
        <v>84</v>
      </c>
      <c r="AV275" s="12" t="s">
        <v>82</v>
      </c>
      <c r="AW275" s="12" t="s">
        <v>35</v>
      </c>
      <c r="AX275" s="12" t="s">
        <v>74</v>
      </c>
      <c r="AY275" s="207" t="s">
        <v>138</v>
      </c>
    </row>
    <row r="276" spans="2:51" s="13" customFormat="1" ht="10.2">
      <c r="B276" s="208"/>
      <c r="C276" s="209"/>
      <c r="D276" s="194" t="s">
        <v>151</v>
      </c>
      <c r="E276" s="210" t="s">
        <v>28</v>
      </c>
      <c r="F276" s="211" t="s">
        <v>280</v>
      </c>
      <c r="G276" s="209"/>
      <c r="H276" s="212">
        <v>0.318</v>
      </c>
      <c r="I276" s="213"/>
      <c r="J276" s="209"/>
      <c r="K276" s="209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151</v>
      </c>
      <c r="AU276" s="218" t="s">
        <v>84</v>
      </c>
      <c r="AV276" s="13" t="s">
        <v>84</v>
      </c>
      <c r="AW276" s="13" t="s">
        <v>35</v>
      </c>
      <c r="AX276" s="13" t="s">
        <v>74</v>
      </c>
      <c r="AY276" s="218" t="s">
        <v>138</v>
      </c>
    </row>
    <row r="277" spans="2:51" s="12" customFormat="1" ht="10.2">
      <c r="B277" s="198"/>
      <c r="C277" s="199"/>
      <c r="D277" s="194" t="s">
        <v>151</v>
      </c>
      <c r="E277" s="200" t="s">
        <v>28</v>
      </c>
      <c r="F277" s="201" t="s">
        <v>281</v>
      </c>
      <c r="G277" s="199"/>
      <c r="H277" s="200" t="s">
        <v>28</v>
      </c>
      <c r="I277" s="202"/>
      <c r="J277" s="199"/>
      <c r="K277" s="199"/>
      <c r="L277" s="203"/>
      <c r="M277" s="204"/>
      <c r="N277" s="205"/>
      <c r="O277" s="205"/>
      <c r="P277" s="205"/>
      <c r="Q277" s="205"/>
      <c r="R277" s="205"/>
      <c r="S277" s="205"/>
      <c r="T277" s="206"/>
      <c r="AT277" s="207" t="s">
        <v>151</v>
      </c>
      <c r="AU277" s="207" t="s">
        <v>84</v>
      </c>
      <c r="AV277" s="12" t="s">
        <v>82</v>
      </c>
      <c r="AW277" s="12" t="s">
        <v>35</v>
      </c>
      <c r="AX277" s="12" t="s">
        <v>74</v>
      </c>
      <c r="AY277" s="207" t="s">
        <v>138</v>
      </c>
    </row>
    <row r="278" spans="2:51" s="13" customFormat="1" ht="10.2">
      <c r="B278" s="208"/>
      <c r="C278" s="209"/>
      <c r="D278" s="194" t="s">
        <v>151</v>
      </c>
      <c r="E278" s="210" t="s">
        <v>28</v>
      </c>
      <c r="F278" s="211" t="s">
        <v>282</v>
      </c>
      <c r="G278" s="209"/>
      <c r="H278" s="212">
        <v>2.548</v>
      </c>
      <c r="I278" s="213"/>
      <c r="J278" s="209"/>
      <c r="K278" s="209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151</v>
      </c>
      <c r="AU278" s="218" t="s">
        <v>84</v>
      </c>
      <c r="AV278" s="13" t="s">
        <v>84</v>
      </c>
      <c r="AW278" s="13" t="s">
        <v>35</v>
      </c>
      <c r="AX278" s="13" t="s">
        <v>74</v>
      </c>
      <c r="AY278" s="218" t="s">
        <v>138</v>
      </c>
    </row>
    <row r="279" spans="2:51" s="12" customFormat="1" ht="10.2">
      <c r="B279" s="198"/>
      <c r="C279" s="199"/>
      <c r="D279" s="194" t="s">
        <v>151</v>
      </c>
      <c r="E279" s="200" t="s">
        <v>28</v>
      </c>
      <c r="F279" s="201" t="s">
        <v>283</v>
      </c>
      <c r="G279" s="199"/>
      <c r="H279" s="200" t="s">
        <v>28</v>
      </c>
      <c r="I279" s="202"/>
      <c r="J279" s="199"/>
      <c r="K279" s="199"/>
      <c r="L279" s="203"/>
      <c r="M279" s="204"/>
      <c r="N279" s="205"/>
      <c r="O279" s="205"/>
      <c r="P279" s="205"/>
      <c r="Q279" s="205"/>
      <c r="R279" s="205"/>
      <c r="S279" s="205"/>
      <c r="T279" s="206"/>
      <c r="AT279" s="207" t="s">
        <v>151</v>
      </c>
      <c r="AU279" s="207" t="s">
        <v>84</v>
      </c>
      <c r="AV279" s="12" t="s">
        <v>82</v>
      </c>
      <c r="AW279" s="12" t="s">
        <v>35</v>
      </c>
      <c r="AX279" s="12" t="s">
        <v>74</v>
      </c>
      <c r="AY279" s="207" t="s">
        <v>138</v>
      </c>
    </row>
    <row r="280" spans="2:51" s="13" customFormat="1" ht="10.2">
      <c r="B280" s="208"/>
      <c r="C280" s="209"/>
      <c r="D280" s="194" t="s">
        <v>151</v>
      </c>
      <c r="E280" s="210" t="s">
        <v>28</v>
      </c>
      <c r="F280" s="211" t="s">
        <v>284</v>
      </c>
      <c r="G280" s="209"/>
      <c r="H280" s="212">
        <v>1.401</v>
      </c>
      <c r="I280" s="213"/>
      <c r="J280" s="209"/>
      <c r="K280" s="209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151</v>
      </c>
      <c r="AU280" s="218" t="s">
        <v>84</v>
      </c>
      <c r="AV280" s="13" t="s">
        <v>84</v>
      </c>
      <c r="AW280" s="13" t="s">
        <v>35</v>
      </c>
      <c r="AX280" s="13" t="s">
        <v>74</v>
      </c>
      <c r="AY280" s="218" t="s">
        <v>138</v>
      </c>
    </row>
    <row r="281" spans="2:51" s="12" customFormat="1" ht="10.2">
      <c r="B281" s="198"/>
      <c r="C281" s="199"/>
      <c r="D281" s="194" t="s">
        <v>151</v>
      </c>
      <c r="E281" s="200" t="s">
        <v>28</v>
      </c>
      <c r="F281" s="201" t="s">
        <v>285</v>
      </c>
      <c r="G281" s="199"/>
      <c r="H281" s="200" t="s">
        <v>28</v>
      </c>
      <c r="I281" s="202"/>
      <c r="J281" s="199"/>
      <c r="K281" s="199"/>
      <c r="L281" s="203"/>
      <c r="M281" s="204"/>
      <c r="N281" s="205"/>
      <c r="O281" s="205"/>
      <c r="P281" s="205"/>
      <c r="Q281" s="205"/>
      <c r="R281" s="205"/>
      <c r="S281" s="205"/>
      <c r="T281" s="206"/>
      <c r="AT281" s="207" t="s">
        <v>151</v>
      </c>
      <c r="AU281" s="207" t="s">
        <v>84</v>
      </c>
      <c r="AV281" s="12" t="s">
        <v>82</v>
      </c>
      <c r="AW281" s="12" t="s">
        <v>35</v>
      </c>
      <c r="AX281" s="12" t="s">
        <v>74</v>
      </c>
      <c r="AY281" s="207" t="s">
        <v>138</v>
      </c>
    </row>
    <row r="282" spans="2:51" s="13" customFormat="1" ht="10.2">
      <c r="B282" s="208"/>
      <c r="C282" s="209"/>
      <c r="D282" s="194" t="s">
        <v>151</v>
      </c>
      <c r="E282" s="210" t="s">
        <v>28</v>
      </c>
      <c r="F282" s="211" t="s">
        <v>286</v>
      </c>
      <c r="G282" s="209"/>
      <c r="H282" s="212">
        <v>1.61</v>
      </c>
      <c r="I282" s="213"/>
      <c r="J282" s="209"/>
      <c r="K282" s="209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151</v>
      </c>
      <c r="AU282" s="218" t="s">
        <v>84</v>
      </c>
      <c r="AV282" s="13" t="s">
        <v>84</v>
      </c>
      <c r="AW282" s="13" t="s">
        <v>35</v>
      </c>
      <c r="AX282" s="13" t="s">
        <v>74</v>
      </c>
      <c r="AY282" s="218" t="s">
        <v>138</v>
      </c>
    </row>
    <row r="283" spans="2:51" s="12" customFormat="1" ht="10.2">
      <c r="B283" s="198"/>
      <c r="C283" s="199"/>
      <c r="D283" s="194" t="s">
        <v>151</v>
      </c>
      <c r="E283" s="200" t="s">
        <v>28</v>
      </c>
      <c r="F283" s="201" t="s">
        <v>287</v>
      </c>
      <c r="G283" s="199"/>
      <c r="H283" s="200" t="s">
        <v>28</v>
      </c>
      <c r="I283" s="202"/>
      <c r="J283" s="199"/>
      <c r="K283" s="199"/>
      <c r="L283" s="203"/>
      <c r="M283" s="204"/>
      <c r="N283" s="205"/>
      <c r="O283" s="205"/>
      <c r="P283" s="205"/>
      <c r="Q283" s="205"/>
      <c r="R283" s="205"/>
      <c r="S283" s="205"/>
      <c r="T283" s="206"/>
      <c r="AT283" s="207" t="s">
        <v>151</v>
      </c>
      <c r="AU283" s="207" t="s">
        <v>84</v>
      </c>
      <c r="AV283" s="12" t="s">
        <v>82</v>
      </c>
      <c r="AW283" s="12" t="s">
        <v>35</v>
      </c>
      <c r="AX283" s="12" t="s">
        <v>74</v>
      </c>
      <c r="AY283" s="207" t="s">
        <v>138</v>
      </c>
    </row>
    <row r="284" spans="2:51" s="13" customFormat="1" ht="10.2">
      <c r="B284" s="208"/>
      <c r="C284" s="209"/>
      <c r="D284" s="194" t="s">
        <v>151</v>
      </c>
      <c r="E284" s="210" t="s">
        <v>28</v>
      </c>
      <c r="F284" s="211" t="s">
        <v>288</v>
      </c>
      <c r="G284" s="209"/>
      <c r="H284" s="212">
        <v>5.969</v>
      </c>
      <c r="I284" s="213"/>
      <c r="J284" s="209"/>
      <c r="K284" s="209"/>
      <c r="L284" s="214"/>
      <c r="M284" s="215"/>
      <c r="N284" s="216"/>
      <c r="O284" s="216"/>
      <c r="P284" s="216"/>
      <c r="Q284" s="216"/>
      <c r="R284" s="216"/>
      <c r="S284" s="216"/>
      <c r="T284" s="217"/>
      <c r="AT284" s="218" t="s">
        <v>151</v>
      </c>
      <c r="AU284" s="218" t="s">
        <v>84</v>
      </c>
      <c r="AV284" s="13" t="s">
        <v>84</v>
      </c>
      <c r="AW284" s="13" t="s">
        <v>35</v>
      </c>
      <c r="AX284" s="13" t="s">
        <v>74</v>
      </c>
      <c r="AY284" s="218" t="s">
        <v>138</v>
      </c>
    </row>
    <row r="285" spans="2:51" s="12" customFormat="1" ht="10.2">
      <c r="B285" s="198"/>
      <c r="C285" s="199"/>
      <c r="D285" s="194" t="s">
        <v>151</v>
      </c>
      <c r="E285" s="200" t="s">
        <v>28</v>
      </c>
      <c r="F285" s="201" t="s">
        <v>289</v>
      </c>
      <c r="G285" s="199"/>
      <c r="H285" s="200" t="s">
        <v>28</v>
      </c>
      <c r="I285" s="202"/>
      <c r="J285" s="199"/>
      <c r="K285" s="199"/>
      <c r="L285" s="203"/>
      <c r="M285" s="204"/>
      <c r="N285" s="205"/>
      <c r="O285" s="205"/>
      <c r="P285" s="205"/>
      <c r="Q285" s="205"/>
      <c r="R285" s="205"/>
      <c r="S285" s="205"/>
      <c r="T285" s="206"/>
      <c r="AT285" s="207" t="s">
        <v>151</v>
      </c>
      <c r="AU285" s="207" t="s">
        <v>84</v>
      </c>
      <c r="AV285" s="12" t="s">
        <v>82</v>
      </c>
      <c r="AW285" s="12" t="s">
        <v>35</v>
      </c>
      <c r="AX285" s="12" t="s">
        <v>74</v>
      </c>
      <c r="AY285" s="207" t="s">
        <v>138</v>
      </c>
    </row>
    <row r="286" spans="2:51" s="13" customFormat="1" ht="10.2">
      <c r="B286" s="208"/>
      <c r="C286" s="209"/>
      <c r="D286" s="194" t="s">
        <v>151</v>
      </c>
      <c r="E286" s="210" t="s">
        <v>28</v>
      </c>
      <c r="F286" s="211" t="s">
        <v>290</v>
      </c>
      <c r="G286" s="209"/>
      <c r="H286" s="212">
        <v>16.828</v>
      </c>
      <c r="I286" s="213"/>
      <c r="J286" s="209"/>
      <c r="K286" s="209"/>
      <c r="L286" s="214"/>
      <c r="M286" s="215"/>
      <c r="N286" s="216"/>
      <c r="O286" s="216"/>
      <c r="P286" s="216"/>
      <c r="Q286" s="216"/>
      <c r="R286" s="216"/>
      <c r="S286" s="216"/>
      <c r="T286" s="217"/>
      <c r="AT286" s="218" t="s">
        <v>151</v>
      </c>
      <c r="AU286" s="218" t="s">
        <v>84</v>
      </c>
      <c r="AV286" s="13" t="s">
        <v>84</v>
      </c>
      <c r="AW286" s="13" t="s">
        <v>35</v>
      </c>
      <c r="AX286" s="13" t="s">
        <v>74</v>
      </c>
      <c r="AY286" s="218" t="s">
        <v>138</v>
      </c>
    </row>
    <row r="287" spans="2:51" s="12" customFormat="1" ht="10.2">
      <c r="B287" s="198"/>
      <c r="C287" s="199"/>
      <c r="D287" s="194" t="s">
        <v>151</v>
      </c>
      <c r="E287" s="200" t="s">
        <v>28</v>
      </c>
      <c r="F287" s="201" t="s">
        <v>291</v>
      </c>
      <c r="G287" s="199"/>
      <c r="H287" s="200" t="s">
        <v>28</v>
      </c>
      <c r="I287" s="202"/>
      <c r="J287" s="199"/>
      <c r="K287" s="199"/>
      <c r="L287" s="203"/>
      <c r="M287" s="204"/>
      <c r="N287" s="205"/>
      <c r="O287" s="205"/>
      <c r="P287" s="205"/>
      <c r="Q287" s="205"/>
      <c r="R287" s="205"/>
      <c r="S287" s="205"/>
      <c r="T287" s="206"/>
      <c r="AT287" s="207" t="s">
        <v>151</v>
      </c>
      <c r="AU287" s="207" t="s">
        <v>84</v>
      </c>
      <c r="AV287" s="12" t="s">
        <v>82</v>
      </c>
      <c r="AW287" s="12" t="s">
        <v>35</v>
      </c>
      <c r="AX287" s="12" t="s">
        <v>74</v>
      </c>
      <c r="AY287" s="207" t="s">
        <v>138</v>
      </c>
    </row>
    <row r="288" spans="2:51" s="13" customFormat="1" ht="10.2">
      <c r="B288" s="208"/>
      <c r="C288" s="209"/>
      <c r="D288" s="194" t="s">
        <v>151</v>
      </c>
      <c r="E288" s="210" t="s">
        <v>28</v>
      </c>
      <c r="F288" s="211" t="s">
        <v>292</v>
      </c>
      <c r="G288" s="209"/>
      <c r="H288" s="212">
        <v>17.183</v>
      </c>
      <c r="I288" s="213"/>
      <c r="J288" s="209"/>
      <c r="K288" s="209"/>
      <c r="L288" s="214"/>
      <c r="M288" s="215"/>
      <c r="N288" s="216"/>
      <c r="O288" s="216"/>
      <c r="P288" s="216"/>
      <c r="Q288" s="216"/>
      <c r="R288" s="216"/>
      <c r="S288" s="216"/>
      <c r="T288" s="217"/>
      <c r="AT288" s="218" t="s">
        <v>151</v>
      </c>
      <c r="AU288" s="218" t="s">
        <v>84</v>
      </c>
      <c r="AV288" s="13" t="s">
        <v>84</v>
      </c>
      <c r="AW288" s="13" t="s">
        <v>35</v>
      </c>
      <c r="AX288" s="13" t="s">
        <v>74</v>
      </c>
      <c r="AY288" s="218" t="s">
        <v>138</v>
      </c>
    </row>
    <row r="289" spans="2:51" s="12" customFormat="1" ht="10.2">
      <c r="B289" s="198"/>
      <c r="C289" s="199"/>
      <c r="D289" s="194" t="s">
        <v>151</v>
      </c>
      <c r="E289" s="200" t="s">
        <v>28</v>
      </c>
      <c r="F289" s="201" t="s">
        <v>293</v>
      </c>
      <c r="G289" s="199"/>
      <c r="H289" s="200" t="s">
        <v>28</v>
      </c>
      <c r="I289" s="202"/>
      <c r="J289" s="199"/>
      <c r="K289" s="199"/>
      <c r="L289" s="203"/>
      <c r="M289" s="204"/>
      <c r="N289" s="205"/>
      <c r="O289" s="205"/>
      <c r="P289" s="205"/>
      <c r="Q289" s="205"/>
      <c r="R289" s="205"/>
      <c r="S289" s="205"/>
      <c r="T289" s="206"/>
      <c r="AT289" s="207" t="s">
        <v>151</v>
      </c>
      <c r="AU289" s="207" t="s">
        <v>84</v>
      </c>
      <c r="AV289" s="12" t="s">
        <v>82</v>
      </c>
      <c r="AW289" s="12" t="s">
        <v>35</v>
      </c>
      <c r="AX289" s="12" t="s">
        <v>74</v>
      </c>
      <c r="AY289" s="207" t="s">
        <v>138</v>
      </c>
    </row>
    <row r="290" spans="2:51" s="13" customFormat="1" ht="10.2">
      <c r="B290" s="208"/>
      <c r="C290" s="209"/>
      <c r="D290" s="194" t="s">
        <v>151</v>
      </c>
      <c r="E290" s="210" t="s">
        <v>28</v>
      </c>
      <c r="F290" s="211" t="s">
        <v>294</v>
      </c>
      <c r="G290" s="209"/>
      <c r="H290" s="212">
        <v>10.091</v>
      </c>
      <c r="I290" s="213"/>
      <c r="J290" s="209"/>
      <c r="K290" s="209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151</v>
      </c>
      <c r="AU290" s="218" t="s">
        <v>84</v>
      </c>
      <c r="AV290" s="13" t="s">
        <v>84</v>
      </c>
      <c r="AW290" s="13" t="s">
        <v>35</v>
      </c>
      <c r="AX290" s="13" t="s">
        <v>74</v>
      </c>
      <c r="AY290" s="218" t="s">
        <v>138</v>
      </c>
    </row>
    <row r="291" spans="2:51" s="14" customFormat="1" ht="10.2">
      <c r="B291" s="219"/>
      <c r="C291" s="220"/>
      <c r="D291" s="194" t="s">
        <v>151</v>
      </c>
      <c r="E291" s="221" t="s">
        <v>28</v>
      </c>
      <c r="F291" s="222" t="s">
        <v>183</v>
      </c>
      <c r="G291" s="220"/>
      <c r="H291" s="223">
        <v>55.948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151</v>
      </c>
      <c r="AU291" s="229" t="s">
        <v>84</v>
      </c>
      <c r="AV291" s="14" t="s">
        <v>145</v>
      </c>
      <c r="AW291" s="14" t="s">
        <v>35</v>
      </c>
      <c r="AX291" s="14" t="s">
        <v>82</v>
      </c>
      <c r="AY291" s="229" t="s">
        <v>138</v>
      </c>
    </row>
    <row r="292" spans="2:65" s="1" customFormat="1" ht="16.5" customHeight="1">
      <c r="B292" s="34"/>
      <c r="C292" s="230" t="s">
        <v>343</v>
      </c>
      <c r="D292" s="230" t="s">
        <v>344</v>
      </c>
      <c r="E292" s="231" t="s">
        <v>345</v>
      </c>
      <c r="F292" s="232" t="s">
        <v>346</v>
      </c>
      <c r="G292" s="233" t="s">
        <v>347</v>
      </c>
      <c r="H292" s="234">
        <v>23.498</v>
      </c>
      <c r="I292" s="235"/>
      <c r="J292" s="236">
        <f>ROUND(I292*H292,2)</f>
        <v>0</v>
      </c>
      <c r="K292" s="232" t="s">
        <v>144</v>
      </c>
      <c r="L292" s="237"/>
      <c r="M292" s="238" t="s">
        <v>28</v>
      </c>
      <c r="N292" s="239" t="s">
        <v>47</v>
      </c>
      <c r="O292" s="60"/>
      <c r="P292" s="191">
        <f>O292*H292</f>
        <v>0</v>
      </c>
      <c r="Q292" s="191">
        <v>1</v>
      </c>
      <c r="R292" s="191">
        <f>Q292*H292</f>
        <v>23.498</v>
      </c>
      <c r="S292" s="191">
        <v>0</v>
      </c>
      <c r="T292" s="192">
        <f>S292*H292</f>
        <v>0</v>
      </c>
      <c r="AR292" s="17" t="s">
        <v>213</v>
      </c>
      <c r="AT292" s="17" t="s">
        <v>344</v>
      </c>
      <c r="AU292" s="17" t="s">
        <v>84</v>
      </c>
      <c r="AY292" s="17" t="s">
        <v>138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17" t="s">
        <v>145</v>
      </c>
      <c r="BK292" s="193">
        <f>ROUND(I292*H292,2)</f>
        <v>0</v>
      </c>
      <c r="BL292" s="17" t="s">
        <v>145</v>
      </c>
      <c r="BM292" s="17" t="s">
        <v>348</v>
      </c>
    </row>
    <row r="293" spans="2:47" s="1" customFormat="1" ht="10.2">
      <c r="B293" s="34"/>
      <c r="C293" s="35"/>
      <c r="D293" s="194" t="s">
        <v>147</v>
      </c>
      <c r="E293" s="35"/>
      <c r="F293" s="195" t="s">
        <v>346</v>
      </c>
      <c r="G293" s="35"/>
      <c r="H293" s="35"/>
      <c r="I293" s="112"/>
      <c r="J293" s="35"/>
      <c r="K293" s="35"/>
      <c r="L293" s="38"/>
      <c r="M293" s="196"/>
      <c r="N293" s="60"/>
      <c r="O293" s="60"/>
      <c r="P293" s="60"/>
      <c r="Q293" s="60"/>
      <c r="R293" s="60"/>
      <c r="S293" s="60"/>
      <c r="T293" s="61"/>
      <c r="AT293" s="17" t="s">
        <v>147</v>
      </c>
      <c r="AU293" s="17" t="s">
        <v>84</v>
      </c>
    </row>
    <row r="294" spans="2:51" s="13" customFormat="1" ht="10.2">
      <c r="B294" s="208"/>
      <c r="C294" s="209"/>
      <c r="D294" s="194" t="s">
        <v>151</v>
      </c>
      <c r="E294" s="209"/>
      <c r="F294" s="211" t="s">
        <v>349</v>
      </c>
      <c r="G294" s="209"/>
      <c r="H294" s="212">
        <v>23.498</v>
      </c>
      <c r="I294" s="213"/>
      <c r="J294" s="209"/>
      <c r="K294" s="209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151</v>
      </c>
      <c r="AU294" s="218" t="s">
        <v>84</v>
      </c>
      <c r="AV294" s="13" t="s">
        <v>84</v>
      </c>
      <c r="AW294" s="13" t="s">
        <v>4</v>
      </c>
      <c r="AX294" s="13" t="s">
        <v>82</v>
      </c>
      <c r="AY294" s="218" t="s">
        <v>138</v>
      </c>
    </row>
    <row r="295" spans="2:65" s="1" customFormat="1" ht="16.5" customHeight="1">
      <c r="B295" s="34"/>
      <c r="C295" s="182" t="s">
        <v>350</v>
      </c>
      <c r="D295" s="182" t="s">
        <v>140</v>
      </c>
      <c r="E295" s="183" t="s">
        <v>351</v>
      </c>
      <c r="F295" s="184" t="s">
        <v>352</v>
      </c>
      <c r="G295" s="185" t="s">
        <v>187</v>
      </c>
      <c r="H295" s="186">
        <v>1</v>
      </c>
      <c r="I295" s="187"/>
      <c r="J295" s="188">
        <f>ROUND(I295*H295,2)</f>
        <v>0</v>
      </c>
      <c r="K295" s="184" t="s">
        <v>144</v>
      </c>
      <c r="L295" s="38"/>
      <c r="M295" s="189" t="s">
        <v>28</v>
      </c>
      <c r="N295" s="190" t="s">
        <v>47</v>
      </c>
      <c r="O295" s="60"/>
      <c r="P295" s="191">
        <f>O295*H295</f>
        <v>0</v>
      </c>
      <c r="Q295" s="191">
        <v>0</v>
      </c>
      <c r="R295" s="191">
        <f>Q295*H295</f>
        <v>0</v>
      </c>
      <c r="S295" s="191">
        <v>0</v>
      </c>
      <c r="T295" s="192">
        <f>S295*H295</f>
        <v>0</v>
      </c>
      <c r="AR295" s="17" t="s">
        <v>145</v>
      </c>
      <c r="AT295" s="17" t="s">
        <v>140</v>
      </c>
      <c r="AU295" s="17" t="s">
        <v>84</v>
      </c>
      <c r="AY295" s="17" t="s">
        <v>138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17" t="s">
        <v>145</v>
      </c>
      <c r="BK295" s="193">
        <f>ROUND(I295*H295,2)</f>
        <v>0</v>
      </c>
      <c r="BL295" s="17" t="s">
        <v>145</v>
      </c>
      <c r="BM295" s="17" t="s">
        <v>353</v>
      </c>
    </row>
    <row r="296" spans="2:47" s="1" customFormat="1" ht="10.2">
      <c r="B296" s="34"/>
      <c r="C296" s="35"/>
      <c r="D296" s="194" t="s">
        <v>147</v>
      </c>
      <c r="E296" s="35"/>
      <c r="F296" s="195" t="s">
        <v>354</v>
      </c>
      <c r="G296" s="35"/>
      <c r="H296" s="35"/>
      <c r="I296" s="112"/>
      <c r="J296" s="35"/>
      <c r="K296" s="35"/>
      <c r="L296" s="38"/>
      <c r="M296" s="196"/>
      <c r="N296" s="60"/>
      <c r="O296" s="60"/>
      <c r="P296" s="60"/>
      <c r="Q296" s="60"/>
      <c r="R296" s="60"/>
      <c r="S296" s="60"/>
      <c r="T296" s="61"/>
      <c r="AT296" s="17" t="s">
        <v>147</v>
      </c>
      <c r="AU296" s="17" t="s">
        <v>84</v>
      </c>
    </row>
    <row r="297" spans="2:47" s="1" customFormat="1" ht="115.2">
      <c r="B297" s="34"/>
      <c r="C297" s="35"/>
      <c r="D297" s="194" t="s">
        <v>149</v>
      </c>
      <c r="E297" s="35"/>
      <c r="F297" s="197" t="s">
        <v>355</v>
      </c>
      <c r="G297" s="35"/>
      <c r="H297" s="35"/>
      <c r="I297" s="112"/>
      <c r="J297" s="35"/>
      <c r="K297" s="35"/>
      <c r="L297" s="38"/>
      <c r="M297" s="196"/>
      <c r="N297" s="60"/>
      <c r="O297" s="60"/>
      <c r="P297" s="60"/>
      <c r="Q297" s="60"/>
      <c r="R297" s="60"/>
      <c r="S297" s="60"/>
      <c r="T297" s="61"/>
      <c r="AT297" s="17" t="s">
        <v>149</v>
      </c>
      <c r="AU297" s="17" t="s">
        <v>84</v>
      </c>
    </row>
    <row r="298" spans="2:51" s="12" customFormat="1" ht="10.2">
      <c r="B298" s="198"/>
      <c r="C298" s="199"/>
      <c r="D298" s="194" t="s">
        <v>151</v>
      </c>
      <c r="E298" s="200" t="s">
        <v>28</v>
      </c>
      <c r="F298" s="201" t="s">
        <v>201</v>
      </c>
      <c r="G298" s="199"/>
      <c r="H298" s="200" t="s">
        <v>28</v>
      </c>
      <c r="I298" s="202"/>
      <c r="J298" s="199"/>
      <c r="K298" s="199"/>
      <c r="L298" s="203"/>
      <c r="M298" s="204"/>
      <c r="N298" s="205"/>
      <c r="O298" s="205"/>
      <c r="P298" s="205"/>
      <c r="Q298" s="205"/>
      <c r="R298" s="205"/>
      <c r="S298" s="205"/>
      <c r="T298" s="206"/>
      <c r="AT298" s="207" t="s">
        <v>151</v>
      </c>
      <c r="AU298" s="207" t="s">
        <v>84</v>
      </c>
      <c r="AV298" s="12" t="s">
        <v>82</v>
      </c>
      <c r="AW298" s="12" t="s">
        <v>35</v>
      </c>
      <c r="AX298" s="12" t="s">
        <v>74</v>
      </c>
      <c r="AY298" s="207" t="s">
        <v>138</v>
      </c>
    </row>
    <row r="299" spans="2:51" s="13" customFormat="1" ht="10.2">
      <c r="B299" s="208"/>
      <c r="C299" s="209"/>
      <c r="D299" s="194" t="s">
        <v>151</v>
      </c>
      <c r="E299" s="210" t="s">
        <v>28</v>
      </c>
      <c r="F299" s="211" t="s">
        <v>82</v>
      </c>
      <c r="G299" s="209"/>
      <c r="H299" s="212">
        <v>1</v>
      </c>
      <c r="I299" s="213"/>
      <c r="J299" s="209"/>
      <c r="K299" s="209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151</v>
      </c>
      <c r="AU299" s="218" t="s">
        <v>84</v>
      </c>
      <c r="AV299" s="13" t="s">
        <v>84</v>
      </c>
      <c r="AW299" s="13" t="s">
        <v>35</v>
      </c>
      <c r="AX299" s="13" t="s">
        <v>82</v>
      </c>
      <c r="AY299" s="218" t="s">
        <v>138</v>
      </c>
    </row>
    <row r="300" spans="2:65" s="1" customFormat="1" ht="16.5" customHeight="1">
      <c r="B300" s="34"/>
      <c r="C300" s="182" t="s">
        <v>356</v>
      </c>
      <c r="D300" s="182" t="s">
        <v>140</v>
      </c>
      <c r="E300" s="183" t="s">
        <v>357</v>
      </c>
      <c r="F300" s="184" t="s">
        <v>358</v>
      </c>
      <c r="G300" s="185" t="s">
        <v>187</v>
      </c>
      <c r="H300" s="186">
        <v>4</v>
      </c>
      <c r="I300" s="187"/>
      <c r="J300" s="188">
        <f>ROUND(I300*H300,2)</f>
        <v>0</v>
      </c>
      <c r="K300" s="184" t="s">
        <v>144</v>
      </c>
      <c r="L300" s="38"/>
      <c r="M300" s="189" t="s">
        <v>28</v>
      </c>
      <c r="N300" s="190" t="s">
        <v>47</v>
      </c>
      <c r="O300" s="60"/>
      <c r="P300" s="191">
        <f>O300*H300</f>
        <v>0</v>
      </c>
      <c r="Q300" s="191">
        <v>0</v>
      </c>
      <c r="R300" s="191">
        <f>Q300*H300</f>
        <v>0</v>
      </c>
      <c r="S300" s="191">
        <v>0</v>
      </c>
      <c r="T300" s="192">
        <f>S300*H300</f>
        <v>0</v>
      </c>
      <c r="AR300" s="17" t="s">
        <v>145</v>
      </c>
      <c r="AT300" s="17" t="s">
        <v>140</v>
      </c>
      <c r="AU300" s="17" t="s">
        <v>84</v>
      </c>
      <c r="AY300" s="17" t="s">
        <v>138</v>
      </c>
      <c r="BE300" s="193">
        <f>IF(N300="základní",J300,0)</f>
        <v>0</v>
      </c>
      <c r="BF300" s="193">
        <f>IF(N300="snížená",J300,0)</f>
        <v>0</v>
      </c>
      <c r="BG300" s="193">
        <f>IF(N300="zákl. přenesená",J300,0)</f>
        <v>0</v>
      </c>
      <c r="BH300" s="193">
        <f>IF(N300="sníž. přenesená",J300,0)</f>
        <v>0</v>
      </c>
      <c r="BI300" s="193">
        <f>IF(N300="nulová",J300,0)</f>
        <v>0</v>
      </c>
      <c r="BJ300" s="17" t="s">
        <v>145</v>
      </c>
      <c r="BK300" s="193">
        <f>ROUND(I300*H300,2)</f>
        <v>0</v>
      </c>
      <c r="BL300" s="17" t="s">
        <v>145</v>
      </c>
      <c r="BM300" s="17" t="s">
        <v>359</v>
      </c>
    </row>
    <row r="301" spans="2:47" s="1" customFormat="1" ht="10.2">
      <c r="B301" s="34"/>
      <c r="C301" s="35"/>
      <c r="D301" s="194" t="s">
        <v>147</v>
      </c>
      <c r="E301" s="35"/>
      <c r="F301" s="195" t="s">
        <v>360</v>
      </c>
      <c r="G301" s="35"/>
      <c r="H301" s="35"/>
      <c r="I301" s="112"/>
      <c r="J301" s="35"/>
      <c r="K301" s="35"/>
      <c r="L301" s="38"/>
      <c r="M301" s="196"/>
      <c r="N301" s="60"/>
      <c r="O301" s="60"/>
      <c r="P301" s="60"/>
      <c r="Q301" s="60"/>
      <c r="R301" s="60"/>
      <c r="S301" s="60"/>
      <c r="T301" s="61"/>
      <c r="AT301" s="17" t="s">
        <v>147</v>
      </c>
      <c r="AU301" s="17" t="s">
        <v>84</v>
      </c>
    </row>
    <row r="302" spans="2:47" s="1" customFormat="1" ht="115.2">
      <c r="B302" s="34"/>
      <c r="C302" s="35"/>
      <c r="D302" s="194" t="s">
        <v>149</v>
      </c>
      <c r="E302" s="35"/>
      <c r="F302" s="197" t="s">
        <v>355</v>
      </c>
      <c r="G302" s="35"/>
      <c r="H302" s="35"/>
      <c r="I302" s="112"/>
      <c r="J302" s="35"/>
      <c r="K302" s="35"/>
      <c r="L302" s="38"/>
      <c r="M302" s="196"/>
      <c r="N302" s="60"/>
      <c r="O302" s="60"/>
      <c r="P302" s="60"/>
      <c r="Q302" s="60"/>
      <c r="R302" s="60"/>
      <c r="S302" s="60"/>
      <c r="T302" s="61"/>
      <c r="AT302" s="17" t="s">
        <v>149</v>
      </c>
      <c r="AU302" s="17" t="s">
        <v>84</v>
      </c>
    </row>
    <row r="303" spans="2:51" s="12" customFormat="1" ht="10.2">
      <c r="B303" s="198"/>
      <c r="C303" s="199"/>
      <c r="D303" s="194" t="s">
        <v>151</v>
      </c>
      <c r="E303" s="200" t="s">
        <v>28</v>
      </c>
      <c r="F303" s="201" t="s">
        <v>361</v>
      </c>
      <c r="G303" s="199"/>
      <c r="H303" s="200" t="s">
        <v>28</v>
      </c>
      <c r="I303" s="202"/>
      <c r="J303" s="199"/>
      <c r="K303" s="199"/>
      <c r="L303" s="203"/>
      <c r="M303" s="204"/>
      <c r="N303" s="205"/>
      <c r="O303" s="205"/>
      <c r="P303" s="205"/>
      <c r="Q303" s="205"/>
      <c r="R303" s="205"/>
      <c r="S303" s="205"/>
      <c r="T303" s="206"/>
      <c r="AT303" s="207" t="s">
        <v>151</v>
      </c>
      <c r="AU303" s="207" t="s">
        <v>84</v>
      </c>
      <c r="AV303" s="12" t="s">
        <v>82</v>
      </c>
      <c r="AW303" s="12" t="s">
        <v>35</v>
      </c>
      <c r="AX303" s="12" t="s">
        <v>74</v>
      </c>
      <c r="AY303" s="207" t="s">
        <v>138</v>
      </c>
    </row>
    <row r="304" spans="2:51" s="13" customFormat="1" ht="10.2">
      <c r="B304" s="208"/>
      <c r="C304" s="209"/>
      <c r="D304" s="194" t="s">
        <v>151</v>
      </c>
      <c r="E304" s="210" t="s">
        <v>28</v>
      </c>
      <c r="F304" s="211" t="s">
        <v>145</v>
      </c>
      <c r="G304" s="209"/>
      <c r="H304" s="212">
        <v>4</v>
      </c>
      <c r="I304" s="213"/>
      <c r="J304" s="209"/>
      <c r="K304" s="209"/>
      <c r="L304" s="214"/>
      <c r="M304" s="215"/>
      <c r="N304" s="216"/>
      <c r="O304" s="216"/>
      <c r="P304" s="216"/>
      <c r="Q304" s="216"/>
      <c r="R304" s="216"/>
      <c r="S304" s="216"/>
      <c r="T304" s="217"/>
      <c r="AT304" s="218" t="s">
        <v>151</v>
      </c>
      <c r="AU304" s="218" t="s">
        <v>84</v>
      </c>
      <c r="AV304" s="13" t="s">
        <v>84</v>
      </c>
      <c r="AW304" s="13" t="s">
        <v>35</v>
      </c>
      <c r="AX304" s="13" t="s">
        <v>82</v>
      </c>
      <c r="AY304" s="218" t="s">
        <v>138</v>
      </c>
    </row>
    <row r="305" spans="2:65" s="1" customFormat="1" ht="16.5" customHeight="1">
      <c r="B305" s="34"/>
      <c r="C305" s="182" t="s">
        <v>362</v>
      </c>
      <c r="D305" s="182" t="s">
        <v>140</v>
      </c>
      <c r="E305" s="183" t="s">
        <v>363</v>
      </c>
      <c r="F305" s="184" t="s">
        <v>364</v>
      </c>
      <c r="G305" s="185" t="s">
        <v>187</v>
      </c>
      <c r="H305" s="186">
        <v>6</v>
      </c>
      <c r="I305" s="187"/>
      <c r="J305" s="188">
        <f>ROUND(I305*H305,2)</f>
        <v>0</v>
      </c>
      <c r="K305" s="184" t="s">
        <v>144</v>
      </c>
      <c r="L305" s="38"/>
      <c r="M305" s="189" t="s">
        <v>28</v>
      </c>
      <c r="N305" s="190" t="s">
        <v>47</v>
      </c>
      <c r="O305" s="60"/>
      <c r="P305" s="191">
        <f>O305*H305</f>
        <v>0</v>
      </c>
      <c r="Q305" s="191">
        <v>0</v>
      </c>
      <c r="R305" s="191">
        <f>Q305*H305</f>
        <v>0</v>
      </c>
      <c r="S305" s="191">
        <v>0</v>
      </c>
      <c r="T305" s="192">
        <f>S305*H305</f>
        <v>0</v>
      </c>
      <c r="AR305" s="17" t="s">
        <v>145</v>
      </c>
      <c r="AT305" s="17" t="s">
        <v>140</v>
      </c>
      <c r="AU305" s="17" t="s">
        <v>84</v>
      </c>
      <c r="AY305" s="17" t="s">
        <v>138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17" t="s">
        <v>145</v>
      </c>
      <c r="BK305" s="193">
        <f>ROUND(I305*H305,2)</f>
        <v>0</v>
      </c>
      <c r="BL305" s="17" t="s">
        <v>145</v>
      </c>
      <c r="BM305" s="17" t="s">
        <v>365</v>
      </c>
    </row>
    <row r="306" spans="2:47" s="1" customFormat="1" ht="10.2">
      <c r="B306" s="34"/>
      <c r="C306" s="35"/>
      <c r="D306" s="194" t="s">
        <v>147</v>
      </c>
      <c r="E306" s="35"/>
      <c r="F306" s="195" t="s">
        <v>366</v>
      </c>
      <c r="G306" s="35"/>
      <c r="H306" s="35"/>
      <c r="I306" s="112"/>
      <c r="J306" s="35"/>
      <c r="K306" s="35"/>
      <c r="L306" s="38"/>
      <c r="M306" s="196"/>
      <c r="N306" s="60"/>
      <c r="O306" s="60"/>
      <c r="P306" s="60"/>
      <c r="Q306" s="60"/>
      <c r="R306" s="60"/>
      <c r="S306" s="60"/>
      <c r="T306" s="61"/>
      <c r="AT306" s="17" t="s">
        <v>147</v>
      </c>
      <c r="AU306" s="17" t="s">
        <v>84</v>
      </c>
    </row>
    <row r="307" spans="2:47" s="1" customFormat="1" ht="115.2">
      <c r="B307" s="34"/>
      <c r="C307" s="35"/>
      <c r="D307" s="194" t="s">
        <v>149</v>
      </c>
      <c r="E307" s="35"/>
      <c r="F307" s="197" t="s">
        <v>355</v>
      </c>
      <c r="G307" s="35"/>
      <c r="H307" s="35"/>
      <c r="I307" s="112"/>
      <c r="J307" s="35"/>
      <c r="K307" s="35"/>
      <c r="L307" s="38"/>
      <c r="M307" s="196"/>
      <c r="N307" s="60"/>
      <c r="O307" s="60"/>
      <c r="P307" s="60"/>
      <c r="Q307" s="60"/>
      <c r="R307" s="60"/>
      <c r="S307" s="60"/>
      <c r="T307" s="61"/>
      <c r="AT307" s="17" t="s">
        <v>149</v>
      </c>
      <c r="AU307" s="17" t="s">
        <v>84</v>
      </c>
    </row>
    <row r="308" spans="2:51" s="12" customFormat="1" ht="10.2">
      <c r="B308" s="198"/>
      <c r="C308" s="199"/>
      <c r="D308" s="194" t="s">
        <v>151</v>
      </c>
      <c r="E308" s="200" t="s">
        <v>28</v>
      </c>
      <c r="F308" s="201" t="s">
        <v>367</v>
      </c>
      <c r="G308" s="199"/>
      <c r="H308" s="200" t="s">
        <v>28</v>
      </c>
      <c r="I308" s="202"/>
      <c r="J308" s="199"/>
      <c r="K308" s="199"/>
      <c r="L308" s="203"/>
      <c r="M308" s="204"/>
      <c r="N308" s="205"/>
      <c r="O308" s="205"/>
      <c r="P308" s="205"/>
      <c r="Q308" s="205"/>
      <c r="R308" s="205"/>
      <c r="S308" s="205"/>
      <c r="T308" s="206"/>
      <c r="AT308" s="207" t="s">
        <v>151</v>
      </c>
      <c r="AU308" s="207" t="s">
        <v>84</v>
      </c>
      <c r="AV308" s="12" t="s">
        <v>82</v>
      </c>
      <c r="AW308" s="12" t="s">
        <v>35</v>
      </c>
      <c r="AX308" s="12" t="s">
        <v>74</v>
      </c>
      <c r="AY308" s="207" t="s">
        <v>138</v>
      </c>
    </row>
    <row r="309" spans="2:51" s="13" customFormat="1" ht="10.2">
      <c r="B309" s="208"/>
      <c r="C309" s="209"/>
      <c r="D309" s="194" t="s">
        <v>151</v>
      </c>
      <c r="E309" s="210" t="s">
        <v>28</v>
      </c>
      <c r="F309" s="211" t="s">
        <v>202</v>
      </c>
      <c r="G309" s="209"/>
      <c r="H309" s="212">
        <v>6</v>
      </c>
      <c r="I309" s="213"/>
      <c r="J309" s="209"/>
      <c r="K309" s="209"/>
      <c r="L309" s="214"/>
      <c r="M309" s="215"/>
      <c r="N309" s="216"/>
      <c r="O309" s="216"/>
      <c r="P309" s="216"/>
      <c r="Q309" s="216"/>
      <c r="R309" s="216"/>
      <c r="S309" s="216"/>
      <c r="T309" s="217"/>
      <c r="AT309" s="218" t="s">
        <v>151</v>
      </c>
      <c r="AU309" s="218" t="s">
        <v>84</v>
      </c>
      <c r="AV309" s="13" t="s">
        <v>84</v>
      </c>
      <c r="AW309" s="13" t="s">
        <v>35</v>
      </c>
      <c r="AX309" s="13" t="s">
        <v>82</v>
      </c>
      <c r="AY309" s="218" t="s">
        <v>138</v>
      </c>
    </row>
    <row r="310" spans="2:65" s="1" customFormat="1" ht="16.5" customHeight="1">
      <c r="B310" s="34"/>
      <c r="C310" s="182" t="s">
        <v>368</v>
      </c>
      <c r="D310" s="182" t="s">
        <v>140</v>
      </c>
      <c r="E310" s="183" t="s">
        <v>369</v>
      </c>
      <c r="F310" s="184" t="s">
        <v>370</v>
      </c>
      <c r="G310" s="185" t="s">
        <v>187</v>
      </c>
      <c r="H310" s="186">
        <v>5</v>
      </c>
      <c r="I310" s="187"/>
      <c r="J310" s="188">
        <f>ROUND(I310*H310,2)</f>
        <v>0</v>
      </c>
      <c r="K310" s="184" t="s">
        <v>144</v>
      </c>
      <c r="L310" s="38"/>
      <c r="M310" s="189" t="s">
        <v>28</v>
      </c>
      <c r="N310" s="190" t="s">
        <v>47</v>
      </c>
      <c r="O310" s="60"/>
      <c r="P310" s="191">
        <f>O310*H310</f>
        <v>0</v>
      </c>
      <c r="Q310" s="191">
        <v>0</v>
      </c>
      <c r="R310" s="191">
        <f>Q310*H310</f>
        <v>0</v>
      </c>
      <c r="S310" s="191">
        <v>0</v>
      </c>
      <c r="T310" s="192">
        <f>S310*H310</f>
        <v>0</v>
      </c>
      <c r="AR310" s="17" t="s">
        <v>145</v>
      </c>
      <c r="AT310" s="17" t="s">
        <v>140</v>
      </c>
      <c r="AU310" s="17" t="s">
        <v>84</v>
      </c>
      <c r="AY310" s="17" t="s">
        <v>138</v>
      </c>
      <c r="BE310" s="193">
        <f>IF(N310="základní",J310,0)</f>
        <v>0</v>
      </c>
      <c r="BF310" s="193">
        <f>IF(N310="snížená",J310,0)</f>
        <v>0</v>
      </c>
      <c r="BG310" s="193">
        <f>IF(N310="zákl. přenesená",J310,0)</f>
        <v>0</v>
      </c>
      <c r="BH310" s="193">
        <f>IF(N310="sníž. přenesená",J310,0)</f>
        <v>0</v>
      </c>
      <c r="BI310" s="193">
        <f>IF(N310="nulová",J310,0)</f>
        <v>0</v>
      </c>
      <c r="BJ310" s="17" t="s">
        <v>145</v>
      </c>
      <c r="BK310" s="193">
        <f>ROUND(I310*H310,2)</f>
        <v>0</v>
      </c>
      <c r="BL310" s="17" t="s">
        <v>145</v>
      </c>
      <c r="BM310" s="17" t="s">
        <v>371</v>
      </c>
    </row>
    <row r="311" spans="2:47" s="1" customFormat="1" ht="10.2">
      <c r="B311" s="34"/>
      <c r="C311" s="35"/>
      <c r="D311" s="194" t="s">
        <v>147</v>
      </c>
      <c r="E311" s="35"/>
      <c r="F311" s="195" t="s">
        <v>372</v>
      </c>
      <c r="G311" s="35"/>
      <c r="H311" s="35"/>
      <c r="I311" s="112"/>
      <c r="J311" s="35"/>
      <c r="K311" s="35"/>
      <c r="L311" s="38"/>
      <c r="M311" s="196"/>
      <c r="N311" s="60"/>
      <c r="O311" s="60"/>
      <c r="P311" s="60"/>
      <c r="Q311" s="60"/>
      <c r="R311" s="60"/>
      <c r="S311" s="60"/>
      <c r="T311" s="61"/>
      <c r="AT311" s="17" t="s">
        <v>147</v>
      </c>
      <c r="AU311" s="17" t="s">
        <v>84</v>
      </c>
    </row>
    <row r="312" spans="2:47" s="1" customFormat="1" ht="115.2">
      <c r="B312" s="34"/>
      <c r="C312" s="35"/>
      <c r="D312" s="194" t="s">
        <v>149</v>
      </c>
      <c r="E312" s="35"/>
      <c r="F312" s="197" t="s">
        <v>355</v>
      </c>
      <c r="G312" s="35"/>
      <c r="H312" s="35"/>
      <c r="I312" s="112"/>
      <c r="J312" s="35"/>
      <c r="K312" s="35"/>
      <c r="L312" s="38"/>
      <c r="M312" s="196"/>
      <c r="N312" s="60"/>
      <c r="O312" s="60"/>
      <c r="P312" s="60"/>
      <c r="Q312" s="60"/>
      <c r="R312" s="60"/>
      <c r="S312" s="60"/>
      <c r="T312" s="61"/>
      <c r="AT312" s="17" t="s">
        <v>149</v>
      </c>
      <c r="AU312" s="17" t="s">
        <v>84</v>
      </c>
    </row>
    <row r="313" spans="2:51" s="12" customFormat="1" ht="10.2">
      <c r="B313" s="198"/>
      <c r="C313" s="199"/>
      <c r="D313" s="194" t="s">
        <v>151</v>
      </c>
      <c r="E313" s="200" t="s">
        <v>28</v>
      </c>
      <c r="F313" s="201" t="s">
        <v>240</v>
      </c>
      <c r="G313" s="199"/>
      <c r="H313" s="200" t="s">
        <v>28</v>
      </c>
      <c r="I313" s="202"/>
      <c r="J313" s="199"/>
      <c r="K313" s="199"/>
      <c r="L313" s="203"/>
      <c r="M313" s="204"/>
      <c r="N313" s="205"/>
      <c r="O313" s="205"/>
      <c r="P313" s="205"/>
      <c r="Q313" s="205"/>
      <c r="R313" s="205"/>
      <c r="S313" s="205"/>
      <c r="T313" s="206"/>
      <c r="AT313" s="207" t="s">
        <v>151</v>
      </c>
      <c r="AU313" s="207" t="s">
        <v>84</v>
      </c>
      <c r="AV313" s="12" t="s">
        <v>82</v>
      </c>
      <c r="AW313" s="12" t="s">
        <v>35</v>
      </c>
      <c r="AX313" s="12" t="s">
        <v>74</v>
      </c>
      <c r="AY313" s="207" t="s">
        <v>138</v>
      </c>
    </row>
    <row r="314" spans="2:51" s="13" customFormat="1" ht="10.2">
      <c r="B314" s="208"/>
      <c r="C314" s="209"/>
      <c r="D314" s="194" t="s">
        <v>151</v>
      </c>
      <c r="E314" s="210" t="s">
        <v>28</v>
      </c>
      <c r="F314" s="211" t="s">
        <v>196</v>
      </c>
      <c r="G314" s="209"/>
      <c r="H314" s="212">
        <v>5</v>
      </c>
      <c r="I314" s="213"/>
      <c r="J314" s="209"/>
      <c r="K314" s="209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151</v>
      </c>
      <c r="AU314" s="218" t="s">
        <v>84</v>
      </c>
      <c r="AV314" s="13" t="s">
        <v>84</v>
      </c>
      <c r="AW314" s="13" t="s">
        <v>35</v>
      </c>
      <c r="AX314" s="13" t="s">
        <v>82</v>
      </c>
      <c r="AY314" s="218" t="s">
        <v>138</v>
      </c>
    </row>
    <row r="315" spans="2:65" s="1" customFormat="1" ht="16.5" customHeight="1">
      <c r="B315" s="34"/>
      <c r="C315" s="182" t="s">
        <v>373</v>
      </c>
      <c r="D315" s="182" t="s">
        <v>140</v>
      </c>
      <c r="E315" s="183" t="s">
        <v>374</v>
      </c>
      <c r="F315" s="184" t="s">
        <v>375</v>
      </c>
      <c r="G315" s="185" t="s">
        <v>187</v>
      </c>
      <c r="H315" s="186">
        <v>2</v>
      </c>
      <c r="I315" s="187"/>
      <c r="J315" s="188">
        <f>ROUND(I315*H315,2)</f>
        <v>0</v>
      </c>
      <c r="K315" s="184" t="s">
        <v>144</v>
      </c>
      <c r="L315" s="38"/>
      <c r="M315" s="189" t="s">
        <v>28</v>
      </c>
      <c r="N315" s="190" t="s">
        <v>47</v>
      </c>
      <c r="O315" s="60"/>
      <c r="P315" s="191">
        <f>O315*H315</f>
        <v>0</v>
      </c>
      <c r="Q315" s="191">
        <v>0</v>
      </c>
      <c r="R315" s="191">
        <f>Q315*H315</f>
        <v>0</v>
      </c>
      <c r="S315" s="191">
        <v>0</v>
      </c>
      <c r="T315" s="192">
        <f>S315*H315</f>
        <v>0</v>
      </c>
      <c r="AR315" s="17" t="s">
        <v>145</v>
      </c>
      <c r="AT315" s="17" t="s">
        <v>140</v>
      </c>
      <c r="AU315" s="17" t="s">
        <v>84</v>
      </c>
      <c r="AY315" s="17" t="s">
        <v>138</v>
      </c>
      <c r="BE315" s="193">
        <f>IF(N315="základní",J315,0)</f>
        <v>0</v>
      </c>
      <c r="BF315" s="193">
        <f>IF(N315="snížená",J315,0)</f>
        <v>0</v>
      </c>
      <c r="BG315" s="193">
        <f>IF(N315="zákl. přenesená",J315,0)</f>
        <v>0</v>
      </c>
      <c r="BH315" s="193">
        <f>IF(N315="sníž. přenesená",J315,0)</f>
        <v>0</v>
      </c>
      <c r="BI315" s="193">
        <f>IF(N315="nulová",J315,0)</f>
        <v>0</v>
      </c>
      <c r="BJ315" s="17" t="s">
        <v>145</v>
      </c>
      <c r="BK315" s="193">
        <f>ROUND(I315*H315,2)</f>
        <v>0</v>
      </c>
      <c r="BL315" s="17" t="s">
        <v>145</v>
      </c>
      <c r="BM315" s="17" t="s">
        <v>376</v>
      </c>
    </row>
    <row r="316" spans="2:47" s="1" customFormat="1" ht="10.2">
      <c r="B316" s="34"/>
      <c r="C316" s="35"/>
      <c r="D316" s="194" t="s">
        <v>147</v>
      </c>
      <c r="E316" s="35"/>
      <c r="F316" s="195" t="s">
        <v>377</v>
      </c>
      <c r="G316" s="35"/>
      <c r="H316" s="35"/>
      <c r="I316" s="112"/>
      <c r="J316" s="35"/>
      <c r="K316" s="35"/>
      <c r="L316" s="38"/>
      <c r="M316" s="196"/>
      <c r="N316" s="60"/>
      <c r="O316" s="60"/>
      <c r="P316" s="60"/>
      <c r="Q316" s="60"/>
      <c r="R316" s="60"/>
      <c r="S316" s="60"/>
      <c r="T316" s="61"/>
      <c r="AT316" s="17" t="s">
        <v>147</v>
      </c>
      <c r="AU316" s="17" t="s">
        <v>84</v>
      </c>
    </row>
    <row r="317" spans="2:47" s="1" customFormat="1" ht="115.2">
      <c r="B317" s="34"/>
      <c r="C317" s="35"/>
      <c r="D317" s="194" t="s">
        <v>149</v>
      </c>
      <c r="E317" s="35"/>
      <c r="F317" s="197" t="s">
        <v>355</v>
      </c>
      <c r="G317" s="35"/>
      <c r="H317" s="35"/>
      <c r="I317" s="112"/>
      <c r="J317" s="35"/>
      <c r="K317" s="35"/>
      <c r="L317" s="38"/>
      <c r="M317" s="196"/>
      <c r="N317" s="60"/>
      <c r="O317" s="60"/>
      <c r="P317" s="60"/>
      <c r="Q317" s="60"/>
      <c r="R317" s="60"/>
      <c r="S317" s="60"/>
      <c r="T317" s="61"/>
      <c r="AT317" s="17" t="s">
        <v>149</v>
      </c>
      <c r="AU317" s="17" t="s">
        <v>84</v>
      </c>
    </row>
    <row r="318" spans="2:51" s="12" customFormat="1" ht="10.2">
      <c r="B318" s="198"/>
      <c r="C318" s="199"/>
      <c r="D318" s="194" t="s">
        <v>151</v>
      </c>
      <c r="E318" s="200" t="s">
        <v>28</v>
      </c>
      <c r="F318" s="201" t="s">
        <v>218</v>
      </c>
      <c r="G318" s="199"/>
      <c r="H318" s="200" t="s">
        <v>28</v>
      </c>
      <c r="I318" s="202"/>
      <c r="J318" s="199"/>
      <c r="K318" s="199"/>
      <c r="L318" s="203"/>
      <c r="M318" s="204"/>
      <c r="N318" s="205"/>
      <c r="O318" s="205"/>
      <c r="P318" s="205"/>
      <c r="Q318" s="205"/>
      <c r="R318" s="205"/>
      <c r="S318" s="205"/>
      <c r="T318" s="206"/>
      <c r="AT318" s="207" t="s">
        <v>151</v>
      </c>
      <c r="AU318" s="207" t="s">
        <v>84</v>
      </c>
      <c r="AV318" s="12" t="s">
        <v>82</v>
      </c>
      <c r="AW318" s="12" t="s">
        <v>35</v>
      </c>
      <c r="AX318" s="12" t="s">
        <v>74</v>
      </c>
      <c r="AY318" s="207" t="s">
        <v>138</v>
      </c>
    </row>
    <row r="319" spans="2:51" s="13" customFormat="1" ht="10.2">
      <c r="B319" s="208"/>
      <c r="C319" s="209"/>
      <c r="D319" s="194" t="s">
        <v>151</v>
      </c>
      <c r="E319" s="210" t="s">
        <v>28</v>
      </c>
      <c r="F319" s="211" t="s">
        <v>84</v>
      </c>
      <c r="G319" s="209"/>
      <c r="H319" s="212">
        <v>2</v>
      </c>
      <c r="I319" s="213"/>
      <c r="J319" s="209"/>
      <c r="K319" s="209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151</v>
      </c>
      <c r="AU319" s="218" t="s">
        <v>84</v>
      </c>
      <c r="AV319" s="13" t="s">
        <v>84</v>
      </c>
      <c r="AW319" s="13" t="s">
        <v>35</v>
      </c>
      <c r="AX319" s="13" t="s">
        <v>82</v>
      </c>
      <c r="AY319" s="218" t="s">
        <v>138</v>
      </c>
    </row>
    <row r="320" spans="2:65" s="1" customFormat="1" ht="16.5" customHeight="1">
      <c r="B320" s="34"/>
      <c r="C320" s="182" t="s">
        <v>378</v>
      </c>
      <c r="D320" s="182" t="s">
        <v>140</v>
      </c>
      <c r="E320" s="183" t="s">
        <v>379</v>
      </c>
      <c r="F320" s="184" t="s">
        <v>380</v>
      </c>
      <c r="G320" s="185" t="s">
        <v>187</v>
      </c>
      <c r="H320" s="186">
        <v>1</v>
      </c>
      <c r="I320" s="187"/>
      <c r="J320" s="188">
        <f>ROUND(I320*H320,2)</f>
        <v>0</v>
      </c>
      <c r="K320" s="184" t="s">
        <v>144</v>
      </c>
      <c r="L320" s="38"/>
      <c r="M320" s="189" t="s">
        <v>28</v>
      </c>
      <c r="N320" s="190" t="s">
        <v>47</v>
      </c>
      <c r="O320" s="60"/>
      <c r="P320" s="191">
        <f>O320*H320</f>
        <v>0</v>
      </c>
      <c r="Q320" s="191">
        <v>0</v>
      </c>
      <c r="R320" s="191">
        <f>Q320*H320</f>
        <v>0</v>
      </c>
      <c r="S320" s="191">
        <v>0</v>
      </c>
      <c r="T320" s="192">
        <f>S320*H320</f>
        <v>0</v>
      </c>
      <c r="AR320" s="17" t="s">
        <v>145</v>
      </c>
      <c r="AT320" s="17" t="s">
        <v>140</v>
      </c>
      <c r="AU320" s="17" t="s">
        <v>84</v>
      </c>
      <c r="AY320" s="17" t="s">
        <v>138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17" t="s">
        <v>145</v>
      </c>
      <c r="BK320" s="193">
        <f>ROUND(I320*H320,2)</f>
        <v>0</v>
      </c>
      <c r="BL320" s="17" t="s">
        <v>145</v>
      </c>
      <c r="BM320" s="17" t="s">
        <v>381</v>
      </c>
    </row>
    <row r="321" spans="2:47" s="1" customFormat="1" ht="10.2">
      <c r="B321" s="34"/>
      <c r="C321" s="35"/>
      <c r="D321" s="194" t="s">
        <v>147</v>
      </c>
      <c r="E321" s="35"/>
      <c r="F321" s="195" t="s">
        <v>382</v>
      </c>
      <c r="G321" s="35"/>
      <c r="H321" s="35"/>
      <c r="I321" s="112"/>
      <c r="J321" s="35"/>
      <c r="K321" s="35"/>
      <c r="L321" s="38"/>
      <c r="M321" s="196"/>
      <c r="N321" s="60"/>
      <c r="O321" s="60"/>
      <c r="P321" s="60"/>
      <c r="Q321" s="60"/>
      <c r="R321" s="60"/>
      <c r="S321" s="60"/>
      <c r="T321" s="61"/>
      <c r="AT321" s="17" t="s">
        <v>147</v>
      </c>
      <c r="AU321" s="17" t="s">
        <v>84</v>
      </c>
    </row>
    <row r="322" spans="2:47" s="1" customFormat="1" ht="115.2">
      <c r="B322" s="34"/>
      <c r="C322" s="35"/>
      <c r="D322" s="194" t="s">
        <v>149</v>
      </c>
      <c r="E322" s="35"/>
      <c r="F322" s="197" t="s">
        <v>355</v>
      </c>
      <c r="G322" s="35"/>
      <c r="H322" s="35"/>
      <c r="I322" s="112"/>
      <c r="J322" s="35"/>
      <c r="K322" s="35"/>
      <c r="L322" s="38"/>
      <c r="M322" s="196"/>
      <c r="N322" s="60"/>
      <c r="O322" s="60"/>
      <c r="P322" s="60"/>
      <c r="Q322" s="60"/>
      <c r="R322" s="60"/>
      <c r="S322" s="60"/>
      <c r="T322" s="61"/>
      <c r="AT322" s="17" t="s">
        <v>149</v>
      </c>
      <c r="AU322" s="17" t="s">
        <v>84</v>
      </c>
    </row>
    <row r="323" spans="2:51" s="12" customFormat="1" ht="10.2">
      <c r="B323" s="198"/>
      <c r="C323" s="199"/>
      <c r="D323" s="194" t="s">
        <v>151</v>
      </c>
      <c r="E323" s="200" t="s">
        <v>28</v>
      </c>
      <c r="F323" s="201" t="s">
        <v>201</v>
      </c>
      <c r="G323" s="199"/>
      <c r="H323" s="200" t="s">
        <v>28</v>
      </c>
      <c r="I323" s="202"/>
      <c r="J323" s="199"/>
      <c r="K323" s="199"/>
      <c r="L323" s="203"/>
      <c r="M323" s="204"/>
      <c r="N323" s="205"/>
      <c r="O323" s="205"/>
      <c r="P323" s="205"/>
      <c r="Q323" s="205"/>
      <c r="R323" s="205"/>
      <c r="S323" s="205"/>
      <c r="T323" s="206"/>
      <c r="AT323" s="207" t="s">
        <v>151</v>
      </c>
      <c r="AU323" s="207" t="s">
        <v>84</v>
      </c>
      <c r="AV323" s="12" t="s">
        <v>82</v>
      </c>
      <c r="AW323" s="12" t="s">
        <v>35</v>
      </c>
      <c r="AX323" s="12" t="s">
        <v>74</v>
      </c>
      <c r="AY323" s="207" t="s">
        <v>138</v>
      </c>
    </row>
    <row r="324" spans="2:51" s="13" customFormat="1" ht="10.2">
      <c r="B324" s="208"/>
      <c r="C324" s="209"/>
      <c r="D324" s="194" t="s">
        <v>151</v>
      </c>
      <c r="E324" s="210" t="s">
        <v>28</v>
      </c>
      <c r="F324" s="211" t="s">
        <v>82</v>
      </c>
      <c r="G324" s="209"/>
      <c r="H324" s="212">
        <v>1</v>
      </c>
      <c r="I324" s="213"/>
      <c r="J324" s="209"/>
      <c r="K324" s="209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151</v>
      </c>
      <c r="AU324" s="218" t="s">
        <v>84</v>
      </c>
      <c r="AV324" s="13" t="s">
        <v>84</v>
      </c>
      <c r="AW324" s="13" t="s">
        <v>35</v>
      </c>
      <c r="AX324" s="13" t="s">
        <v>82</v>
      </c>
      <c r="AY324" s="218" t="s">
        <v>138</v>
      </c>
    </row>
    <row r="325" spans="2:65" s="1" customFormat="1" ht="16.5" customHeight="1">
      <c r="B325" s="34"/>
      <c r="C325" s="182" t="s">
        <v>383</v>
      </c>
      <c r="D325" s="182" t="s">
        <v>140</v>
      </c>
      <c r="E325" s="183" t="s">
        <v>384</v>
      </c>
      <c r="F325" s="184" t="s">
        <v>385</v>
      </c>
      <c r="G325" s="185" t="s">
        <v>187</v>
      </c>
      <c r="H325" s="186">
        <v>3</v>
      </c>
      <c r="I325" s="187"/>
      <c r="J325" s="188">
        <f>ROUND(I325*H325,2)</f>
        <v>0</v>
      </c>
      <c r="K325" s="184" t="s">
        <v>144</v>
      </c>
      <c r="L325" s="38"/>
      <c r="M325" s="189" t="s">
        <v>28</v>
      </c>
      <c r="N325" s="190" t="s">
        <v>47</v>
      </c>
      <c r="O325" s="60"/>
      <c r="P325" s="191">
        <f>O325*H325</f>
        <v>0</v>
      </c>
      <c r="Q325" s="191">
        <v>0</v>
      </c>
      <c r="R325" s="191">
        <f>Q325*H325</f>
        <v>0</v>
      </c>
      <c r="S325" s="191">
        <v>0</v>
      </c>
      <c r="T325" s="192">
        <f>S325*H325</f>
        <v>0</v>
      </c>
      <c r="AR325" s="17" t="s">
        <v>145</v>
      </c>
      <c r="AT325" s="17" t="s">
        <v>140</v>
      </c>
      <c r="AU325" s="17" t="s">
        <v>84</v>
      </c>
      <c r="AY325" s="17" t="s">
        <v>138</v>
      </c>
      <c r="BE325" s="193">
        <f>IF(N325="základní",J325,0)</f>
        <v>0</v>
      </c>
      <c r="BF325" s="193">
        <f>IF(N325="snížená",J325,0)</f>
        <v>0</v>
      </c>
      <c r="BG325" s="193">
        <f>IF(N325="zákl. přenesená",J325,0)</f>
        <v>0</v>
      </c>
      <c r="BH325" s="193">
        <f>IF(N325="sníž. přenesená",J325,0)</f>
        <v>0</v>
      </c>
      <c r="BI325" s="193">
        <f>IF(N325="nulová",J325,0)</f>
        <v>0</v>
      </c>
      <c r="BJ325" s="17" t="s">
        <v>145</v>
      </c>
      <c r="BK325" s="193">
        <f>ROUND(I325*H325,2)</f>
        <v>0</v>
      </c>
      <c r="BL325" s="17" t="s">
        <v>145</v>
      </c>
      <c r="BM325" s="17" t="s">
        <v>386</v>
      </c>
    </row>
    <row r="326" spans="2:47" s="1" customFormat="1" ht="10.2">
      <c r="B326" s="34"/>
      <c r="C326" s="35"/>
      <c r="D326" s="194" t="s">
        <v>147</v>
      </c>
      <c r="E326" s="35"/>
      <c r="F326" s="195" t="s">
        <v>387</v>
      </c>
      <c r="G326" s="35"/>
      <c r="H326" s="35"/>
      <c r="I326" s="112"/>
      <c r="J326" s="35"/>
      <c r="K326" s="35"/>
      <c r="L326" s="38"/>
      <c r="M326" s="196"/>
      <c r="N326" s="60"/>
      <c r="O326" s="60"/>
      <c r="P326" s="60"/>
      <c r="Q326" s="60"/>
      <c r="R326" s="60"/>
      <c r="S326" s="60"/>
      <c r="T326" s="61"/>
      <c r="AT326" s="17" t="s">
        <v>147</v>
      </c>
      <c r="AU326" s="17" t="s">
        <v>84</v>
      </c>
    </row>
    <row r="327" spans="2:47" s="1" customFormat="1" ht="115.2">
      <c r="B327" s="34"/>
      <c r="C327" s="35"/>
      <c r="D327" s="194" t="s">
        <v>149</v>
      </c>
      <c r="E327" s="35"/>
      <c r="F327" s="197" t="s">
        <v>355</v>
      </c>
      <c r="G327" s="35"/>
      <c r="H327" s="35"/>
      <c r="I327" s="112"/>
      <c r="J327" s="35"/>
      <c r="K327" s="35"/>
      <c r="L327" s="38"/>
      <c r="M327" s="196"/>
      <c r="N327" s="60"/>
      <c r="O327" s="60"/>
      <c r="P327" s="60"/>
      <c r="Q327" s="60"/>
      <c r="R327" s="60"/>
      <c r="S327" s="60"/>
      <c r="T327" s="61"/>
      <c r="AT327" s="17" t="s">
        <v>149</v>
      </c>
      <c r="AU327" s="17" t="s">
        <v>84</v>
      </c>
    </row>
    <row r="328" spans="2:51" s="12" customFormat="1" ht="10.2">
      <c r="B328" s="198"/>
      <c r="C328" s="199"/>
      <c r="D328" s="194" t="s">
        <v>151</v>
      </c>
      <c r="E328" s="200" t="s">
        <v>28</v>
      </c>
      <c r="F328" s="201" t="s">
        <v>224</v>
      </c>
      <c r="G328" s="199"/>
      <c r="H328" s="200" t="s">
        <v>28</v>
      </c>
      <c r="I328" s="202"/>
      <c r="J328" s="199"/>
      <c r="K328" s="199"/>
      <c r="L328" s="203"/>
      <c r="M328" s="204"/>
      <c r="N328" s="205"/>
      <c r="O328" s="205"/>
      <c r="P328" s="205"/>
      <c r="Q328" s="205"/>
      <c r="R328" s="205"/>
      <c r="S328" s="205"/>
      <c r="T328" s="206"/>
      <c r="AT328" s="207" t="s">
        <v>151</v>
      </c>
      <c r="AU328" s="207" t="s">
        <v>84</v>
      </c>
      <c r="AV328" s="12" t="s">
        <v>82</v>
      </c>
      <c r="AW328" s="12" t="s">
        <v>35</v>
      </c>
      <c r="AX328" s="12" t="s">
        <v>74</v>
      </c>
      <c r="AY328" s="207" t="s">
        <v>138</v>
      </c>
    </row>
    <row r="329" spans="2:51" s="13" customFormat="1" ht="10.2">
      <c r="B329" s="208"/>
      <c r="C329" s="209"/>
      <c r="D329" s="194" t="s">
        <v>151</v>
      </c>
      <c r="E329" s="210" t="s">
        <v>28</v>
      </c>
      <c r="F329" s="211" t="s">
        <v>184</v>
      </c>
      <c r="G329" s="209"/>
      <c r="H329" s="212">
        <v>3</v>
      </c>
      <c r="I329" s="213"/>
      <c r="J329" s="209"/>
      <c r="K329" s="209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151</v>
      </c>
      <c r="AU329" s="218" t="s">
        <v>84</v>
      </c>
      <c r="AV329" s="13" t="s">
        <v>84</v>
      </c>
      <c r="AW329" s="13" t="s">
        <v>35</v>
      </c>
      <c r="AX329" s="13" t="s">
        <v>82</v>
      </c>
      <c r="AY329" s="218" t="s">
        <v>138</v>
      </c>
    </row>
    <row r="330" spans="2:65" s="1" customFormat="1" ht="16.5" customHeight="1">
      <c r="B330" s="34"/>
      <c r="C330" s="182" t="s">
        <v>388</v>
      </c>
      <c r="D330" s="182" t="s">
        <v>140</v>
      </c>
      <c r="E330" s="183" t="s">
        <v>389</v>
      </c>
      <c r="F330" s="184" t="s">
        <v>390</v>
      </c>
      <c r="G330" s="185" t="s">
        <v>187</v>
      </c>
      <c r="H330" s="186">
        <v>4</v>
      </c>
      <c r="I330" s="187"/>
      <c r="J330" s="188">
        <f>ROUND(I330*H330,2)</f>
        <v>0</v>
      </c>
      <c r="K330" s="184" t="s">
        <v>144</v>
      </c>
      <c r="L330" s="38"/>
      <c r="M330" s="189" t="s">
        <v>28</v>
      </c>
      <c r="N330" s="190" t="s">
        <v>47</v>
      </c>
      <c r="O330" s="60"/>
      <c r="P330" s="191">
        <f>O330*H330</f>
        <v>0</v>
      </c>
      <c r="Q330" s="191">
        <v>0</v>
      </c>
      <c r="R330" s="191">
        <f>Q330*H330</f>
        <v>0</v>
      </c>
      <c r="S330" s="191">
        <v>0</v>
      </c>
      <c r="T330" s="192">
        <f>S330*H330</f>
        <v>0</v>
      </c>
      <c r="AR330" s="17" t="s">
        <v>145</v>
      </c>
      <c r="AT330" s="17" t="s">
        <v>140</v>
      </c>
      <c r="AU330" s="17" t="s">
        <v>84</v>
      </c>
      <c r="AY330" s="17" t="s">
        <v>138</v>
      </c>
      <c r="BE330" s="193">
        <f>IF(N330="základní",J330,0)</f>
        <v>0</v>
      </c>
      <c r="BF330" s="193">
        <f>IF(N330="snížená",J330,0)</f>
        <v>0</v>
      </c>
      <c r="BG330" s="193">
        <f>IF(N330="zákl. přenesená",J330,0)</f>
        <v>0</v>
      </c>
      <c r="BH330" s="193">
        <f>IF(N330="sníž. přenesená",J330,0)</f>
        <v>0</v>
      </c>
      <c r="BI330" s="193">
        <f>IF(N330="nulová",J330,0)</f>
        <v>0</v>
      </c>
      <c r="BJ330" s="17" t="s">
        <v>145</v>
      </c>
      <c r="BK330" s="193">
        <f>ROUND(I330*H330,2)</f>
        <v>0</v>
      </c>
      <c r="BL330" s="17" t="s">
        <v>145</v>
      </c>
      <c r="BM330" s="17" t="s">
        <v>391</v>
      </c>
    </row>
    <row r="331" spans="2:47" s="1" customFormat="1" ht="10.2">
      <c r="B331" s="34"/>
      <c r="C331" s="35"/>
      <c r="D331" s="194" t="s">
        <v>147</v>
      </c>
      <c r="E331" s="35"/>
      <c r="F331" s="195" t="s">
        <v>392</v>
      </c>
      <c r="G331" s="35"/>
      <c r="H331" s="35"/>
      <c r="I331" s="112"/>
      <c r="J331" s="35"/>
      <c r="K331" s="35"/>
      <c r="L331" s="38"/>
      <c r="M331" s="196"/>
      <c r="N331" s="60"/>
      <c r="O331" s="60"/>
      <c r="P331" s="60"/>
      <c r="Q331" s="60"/>
      <c r="R331" s="60"/>
      <c r="S331" s="60"/>
      <c r="T331" s="61"/>
      <c r="AT331" s="17" t="s">
        <v>147</v>
      </c>
      <c r="AU331" s="17" t="s">
        <v>84</v>
      </c>
    </row>
    <row r="332" spans="2:47" s="1" customFormat="1" ht="115.2">
      <c r="B332" s="34"/>
      <c r="C332" s="35"/>
      <c r="D332" s="194" t="s">
        <v>149</v>
      </c>
      <c r="E332" s="35"/>
      <c r="F332" s="197" t="s">
        <v>355</v>
      </c>
      <c r="G332" s="35"/>
      <c r="H332" s="35"/>
      <c r="I332" s="112"/>
      <c r="J332" s="35"/>
      <c r="K332" s="35"/>
      <c r="L332" s="38"/>
      <c r="M332" s="196"/>
      <c r="N332" s="60"/>
      <c r="O332" s="60"/>
      <c r="P332" s="60"/>
      <c r="Q332" s="60"/>
      <c r="R332" s="60"/>
      <c r="S332" s="60"/>
      <c r="T332" s="61"/>
      <c r="AT332" s="17" t="s">
        <v>149</v>
      </c>
      <c r="AU332" s="17" t="s">
        <v>84</v>
      </c>
    </row>
    <row r="333" spans="2:51" s="12" customFormat="1" ht="10.2">
      <c r="B333" s="198"/>
      <c r="C333" s="199"/>
      <c r="D333" s="194" t="s">
        <v>151</v>
      </c>
      <c r="E333" s="200" t="s">
        <v>28</v>
      </c>
      <c r="F333" s="201" t="s">
        <v>361</v>
      </c>
      <c r="G333" s="199"/>
      <c r="H333" s="200" t="s">
        <v>28</v>
      </c>
      <c r="I333" s="202"/>
      <c r="J333" s="199"/>
      <c r="K333" s="199"/>
      <c r="L333" s="203"/>
      <c r="M333" s="204"/>
      <c r="N333" s="205"/>
      <c r="O333" s="205"/>
      <c r="P333" s="205"/>
      <c r="Q333" s="205"/>
      <c r="R333" s="205"/>
      <c r="S333" s="205"/>
      <c r="T333" s="206"/>
      <c r="AT333" s="207" t="s">
        <v>151</v>
      </c>
      <c r="AU333" s="207" t="s">
        <v>84</v>
      </c>
      <c r="AV333" s="12" t="s">
        <v>82</v>
      </c>
      <c r="AW333" s="12" t="s">
        <v>35</v>
      </c>
      <c r="AX333" s="12" t="s">
        <v>74</v>
      </c>
      <c r="AY333" s="207" t="s">
        <v>138</v>
      </c>
    </row>
    <row r="334" spans="2:51" s="13" customFormat="1" ht="10.2">
      <c r="B334" s="208"/>
      <c r="C334" s="209"/>
      <c r="D334" s="194" t="s">
        <v>151</v>
      </c>
      <c r="E334" s="210" t="s">
        <v>28</v>
      </c>
      <c r="F334" s="211" t="s">
        <v>145</v>
      </c>
      <c r="G334" s="209"/>
      <c r="H334" s="212">
        <v>4</v>
      </c>
      <c r="I334" s="213"/>
      <c r="J334" s="209"/>
      <c r="K334" s="209"/>
      <c r="L334" s="214"/>
      <c r="M334" s="215"/>
      <c r="N334" s="216"/>
      <c r="O334" s="216"/>
      <c r="P334" s="216"/>
      <c r="Q334" s="216"/>
      <c r="R334" s="216"/>
      <c r="S334" s="216"/>
      <c r="T334" s="217"/>
      <c r="AT334" s="218" t="s">
        <v>151</v>
      </c>
      <c r="AU334" s="218" t="s">
        <v>84</v>
      </c>
      <c r="AV334" s="13" t="s">
        <v>84</v>
      </c>
      <c r="AW334" s="13" t="s">
        <v>35</v>
      </c>
      <c r="AX334" s="13" t="s">
        <v>82</v>
      </c>
      <c r="AY334" s="218" t="s">
        <v>138</v>
      </c>
    </row>
    <row r="335" spans="2:65" s="1" customFormat="1" ht="16.5" customHeight="1">
      <c r="B335" s="34"/>
      <c r="C335" s="182" t="s">
        <v>393</v>
      </c>
      <c r="D335" s="182" t="s">
        <v>140</v>
      </c>
      <c r="E335" s="183" t="s">
        <v>394</v>
      </c>
      <c r="F335" s="184" t="s">
        <v>395</v>
      </c>
      <c r="G335" s="185" t="s">
        <v>187</v>
      </c>
      <c r="H335" s="186">
        <v>1</v>
      </c>
      <c r="I335" s="187"/>
      <c r="J335" s="188">
        <f>ROUND(I335*H335,2)</f>
        <v>0</v>
      </c>
      <c r="K335" s="184" t="s">
        <v>144</v>
      </c>
      <c r="L335" s="38"/>
      <c r="M335" s="189" t="s">
        <v>28</v>
      </c>
      <c r="N335" s="190" t="s">
        <v>47</v>
      </c>
      <c r="O335" s="60"/>
      <c r="P335" s="191">
        <f>O335*H335</f>
        <v>0</v>
      </c>
      <c r="Q335" s="191">
        <v>0</v>
      </c>
      <c r="R335" s="191">
        <f>Q335*H335</f>
        <v>0</v>
      </c>
      <c r="S335" s="191">
        <v>0</v>
      </c>
      <c r="T335" s="192">
        <f>S335*H335</f>
        <v>0</v>
      </c>
      <c r="AR335" s="17" t="s">
        <v>145</v>
      </c>
      <c r="AT335" s="17" t="s">
        <v>140</v>
      </c>
      <c r="AU335" s="17" t="s">
        <v>84</v>
      </c>
      <c r="AY335" s="17" t="s">
        <v>138</v>
      </c>
      <c r="BE335" s="193">
        <f>IF(N335="základní",J335,0)</f>
        <v>0</v>
      </c>
      <c r="BF335" s="193">
        <f>IF(N335="snížená",J335,0)</f>
        <v>0</v>
      </c>
      <c r="BG335" s="193">
        <f>IF(N335="zákl. přenesená",J335,0)</f>
        <v>0</v>
      </c>
      <c r="BH335" s="193">
        <f>IF(N335="sníž. přenesená",J335,0)</f>
        <v>0</v>
      </c>
      <c r="BI335" s="193">
        <f>IF(N335="nulová",J335,0)</f>
        <v>0</v>
      </c>
      <c r="BJ335" s="17" t="s">
        <v>145</v>
      </c>
      <c r="BK335" s="193">
        <f>ROUND(I335*H335,2)</f>
        <v>0</v>
      </c>
      <c r="BL335" s="17" t="s">
        <v>145</v>
      </c>
      <c r="BM335" s="17" t="s">
        <v>396</v>
      </c>
    </row>
    <row r="336" spans="2:47" s="1" customFormat="1" ht="10.2">
      <c r="B336" s="34"/>
      <c r="C336" s="35"/>
      <c r="D336" s="194" t="s">
        <v>147</v>
      </c>
      <c r="E336" s="35"/>
      <c r="F336" s="195" t="s">
        <v>397</v>
      </c>
      <c r="G336" s="35"/>
      <c r="H336" s="35"/>
      <c r="I336" s="112"/>
      <c r="J336" s="35"/>
      <c r="K336" s="35"/>
      <c r="L336" s="38"/>
      <c r="M336" s="196"/>
      <c r="N336" s="60"/>
      <c r="O336" s="60"/>
      <c r="P336" s="60"/>
      <c r="Q336" s="60"/>
      <c r="R336" s="60"/>
      <c r="S336" s="60"/>
      <c r="T336" s="61"/>
      <c r="AT336" s="17" t="s">
        <v>147</v>
      </c>
      <c r="AU336" s="17" t="s">
        <v>84</v>
      </c>
    </row>
    <row r="337" spans="2:47" s="1" customFormat="1" ht="115.2">
      <c r="B337" s="34"/>
      <c r="C337" s="35"/>
      <c r="D337" s="194" t="s">
        <v>149</v>
      </c>
      <c r="E337" s="35"/>
      <c r="F337" s="197" t="s">
        <v>355</v>
      </c>
      <c r="G337" s="35"/>
      <c r="H337" s="35"/>
      <c r="I337" s="112"/>
      <c r="J337" s="35"/>
      <c r="K337" s="35"/>
      <c r="L337" s="38"/>
      <c r="M337" s="196"/>
      <c r="N337" s="60"/>
      <c r="O337" s="60"/>
      <c r="P337" s="60"/>
      <c r="Q337" s="60"/>
      <c r="R337" s="60"/>
      <c r="S337" s="60"/>
      <c r="T337" s="61"/>
      <c r="AT337" s="17" t="s">
        <v>149</v>
      </c>
      <c r="AU337" s="17" t="s">
        <v>84</v>
      </c>
    </row>
    <row r="338" spans="2:51" s="12" customFormat="1" ht="10.2">
      <c r="B338" s="198"/>
      <c r="C338" s="199"/>
      <c r="D338" s="194" t="s">
        <v>151</v>
      </c>
      <c r="E338" s="200" t="s">
        <v>28</v>
      </c>
      <c r="F338" s="201" t="s">
        <v>201</v>
      </c>
      <c r="G338" s="199"/>
      <c r="H338" s="200" t="s">
        <v>28</v>
      </c>
      <c r="I338" s="202"/>
      <c r="J338" s="199"/>
      <c r="K338" s="199"/>
      <c r="L338" s="203"/>
      <c r="M338" s="204"/>
      <c r="N338" s="205"/>
      <c r="O338" s="205"/>
      <c r="P338" s="205"/>
      <c r="Q338" s="205"/>
      <c r="R338" s="205"/>
      <c r="S338" s="205"/>
      <c r="T338" s="206"/>
      <c r="AT338" s="207" t="s">
        <v>151</v>
      </c>
      <c r="AU338" s="207" t="s">
        <v>84</v>
      </c>
      <c r="AV338" s="12" t="s">
        <v>82</v>
      </c>
      <c r="AW338" s="12" t="s">
        <v>35</v>
      </c>
      <c r="AX338" s="12" t="s">
        <v>74</v>
      </c>
      <c r="AY338" s="207" t="s">
        <v>138</v>
      </c>
    </row>
    <row r="339" spans="2:51" s="13" customFormat="1" ht="10.2">
      <c r="B339" s="208"/>
      <c r="C339" s="209"/>
      <c r="D339" s="194" t="s">
        <v>151</v>
      </c>
      <c r="E339" s="210" t="s">
        <v>28</v>
      </c>
      <c r="F339" s="211" t="s">
        <v>82</v>
      </c>
      <c r="G339" s="209"/>
      <c r="H339" s="212">
        <v>1</v>
      </c>
      <c r="I339" s="213"/>
      <c r="J339" s="209"/>
      <c r="K339" s="209"/>
      <c r="L339" s="214"/>
      <c r="M339" s="215"/>
      <c r="N339" s="216"/>
      <c r="O339" s="216"/>
      <c r="P339" s="216"/>
      <c r="Q339" s="216"/>
      <c r="R339" s="216"/>
      <c r="S339" s="216"/>
      <c r="T339" s="217"/>
      <c r="AT339" s="218" t="s">
        <v>151</v>
      </c>
      <c r="AU339" s="218" t="s">
        <v>84</v>
      </c>
      <c r="AV339" s="13" t="s">
        <v>84</v>
      </c>
      <c r="AW339" s="13" t="s">
        <v>35</v>
      </c>
      <c r="AX339" s="13" t="s">
        <v>82</v>
      </c>
      <c r="AY339" s="218" t="s">
        <v>138</v>
      </c>
    </row>
    <row r="340" spans="2:65" s="1" customFormat="1" ht="16.5" customHeight="1">
      <c r="B340" s="34"/>
      <c r="C340" s="182" t="s">
        <v>398</v>
      </c>
      <c r="D340" s="182" t="s">
        <v>140</v>
      </c>
      <c r="E340" s="183" t="s">
        <v>399</v>
      </c>
      <c r="F340" s="184" t="s">
        <v>400</v>
      </c>
      <c r="G340" s="185" t="s">
        <v>187</v>
      </c>
      <c r="H340" s="186">
        <v>3</v>
      </c>
      <c r="I340" s="187"/>
      <c r="J340" s="188">
        <f>ROUND(I340*H340,2)</f>
        <v>0</v>
      </c>
      <c r="K340" s="184" t="s">
        <v>144</v>
      </c>
      <c r="L340" s="38"/>
      <c r="M340" s="189" t="s">
        <v>28</v>
      </c>
      <c r="N340" s="190" t="s">
        <v>47</v>
      </c>
      <c r="O340" s="60"/>
      <c r="P340" s="191">
        <f>O340*H340</f>
        <v>0</v>
      </c>
      <c r="Q340" s="191">
        <v>0</v>
      </c>
      <c r="R340" s="191">
        <f>Q340*H340</f>
        <v>0</v>
      </c>
      <c r="S340" s="191">
        <v>0</v>
      </c>
      <c r="T340" s="192">
        <f>S340*H340</f>
        <v>0</v>
      </c>
      <c r="AR340" s="17" t="s">
        <v>145</v>
      </c>
      <c r="AT340" s="17" t="s">
        <v>140</v>
      </c>
      <c r="AU340" s="17" t="s">
        <v>84</v>
      </c>
      <c r="AY340" s="17" t="s">
        <v>138</v>
      </c>
      <c r="BE340" s="193">
        <f>IF(N340="základní",J340,0)</f>
        <v>0</v>
      </c>
      <c r="BF340" s="193">
        <f>IF(N340="snížená",J340,0)</f>
        <v>0</v>
      </c>
      <c r="BG340" s="193">
        <f>IF(N340="zákl. přenesená",J340,0)</f>
        <v>0</v>
      </c>
      <c r="BH340" s="193">
        <f>IF(N340="sníž. přenesená",J340,0)</f>
        <v>0</v>
      </c>
      <c r="BI340" s="193">
        <f>IF(N340="nulová",J340,0)</f>
        <v>0</v>
      </c>
      <c r="BJ340" s="17" t="s">
        <v>145</v>
      </c>
      <c r="BK340" s="193">
        <f>ROUND(I340*H340,2)</f>
        <v>0</v>
      </c>
      <c r="BL340" s="17" t="s">
        <v>145</v>
      </c>
      <c r="BM340" s="17" t="s">
        <v>401</v>
      </c>
    </row>
    <row r="341" spans="2:47" s="1" customFormat="1" ht="10.2">
      <c r="B341" s="34"/>
      <c r="C341" s="35"/>
      <c r="D341" s="194" t="s">
        <v>147</v>
      </c>
      <c r="E341" s="35"/>
      <c r="F341" s="195" t="s">
        <v>402</v>
      </c>
      <c r="G341" s="35"/>
      <c r="H341" s="35"/>
      <c r="I341" s="112"/>
      <c r="J341" s="35"/>
      <c r="K341" s="35"/>
      <c r="L341" s="38"/>
      <c r="M341" s="196"/>
      <c r="N341" s="60"/>
      <c r="O341" s="60"/>
      <c r="P341" s="60"/>
      <c r="Q341" s="60"/>
      <c r="R341" s="60"/>
      <c r="S341" s="60"/>
      <c r="T341" s="61"/>
      <c r="AT341" s="17" t="s">
        <v>147</v>
      </c>
      <c r="AU341" s="17" t="s">
        <v>84</v>
      </c>
    </row>
    <row r="342" spans="2:47" s="1" customFormat="1" ht="115.2">
      <c r="B342" s="34"/>
      <c r="C342" s="35"/>
      <c r="D342" s="194" t="s">
        <v>149</v>
      </c>
      <c r="E342" s="35"/>
      <c r="F342" s="197" t="s">
        <v>355</v>
      </c>
      <c r="G342" s="35"/>
      <c r="H342" s="35"/>
      <c r="I342" s="112"/>
      <c r="J342" s="35"/>
      <c r="K342" s="35"/>
      <c r="L342" s="38"/>
      <c r="M342" s="196"/>
      <c r="N342" s="60"/>
      <c r="O342" s="60"/>
      <c r="P342" s="60"/>
      <c r="Q342" s="60"/>
      <c r="R342" s="60"/>
      <c r="S342" s="60"/>
      <c r="T342" s="61"/>
      <c r="AT342" s="17" t="s">
        <v>149</v>
      </c>
      <c r="AU342" s="17" t="s">
        <v>84</v>
      </c>
    </row>
    <row r="343" spans="2:51" s="12" customFormat="1" ht="10.2">
      <c r="B343" s="198"/>
      <c r="C343" s="199"/>
      <c r="D343" s="194" t="s">
        <v>151</v>
      </c>
      <c r="E343" s="200" t="s">
        <v>28</v>
      </c>
      <c r="F343" s="201" t="s">
        <v>224</v>
      </c>
      <c r="G343" s="199"/>
      <c r="H343" s="200" t="s">
        <v>28</v>
      </c>
      <c r="I343" s="202"/>
      <c r="J343" s="199"/>
      <c r="K343" s="199"/>
      <c r="L343" s="203"/>
      <c r="M343" s="204"/>
      <c r="N343" s="205"/>
      <c r="O343" s="205"/>
      <c r="P343" s="205"/>
      <c r="Q343" s="205"/>
      <c r="R343" s="205"/>
      <c r="S343" s="205"/>
      <c r="T343" s="206"/>
      <c r="AT343" s="207" t="s">
        <v>151</v>
      </c>
      <c r="AU343" s="207" t="s">
        <v>84</v>
      </c>
      <c r="AV343" s="12" t="s">
        <v>82</v>
      </c>
      <c r="AW343" s="12" t="s">
        <v>35</v>
      </c>
      <c r="AX343" s="12" t="s">
        <v>74</v>
      </c>
      <c r="AY343" s="207" t="s">
        <v>138</v>
      </c>
    </row>
    <row r="344" spans="2:51" s="13" customFormat="1" ht="10.2">
      <c r="B344" s="208"/>
      <c r="C344" s="209"/>
      <c r="D344" s="194" t="s">
        <v>151</v>
      </c>
      <c r="E344" s="210" t="s">
        <v>28</v>
      </c>
      <c r="F344" s="211" t="s">
        <v>184</v>
      </c>
      <c r="G344" s="209"/>
      <c r="H344" s="212">
        <v>3</v>
      </c>
      <c r="I344" s="213"/>
      <c r="J344" s="209"/>
      <c r="K344" s="209"/>
      <c r="L344" s="214"/>
      <c r="M344" s="215"/>
      <c r="N344" s="216"/>
      <c r="O344" s="216"/>
      <c r="P344" s="216"/>
      <c r="Q344" s="216"/>
      <c r="R344" s="216"/>
      <c r="S344" s="216"/>
      <c r="T344" s="217"/>
      <c r="AT344" s="218" t="s">
        <v>151</v>
      </c>
      <c r="AU344" s="218" t="s">
        <v>84</v>
      </c>
      <c r="AV344" s="13" t="s">
        <v>84</v>
      </c>
      <c r="AW344" s="13" t="s">
        <v>35</v>
      </c>
      <c r="AX344" s="13" t="s">
        <v>82</v>
      </c>
      <c r="AY344" s="218" t="s">
        <v>138</v>
      </c>
    </row>
    <row r="345" spans="2:65" s="1" customFormat="1" ht="16.5" customHeight="1">
      <c r="B345" s="34"/>
      <c r="C345" s="182" t="s">
        <v>403</v>
      </c>
      <c r="D345" s="182" t="s">
        <v>140</v>
      </c>
      <c r="E345" s="183" t="s">
        <v>404</v>
      </c>
      <c r="F345" s="184" t="s">
        <v>405</v>
      </c>
      <c r="G345" s="185" t="s">
        <v>187</v>
      </c>
      <c r="H345" s="186">
        <v>6</v>
      </c>
      <c r="I345" s="187"/>
      <c r="J345" s="188">
        <f>ROUND(I345*H345,2)</f>
        <v>0</v>
      </c>
      <c r="K345" s="184" t="s">
        <v>144</v>
      </c>
      <c r="L345" s="38"/>
      <c r="M345" s="189" t="s">
        <v>28</v>
      </c>
      <c r="N345" s="190" t="s">
        <v>47</v>
      </c>
      <c r="O345" s="60"/>
      <c r="P345" s="191">
        <f>O345*H345</f>
        <v>0</v>
      </c>
      <c r="Q345" s="191">
        <v>0</v>
      </c>
      <c r="R345" s="191">
        <f>Q345*H345</f>
        <v>0</v>
      </c>
      <c r="S345" s="191">
        <v>0</v>
      </c>
      <c r="T345" s="192">
        <f>S345*H345</f>
        <v>0</v>
      </c>
      <c r="AR345" s="17" t="s">
        <v>145</v>
      </c>
      <c r="AT345" s="17" t="s">
        <v>140</v>
      </c>
      <c r="AU345" s="17" t="s">
        <v>84</v>
      </c>
      <c r="AY345" s="17" t="s">
        <v>138</v>
      </c>
      <c r="BE345" s="193">
        <f>IF(N345="základní",J345,0)</f>
        <v>0</v>
      </c>
      <c r="BF345" s="193">
        <f>IF(N345="snížená",J345,0)</f>
        <v>0</v>
      </c>
      <c r="BG345" s="193">
        <f>IF(N345="zákl. přenesená",J345,0)</f>
        <v>0</v>
      </c>
      <c r="BH345" s="193">
        <f>IF(N345="sníž. přenesená",J345,0)</f>
        <v>0</v>
      </c>
      <c r="BI345" s="193">
        <f>IF(N345="nulová",J345,0)</f>
        <v>0</v>
      </c>
      <c r="BJ345" s="17" t="s">
        <v>145</v>
      </c>
      <c r="BK345" s="193">
        <f>ROUND(I345*H345,2)</f>
        <v>0</v>
      </c>
      <c r="BL345" s="17" t="s">
        <v>145</v>
      </c>
      <c r="BM345" s="17" t="s">
        <v>406</v>
      </c>
    </row>
    <row r="346" spans="2:47" s="1" customFormat="1" ht="10.2">
      <c r="B346" s="34"/>
      <c r="C346" s="35"/>
      <c r="D346" s="194" t="s">
        <v>147</v>
      </c>
      <c r="E346" s="35"/>
      <c r="F346" s="195" t="s">
        <v>407</v>
      </c>
      <c r="G346" s="35"/>
      <c r="H346" s="35"/>
      <c r="I346" s="112"/>
      <c r="J346" s="35"/>
      <c r="K346" s="35"/>
      <c r="L346" s="38"/>
      <c r="M346" s="196"/>
      <c r="N346" s="60"/>
      <c r="O346" s="60"/>
      <c r="P346" s="60"/>
      <c r="Q346" s="60"/>
      <c r="R346" s="60"/>
      <c r="S346" s="60"/>
      <c r="T346" s="61"/>
      <c r="AT346" s="17" t="s">
        <v>147</v>
      </c>
      <c r="AU346" s="17" t="s">
        <v>84</v>
      </c>
    </row>
    <row r="347" spans="2:47" s="1" customFormat="1" ht="115.2">
      <c r="B347" s="34"/>
      <c r="C347" s="35"/>
      <c r="D347" s="194" t="s">
        <v>149</v>
      </c>
      <c r="E347" s="35"/>
      <c r="F347" s="197" t="s">
        <v>355</v>
      </c>
      <c r="G347" s="35"/>
      <c r="H347" s="35"/>
      <c r="I347" s="112"/>
      <c r="J347" s="35"/>
      <c r="K347" s="35"/>
      <c r="L347" s="38"/>
      <c r="M347" s="196"/>
      <c r="N347" s="60"/>
      <c r="O347" s="60"/>
      <c r="P347" s="60"/>
      <c r="Q347" s="60"/>
      <c r="R347" s="60"/>
      <c r="S347" s="60"/>
      <c r="T347" s="61"/>
      <c r="AT347" s="17" t="s">
        <v>149</v>
      </c>
      <c r="AU347" s="17" t="s">
        <v>84</v>
      </c>
    </row>
    <row r="348" spans="2:51" s="12" customFormat="1" ht="10.2">
      <c r="B348" s="198"/>
      <c r="C348" s="199"/>
      <c r="D348" s="194" t="s">
        <v>151</v>
      </c>
      <c r="E348" s="200" t="s">
        <v>28</v>
      </c>
      <c r="F348" s="201" t="s">
        <v>367</v>
      </c>
      <c r="G348" s="199"/>
      <c r="H348" s="200" t="s">
        <v>28</v>
      </c>
      <c r="I348" s="202"/>
      <c r="J348" s="199"/>
      <c r="K348" s="199"/>
      <c r="L348" s="203"/>
      <c r="M348" s="204"/>
      <c r="N348" s="205"/>
      <c r="O348" s="205"/>
      <c r="P348" s="205"/>
      <c r="Q348" s="205"/>
      <c r="R348" s="205"/>
      <c r="S348" s="205"/>
      <c r="T348" s="206"/>
      <c r="AT348" s="207" t="s">
        <v>151</v>
      </c>
      <c r="AU348" s="207" t="s">
        <v>84</v>
      </c>
      <c r="AV348" s="12" t="s">
        <v>82</v>
      </c>
      <c r="AW348" s="12" t="s">
        <v>35</v>
      </c>
      <c r="AX348" s="12" t="s">
        <v>74</v>
      </c>
      <c r="AY348" s="207" t="s">
        <v>138</v>
      </c>
    </row>
    <row r="349" spans="2:51" s="13" customFormat="1" ht="10.2">
      <c r="B349" s="208"/>
      <c r="C349" s="209"/>
      <c r="D349" s="194" t="s">
        <v>151</v>
      </c>
      <c r="E349" s="210" t="s">
        <v>28</v>
      </c>
      <c r="F349" s="211" t="s">
        <v>202</v>
      </c>
      <c r="G349" s="209"/>
      <c r="H349" s="212">
        <v>6</v>
      </c>
      <c r="I349" s="213"/>
      <c r="J349" s="209"/>
      <c r="K349" s="209"/>
      <c r="L349" s="214"/>
      <c r="M349" s="215"/>
      <c r="N349" s="216"/>
      <c r="O349" s="216"/>
      <c r="P349" s="216"/>
      <c r="Q349" s="216"/>
      <c r="R349" s="216"/>
      <c r="S349" s="216"/>
      <c r="T349" s="217"/>
      <c r="AT349" s="218" t="s">
        <v>151</v>
      </c>
      <c r="AU349" s="218" t="s">
        <v>84</v>
      </c>
      <c r="AV349" s="13" t="s">
        <v>84</v>
      </c>
      <c r="AW349" s="13" t="s">
        <v>35</v>
      </c>
      <c r="AX349" s="13" t="s">
        <v>82</v>
      </c>
      <c r="AY349" s="218" t="s">
        <v>138</v>
      </c>
    </row>
    <row r="350" spans="2:65" s="1" customFormat="1" ht="16.5" customHeight="1">
      <c r="B350" s="34"/>
      <c r="C350" s="182" t="s">
        <v>408</v>
      </c>
      <c r="D350" s="182" t="s">
        <v>140</v>
      </c>
      <c r="E350" s="183" t="s">
        <v>409</v>
      </c>
      <c r="F350" s="184" t="s">
        <v>410</v>
      </c>
      <c r="G350" s="185" t="s">
        <v>187</v>
      </c>
      <c r="H350" s="186">
        <v>4</v>
      </c>
      <c r="I350" s="187"/>
      <c r="J350" s="188">
        <f>ROUND(I350*H350,2)</f>
        <v>0</v>
      </c>
      <c r="K350" s="184" t="s">
        <v>144</v>
      </c>
      <c r="L350" s="38"/>
      <c r="M350" s="189" t="s">
        <v>28</v>
      </c>
      <c r="N350" s="190" t="s">
        <v>47</v>
      </c>
      <c r="O350" s="60"/>
      <c r="P350" s="191">
        <f>O350*H350</f>
        <v>0</v>
      </c>
      <c r="Q350" s="191">
        <v>0</v>
      </c>
      <c r="R350" s="191">
        <f>Q350*H350</f>
        <v>0</v>
      </c>
      <c r="S350" s="191">
        <v>0</v>
      </c>
      <c r="T350" s="192">
        <f>S350*H350</f>
        <v>0</v>
      </c>
      <c r="AR350" s="17" t="s">
        <v>145</v>
      </c>
      <c r="AT350" s="17" t="s">
        <v>140</v>
      </c>
      <c r="AU350" s="17" t="s">
        <v>84</v>
      </c>
      <c r="AY350" s="17" t="s">
        <v>138</v>
      </c>
      <c r="BE350" s="193">
        <f>IF(N350="základní",J350,0)</f>
        <v>0</v>
      </c>
      <c r="BF350" s="193">
        <f>IF(N350="snížená",J350,0)</f>
        <v>0</v>
      </c>
      <c r="BG350" s="193">
        <f>IF(N350="zákl. přenesená",J350,0)</f>
        <v>0</v>
      </c>
      <c r="BH350" s="193">
        <f>IF(N350="sníž. přenesená",J350,0)</f>
        <v>0</v>
      </c>
      <c r="BI350" s="193">
        <f>IF(N350="nulová",J350,0)</f>
        <v>0</v>
      </c>
      <c r="BJ350" s="17" t="s">
        <v>145</v>
      </c>
      <c r="BK350" s="193">
        <f>ROUND(I350*H350,2)</f>
        <v>0</v>
      </c>
      <c r="BL350" s="17" t="s">
        <v>145</v>
      </c>
      <c r="BM350" s="17" t="s">
        <v>411</v>
      </c>
    </row>
    <row r="351" spans="2:47" s="1" customFormat="1" ht="10.2">
      <c r="B351" s="34"/>
      <c r="C351" s="35"/>
      <c r="D351" s="194" t="s">
        <v>147</v>
      </c>
      <c r="E351" s="35"/>
      <c r="F351" s="195" t="s">
        <v>412</v>
      </c>
      <c r="G351" s="35"/>
      <c r="H351" s="35"/>
      <c r="I351" s="112"/>
      <c r="J351" s="35"/>
      <c r="K351" s="35"/>
      <c r="L351" s="38"/>
      <c r="M351" s="196"/>
      <c r="N351" s="60"/>
      <c r="O351" s="60"/>
      <c r="P351" s="60"/>
      <c r="Q351" s="60"/>
      <c r="R351" s="60"/>
      <c r="S351" s="60"/>
      <c r="T351" s="61"/>
      <c r="AT351" s="17" t="s">
        <v>147</v>
      </c>
      <c r="AU351" s="17" t="s">
        <v>84</v>
      </c>
    </row>
    <row r="352" spans="2:47" s="1" customFormat="1" ht="115.2">
      <c r="B352" s="34"/>
      <c r="C352" s="35"/>
      <c r="D352" s="194" t="s">
        <v>149</v>
      </c>
      <c r="E352" s="35"/>
      <c r="F352" s="197" t="s">
        <v>355</v>
      </c>
      <c r="G352" s="35"/>
      <c r="H352" s="35"/>
      <c r="I352" s="112"/>
      <c r="J352" s="35"/>
      <c r="K352" s="35"/>
      <c r="L352" s="38"/>
      <c r="M352" s="196"/>
      <c r="N352" s="60"/>
      <c r="O352" s="60"/>
      <c r="P352" s="60"/>
      <c r="Q352" s="60"/>
      <c r="R352" s="60"/>
      <c r="S352" s="60"/>
      <c r="T352" s="61"/>
      <c r="AT352" s="17" t="s">
        <v>149</v>
      </c>
      <c r="AU352" s="17" t="s">
        <v>84</v>
      </c>
    </row>
    <row r="353" spans="2:51" s="12" customFormat="1" ht="10.2">
      <c r="B353" s="198"/>
      <c r="C353" s="199"/>
      <c r="D353" s="194" t="s">
        <v>151</v>
      </c>
      <c r="E353" s="200" t="s">
        <v>28</v>
      </c>
      <c r="F353" s="201" t="s">
        <v>361</v>
      </c>
      <c r="G353" s="199"/>
      <c r="H353" s="200" t="s">
        <v>28</v>
      </c>
      <c r="I353" s="202"/>
      <c r="J353" s="199"/>
      <c r="K353" s="199"/>
      <c r="L353" s="203"/>
      <c r="M353" s="204"/>
      <c r="N353" s="205"/>
      <c r="O353" s="205"/>
      <c r="P353" s="205"/>
      <c r="Q353" s="205"/>
      <c r="R353" s="205"/>
      <c r="S353" s="205"/>
      <c r="T353" s="206"/>
      <c r="AT353" s="207" t="s">
        <v>151</v>
      </c>
      <c r="AU353" s="207" t="s">
        <v>84</v>
      </c>
      <c r="AV353" s="12" t="s">
        <v>82</v>
      </c>
      <c r="AW353" s="12" t="s">
        <v>35</v>
      </c>
      <c r="AX353" s="12" t="s">
        <v>74</v>
      </c>
      <c r="AY353" s="207" t="s">
        <v>138</v>
      </c>
    </row>
    <row r="354" spans="2:51" s="13" customFormat="1" ht="10.2">
      <c r="B354" s="208"/>
      <c r="C354" s="209"/>
      <c r="D354" s="194" t="s">
        <v>151</v>
      </c>
      <c r="E354" s="210" t="s">
        <v>28</v>
      </c>
      <c r="F354" s="211" t="s">
        <v>145</v>
      </c>
      <c r="G354" s="209"/>
      <c r="H354" s="212">
        <v>4</v>
      </c>
      <c r="I354" s="213"/>
      <c r="J354" s="209"/>
      <c r="K354" s="209"/>
      <c r="L354" s="214"/>
      <c r="M354" s="215"/>
      <c r="N354" s="216"/>
      <c r="O354" s="216"/>
      <c r="P354" s="216"/>
      <c r="Q354" s="216"/>
      <c r="R354" s="216"/>
      <c r="S354" s="216"/>
      <c r="T354" s="217"/>
      <c r="AT354" s="218" t="s">
        <v>151</v>
      </c>
      <c r="AU354" s="218" t="s">
        <v>84</v>
      </c>
      <c r="AV354" s="13" t="s">
        <v>84</v>
      </c>
      <c r="AW354" s="13" t="s">
        <v>35</v>
      </c>
      <c r="AX354" s="13" t="s">
        <v>82</v>
      </c>
      <c r="AY354" s="218" t="s">
        <v>138</v>
      </c>
    </row>
    <row r="355" spans="2:65" s="1" customFormat="1" ht="16.5" customHeight="1">
      <c r="B355" s="34"/>
      <c r="C355" s="182" t="s">
        <v>413</v>
      </c>
      <c r="D355" s="182" t="s">
        <v>140</v>
      </c>
      <c r="E355" s="183" t="s">
        <v>414</v>
      </c>
      <c r="F355" s="184" t="s">
        <v>415</v>
      </c>
      <c r="G355" s="185" t="s">
        <v>187</v>
      </c>
      <c r="H355" s="186">
        <v>1</v>
      </c>
      <c r="I355" s="187"/>
      <c r="J355" s="188">
        <f>ROUND(I355*H355,2)</f>
        <v>0</v>
      </c>
      <c r="K355" s="184" t="s">
        <v>144</v>
      </c>
      <c r="L355" s="38"/>
      <c r="M355" s="189" t="s">
        <v>28</v>
      </c>
      <c r="N355" s="190" t="s">
        <v>47</v>
      </c>
      <c r="O355" s="60"/>
      <c r="P355" s="191">
        <f>O355*H355</f>
        <v>0</v>
      </c>
      <c r="Q355" s="191">
        <v>0</v>
      </c>
      <c r="R355" s="191">
        <f>Q355*H355</f>
        <v>0</v>
      </c>
      <c r="S355" s="191">
        <v>0</v>
      </c>
      <c r="T355" s="192">
        <f>S355*H355</f>
        <v>0</v>
      </c>
      <c r="AR355" s="17" t="s">
        <v>145</v>
      </c>
      <c r="AT355" s="17" t="s">
        <v>140</v>
      </c>
      <c r="AU355" s="17" t="s">
        <v>84</v>
      </c>
      <c r="AY355" s="17" t="s">
        <v>138</v>
      </c>
      <c r="BE355" s="193">
        <f>IF(N355="základní",J355,0)</f>
        <v>0</v>
      </c>
      <c r="BF355" s="193">
        <f>IF(N355="snížená",J355,0)</f>
        <v>0</v>
      </c>
      <c r="BG355" s="193">
        <f>IF(N355="zákl. přenesená",J355,0)</f>
        <v>0</v>
      </c>
      <c r="BH355" s="193">
        <f>IF(N355="sníž. přenesená",J355,0)</f>
        <v>0</v>
      </c>
      <c r="BI355" s="193">
        <f>IF(N355="nulová",J355,0)</f>
        <v>0</v>
      </c>
      <c r="BJ355" s="17" t="s">
        <v>145</v>
      </c>
      <c r="BK355" s="193">
        <f>ROUND(I355*H355,2)</f>
        <v>0</v>
      </c>
      <c r="BL355" s="17" t="s">
        <v>145</v>
      </c>
      <c r="BM355" s="17" t="s">
        <v>416</v>
      </c>
    </row>
    <row r="356" spans="2:47" s="1" customFormat="1" ht="10.2">
      <c r="B356" s="34"/>
      <c r="C356" s="35"/>
      <c r="D356" s="194" t="s">
        <v>147</v>
      </c>
      <c r="E356" s="35"/>
      <c r="F356" s="195" t="s">
        <v>417</v>
      </c>
      <c r="G356" s="35"/>
      <c r="H356" s="35"/>
      <c r="I356" s="112"/>
      <c r="J356" s="35"/>
      <c r="K356" s="35"/>
      <c r="L356" s="38"/>
      <c r="M356" s="196"/>
      <c r="N356" s="60"/>
      <c r="O356" s="60"/>
      <c r="P356" s="60"/>
      <c r="Q356" s="60"/>
      <c r="R356" s="60"/>
      <c r="S356" s="60"/>
      <c r="T356" s="61"/>
      <c r="AT356" s="17" t="s">
        <v>147</v>
      </c>
      <c r="AU356" s="17" t="s">
        <v>84</v>
      </c>
    </row>
    <row r="357" spans="2:47" s="1" customFormat="1" ht="115.2">
      <c r="B357" s="34"/>
      <c r="C357" s="35"/>
      <c r="D357" s="194" t="s">
        <v>149</v>
      </c>
      <c r="E357" s="35"/>
      <c r="F357" s="197" t="s">
        <v>355</v>
      </c>
      <c r="G357" s="35"/>
      <c r="H357" s="35"/>
      <c r="I357" s="112"/>
      <c r="J357" s="35"/>
      <c r="K357" s="35"/>
      <c r="L357" s="38"/>
      <c r="M357" s="196"/>
      <c r="N357" s="60"/>
      <c r="O357" s="60"/>
      <c r="P357" s="60"/>
      <c r="Q357" s="60"/>
      <c r="R357" s="60"/>
      <c r="S357" s="60"/>
      <c r="T357" s="61"/>
      <c r="AT357" s="17" t="s">
        <v>149</v>
      </c>
      <c r="AU357" s="17" t="s">
        <v>84</v>
      </c>
    </row>
    <row r="358" spans="2:51" s="12" customFormat="1" ht="10.2">
      <c r="B358" s="198"/>
      <c r="C358" s="199"/>
      <c r="D358" s="194" t="s">
        <v>151</v>
      </c>
      <c r="E358" s="200" t="s">
        <v>28</v>
      </c>
      <c r="F358" s="201" t="s">
        <v>201</v>
      </c>
      <c r="G358" s="199"/>
      <c r="H358" s="200" t="s">
        <v>28</v>
      </c>
      <c r="I358" s="202"/>
      <c r="J358" s="199"/>
      <c r="K358" s="199"/>
      <c r="L358" s="203"/>
      <c r="M358" s="204"/>
      <c r="N358" s="205"/>
      <c r="O358" s="205"/>
      <c r="P358" s="205"/>
      <c r="Q358" s="205"/>
      <c r="R358" s="205"/>
      <c r="S358" s="205"/>
      <c r="T358" s="206"/>
      <c r="AT358" s="207" t="s">
        <v>151</v>
      </c>
      <c r="AU358" s="207" t="s">
        <v>84</v>
      </c>
      <c r="AV358" s="12" t="s">
        <v>82</v>
      </c>
      <c r="AW358" s="12" t="s">
        <v>35</v>
      </c>
      <c r="AX358" s="12" t="s">
        <v>74</v>
      </c>
      <c r="AY358" s="207" t="s">
        <v>138</v>
      </c>
    </row>
    <row r="359" spans="2:51" s="13" customFormat="1" ht="10.2">
      <c r="B359" s="208"/>
      <c r="C359" s="209"/>
      <c r="D359" s="194" t="s">
        <v>151</v>
      </c>
      <c r="E359" s="210" t="s">
        <v>28</v>
      </c>
      <c r="F359" s="211" t="s">
        <v>82</v>
      </c>
      <c r="G359" s="209"/>
      <c r="H359" s="212">
        <v>1</v>
      </c>
      <c r="I359" s="213"/>
      <c r="J359" s="209"/>
      <c r="K359" s="209"/>
      <c r="L359" s="214"/>
      <c r="M359" s="215"/>
      <c r="N359" s="216"/>
      <c r="O359" s="216"/>
      <c r="P359" s="216"/>
      <c r="Q359" s="216"/>
      <c r="R359" s="216"/>
      <c r="S359" s="216"/>
      <c r="T359" s="217"/>
      <c r="AT359" s="218" t="s">
        <v>151</v>
      </c>
      <c r="AU359" s="218" t="s">
        <v>84</v>
      </c>
      <c r="AV359" s="13" t="s">
        <v>84</v>
      </c>
      <c r="AW359" s="13" t="s">
        <v>35</v>
      </c>
      <c r="AX359" s="13" t="s">
        <v>82</v>
      </c>
      <c r="AY359" s="218" t="s">
        <v>138</v>
      </c>
    </row>
    <row r="360" spans="2:65" s="1" customFormat="1" ht="16.5" customHeight="1">
      <c r="B360" s="34"/>
      <c r="C360" s="182" t="s">
        <v>418</v>
      </c>
      <c r="D360" s="182" t="s">
        <v>140</v>
      </c>
      <c r="E360" s="183" t="s">
        <v>419</v>
      </c>
      <c r="F360" s="184" t="s">
        <v>420</v>
      </c>
      <c r="G360" s="185" t="s">
        <v>187</v>
      </c>
      <c r="H360" s="186">
        <v>4</v>
      </c>
      <c r="I360" s="187"/>
      <c r="J360" s="188">
        <f>ROUND(I360*H360,2)</f>
        <v>0</v>
      </c>
      <c r="K360" s="184" t="s">
        <v>144</v>
      </c>
      <c r="L360" s="38"/>
      <c r="M360" s="189" t="s">
        <v>28</v>
      </c>
      <c r="N360" s="190" t="s">
        <v>47</v>
      </c>
      <c r="O360" s="60"/>
      <c r="P360" s="191">
        <f>O360*H360</f>
        <v>0</v>
      </c>
      <c r="Q360" s="191">
        <v>0</v>
      </c>
      <c r="R360" s="191">
        <f>Q360*H360</f>
        <v>0</v>
      </c>
      <c r="S360" s="191">
        <v>0</v>
      </c>
      <c r="T360" s="192">
        <f>S360*H360</f>
        <v>0</v>
      </c>
      <c r="AR360" s="17" t="s">
        <v>145</v>
      </c>
      <c r="AT360" s="17" t="s">
        <v>140</v>
      </c>
      <c r="AU360" s="17" t="s">
        <v>84</v>
      </c>
      <c r="AY360" s="17" t="s">
        <v>138</v>
      </c>
      <c r="BE360" s="193">
        <f>IF(N360="základní",J360,0)</f>
        <v>0</v>
      </c>
      <c r="BF360" s="193">
        <f>IF(N360="snížená",J360,0)</f>
        <v>0</v>
      </c>
      <c r="BG360" s="193">
        <f>IF(N360="zákl. přenesená",J360,0)</f>
        <v>0</v>
      </c>
      <c r="BH360" s="193">
        <f>IF(N360="sníž. přenesená",J360,0)</f>
        <v>0</v>
      </c>
      <c r="BI360" s="193">
        <f>IF(N360="nulová",J360,0)</f>
        <v>0</v>
      </c>
      <c r="BJ360" s="17" t="s">
        <v>145</v>
      </c>
      <c r="BK360" s="193">
        <f>ROUND(I360*H360,2)</f>
        <v>0</v>
      </c>
      <c r="BL360" s="17" t="s">
        <v>145</v>
      </c>
      <c r="BM360" s="17" t="s">
        <v>421</v>
      </c>
    </row>
    <row r="361" spans="2:47" s="1" customFormat="1" ht="10.2">
      <c r="B361" s="34"/>
      <c r="C361" s="35"/>
      <c r="D361" s="194" t="s">
        <v>147</v>
      </c>
      <c r="E361" s="35"/>
      <c r="F361" s="195" t="s">
        <v>422</v>
      </c>
      <c r="G361" s="35"/>
      <c r="H361" s="35"/>
      <c r="I361" s="112"/>
      <c r="J361" s="35"/>
      <c r="K361" s="35"/>
      <c r="L361" s="38"/>
      <c r="M361" s="196"/>
      <c r="N361" s="60"/>
      <c r="O361" s="60"/>
      <c r="P361" s="60"/>
      <c r="Q361" s="60"/>
      <c r="R361" s="60"/>
      <c r="S361" s="60"/>
      <c r="T361" s="61"/>
      <c r="AT361" s="17" t="s">
        <v>147</v>
      </c>
      <c r="AU361" s="17" t="s">
        <v>84</v>
      </c>
    </row>
    <row r="362" spans="2:47" s="1" customFormat="1" ht="115.2">
      <c r="B362" s="34"/>
      <c r="C362" s="35"/>
      <c r="D362" s="194" t="s">
        <v>149</v>
      </c>
      <c r="E362" s="35"/>
      <c r="F362" s="197" t="s">
        <v>355</v>
      </c>
      <c r="G362" s="35"/>
      <c r="H362" s="35"/>
      <c r="I362" s="112"/>
      <c r="J362" s="35"/>
      <c r="K362" s="35"/>
      <c r="L362" s="38"/>
      <c r="M362" s="196"/>
      <c r="N362" s="60"/>
      <c r="O362" s="60"/>
      <c r="P362" s="60"/>
      <c r="Q362" s="60"/>
      <c r="R362" s="60"/>
      <c r="S362" s="60"/>
      <c r="T362" s="61"/>
      <c r="AT362" s="17" t="s">
        <v>149</v>
      </c>
      <c r="AU362" s="17" t="s">
        <v>84</v>
      </c>
    </row>
    <row r="363" spans="2:51" s="12" customFormat="1" ht="10.2">
      <c r="B363" s="198"/>
      <c r="C363" s="199"/>
      <c r="D363" s="194" t="s">
        <v>151</v>
      </c>
      <c r="E363" s="200" t="s">
        <v>28</v>
      </c>
      <c r="F363" s="201" t="s">
        <v>361</v>
      </c>
      <c r="G363" s="199"/>
      <c r="H363" s="200" t="s">
        <v>28</v>
      </c>
      <c r="I363" s="202"/>
      <c r="J363" s="199"/>
      <c r="K363" s="199"/>
      <c r="L363" s="203"/>
      <c r="M363" s="204"/>
      <c r="N363" s="205"/>
      <c r="O363" s="205"/>
      <c r="P363" s="205"/>
      <c r="Q363" s="205"/>
      <c r="R363" s="205"/>
      <c r="S363" s="205"/>
      <c r="T363" s="206"/>
      <c r="AT363" s="207" t="s">
        <v>151</v>
      </c>
      <c r="AU363" s="207" t="s">
        <v>84</v>
      </c>
      <c r="AV363" s="12" t="s">
        <v>82</v>
      </c>
      <c r="AW363" s="12" t="s">
        <v>35</v>
      </c>
      <c r="AX363" s="12" t="s">
        <v>74</v>
      </c>
      <c r="AY363" s="207" t="s">
        <v>138</v>
      </c>
    </row>
    <row r="364" spans="2:51" s="13" customFormat="1" ht="10.2">
      <c r="B364" s="208"/>
      <c r="C364" s="209"/>
      <c r="D364" s="194" t="s">
        <v>151</v>
      </c>
      <c r="E364" s="210" t="s">
        <v>28</v>
      </c>
      <c r="F364" s="211" t="s">
        <v>145</v>
      </c>
      <c r="G364" s="209"/>
      <c r="H364" s="212">
        <v>4</v>
      </c>
      <c r="I364" s="213"/>
      <c r="J364" s="209"/>
      <c r="K364" s="209"/>
      <c r="L364" s="214"/>
      <c r="M364" s="215"/>
      <c r="N364" s="216"/>
      <c r="O364" s="216"/>
      <c r="P364" s="216"/>
      <c r="Q364" s="216"/>
      <c r="R364" s="216"/>
      <c r="S364" s="216"/>
      <c r="T364" s="217"/>
      <c r="AT364" s="218" t="s">
        <v>151</v>
      </c>
      <c r="AU364" s="218" t="s">
        <v>84</v>
      </c>
      <c r="AV364" s="13" t="s">
        <v>84</v>
      </c>
      <c r="AW364" s="13" t="s">
        <v>35</v>
      </c>
      <c r="AX364" s="13" t="s">
        <v>82</v>
      </c>
      <c r="AY364" s="218" t="s">
        <v>138</v>
      </c>
    </row>
    <row r="365" spans="2:65" s="1" customFormat="1" ht="16.5" customHeight="1">
      <c r="B365" s="34"/>
      <c r="C365" s="182" t="s">
        <v>423</v>
      </c>
      <c r="D365" s="182" t="s">
        <v>140</v>
      </c>
      <c r="E365" s="183" t="s">
        <v>424</v>
      </c>
      <c r="F365" s="184" t="s">
        <v>425</v>
      </c>
      <c r="G365" s="185" t="s">
        <v>187</v>
      </c>
      <c r="H365" s="186">
        <v>1</v>
      </c>
      <c r="I365" s="187"/>
      <c r="J365" s="188">
        <f>ROUND(I365*H365,2)</f>
        <v>0</v>
      </c>
      <c r="K365" s="184" t="s">
        <v>144</v>
      </c>
      <c r="L365" s="38"/>
      <c r="M365" s="189" t="s">
        <v>28</v>
      </c>
      <c r="N365" s="190" t="s">
        <v>47</v>
      </c>
      <c r="O365" s="60"/>
      <c r="P365" s="191">
        <f>O365*H365</f>
        <v>0</v>
      </c>
      <c r="Q365" s="191">
        <v>0</v>
      </c>
      <c r="R365" s="191">
        <f>Q365*H365</f>
        <v>0</v>
      </c>
      <c r="S365" s="191">
        <v>0</v>
      </c>
      <c r="T365" s="192">
        <f>S365*H365</f>
        <v>0</v>
      </c>
      <c r="AR365" s="17" t="s">
        <v>145</v>
      </c>
      <c r="AT365" s="17" t="s">
        <v>140</v>
      </c>
      <c r="AU365" s="17" t="s">
        <v>84</v>
      </c>
      <c r="AY365" s="17" t="s">
        <v>138</v>
      </c>
      <c r="BE365" s="193">
        <f>IF(N365="základní",J365,0)</f>
        <v>0</v>
      </c>
      <c r="BF365" s="193">
        <f>IF(N365="snížená",J365,0)</f>
        <v>0</v>
      </c>
      <c r="BG365" s="193">
        <f>IF(N365="zákl. přenesená",J365,0)</f>
        <v>0</v>
      </c>
      <c r="BH365" s="193">
        <f>IF(N365="sníž. přenesená",J365,0)</f>
        <v>0</v>
      </c>
      <c r="BI365" s="193">
        <f>IF(N365="nulová",J365,0)</f>
        <v>0</v>
      </c>
      <c r="BJ365" s="17" t="s">
        <v>145</v>
      </c>
      <c r="BK365" s="193">
        <f>ROUND(I365*H365,2)</f>
        <v>0</v>
      </c>
      <c r="BL365" s="17" t="s">
        <v>145</v>
      </c>
      <c r="BM365" s="17" t="s">
        <v>426</v>
      </c>
    </row>
    <row r="366" spans="2:47" s="1" customFormat="1" ht="10.2">
      <c r="B366" s="34"/>
      <c r="C366" s="35"/>
      <c r="D366" s="194" t="s">
        <v>147</v>
      </c>
      <c r="E366" s="35"/>
      <c r="F366" s="195" t="s">
        <v>427</v>
      </c>
      <c r="G366" s="35"/>
      <c r="H366" s="35"/>
      <c r="I366" s="112"/>
      <c r="J366" s="35"/>
      <c r="K366" s="35"/>
      <c r="L366" s="38"/>
      <c r="M366" s="196"/>
      <c r="N366" s="60"/>
      <c r="O366" s="60"/>
      <c r="P366" s="60"/>
      <c r="Q366" s="60"/>
      <c r="R366" s="60"/>
      <c r="S366" s="60"/>
      <c r="T366" s="61"/>
      <c r="AT366" s="17" t="s">
        <v>147</v>
      </c>
      <c r="AU366" s="17" t="s">
        <v>84</v>
      </c>
    </row>
    <row r="367" spans="2:47" s="1" customFormat="1" ht="115.2">
      <c r="B367" s="34"/>
      <c r="C367" s="35"/>
      <c r="D367" s="194" t="s">
        <v>149</v>
      </c>
      <c r="E367" s="35"/>
      <c r="F367" s="197" t="s">
        <v>355</v>
      </c>
      <c r="G367" s="35"/>
      <c r="H367" s="35"/>
      <c r="I367" s="112"/>
      <c r="J367" s="35"/>
      <c r="K367" s="35"/>
      <c r="L367" s="38"/>
      <c r="M367" s="196"/>
      <c r="N367" s="60"/>
      <c r="O367" s="60"/>
      <c r="P367" s="60"/>
      <c r="Q367" s="60"/>
      <c r="R367" s="60"/>
      <c r="S367" s="60"/>
      <c r="T367" s="61"/>
      <c r="AT367" s="17" t="s">
        <v>149</v>
      </c>
      <c r="AU367" s="17" t="s">
        <v>84</v>
      </c>
    </row>
    <row r="368" spans="2:51" s="12" customFormat="1" ht="10.2">
      <c r="B368" s="198"/>
      <c r="C368" s="199"/>
      <c r="D368" s="194" t="s">
        <v>151</v>
      </c>
      <c r="E368" s="200" t="s">
        <v>28</v>
      </c>
      <c r="F368" s="201" t="s">
        <v>201</v>
      </c>
      <c r="G368" s="199"/>
      <c r="H368" s="200" t="s">
        <v>28</v>
      </c>
      <c r="I368" s="202"/>
      <c r="J368" s="199"/>
      <c r="K368" s="199"/>
      <c r="L368" s="203"/>
      <c r="M368" s="204"/>
      <c r="N368" s="205"/>
      <c r="O368" s="205"/>
      <c r="P368" s="205"/>
      <c r="Q368" s="205"/>
      <c r="R368" s="205"/>
      <c r="S368" s="205"/>
      <c r="T368" s="206"/>
      <c r="AT368" s="207" t="s">
        <v>151</v>
      </c>
      <c r="AU368" s="207" t="s">
        <v>84</v>
      </c>
      <c r="AV368" s="12" t="s">
        <v>82</v>
      </c>
      <c r="AW368" s="12" t="s">
        <v>35</v>
      </c>
      <c r="AX368" s="12" t="s">
        <v>74</v>
      </c>
      <c r="AY368" s="207" t="s">
        <v>138</v>
      </c>
    </row>
    <row r="369" spans="2:51" s="13" customFormat="1" ht="10.2">
      <c r="B369" s="208"/>
      <c r="C369" s="209"/>
      <c r="D369" s="194" t="s">
        <v>151</v>
      </c>
      <c r="E369" s="210" t="s">
        <v>28</v>
      </c>
      <c r="F369" s="211" t="s">
        <v>82</v>
      </c>
      <c r="G369" s="209"/>
      <c r="H369" s="212">
        <v>1</v>
      </c>
      <c r="I369" s="213"/>
      <c r="J369" s="209"/>
      <c r="K369" s="209"/>
      <c r="L369" s="214"/>
      <c r="M369" s="215"/>
      <c r="N369" s="216"/>
      <c r="O369" s="216"/>
      <c r="P369" s="216"/>
      <c r="Q369" s="216"/>
      <c r="R369" s="216"/>
      <c r="S369" s="216"/>
      <c r="T369" s="217"/>
      <c r="AT369" s="218" t="s">
        <v>151</v>
      </c>
      <c r="AU369" s="218" t="s">
        <v>84</v>
      </c>
      <c r="AV369" s="13" t="s">
        <v>84</v>
      </c>
      <c r="AW369" s="13" t="s">
        <v>35</v>
      </c>
      <c r="AX369" s="13" t="s">
        <v>82</v>
      </c>
      <c r="AY369" s="218" t="s">
        <v>138</v>
      </c>
    </row>
    <row r="370" spans="2:65" s="1" customFormat="1" ht="16.5" customHeight="1">
      <c r="B370" s="34"/>
      <c r="C370" s="182" t="s">
        <v>428</v>
      </c>
      <c r="D370" s="182" t="s">
        <v>140</v>
      </c>
      <c r="E370" s="183" t="s">
        <v>429</v>
      </c>
      <c r="F370" s="184" t="s">
        <v>430</v>
      </c>
      <c r="G370" s="185" t="s">
        <v>187</v>
      </c>
      <c r="H370" s="186">
        <v>1</v>
      </c>
      <c r="I370" s="187"/>
      <c r="J370" s="188">
        <f>ROUND(I370*H370,2)</f>
        <v>0</v>
      </c>
      <c r="K370" s="184" t="s">
        <v>28</v>
      </c>
      <c r="L370" s="38"/>
      <c r="M370" s="189" t="s">
        <v>28</v>
      </c>
      <c r="N370" s="190" t="s">
        <v>47</v>
      </c>
      <c r="O370" s="60"/>
      <c r="P370" s="191">
        <f>O370*H370</f>
        <v>0</v>
      </c>
      <c r="Q370" s="191">
        <v>0</v>
      </c>
      <c r="R370" s="191">
        <f>Q370*H370</f>
        <v>0</v>
      </c>
      <c r="S370" s="191">
        <v>0</v>
      </c>
      <c r="T370" s="192">
        <f>S370*H370</f>
        <v>0</v>
      </c>
      <c r="AR370" s="17" t="s">
        <v>145</v>
      </c>
      <c r="AT370" s="17" t="s">
        <v>140</v>
      </c>
      <c r="AU370" s="17" t="s">
        <v>84</v>
      </c>
      <c r="AY370" s="17" t="s">
        <v>138</v>
      </c>
      <c r="BE370" s="193">
        <f>IF(N370="základní",J370,0)</f>
        <v>0</v>
      </c>
      <c r="BF370" s="193">
        <f>IF(N370="snížená",J370,0)</f>
        <v>0</v>
      </c>
      <c r="BG370" s="193">
        <f>IF(N370="zákl. přenesená",J370,0)</f>
        <v>0</v>
      </c>
      <c r="BH370" s="193">
        <f>IF(N370="sníž. přenesená",J370,0)</f>
        <v>0</v>
      </c>
      <c r="BI370" s="193">
        <f>IF(N370="nulová",J370,0)</f>
        <v>0</v>
      </c>
      <c r="BJ370" s="17" t="s">
        <v>145</v>
      </c>
      <c r="BK370" s="193">
        <f>ROUND(I370*H370,2)</f>
        <v>0</v>
      </c>
      <c r="BL370" s="17" t="s">
        <v>145</v>
      </c>
      <c r="BM370" s="17" t="s">
        <v>431</v>
      </c>
    </row>
    <row r="371" spans="2:47" s="1" customFormat="1" ht="10.2">
      <c r="B371" s="34"/>
      <c r="C371" s="35"/>
      <c r="D371" s="194" t="s">
        <v>147</v>
      </c>
      <c r="E371" s="35"/>
      <c r="F371" s="195" t="s">
        <v>432</v>
      </c>
      <c r="G371" s="35"/>
      <c r="H371" s="35"/>
      <c r="I371" s="112"/>
      <c r="J371" s="35"/>
      <c r="K371" s="35"/>
      <c r="L371" s="38"/>
      <c r="M371" s="196"/>
      <c r="N371" s="60"/>
      <c r="O371" s="60"/>
      <c r="P371" s="60"/>
      <c r="Q371" s="60"/>
      <c r="R371" s="60"/>
      <c r="S371" s="60"/>
      <c r="T371" s="61"/>
      <c r="AT371" s="17" t="s">
        <v>147</v>
      </c>
      <c r="AU371" s="17" t="s">
        <v>84</v>
      </c>
    </row>
    <row r="372" spans="2:47" s="1" customFormat="1" ht="115.2">
      <c r="B372" s="34"/>
      <c r="C372" s="35"/>
      <c r="D372" s="194" t="s">
        <v>149</v>
      </c>
      <c r="E372" s="35"/>
      <c r="F372" s="197" t="s">
        <v>355</v>
      </c>
      <c r="G372" s="35"/>
      <c r="H372" s="35"/>
      <c r="I372" s="112"/>
      <c r="J372" s="35"/>
      <c r="K372" s="35"/>
      <c r="L372" s="38"/>
      <c r="M372" s="196"/>
      <c r="N372" s="60"/>
      <c r="O372" s="60"/>
      <c r="P372" s="60"/>
      <c r="Q372" s="60"/>
      <c r="R372" s="60"/>
      <c r="S372" s="60"/>
      <c r="T372" s="61"/>
      <c r="AT372" s="17" t="s">
        <v>149</v>
      </c>
      <c r="AU372" s="17" t="s">
        <v>84</v>
      </c>
    </row>
    <row r="373" spans="2:51" s="12" customFormat="1" ht="10.2">
      <c r="B373" s="198"/>
      <c r="C373" s="199"/>
      <c r="D373" s="194" t="s">
        <v>151</v>
      </c>
      <c r="E373" s="200" t="s">
        <v>28</v>
      </c>
      <c r="F373" s="201" t="s">
        <v>201</v>
      </c>
      <c r="G373" s="199"/>
      <c r="H373" s="200" t="s">
        <v>28</v>
      </c>
      <c r="I373" s="202"/>
      <c r="J373" s="199"/>
      <c r="K373" s="199"/>
      <c r="L373" s="203"/>
      <c r="M373" s="204"/>
      <c r="N373" s="205"/>
      <c r="O373" s="205"/>
      <c r="P373" s="205"/>
      <c r="Q373" s="205"/>
      <c r="R373" s="205"/>
      <c r="S373" s="205"/>
      <c r="T373" s="206"/>
      <c r="AT373" s="207" t="s">
        <v>151</v>
      </c>
      <c r="AU373" s="207" t="s">
        <v>84</v>
      </c>
      <c r="AV373" s="12" t="s">
        <v>82</v>
      </c>
      <c r="AW373" s="12" t="s">
        <v>35</v>
      </c>
      <c r="AX373" s="12" t="s">
        <v>74</v>
      </c>
      <c r="AY373" s="207" t="s">
        <v>138</v>
      </c>
    </row>
    <row r="374" spans="2:51" s="13" customFormat="1" ht="10.2">
      <c r="B374" s="208"/>
      <c r="C374" s="209"/>
      <c r="D374" s="194" t="s">
        <v>151</v>
      </c>
      <c r="E374" s="210" t="s">
        <v>28</v>
      </c>
      <c r="F374" s="211" t="s">
        <v>82</v>
      </c>
      <c r="G374" s="209"/>
      <c r="H374" s="212">
        <v>1</v>
      </c>
      <c r="I374" s="213"/>
      <c r="J374" s="209"/>
      <c r="K374" s="209"/>
      <c r="L374" s="214"/>
      <c r="M374" s="215"/>
      <c r="N374" s="216"/>
      <c r="O374" s="216"/>
      <c r="P374" s="216"/>
      <c r="Q374" s="216"/>
      <c r="R374" s="216"/>
      <c r="S374" s="216"/>
      <c r="T374" s="217"/>
      <c r="AT374" s="218" t="s">
        <v>151</v>
      </c>
      <c r="AU374" s="218" t="s">
        <v>84</v>
      </c>
      <c r="AV374" s="13" t="s">
        <v>84</v>
      </c>
      <c r="AW374" s="13" t="s">
        <v>35</v>
      </c>
      <c r="AX374" s="13" t="s">
        <v>82</v>
      </c>
      <c r="AY374" s="218" t="s">
        <v>138</v>
      </c>
    </row>
    <row r="375" spans="2:65" s="1" customFormat="1" ht="16.5" customHeight="1">
      <c r="B375" s="34"/>
      <c r="C375" s="182" t="s">
        <v>433</v>
      </c>
      <c r="D375" s="182" t="s">
        <v>140</v>
      </c>
      <c r="E375" s="183" t="s">
        <v>434</v>
      </c>
      <c r="F375" s="184" t="s">
        <v>435</v>
      </c>
      <c r="G375" s="185" t="s">
        <v>187</v>
      </c>
      <c r="H375" s="186">
        <v>2</v>
      </c>
      <c r="I375" s="187"/>
      <c r="J375" s="188">
        <f>ROUND(I375*H375,2)</f>
        <v>0</v>
      </c>
      <c r="K375" s="184" t="s">
        <v>28</v>
      </c>
      <c r="L375" s="38"/>
      <c r="M375" s="189" t="s">
        <v>28</v>
      </c>
      <c r="N375" s="190" t="s">
        <v>47</v>
      </c>
      <c r="O375" s="60"/>
      <c r="P375" s="191">
        <f>O375*H375</f>
        <v>0</v>
      </c>
      <c r="Q375" s="191">
        <v>0</v>
      </c>
      <c r="R375" s="191">
        <f>Q375*H375</f>
        <v>0</v>
      </c>
      <c r="S375" s="191">
        <v>0</v>
      </c>
      <c r="T375" s="192">
        <f>S375*H375</f>
        <v>0</v>
      </c>
      <c r="AR375" s="17" t="s">
        <v>145</v>
      </c>
      <c r="AT375" s="17" t="s">
        <v>140</v>
      </c>
      <c r="AU375" s="17" t="s">
        <v>84</v>
      </c>
      <c r="AY375" s="17" t="s">
        <v>138</v>
      </c>
      <c r="BE375" s="193">
        <f>IF(N375="základní",J375,0)</f>
        <v>0</v>
      </c>
      <c r="BF375" s="193">
        <f>IF(N375="snížená",J375,0)</f>
        <v>0</v>
      </c>
      <c r="BG375" s="193">
        <f>IF(N375="zákl. přenesená",J375,0)</f>
        <v>0</v>
      </c>
      <c r="BH375" s="193">
        <f>IF(N375="sníž. přenesená",J375,0)</f>
        <v>0</v>
      </c>
      <c r="BI375" s="193">
        <f>IF(N375="nulová",J375,0)</f>
        <v>0</v>
      </c>
      <c r="BJ375" s="17" t="s">
        <v>145</v>
      </c>
      <c r="BK375" s="193">
        <f>ROUND(I375*H375,2)</f>
        <v>0</v>
      </c>
      <c r="BL375" s="17" t="s">
        <v>145</v>
      </c>
      <c r="BM375" s="17" t="s">
        <v>436</v>
      </c>
    </row>
    <row r="376" spans="2:47" s="1" customFormat="1" ht="10.2">
      <c r="B376" s="34"/>
      <c r="C376" s="35"/>
      <c r="D376" s="194" t="s">
        <v>147</v>
      </c>
      <c r="E376" s="35"/>
      <c r="F376" s="195" t="s">
        <v>437</v>
      </c>
      <c r="G376" s="35"/>
      <c r="H376" s="35"/>
      <c r="I376" s="112"/>
      <c r="J376" s="35"/>
      <c r="K376" s="35"/>
      <c r="L376" s="38"/>
      <c r="M376" s="196"/>
      <c r="N376" s="60"/>
      <c r="O376" s="60"/>
      <c r="P376" s="60"/>
      <c r="Q376" s="60"/>
      <c r="R376" s="60"/>
      <c r="S376" s="60"/>
      <c r="T376" s="61"/>
      <c r="AT376" s="17" t="s">
        <v>147</v>
      </c>
      <c r="AU376" s="17" t="s">
        <v>84</v>
      </c>
    </row>
    <row r="377" spans="2:47" s="1" customFormat="1" ht="115.2">
      <c r="B377" s="34"/>
      <c r="C377" s="35"/>
      <c r="D377" s="194" t="s">
        <v>149</v>
      </c>
      <c r="E377" s="35"/>
      <c r="F377" s="197" t="s">
        <v>355</v>
      </c>
      <c r="G377" s="35"/>
      <c r="H377" s="35"/>
      <c r="I377" s="112"/>
      <c r="J377" s="35"/>
      <c r="K377" s="35"/>
      <c r="L377" s="38"/>
      <c r="M377" s="196"/>
      <c r="N377" s="60"/>
      <c r="O377" s="60"/>
      <c r="P377" s="60"/>
      <c r="Q377" s="60"/>
      <c r="R377" s="60"/>
      <c r="S377" s="60"/>
      <c r="T377" s="61"/>
      <c r="AT377" s="17" t="s">
        <v>149</v>
      </c>
      <c r="AU377" s="17" t="s">
        <v>84</v>
      </c>
    </row>
    <row r="378" spans="2:51" s="12" customFormat="1" ht="10.2">
      <c r="B378" s="198"/>
      <c r="C378" s="199"/>
      <c r="D378" s="194" t="s">
        <v>151</v>
      </c>
      <c r="E378" s="200" t="s">
        <v>28</v>
      </c>
      <c r="F378" s="201" t="s">
        <v>218</v>
      </c>
      <c r="G378" s="199"/>
      <c r="H378" s="200" t="s">
        <v>28</v>
      </c>
      <c r="I378" s="202"/>
      <c r="J378" s="199"/>
      <c r="K378" s="199"/>
      <c r="L378" s="203"/>
      <c r="M378" s="204"/>
      <c r="N378" s="205"/>
      <c r="O378" s="205"/>
      <c r="P378" s="205"/>
      <c r="Q378" s="205"/>
      <c r="R378" s="205"/>
      <c r="S378" s="205"/>
      <c r="T378" s="206"/>
      <c r="AT378" s="207" t="s">
        <v>151</v>
      </c>
      <c r="AU378" s="207" t="s">
        <v>84</v>
      </c>
      <c r="AV378" s="12" t="s">
        <v>82</v>
      </c>
      <c r="AW378" s="12" t="s">
        <v>35</v>
      </c>
      <c r="AX378" s="12" t="s">
        <v>74</v>
      </c>
      <c r="AY378" s="207" t="s">
        <v>138</v>
      </c>
    </row>
    <row r="379" spans="2:51" s="13" customFormat="1" ht="10.2">
      <c r="B379" s="208"/>
      <c r="C379" s="209"/>
      <c r="D379" s="194" t="s">
        <v>151</v>
      </c>
      <c r="E379" s="210" t="s">
        <v>28</v>
      </c>
      <c r="F379" s="211" t="s">
        <v>84</v>
      </c>
      <c r="G379" s="209"/>
      <c r="H379" s="212">
        <v>2</v>
      </c>
      <c r="I379" s="213"/>
      <c r="J379" s="209"/>
      <c r="K379" s="209"/>
      <c r="L379" s="214"/>
      <c r="M379" s="215"/>
      <c r="N379" s="216"/>
      <c r="O379" s="216"/>
      <c r="P379" s="216"/>
      <c r="Q379" s="216"/>
      <c r="R379" s="216"/>
      <c r="S379" s="216"/>
      <c r="T379" s="217"/>
      <c r="AT379" s="218" t="s">
        <v>151</v>
      </c>
      <c r="AU379" s="218" t="s">
        <v>84</v>
      </c>
      <c r="AV379" s="13" t="s">
        <v>84</v>
      </c>
      <c r="AW379" s="13" t="s">
        <v>35</v>
      </c>
      <c r="AX379" s="13" t="s">
        <v>82</v>
      </c>
      <c r="AY379" s="218" t="s">
        <v>138</v>
      </c>
    </row>
    <row r="380" spans="2:65" s="1" customFormat="1" ht="16.5" customHeight="1">
      <c r="B380" s="34"/>
      <c r="C380" s="182" t="s">
        <v>438</v>
      </c>
      <c r="D380" s="182" t="s">
        <v>140</v>
      </c>
      <c r="E380" s="183" t="s">
        <v>439</v>
      </c>
      <c r="F380" s="184" t="s">
        <v>440</v>
      </c>
      <c r="G380" s="185" t="s">
        <v>187</v>
      </c>
      <c r="H380" s="186">
        <v>2</v>
      </c>
      <c r="I380" s="187"/>
      <c r="J380" s="188">
        <f>ROUND(I380*H380,2)</f>
        <v>0</v>
      </c>
      <c r="K380" s="184" t="s">
        <v>144</v>
      </c>
      <c r="L380" s="38"/>
      <c r="M380" s="189" t="s">
        <v>28</v>
      </c>
      <c r="N380" s="190" t="s">
        <v>47</v>
      </c>
      <c r="O380" s="60"/>
      <c r="P380" s="191">
        <f>O380*H380</f>
        <v>0</v>
      </c>
      <c r="Q380" s="191">
        <v>0</v>
      </c>
      <c r="R380" s="191">
        <f>Q380*H380</f>
        <v>0</v>
      </c>
      <c r="S380" s="191">
        <v>0</v>
      </c>
      <c r="T380" s="192">
        <f>S380*H380</f>
        <v>0</v>
      </c>
      <c r="AR380" s="17" t="s">
        <v>145</v>
      </c>
      <c r="AT380" s="17" t="s">
        <v>140</v>
      </c>
      <c r="AU380" s="17" t="s">
        <v>84</v>
      </c>
      <c r="AY380" s="17" t="s">
        <v>138</v>
      </c>
      <c r="BE380" s="193">
        <f>IF(N380="základní",J380,0)</f>
        <v>0</v>
      </c>
      <c r="BF380" s="193">
        <f>IF(N380="snížená",J380,0)</f>
        <v>0</v>
      </c>
      <c r="BG380" s="193">
        <f>IF(N380="zákl. přenesená",J380,0)</f>
        <v>0</v>
      </c>
      <c r="BH380" s="193">
        <f>IF(N380="sníž. přenesená",J380,0)</f>
        <v>0</v>
      </c>
      <c r="BI380" s="193">
        <f>IF(N380="nulová",J380,0)</f>
        <v>0</v>
      </c>
      <c r="BJ380" s="17" t="s">
        <v>145</v>
      </c>
      <c r="BK380" s="193">
        <f>ROUND(I380*H380,2)</f>
        <v>0</v>
      </c>
      <c r="BL380" s="17" t="s">
        <v>145</v>
      </c>
      <c r="BM380" s="17" t="s">
        <v>441</v>
      </c>
    </row>
    <row r="381" spans="2:47" s="1" customFormat="1" ht="10.2">
      <c r="B381" s="34"/>
      <c r="C381" s="35"/>
      <c r="D381" s="194" t="s">
        <v>147</v>
      </c>
      <c r="E381" s="35"/>
      <c r="F381" s="195" t="s">
        <v>442</v>
      </c>
      <c r="G381" s="35"/>
      <c r="H381" s="35"/>
      <c r="I381" s="112"/>
      <c r="J381" s="35"/>
      <c r="K381" s="35"/>
      <c r="L381" s="38"/>
      <c r="M381" s="196"/>
      <c r="N381" s="60"/>
      <c r="O381" s="60"/>
      <c r="P381" s="60"/>
      <c r="Q381" s="60"/>
      <c r="R381" s="60"/>
      <c r="S381" s="60"/>
      <c r="T381" s="61"/>
      <c r="AT381" s="17" t="s">
        <v>147</v>
      </c>
      <c r="AU381" s="17" t="s">
        <v>84</v>
      </c>
    </row>
    <row r="382" spans="2:47" s="1" customFormat="1" ht="115.2">
      <c r="B382" s="34"/>
      <c r="C382" s="35"/>
      <c r="D382" s="194" t="s">
        <v>149</v>
      </c>
      <c r="E382" s="35"/>
      <c r="F382" s="197" t="s">
        <v>355</v>
      </c>
      <c r="G382" s="35"/>
      <c r="H382" s="35"/>
      <c r="I382" s="112"/>
      <c r="J382" s="35"/>
      <c r="K382" s="35"/>
      <c r="L382" s="38"/>
      <c r="M382" s="196"/>
      <c r="N382" s="60"/>
      <c r="O382" s="60"/>
      <c r="P382" s="60"/>
      <c r="Q382" s="60"/>
      <c r="R382" s="60"/>
      <c r="S382" s="60"/>
      <c r="T382" s="61"/>
      <c r="AT382" s="17" t="s">
        <v>149</v>
      </c>
      <c r="AU382" s="17" t="s">
        <v>84</v>
      </c>
    </row>
    <row r="383" spans="2:51" s="12" customFormat="1" ht="10.2">
      <c r="B383" s="198"/>
      <c r="C383" s="199"/>
      <c r="D383" s="194" t="s">
        <v>151</v>
      </c>
      <c r="E383" s="200" t="s">
        <v>28</v>
      </c>
      <c r="F383" s="201" t="s">
        <v>218</v>
      </c>
      <c r="G383" s="199"/>
      <c r="H383" s="200" t="s">
        <v>28</v>
      </c>
      <c r="I383" s="202"/>
      <c r="J383" s="199"/>
      <c r="K383" s="199"/>
      <c r="L383" s="203"/>
      <c r="M383" s="204"/>
      <c r="N383" s="205"/>
      <c r="O383" s="205"/>
      <c r="P383" s="205"/>
      <c r="Q383" s="205"/>
      <c r="R383" s="205"/>
      <c r="S383" s="205"/>
      <c r="T383" s="206"/>
      <c r="AT383" s="207" t="s">
        <v>151</v>
      </c>
      <c r="AU383" s="207" t="s">
        <v>84</v>
      </c>
      <c r="AV383" s="12" t="s">
        <v>82</v>
      </c>
      <c r="AW383" s="12" t="s">
        <v>35</v>
      </c>
      <c r="AX383" s="12" t="s">
        <v>74</v>
      </c>
      <c r="AY383" s="207" t="s">
        <v>138</v>
      </c>
    </row>
    <row r="384" spans="2:51" s="13" customFormat="1" ht="10.2">
      <c r="B384" s="208"/>
      <c r="C384" s="209"/>
      <c r="D384" s="194" t="s">
        <v>151</v>
      </c>
      <c r="E384" s="210" t="s">
        <v>28</v>
      </c>
      <c r="F384" s="211" t="s">
        <v>84</v>
      </c>
      <c r="G384" s="209"/>
      <c r="H384" s="212">
        <v>2</v>
      </c>
      <c r="I384" s="213"/>
      <c r="J384" s="209"/>
      <c r="K384" s="209"/>
      <c r="L384" s="214"/>
      <c r="M384" s="215"/>
      <c r="N384" s="216"/>
      <c r="O384" s="216"/>
      <c r="P384" s="216"/>
      <c r="Q384" s="216"/>
      <c r="R384" s="216"/>
      <c r="S384" s="216"/>
      <c r="T384" s="217"/>
      <c r="AT384" s="218" t="s">
        <v>151</v>
      </c>
      <c r="AU384" s="218" t="s">
        <v>84</v>
      </c>
      <c r="AV384" s="13" t="s">
        <v>84</v>
      </c>
      <c r="AW384" s="13" t="s">
        <v>35</v>
      </c>
      <c r="AX384" s="13" t="s">
        <v>82</v>
      </c>
      <c r="AY384" s="218" t="s">
        <v>138</v>
      </c>
    </row>
    <row r="385" spans="2:65" s="1" customFormat="1" ht="16.5" customHeight="1">
      <c r="B385" s="34"/>
      <c r="C385" s="182" t="s">
        <v>443</v>
      </c>
      <c r="D385" s="182" t="s">
        <v>140</v>
      </c>
      <c r="E385" s="183" t="s">
        <v>444</v>
      </c>
      <c r="F385" s="184" t="s">
        <v>445</v>
      </c>
      <c r="G385" s="185" t="s">
        <v>187</v>
      </c>
      <c r="H385" s="186">
        <v>1</v>
      </c>
      <c r="I385" s="187"/>
      <c r="J385" s="188">
        <f>ROUND(I385*H385,2)</f>
        <v>0</v>
      </c>
      <c r="K385" s="184" t="s">
        <v>144</v>
      </c>
      <c r="L385" s="38"/>
      <c r="M385" s="189" t="s">
        <v>28</v>
      </c>
      <c r="N385" s="190" t="s">
        <v>47</v>
      </c>
      <c r="O385" s="60"/>
      <c r="P385" s="191">
        <f>O385*H385</f>
        <v>0</v>
      </c>
      <c r="Q385" s="191">
        <v>0</v>
      </c>
      <c r="R385" s="191">
        <f>Q385*H385</f>
        <v>0</v>
      </c>
      <c r="S385" s="191">
        <v>0</v>
      </c>
      <c r="T385" s="192">
        <f>S385*H385</f>
        <v>0</v>
      </c>
      <c r="AR385" s="17" t="s">
        <v>145</v>
      </c>
      <c r="AT385" s="17" t="s">
        <v>140</v>
      </c>
      <c r="AU385" s="17" t="s">
        <v>84</v>
      </c>
      <c r="AY385" s="17" t="s">
        <v>138</v>
      </c>
      <c r="BE385" s="193">
        <f>IF(N385="základní",J385,0)</f>
        <v>0</v>
      </c>
      <c r="BF385" s="193">
        <f>IF(N385="snížená",J385,0)</f>
        <v>0</v>
      </c>
      <c r="BG385" s="193">
        <f>IF(N385="zákl. přenesená",J385,0)</f>
        <v>0</v>
      </c>
      <c r="BH385" s="193">
        <f>IF(N385="sníž. přenesená",J385,0)</f>
        <v>0</v>
      </c>
      <c r="BI385" s="193">
        <f>IF(N385="nulová",J385,0)</f>
        <v>0</v>
      </c>
      <c r="BJ385" s="17" t="s">
        <v>145</v>
      </c>
      <c r="BK385" s="193">
        <f>ROUND(I385*H385,2)</f>
        <v>0</v>
      </c>
      <c r="BL385" s="17" t="s">
        <v>145</v>
      </c>
      <c r="BM385" s="17" t="s">
        <v>446</v>
      </c>
    </row>
    <row r="386" spans="2:47" s="1" customFormat="1" ht="10.2">
      <c r="B386" s="34"/>
      <c r="C386" s="35"/>
      <c r="D386" s="194" t="s">
        <v>147</v>
      </c>
      <c r="E386" s="35"/>
      <c r="F386" s="195" t="s">
        <v>447</v>
      </c>
      <c r="G386" s="35"/>
      <c r="H386" s="35"/>
      <c r="I386" s="112"/>
      <c r="J386" s="35"/>
      <c r="K386" s="35"/>
      <c r="L386" s="38"/>
      <c r="M386" s="196"/>
      <c r="N386" s="60"/>
      <c r="O386" s="60"/>
      <c r="P386" s="60"/>
      <c r="Q386" s="60"/>
      <c r="R386" s="60"/>
      <c r="S386" s="60"/>
      <c r="T386" s="61"/>
      <c r="AT386" s="17" t="s">
        <v>147</v>
      </c>
      <c r="AU386" s="17" t="s">
        <v>84</v>
      </c>
    </row>
    <row r="387" spans="2:47" s="1" customFormat="1" ht="115.2">
      <c r="B387" s="34"/>
      <c r="C387" s="35"/>
      <c r="D387" s="194" t="s">
        <v>149</v>
      </c>
      <c r="E387" s="35"/>
      <c r="F387" s="197" t="s">
        <v>355</v>
      </c>
      <c r="G387" s="35"/>
      <c r="H387" s="35"/>
      <c r="I387" s="112"/>
      <c r="J387" s="35"/>
      <c r="K387" s="35"/>
      <c r="L387" s="38"/>
      <c r="M387" s="196"/>
      <c r="N387" s="60"/>
      <c r="O387" s="60"/>
      <c r="P387" s="60"/>
      <c r="Q387" s="60"/>
      <c r="R387" s="60"/>
      <c r="S387" s="60"/>
      <c r="T387" s="61"/>
      <c r="AT387" s="17" t="s">
        <v>149</v>
      </c>
      <c r="AU387" s="17" t="s">
        <v>84</v>
      </c>
    </row>
    <row r="388" spans="2:51" s="12" customFormat="1" ht="10.2">
      <c r="B388" s="198"/>
      <c r="C388" s="199"/>
      <c r="D388" s="194" t="s">
        <v>151</v>
      </c>
      <c r="E388" s="200" t="s">
        <v>28</v>
      </c>
      <c r="F388" s="201" t="s">
        <v>448</v>
      </c>
      <c r="G388" s="199"/>
      <c r="H388" s="200" t="s">
        <v>28</v>
      </c>
      <c r="I388" s="202"/>
      <c r="J388" s="199"/>
      <c r="K388" s="199"/>
      <c r="L388" s="203"/>
      <c r="M388" s="204"/>
      <c r="N388" s="205"/>
      <c r="O388" s="205"/>
      <c r="P388" s="205"/>
      <c r="Q388" s="205"/>
      <c r="R388" s="205"/>
      <c r="S388" s="205"/>
      <c r="T388" s="206"/>
      <c r="AT388" s="207" t="s">
        <v>151</v>
      </c>
      <c r="AU388" s="207" t="s">
        <v>84</v>
      </c>
      <c r="AV388" s="12" t="s">
        <v>82</v>
      </c>
      <c r="AW388" s="12" t="s">
        <v>35</v>
      </c>
      <c r="AX388" s="12" t="s">
        <v>74</v>
      </c>
      <c r="AY388" s="207" t="s">
        <v>138</v>
      </c>
    </row>
    <row r="389" spans="2:51" s="13" customFormat="1" ht="10.2">
      <c r="B389" s="208"/>
      <c r="C389" s="209"/>
      <c r="D389" s="194" t="s">
        <v>151</v>
      </c>
      <c r="E389" s="210" t="s">
        <v>28</v>
      </c>
      <c r="F389" s="211" t="s">
        <v>82</v>
      </c>
      <c r="G389" s="209"/>
      <c r="H389" s="212">
        <v>1</v>
      </c>
      <c r="I389" s="213"/>
      <c r="J389" s="209"/>
      <c r="K389" s="209"/>
      <c r="L389" s="214"/>
      <c r="M389" s="215"/>
      <c r="N389" s="216"/>
      <c r="O389" s="216"/>
      <c r="P389" s="216"/>
      <c r="Q389" s="216"/>
      <c r="R389" s="216"/>
      <c r="S389" s="216"/>
      <c r="T389" s="217"/>
      <c r="AT389" s="218" t="s">
        <v>151</v>
      </c>
      <c r="AU389" s="218" t="s">
        <v>84</v>
      </c>
      <c r="AV389" s="13" t="s">
        <v>84</v>
      </c>
      <c r="AW389" s="13" t="s">
        <v>35</v>
      </c>
      <c r="AX389" s="13" t="s">
        <v>82</v>
      </c>
      <c r="AY389" s="218" t="s">
        <v>138</v>
      </c>
    </row>
    <row r="390" spans="2:65" s="1" customFormat="1" ht="16.5" customHeight="1">
      <c r="B390" s="34"/>
      <c r="C390" s="182" t="s">
        <v>449</v>
      </c>
      <c r="D390" s="182" t="s">
        <v>140</v>
      </c>
      <c r="E390" s="183" t="s">
        <v>450</v>
      </c>
      <c r="F390" s="184" t="s">
        <v>451</v>
      </c>
      <c r="G390" s="185" t="s">
        <v>187</v>
      </c>
      <c r="H390" s="186">
        <v>1</v>
      </c>
      <c r="I390" s="187"/>
      <c r="J390" s="188">
        <f>ROUND(I390*H390,2)</f>
        <v>0</v>
      </c>
      <c r="K390" s="184" t="s">
        <v>144</v>
      </c>
      <c r="L390" s="38"/>
      <c r="M390" s="189" t="s">
        <v>28</v>
      </c>
      <c r="N390" s="190" t="s">
        <v>47</v>
      </c>
      <c r="O390" s="60"/>
      <c r="P390" s="191">
        <f>O390*H390</f>
        <v>0</v>
      </c>
      <c r="Q390" s="191">
        <v>0</v>
      </c>
      <c r="R390" s="191">
        <f>Q390*H390</f>
        <v>0</v>
      </c>
      <c r="S390" s="191">
        <v>0</v>
      </c>
      <c r="T390" s="192">
        <f>S390*H390</f>
        <v>0</v>
      </c>
      <c r="AR390" s="17" t="s">
        <v>145</v>
      </c>
      <c r="AT390" s="17" t="s">
        <v>140</v>
      </c>
      <c r="AU390" s="17" t="s">
        <v>84</v>
      </c>
      <c r="AY390" s="17" t="s">
        <v>138</v>
      </c>
      <c r="BE390" s="193">
        <f>IF(N390="základní",J390,0)</f>
        <v>0</v>
      </c>
      <c r="BF390" s="193">
        <f>IF(N390="snížená",J390,0)</f>
        <v>0</v>
      </c>
      <c r="BG390" s="193">
        <f>IF(N390="zákl. přenesená",J390,0)</f>
        <v>0</v>
      </c>
      <c r="BH390" s="193">
        <f>IF(N390="sníž. přenesená",J390,0)</f>
        <v>0</v>
      </c>
      <c r="BI390" s="193">
        <f>IF(N390="nulová",J390,0)</f>
        <v>0</v>
      </c>
      <c r="BJ390" s="17" t="s">
        <v>145</v>
      </c>
      <c r="BK390" s="193">
        <f>ROUND(I390*H390,2)</f>
        <v>0</v>
      </c>
      <c r="BL390" s="17" t="s">
        <v>145</v>
      </c>
      <c r="BM390" s="17" t="s">
        <v>452</v>
      </c>
    </row>
    <row r="391" spans="2:47" s="1" customFormat="1" ht="10.2">
      <c r="B391" s="34"/>
      <c r="C391" s="35"/>
      <c r="D391" s="194" t="s">
        <v>147</v>
      </c>
      <c r="E391" s="35"/>
      <c r="F391" s="195" t="s">
        <v>453</v>
      </c>
      <c r="G391" s="35"/>
      <c r="H391" s="35"/>
      <c r="I391" s="112"/>
      <c r="J391" s="35"/>
      <c r="K391" s="35"/>
      <c r="L391" s="38"/>
      <c r="M391" s="196"/>
      <c r="N391" s="60"/>
      <c r="O391" s="60"/>
      <c r="P391" s="60"/>
      <c r="Q391" s="60"/>
      <c r="R391" s="60"/>
      <c r="S391" s="60"/>
      <c r="T391" s="61"/>
      <c r="AT391" s="17" t="s">
        <v>147</v>
      </c>
      <c r="AU391" s="17" t="s">
        <v>84</v>
      </c>
    </row>
    <row r="392" spans="2:47" s="1" customFormat="1" ht="115.2">
      <c r="B392" s="34"/>
      <c r="C392" s="35"/>
      <c r="D392" s="194" t="s">
        <v>149</v>
      </c>
      <c r="E392" s="35"/>
      <c r="F392" s="197" t="s">
        <v>355</v>
      </c>
      <c r="G392" s="35"/>
      <c r="H392" s="35"/>
      <c r="I392" s="112"/>
      <c r="J392" s="35"/>
      <c r="K392" s="35"/>
      <c r="L392" s="38"/>
      <c r="M392" s="196"/>
      <c r="N392" s="60"/>
      <c r="O392" s="60"/>
      <c r="P392" s="60"/>
      <c r="Q392" s="60"/>
      <c r="R392" s="60"/>
      <c r="S392" s="60"/>
      <c r="T392" s="61"/>
      <c r="AT392" s="17" t="s">
        <v>149</v>
      </c>
      <c r="AU392" s="17" t="s">
        <v>84</v>
      </c>
    </row>
    <row r="393" spans="2:51" s="12" customFormat="1" ht="10.2">
      <c r="B393" s="198"/>
      <c r="C393" s="199"/>
      <c r="D393" s="194" t="s">
        <v>151</v>
      </c>
      <c r="E393" s="200" t="s">
        <v>28</v>
      </c>
      <c r="F393" s="201" t="s">
        <v>448</v>
      </c>
      <c r="G393" s="199"/>
      <c r="H393" s="200" t="s">
        <v>28</v>
      </c>
      <c r="I393" s="202"/>
      <c r="J393" s="199"/>
      <c r="K393" s="199"/>
      <c r="L393" s="203"/>
      <c r="M393" s="204"/>
      <c r="N393" s="205"/>
      <c r="O393" s="205"/>
      <c r="P393" s="205"/>
      <c r="Q393" s="205"/>
      <c r="R393" s="205"/>
      <c r="S393" s="205"/>
      <c r="T393" s="206"/>
      <c r="AT393" s="207" t="s">
        <v>151</v>
      </c>
      <c r="AU393" s="207" t="s">
        <v>84</v>
      </c>
      <c r="AV393" s="12" t="s">
        <v>82</v>
      </c>
      <c r="AW393" s="12" t="s">
        <v>35</v>
      </c>
      <c r="AX393" s="12" t="s">
        <v>74</v>
      </c>
      <c r="AY393" s="207" t="s">
        <v>138</v>
      </c>
    </row>
    <row r="394" spans="2:51" s="13" customFormat="1" ht="10.2">
      <c r="B394" s="208"/>
      <c r="C394" s="209"/>
      <c r="D394" s="194" t="s">
        <v>151</v>
      </c>
      <c r="E394" s="210" t="s">
        <v>28</v>
      </c>
      <c r="F394" s="211" t="s">
        <v>82</v>
      </c>
      <c r="G394" s="209"/>
      <c r="H394" s="212">
        <v>1</v>
      </c>
      <c r="I394" s="213"/>
      <c r="J394" s="209"/>
      <c r="K394" s="209"/>
      <c r="L394" s="214"/>
      <c r="M394" s="215"/>
      <c r="N394" s="216"/>
      <c r="O394" s="216"/>
      <c r="P394" s="216"/>
      <c r="Q394" s="216"/>
      <c r="R394" s="216"/>
      <c r="S394" s="216"/>
      <c r="T394" s="217"/>
      <c r="AT394" s="218" t="s">
        <v>151</v>
      </c>
      <c r="AU394" s="218" t="s">
        <v>84</v>
      </c>
      <c r="AV394" s="13" t="s">
        <v>84</v>
      </c>
      <c r="AW394" s="13" t="s">
        <v>35</v>
      </c>
      <c r="AX394" s="13" t="s">
        <v>82</v>
      </c>
      <c r="AY394" s="218" t="s">
        <v>138</v>
      </c>
    </row>
    <row r="395" spans="2:65" s="1" customFormat="1" ht="16.5" customHeight="1">
      <c r="B395" s="34"/>
      <c r="C395" s="182" t="s">
        <v>454</v>
      </c>
      <c r="D395" s="182" t="s">
        <v>140</v>
      </c>
      <c r="E395" s="183" t="s">
        <v>455</v>
      </c>
      <c r="F395" s="184" t="s">
        <v>456</v>
      </c>
      <c r="G395" s="185" t="s">
        <v>187</v>
      </c>
      <c r="H395" s="186">
        <v>1</v>
      </c>
      <c r="I395" s="187"/>
      <c r="J395" s="188">
        <f>ROUND(I395*H395,2)</f>
        <v>0</v>
      </c>
      <c r="K395" s="184" t="s">
        <v>144</v>
      </c>
      <c r="L395" s="38"/>
      <c r="M395" s="189" t="s">
        <v>28</v>
      </c>
      <c r="N395" s="190" t="s">
        <v>47</v>
      </c>
      <c r="O395" s="60"/>
      <c r="P395" s="191">
        <f>O395*H395</f>
        <v>0</v>
      </c>
      <c r="Q395" s="191">
        <v>0</v>
      </c>
      <c r="R395" s="191">
        <f>Q395*H395</f>
        <v>0</v>
      </c>
      <c r="S395" s="191">
        <v>0</v>
      </c>
      <c r="T395" s="192">
        <f>S395*H395</f>
        <v>0</v>
      </c>
      <c r="AR395" s="17" t="s">
        <v>145</v>
      </c>
      <c r="AT395" s="17" t="s">
        <v>140</v>
      </c>
      <c r="AU395" s="17" t="s">
        <v>84</v>
      </c>
      <c r="AY395" s="17" t="s">
        <v>138</v>
      </c>
      <c r="BE395" s="193">
        <f>IF(N395="základní",J395,0)</f>
        <v>0</v>
      </c>
      <c r="BF395" s="193">
        <f>IF(N395="snížená",J395,0)</f>
        <v>0</v>
      </c>
      <c r="BG395" s="193">
        <f>IF(N395="zákl. přenesená",J395,0)</f>
        <v>0</v>
      </c>
      <c r="BH395" s="193">
        <f>IF(N395="sníž. přenesená",J395,0)</f>
        <v>0</v>
      </c>
      <c r="BI395" s="193">
        <f>IF(N395="nulová",J395,0)</f>
        <v>0</v>
      </c>
      <c r="BJ395" s="17" t="s">
        <v>145</v>
      </c>
      <c r="BK395" s="193">
        <f>ROUND(I395*H395,2)</f>
        <v>0</v>
      </c>
      <c r="BL395" s="17" t="s">
        <v>145</v>
      </c>
      <c r="BM395" s="17" t="s">
        <v>457</v>
      </c>
    </row>
    <row r="396" spans="2:47" s="1" customFormat="1" ht="10.2">
      <c r="B396" s="34"/>
      <c r="C396" s="35"/>
      <c r="D396" s="194" t="s">
        <v>147</v>
      </c>
      <c r="E396" s="35"/>
      <c r="F396" s="195" t="s">
        <v>458</v>
      </c>
      <c r="G396" s="35"/>
      <c r="H396" s="35"/>
      <c r="I396" s="112"/>
      <c r="J396" s="35"/>
      <c r="K396" s="35"/>
      <c r="L396" s="38"/>
      <c r="M396" s="196"/>
      <c r="N396" s="60"/>
      <c r="O396" s="60"/>
      <c r="P396" s="60"/>
      <c r="Q396" s="60"/>
      <c r="R396" s="60"/>
      <c r="S396" s="60"/>
      <c r="T396" s="61"/>
      <c r="AT396" s="17" t="s">
        <v>147</v>
      </c>
      <c r="AU396" s="17" t="s">
        <v>84</v>
      </c>
    </row>
    <row r="397" spans="2:47" s="1" customFormat="1" ht="115.2">
      <c r="B397" s="34"/>
      <c r="C397" s="35"/>
      <c r="D397" s="194" t="s">
        <v>149</v>
      </c>
      <c r="E397" s="35"/>
      <c r="F397" s="197" t="s">
        <v>355</v>
      </c>
      <c r="G397" s="35"/>
      <c r="H397" s="35"/>
      <c r="I397" s="112"/>
      <c r="J397" s="35"/>
      <c r="K397" s="35"/>
      <c r="L397" s="38"/>
      <c r="M397" s="196"/>
      <c r="N397" s="60"/>
      <c r="O397" s="60"/>
      <c r="P397" s="60"/>
      <c r="Q397" s="60"/>
      <c r="R397" s="60"/>
      <c r="S397" s="60"/>
      <c r="T397" s="61"/>
      <c r="AT397" s="17" t="s">
        <v>149</v>
      </c>
      <c r="AU397" s="17" t="s">
        <v>84</v>
      </c>
    </row>
    <row r="398" spans="2:51" s="12" customFormat="1" ht="10.2">
      <c r="B398" s="198"/>
      <c r="C398" s="199"/>
      <c r="D398" s="194" t="s">
        <v>151</v>
      </c>
      <c r="E398" s="200" t="s">
        <v>28</v>
      </c>
      <c r="F398" s="201" t="s">
        <v>201</v>
      </c>
      <c r="G398" s="199"/>
      <c r="H398" s="200" t="s">
        <v>28</v>
      </c>
      <c r="I398" s="202"/>
      <c r="J398" s="199"/>
      <c r="K398" s="199"/>
      <c r="L398" s="203"/>
      <c r="M398" s="204"/>
      <c r="N398" s="205"/>
      <c r="O398" s="205"/>
      <c r="P398" s="205"/>
      <c r="Q398" s="205"/>
      <c r="R398" s="205"/>
      <c r="S398" s="205"/>
      <c r="T398" s="206"/>
      <c r="AT398" s="207" t="s">
        <v>151</v>
      </c>
      <c r="AU398" s="207" t="s">
        <v>84</v>
      </c>
      <c r="AV398" s="12" t="s">
        <v>82</v>
      </c>
      <c r="AW398" s="12" t="s">
        <v>35</v>
      </c>
      <c r="AX398" s="12" t="s">
        <v>74</v>
      </c>
      <c r="AY398" s="207" t="s">
        <v>138</v>
      </c>
    </row>
    <row r="399" spans="2:51" s="13" customFormat="1" ht="10.2">
      <c r="B399" s="208"/>
      <c r="C399" s="209"/>
      <c r="D399" s="194" t="s">
        <v>151</v>
      </c>
      <c r="E399" s="210" t="s">
        <v>28</v>
      </c>
      <c r="F399" s="211" t="s">
        <v>82</v>
      </c>
      <c r="G399" s="209"/>
      <c r="H399" s="212">
        <v>1</v>
      </c>
      <c r="I399" s="213"/>
      <c r="J399" s="209"/>
      <c r="K399" s="209"/>
      <c r="L399" s="214"/>
      <c r="M399" s="215"/>
      <c r="N399" s="216"/>
      <c r="O399" s="216"/>
      <c r="P399" s="216"/>
      <c r="Q399" s="216"/>
      <c r="R399" s="216"/>
      <c r="S399" s="216"/>
      <c r="T399" s="217"/>
      <c r="AT399" s="218" t="s">
        <v>151</v>
      </c>
      <c r="AU399" s="218" t="s">
        <v>84</v>
      </c>
      <c r="AV399" s="13" t="s">
        <v>84</v>
      </c>
      <c r="AW399" s="13" t="s">
        <v>35</v>
      </c>
      <c r="AX399" s="13" t="s">
        <v>82</v>
      </c>
      <c r="AY399" s="218" t="s">
        <v>138</v>
      </c>
    </row>
    <row r="400" spans="2:65" s="1" customFormat="1" ht="16.5" customHeight="1">
      <c r="B400" s="34"/>
      <c r="C400" s="182" t="s">
        <v>459</v>
      </c>
      <c r="D400" s="182" t="s">
        <v>140</v>
      </c>
      <c r="E400" s="183" t="s">
        <v>460</v>
      </c>
      <c r="F400" s="184" t="s">
        <v>461</v>
      </c>
      <c r="G400" s="185" t="s">
        <v>187</v>
      </c>
      <c r="H400" s="186">
        <v>1</v>
      </c>
      <c r="I400" s="187"/>
      <c r="J400" s="188">
        <f>ROUND(I400*H400,2)</f>
        <v>0</v>
      </c>
      <c r="K400" s="184" t="s">
        <v>144</v>
      </c>
      <c r="L400" s="38"/>
      <c r="M400" s="189" t="s">
        <v>28</v>
      </c>
      <c r="N400" s="190" t="s">
        <v>47</v>
      </c>
      <c r="O400" s="60"/>
      <c r="P400" s="191">
        <f>O400*H400</f>
        <v>0</v>
      </c>
      <c r="Q400" s="191">
        <v>0</v>
      </c>
      <c r="R400" s="191">
        <f>Q400*H400</f>
        <v>0</v>
      </c>
      <c r="S400" s="191">
        <v>0</v>
      </c>
      <c r="T400" s="192">
        <f>S400*H400</f>
        <v>0</v>
      </c>
      <c r="AR400" s="17" t="s">
        <v>145</v>
      </c>
      <c r="AT400" s="17" t="s">
        <v>140</v>
      </c>
      <c r="AU400" s="17" t="s">
        <v>84</v>
      </c>
      <c r="AY400" s="17" t="s">
        <v>138</v>
      </c>
      <c r="BE400" s="193">
        <f>IF(N400="základní",J400,0)</f>
        <v>0</v>
      </c>
      <c r="BF400" s="193">
        <f>IF(N400="snížená",J400,0)</f>
        <v>0</v>
      </c>
      <c r="BG400" s="193">
        <f>IF(N400="zákl. přenesená",J400,0)</f>
        <v>0</v>
      </c>
      <c r="BH400" s="193">
        <f>IF(N400="sníž. přenesená",J400,0)</f>
        <v>0</v>
      </c>
      <c r="BI400" s="193">
        <f>IF(N400="nulová",J400,0)</f>
        <v>0</v>
      </c>
      <c r="BJ400" s="17" t="s">
        <v>145</v>
      </c>
      <c r="BK400" s="193">
        <f>ROUND(I400*H400,2)</f>
        <v>0</v>
      </c>
      <c r="BL400" s="17" t="s">
        <v>145</v>
      </c>
      <c r="BM400" s="17" t="s">
        <v>462</v>
      </c>
    </row>
    <row r="401" spans="2:47" s="1" customFormat="1" ht="10.2">
      <c r="B401" s="34"/>
      <c r="C401" s="35"/>
      <c r="D401" s="194" t="s">
        <v>147</v>
      </c>
      <c r="E401" s="35"/>
      <c r="F401" s="195" t="s">
        <v>463</v>
      </c>
      <c r="G401" s="35"/>
      <c r="H401" s="35"/>
      <c r="I401" s="112"/>
      <c r="J401" s="35"/>
      <c r="K401" s="35"/>
      <c r="L401" s="38"/>
      <c r="M401" s="196"/>
      <c r="N401" s="60"/>
      <c r="O401" s="60"/>
      <c r="P401" s="60"/>
      <c r="Q401" s="60"/>
      <c r="R401" s="60"/>
      <c r="S401" s="60"/>
      <c r="T401" s="61"/>
      <c r="AT401" s="17" t="s">
        <v>147</v>
      </c>
      <c r="AU401" s="17" t="s">
        <v>84</v>
      </c>
    </row>
    <row r="402" spans="2:47" s="1" customFormat="1" ht="115.2">
      <c r="B402" s="34"/>
      <c r="C402" s="35"/>
      <c r="D402" s="194" t="s">
        <v>149</v>
      </c>
      <c r="E402" s="35"/>
      <c r="F402" s="197" t="s">
        <v>355</v>
      </c>
      <c r="G402" s="35"/>
      <c r="H402" s="35"/>
      <c r="I402" s="112"/>
      <c r="J402" s="35"/>
      <c r="K402" s="35"/>
      <c r="L402" s="38"/>
      <c r="M402" s="196"/>
      <c r="N402" s="60"/>
      <c r="O402" s="60"/>
      <c r="P402" s="60"/>
      <c r="Q402" s="60"/>
      <c r="R402" s="60"/>
      <c r="S402" s="60"/>
      <c r="T402" s="61"/>
      <c r="AT402" s="17" t="s">
        <v>149</v>
      </c>
      <c r="AU402" s="17" t="s">
        <v>84</v>
      </c>
    </row>
    <row r="403" spans="2:51" s="12" customFormat="1" ht="10.2">
      <c r="B403" s="198"/>
      <c r="C403" s="199"/>
      <c r="D403" s="194" t="s">
        <v>151</v>
      </c>
      <c r="E403" s="200" t="s">
        <v>28</v>
      </c>
      <c r="F403" s="201" t="s">
        <v>201</v>
      </c>
      <c r="G403" s="199"/>
      <c r="H403" s="200" t="s">
        <v>28</v>
      </c>
      <c r="I403" s="202"/>
      <c r="J403" s="199"/>
      <c r="K403" s="199"/>
      <c r="L403" s="203"/>
      <c r="M403" s="204"/>
      <c r="N403" s="205"/>
      <c r="O403" s="205"/>
      <c r="P403" s="205"/>
      <c r="Q403" s="205"/>
      <c r="R403" s="205"/>
      <c r="S403" s="205"/>
      <c r="T403" s="206"/>
      <c r="AT403" s="207" t="s">
        <v>151</v>
      </c>
      <c r="AU403" s="207" t="s">
        <v>84</v>
      </c>
      <c r="AV403" s="12" t="s">
        <v>82</v>
      </c>
      <c r="AW403" s="12" t="s">
        <v>35</v>
      </c>
      <c r="AX403" s="12" t="s">
        <v>74</v>
      </c>
      <c r="AY403" s="207" t="s">
        <v>138</v>
      </c>
    </row>
    <row r="404" spans="2:51" s="13" customFormat="1" ht="10.2">
      <c r="B404" s="208"/>
      <c r="C404" s="209"/>
      <c r="D404" s="194" t="s">
        <v>151</v>
      </c>
      <c r="E404" s="210" t="s">
        <v>28</v>
      </c>
      <c r="F404" s="211" t="s">
        <v>82</v>
      </c>
      <c r="G404" s="209"/>
      <c r="H404" s="212">
        <v>1</v>
      </c>
      <c r="I404" s="213"/>
      <c r="J404" s="209"/>
      <c r="K404" s="209"/>
      <c r="L404" s="214"/>
      <c r="M404" s="215"/>
      <c r="N404" s="216"/>
      <c r="O404" s="216"/>
      <c r="P404" s="216"/>
      <c r="Q404" s="216"/>
      <c r="R404" s="216"/>
      <c r="S404" s="216"/>
      <c r="T404" s="217"/>
      <c r="AT404" s="218" t="s">
        <v>151</v>
      </c>
      <c r="AU404" s="218" t="s">
        <v>84</v>
      </c>
      <c r="AV404" s="13" t="s">
        <v>84</v>
      </c>
      <c r="AW404" s="13" t="s">
        <v>35</v>
      </c>
      <c r="AX404" s="13" t="s">
        <v>82</v>
      </c>
      <c r="AY404" s="218" t="s">
        <v>138</v>
      </c>
    </row>
    <row r="405" spans="2:65" s="1" customFormat="1" ht="16.5" customHeight="1">
      <c r="B405" s="34"/>
      <c r="C405" s="182" t="s">
        <v>464</v>
      </c>
      <c r="D405" s="182" t="s">
        <v>140</v>
      </c>
      <c r="E405" s="183" t="s">
        <v>465</v>
      </c>
      <c r="F405" s="184" t="s">
        <v>466</v>
      </c>
      <c r="G405" s="185" t="s">
        <v>187</v>
      </c>
      <c r="H405" s="186">
        <v>2</v>
      </c>
      <c r="I405" s="187"/>
      <c r="J405" s="188">
        <f>ROUND(I405*H405,2)</f>
        <v>0</v>
      </c>
      <c r="K405" s="184" t="s">
        <v>144</v>
      </c>
      <c r="L405" s="38"/>
      <c r="M405" s="189" t="s">
        <v>28</v>
      </c>
      <c r="N405" s="190" t="s">
        <v>47</v>
      </c>
      <c r="O405" s="60"/>
      <c r="P405" s="191">
        <f>O405*H405</f>
        <v>0</v>
      </c>
      <c r="Q405" s="191">
        <v>0</v>
      </c>
      <c r="R405" s="191">
        <f>Q405*H405</f>
        <v>0</v>
      </c>
      <c r="S405" s="191">
        <v>0</v>
      </c>
      <c r="T405" s="192">
        <f>S405*H405</f>
        <v>0</v>
      </c>
      <c r="AR405" s="17" t="s">
        <v>145</v>
      </c>
      <c r="AT405" s="17" t="s">
        <v>140</v>
      </c>
      <c r="AU405" s="17" t="s">
        <v>84</v>
      </c>
      <c r="AY405" s="17" t="s">
        <v>138</v>
      </c>
      <c r="BE405" s="193">
        <f>IF(N405="základní",J405,0)</f>
        <v>0</v>
      </c>
      <c r="BF405" s="193">
        <f>IF(N405="snížená",J405,0)</f>
        <v>0</v>
      </c>
      <c r="BG405" s="193">
        <f>IF(N405="zákl. přenesená",J405,0)</f>
        <v>0</v>
      </c>
      <c r="BH405" s="193">
        <f>IF(N405="sníž. přenesená",J405,0)</f>
        <v>0</v>
      </c>
      <c r="BI405" s="193">
        <f>IF(N405="nulová",J405,0)</f>
        <v>0</v>
      </c>
      <c r="BJ405" s="17" t="s">
        <v>145</v>
      </c>
      <c r="BK405" s="193">
        <f>ROUND(I405*H405,2)</f>
        <v>0</v>
      </c>
      <c r="BL405" s="17" t="s">
        <v>145</v>
      </c>
      <c r="BM405" s="17" t="s">
        <v>467</v>
      </c>
    </row>
    <row r="406" spans="2:47" s="1" customFormat="1" ht="10.2">
      <c r="B406" s="34"/>
      <c r="C406" s="35"/>
      <c r="D406" s="194" t="s">
        <v>147</v>
      </c>
      <c r="E406" s="35"/>
      <c r="F406" s="195" t="s">
        <v>468</v>
      </c>
      <c r="G406" s="35"/>
      <c r="H406" s="35"/>
      <c r="I406" s="112"/>
      <c r="J406" s="35"/>
      <c r="K406" s="35"/>
      <c r="L406" s="38"/>
      <c r="M406" s="196"/>
      <c r="N406" s="60"/>
      <c r="O406" s="60"/>
      <c r="P406" s="60"/>
      <c r="Q406" s="60"/>
      <c r="R406" s="60"/>
      <c r="S406" s="60"/>
      <c r="T406" s="61"/>
      <c r="AT406" s="17" t="s">
        <v>147</v>
      </c>
      <c r="AU406" s="17" t="s">
        <v>84</v>
      </c>
    </row>
    <row r="407" spans="2:47" s="1" customFormat="1" ht="115.2">
      <c r="B407" s="34"/>
      <c r="C407" s="35"/>
      <c r="D407" s="194" t="s">
        <v>149</v>
      </c>
      <c r="E407" s="35"/>
      <c r="F407" s="197" t="s">
        <v>355</v>
      </c>
      <c r="G407" s="35"/>
      <c r="H407" s="35"/>
      <c r="I407" s="112"/>
      <c r="J407" s="35"/>
      <c r="K407" s="35"/>
      <c r="L407" s="38"/>
      <c r="M407" s="196"/>
      <c r="N407" s="60"/>
      <c r="O407" s="60"/>
      <c r="P407" s="60"/>
      <c r="Q407" s="60"/>
      <c r="R407" s="60"/>
      <c r="S407" s="60"/>
      <c r="T407" s="61"/>
      <c r="AT407" s="17" t="s">
        <v>149</v>
      </c>
      <c r="AU407" s="17" t="s">
        <v>84</v>
      </c>
    </row>
    <row r="408" spans="2:51" s="12" customFormat="1" ht="10.2">
      <c r="B408" s="198"/>
      <c r="C408" s="199"/>
      <c r="D408" s="194" t="s">
        <v>151</v>
      </c>
      <c r="E408" s="200" t="s">
        <v>28</v>
      </c>
      <c r="F408" s="201" t="s">
        <v>469</v>
      </c>
      <c r="G408" s="199"/>
      <c r="H408" s="200" t="s">
        <v>28</v>
      </c>
      <c r="I408" s="202"/>
      <c r="J408" s="199"/>
      <c r="K408" s="199"/>
      <c r="L408" s="203"/>
      <c r="M408" s="204"/>
      <c r="N408" s="205"/>
      <c r="O408" s="205"/>
      <c r="P408" s="205"/>
      <c r="Q408" s="205"/>
      <c r="R408" s="205"/>
      <c r="S408" s="205"/>
      <c r="T408" s="206"/>
      <c r="AT408" s="207" t="s">
        <v>151</v>
      </c>
      <c r="AU408" s="207" t="s">
        <v>84</v>
      </c>
      <c r="AV408" s="12" t="s">
        <v>82</v>
      </c>
      <c r="AW408" s="12" t="s">
        <v>35</v>
      </c>
      <c r="AX408" s="12" t="s">
        <v>74</v>
      </c>
      <c r="AY408" s="207" t="s">
        <v>138</v>
      </c>
    </row>
    <row r="409" spans="2:51" s="13" customFormat="1" ht="10.2">
      <c r="B409" s="208"/>
      <c r="C409" s="209"/>
      <c r="D409" s="194" t="s">
        <v>151</v>
      </c>
      <c r="E409" s="210" t="s">
        <v>28</v>
      </c>
      <c r="F409" s="211" t="s">
        <v>84</v>
      </c>
      <c r="G409" s="209"/>
      <c r="H409" s="212">
        <v>2</v>
      </c>
      <c r="I409" s="213"/>
      <c r="J409" s="209"/>
      <c r="K409" s="209"/>
      <c r="L409" s="214"/>
      <c r="M409" s="215"/>
      <c r="N409" s="216"/>
      <c r="O409" s="216"/>
      <c r="P409" s="216"/>
      <c r="Q409" s="216"/>
      <c r="R409" s="216"/>
      <c r="S409" s="216"/>
      <c r="T409" s="217"/>
      <c r="AT409" s="218" t="s">
        <v>151</v>
      </c>
      <c r="AU409" s="218" t="s">
        <v>84</v>
      </c>
      <c r="AV409" s="13" t="s">
        <v>84</v>
      </c>
      <c r="AW409" s="13" t="s">
        <v>35</v>
      </c>
      <c r="AX409" s="13" t="s">
        <v>82</v>
      </c>
      <c r="AY409" s="218" t="s">
        <v>138</v>
      </c>
    </row>
    <row r="410" spans="2:63" s="11" customFormat="1" ht="22.8" customHeight="1">
      <c r="B410" s="166"/>
      <c r="C410" s="167"/>
      <c r="D410" s="168" t="s">
        <v>73</v>
      </c>
      <c r="E410" s="180" t="s">
        <v>470</v>
      </c>
      <c r="F410" s="180" t="s">
        <v>471</v>
      </c>
      <c r="G410" s="167"/>
      <c r="H410" s="167"/>
      <c r="I410" s="170"/>
      <c r="J410" s="181">
        <f>BK410</f>
        <v>0</v>
      </c>
      <c r="K410" s="167"/>
      <c r="L410" s="172"/>
      <c r="M410" s="173"/>
      <c r="N410" s="174"/>
      <c r="O410" s="174"/>
      <c r="P410" s="175">
        <f>SUM(P411:P412)</f>
        <v>0</v>
      </c>
      <c r="Q410" s="174"/>
      <c r="R410" s="175">
        <f>SUM(R411:R412)</f>
        <v>0</v>
      </c>
      <c r="S410" s="174"/>
      <c r="T410" s="176">
        <f>SUM(T411:T412)</f>
        <v>0</v>
      </c>
      <c r="AR410" s="177" t="s">
        <v>82</v>
      </c>
      <c r="AT410" s="178" t="s">
        <v>73</v>
      </c>
      <c r="AU410" s="178" t="s">
        <v>82</v>
      </c>
      <c r="AY410" s="177" t="s">
        <v>138</v>
      </c>
      <c r="BK410" s="179">
        <f>SUM(BK411:BK412)</f>
        <v>0</v>
      </c>
    </row>
    <row r="411" spans="2:65" s="1" customFormat="1" ht="16.5" customHeight="1">
      <c r="B411" s="34"/>
      <c r="C411" s="182" t="s">
        <v>472</v>
      </c>
      <c r="D411" s="182" t="s">
        <v>140</v>
      </c>
      <c r="E411" s="183" t="s">
        <v>473</v>
      </c>
      <c r="F411" s="184" t="s">
        <v>474</v>
      </c>
      <c r="G411" s="185" t="s">
        <v>347</v>
      </c>
      <c r="H411" s="186">
        <v>23.498</v>
      </c>
      <c r="I411" s="187"/>
      <c r="J411" s="188">
        <f>ROUND(I411*H411,2)</f>
        <v>0</v>
      </c>
      <c r="K411" s="184" t="s">
        <v>144</v>
      </c>
      <c r="L411" s="38"/>
      <c r="M411" s="189" t="s">
        <v>28</v>
      </c>
      <c r="N411" s="190" t="s">
        <v>47</v>
      </c>
      <c r="O411" s="60"/>
      <c r="P411" s="191">
        <f>O411*H411</f>
        <v>0</v>
      </c>
      <c r="Q411" s="191">
        <v>0</v>
      </c>
      <c r="R411" s="191">
        <f>Q411*H411</f>
        <v>0</v>
      </c>
      <c r="S411" s="191">
        <v>0</v>
      </c>
      <c r="T411" s="192">
        <f>S411*H411</f>
        <v>0</v>
      </c>
      <c r="AR411" s="17" t="s">
        <v>145</v>
      </c>
      <c r="AT411" s="17" t="s">
        <v>140</v>
      </c>
      <c r="AU411" s="17" t="s">
        <v>84</v>
      </c>
      <c r="AY411" s="17" t="s">
        <v>138</v>
      </c>
      <c r="BE411" s="193">
        <f>IF(N411="základní",J411,0)</f>
        <v>0</v>
      </c>
      <c r="BF411" s="193">
        <f>IF(N411="snížená",J411,0)</f>
        <v>0</v>
      </c>
      <c r="BG411" s="193">
        <f>IF(N411="zákl. přenesená",J411,0)</f>
        <v>0</v>
      </c>
      <c r="BH411" s="193">
        <f>IF(N411="sníž. přenesená",J411,0)</f>
        <v>0</v>
      </c>
      <c r="BI411" s="193">
        <f>IF(N411="nulová",J411,0)</f>
        <v>0</v>
      </c>
      <c r="BJ411" s="17" t="s">
        <v>145</v>
      </c>
      <c r="BK411" s="193">
        <f>ROUND(I411*H411,2)</f>
        <v>0</v>
      </c>
      <c r="BL411" s="17" t="s">
        <v>145</v>
      </c>
      <c r="BM411" s="17" t="s">
        <v>475</v>
      </c>
    </row>
    <row r="412" spans="2:47" s="1" customFormat="1" ht="10.2">
      <c r="B412" s="34"/>
      <c r="C412" s="35"/>
      <c r="D412" s="194" t="s">
        <v>147</v>
      </c>
      <c r="E412" s="35"/>
      <c r="F412" s="195" t="s">
        <v>476</v>
      </c>
      <c r="G412" s="35"/>
      <c r="H412" s="35"/>
      <c r="I412" s="112"/>
      <c r="J412" s="35"/>
      <c r="K412" s="35"/>
      <c r="L412" s="38"/>
      <c r="M412" s="240"/>
      <c r="N412" s="241"/>
      <c r="O412" s="241"/>
      <c r="P412" s="241"/>
      <c r="Q412" s="241"/>
      <c r="R412" s="241"/>
      <c r="S412" s="241"/>
      <c r="T412" s="242"/>
      <c r="AT412" s="17" t="s">
        <v>147</v>
      </c>
      <c r="AU412" s="17" t="s">
        <v>84</v>
      </c>
    </row>
    <row r="413" spans="2:12" s="1" customFormat="1" ht="6.9" customHeight="1">
      <c r="B413" s="46"/>
      <c r="C413" s="47"/>
      <c r="D413" s="47"/>
      <c r="E413" s="47"/>
      <c r="F413" s="47"/>
      <c r="G413" s="47"/>
      <c r="H413" s="47"/>
      <c r="I413" s="134"/>
      <c r="J413" s="47"/>
      <c r="K413" s="47"/>
      <c r="L413" s="38"/>
    </row>
  </sheetData>
  <sheetProtection algorithmName="SHA-512" hashValue="mxzY4idNoRL7QVto9ygh7uzTuz6u7fYYqEF50VmpJLUP8LJ5dwEAHFLDXiMXmAKVe2/TBc3HAaOWTtlG44bCzw==" saltValue="5CbWpk2Ohi4evMT7zpGd6tVNsok1/6PdRox/GbC3gGpixoMhhpK6jF4iFH9RvGY3kOiC9FZEePV+ZjOTr4772w==" spinCount="100000" sheet="1" objects="1" scenarios="1" formatColumns="0" formatRows="0" autoFilter="0"/>
  <autoFilter ref="C81:K412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0"/>
  <sheetViews>
    <sheetView showGridLines="0" workbookViewId="0" topLeftCell="A97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7" t="s">
        <v>91</v>
      </c>
    </row>
    <row r="3" spans="2:46" ht="6.9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20"/>
      <c r="AT3" s="17" t="s">
        <v>84</v>
      </c>
    </row>
    <row r="4" spans="2:46" ht="24.9" customHeight="1">
      <c r="B4" s="20"/>
      <c r="D4" s="110" t="s">
        <v>112</v>
      </c>
      <c r="L4" s="20"/>
      <c r="M4" s="24" t="s">
        <v>10</v>
      </c>
      <c r="AT4" s="17" t="s">
        <v>35</v>
      </c>
    </row>
    <row r="5" spans="2:12" ht="6.9" customHeight="1">
      <c r="B5" s="20"/>
      <c r="L5" s="20"/>
    </row>
    <row r="6" spans="2:12" ht="12" customHeight="1">
      <c r="B6" s="20"/>
      <c r="D6" s="111" t="s">
        <v>16</v>
      </c>
      <c r="L6" s="20"/>
    </row>
    <row r="7" spans="2:12" ht="16.5" customHeight="1">
      <c r="B7" s="20"/>
      <c r="E7" s="367" t="str">
        <f>'Rekapitulace stavby'!K6</f>
        <v>Labe, zdrž Lysá, PB, ř. km 878,30-879,80, údržba doprovodného a břehového porostu</v>
      </c>
      <c r="F7" s="368"/>
      <c r="G7" s="368"/>
      <c r="H7" s="368"/>
      <c r="L7" s="20"/>
    </row>
    <row r="8" spans="2:12" ht="12" customHeight="1">
      <c r="B8" s="20"/>
      <c r="D8" s="111" t="s">
        <v>113</v>
      </c>
      <c r="L8" s="20"/>
    </row>
    <row r="9" spans="2:12" s="1" customFormat="1" ht="16.5" customHeight="1">
      <c r="B9" s="38"/>
      <c r="E9" s="367" t="s">
        <v>477</v>
      </c>
      <c r="F9" s="370"/>
      <c r="G9" s="370"/>
      <c r="H9" s="370"/>
      <c r="I9" s="112"/>
      <c r="L9" s="38"/>
    </row>
    <row r="10" spans="2:12" s="1" customFormat="1" ht="12" customHeight="1">
      <c r="B10" s="38"/>
      <c r="D10" s="111" t="s">
        <v>478</v>
      </c>
      <c r="I10" s="112"/>
      <c r="L10" s="38"/>
    </row>
    <row r="11" spans="2:12" s="1" customFormat="1" ht="36.9" customHeight="1">
      <c r="B11" s="38"/>
      <c r="E11" s="369" t="s">
        <v>479</v>
      </c>
      <c r="F11" s="370"/>
      <c r="G11" s="370"/>
      <c r="H11" s="370"/>
      <c r="I11" s="112"/>
      <c r="L11" s="38"/>
    </row>
    <row r="12" spans="2:12" s="1" customFormat="1" ht="10.2">
      <c r="B12" s="38"/>
      <c r="I12" s="112"/>
      <c r="L12" s="38"/>
    </row>
    <row r="13" spans="2:12" s="1" customFormat="1" ht="12" customHeight="1">
      <c r="B13" s="38"/>
      <c r="D13" s="111" t="s">
        <v>18</v>
      </c>
      <c r="F13" s="17" t="s">
        <v>19</v>
      </c>
      <c r="I13" s="113" t="s">
        <v>20</v>
      </c>
      <c r="J13" s="17" t="s">
        <v>28</v>
      </c>
      <c r="L13" s="38"/>
    </row>
    <row r="14" spans="2:12" s="1" customFormat="1" ht="12" customHeight="1">
      <c r="B14" s="38"/>
      <c r="D14" s="111" t="s">
        <v>22</v>
      </c>
      <c r="F14" s="17" t="s">
        <v>23</v>
      </c>
      <c r="I14" s="113" t="s">
        <v>24</v>
      </c>
      <c r="J14" s="114" t="str">
        <f>'Rekapitulace stavby'!AN8</f>
        <v>29.4.2019</v>
      </c>
      <c r="L14" s="38"/>
    </row>
    <row r="15" spans="2:12" s="1" customFormat="1" ht="10.8" customHeight="1">
      <c r="B15" s="38"/>
      <c r="I15" s="112"/>
      <c r="L15" s="38"/>
    </row>
    <row r="16" spans="2:12" s="1" customFormat="1" ht="12" customHeight="1">
      <c r="B16" s="38"/>
      <c r="D16" s="111" t="s">
        <v>26</v>
      </c>
      <c r="I16" s="113" t="s">
        <v>27</v>
      </c>
      <c r="J16" s="17" t="s">
        <v>28</v>
      </c>
      <c r="L16" s="38"/>
    </row>
    <row r="17" spans="2:12" s="1" customFormat="1" ht="18" customHeight="1">
      <c r="B17" s="38"/>
      <c r="E17" s="17" t="s">
        <v>29</v>
      </c>
      <c r="I17" s="113" t="s">
        <v>30</v>
      </c>
      <c r="J17" s="17" t="s">
        <v>28</v>
      </c>
      <c r="L17" s="38"/>
    </row>
    <row r="18" spans="2:12" s="1" customFormat="1" ht="6.9" customHeight="1">
      <c r="B18" s="38"/>
      <c r="I18" s="112"/>
      <c r="L18" s="38"/>
    </row>
    <row r="19" spans="2:12" s="1" customFormat="1" ht="12" customHeight="1">
      <c r="B19" s="38"/>
      <c r="D19" s="111" t="s">
        <v>31</v>
      </c>
      <c r="I19" s="113" t="s">
        <v>27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71" t="str">
        <f>'Rekapitulace stavby'!E14</f>
        <v>Vyplň údaj</v>
      </c>
      <c r="F20" s="372"/>
      <c r="G20" s="372"/>
      <c r="H20" s="372"/>
      <c r="I20" s="113" t="s">
        <v>30</v>
      </c>
      <c r="J20" s="30" t="str">
        <f>'Rekapitulace stavby'!AN14</f>
        <v>Vyplň údaj</v>
      </c>
      <c r="L20" s="38"/>
    </row>
    <row r="21" spans="2:12" s="1" customFormat="1" ht="6.9" customHeight="1">
      <c r="B21" s="38"/>
      <c r="I21" s="112"/>
      <c r="L21" s="38"/>
    </row>
    <row r="22" spans="2:12" s="1" customFormat="1" ht="12" customHeight="1">
      <c r="B22" s="38"/>
      <c r="D22" s="111" t="s">
        <v>33</v>
      </c>
      <c r="I22" s="113" t="s">
        <v>27</v>
      </c>
      <c r="J22" s="17" t="str">
        <f>IF('Rekapitulace stavby'!AN16="","",'Rekapitulace stavby'!AN16)</f>
        <v/>
      </c>
      <c r="L22" s="38"/>
    </row>
    <row r="23" spans="2:12" s="1" customFormat="1" ht="18" customHeight="1">
      <c r="B23" s="38"/>
      <c r="E23" s="17" t="str">
        <f>IF('Rekapitulace stavby'!E17="","",'Rekapitulace stavby'!E17)</f>
        <v xml:space="preserve"> </v>
      </c>
      <c r="I23" s="113" t="s">
        <v>30</v>
      </c>
      <c r="J23" s="17" t="str">
        <f>IF('Rekapitulace stavby'!AN17="","",'Rekapitulace stavby'!AN17)</f>
        <v/>
      </c>
      <c r="L23" s="38"/>
    </row>
    <row r="24" spans="2:12" s="1" customFormat="1" ht="6.9" customHeight="1">
      <c r="B24" s="38"/>
      <c r="I24" s="112"/>
      <c r="L24" s="38"/>
    </row>
    <row r="25" spans="2:12" s="1" customFormat="1" ht="12" customHeight="1">
      <c r="B25" s="38"/>
      <c r="D25" s="111" t="s">
        <v>36</v>
      </c>
      <c r="I25" s="113" t="s">
        <v>27</v>
      </c>
      <c r="J25" s="17" t="s">
        <v>28</v>
      </c>
      <c r="L25" s="38"/>
    </row>
    <row r="26" spans="2:12" s="1" customFormat="1" ht="18" customHeight="1">
      <c r="B26" s="38"/>
      <c r="E26" s="17" t="s">
        <v>37</v>
      </c>
      <c r="I26" s="113" t="s">
        <v>30</v>
      </c>
      <c r="J26" s="17" t="s">
        <v>28</v>
      </c>
      <c r="L26" s="38"/>
    </row>
    <row r="27" spans="2:12" s="1" customFormat="1" ht="6.9" customHeight="1">
      <c r="B27" s="38"/>
      <c r="I27" s="112"/>
      <c r="L27" s="38"/>
    </row>
    <row r="28" spans="2:12" s="1" customFormat="1" ht="12" customHeight="1">
      <c r="B28" s="38"/>
      <c r="D28" s="111" t="s">
        <v>38</v>
      </c>
      <c r="I28" s="112"/>
      <c r="L28" s="38"/>
    </row>
    <row r="29" spans="2:12" s="7" customFormat="1" ht="22.5" customHeight="1">
      <c r="B29" s="115"/>
      <c r="E29" s="373" t="s">
        <v>115</v>
      </c>
      <c r="F29" s="373"/>
      <c r="G29" s="373"/>
      <c r="H29" s="373"/>
      <c r="I29" s="116"/>
      <c r="L29" s="115"/>
    </row>
    <row r="30" spans="2:12" s="1" customFormat="1" ht="6.9" customHeight="1">
      <c r="B30" s="38"/>
      <c r="I30" s="112"/>
      <c r="L30" s="38"/>
    </row>
    <row r="31" spans="2:12" s="1" customFormat="1" ht="6.9" customHeight="1">
      <c r="B31" s="38"/>
      <c r="D31" s="56"/>
      <c r="E31" s="56"/>
      <c r="F31" s="56"/>
      <c r="G31" s="56"/>
      <c r="H31" s="56"/>
      <c r="I31" s="117"/>
      <c r="J31" s="56"/>
      <c r="K31" s="56"/>
      <c r="L31" s="38"/>
    </row>
    <row r="32" spans="2:12" s="1" customFormat="1" ht="25.35" customHeight="1">
      <c r="B32" s="38"/>
      <c r="D32" s="118" t="s">
        <v>40</v>
      </c>
      <c r="I32" s="112"/>
      <c r="J32" s="119">
        <f>ROUND(J88,2)</f>
        <v>0</v>
      </c>
      <c r="L32" s="38"/>
    </row>
    <row r="33" spans="2:12" s="1" customFormat="1" ht="6.9" customHeight="1">
      <c r="B33" s="38"/>
      <c r="D33" s="56"/>
      <c r="E33" s="56"/>
      <c r="F33" s="56"/>
      <c r="G33" s="56"/>
      <c r="H33" s="56"/>
      <c r="I33" s="117"/>
      <c r="J33" s="56"/>
      <c r="K33" s="56"/>
      <c r="L33" s="38"/>
    </row>
    <row r="34" spans="2:12" s="1" customFormat="1" ht="14.4" customHeight="1">
      <c r="B34" s="38"/>
      <c r="F34" s="120" t="s">
        <v>42</v>
      </c>
      <c r="I34" s="121" t="s">
        <v>41</v>
      </c>
      <c r="J34" s="120" t="s">
        <v>43</v>
      </c>
      <c r="L34" s="38"/>
    </row>
    <row r="35" spans="2:12" s="1" customFormat="1" ht="14.4" customHeight="1" hidden="1">
      <c r="B35" s="38"/>
      <c r="D35" s="111" t="s">
        <v>44</v>
      </c>
      <c r="E35" s="111" t="s">
        <v>45</v>
      </c>
      <c r="F35" s="122">
        <f>ROUND((SUM(BE88:BE169)),2)</f>
        <v>0</v>
      </c>
      <c r="I35" s="123">
        <v>0.21</v>
      </c>
      <c r="J35" s="122">
        <f>ROUND(((SUM(BE88:BE169))*I35),2)</f>
        <v>0</v>
      </c>
      <c r="L35" s="38"/>
    </row>
    <row r="36" spans="2:12" s="1" customFormat="1" ht="14.4" customHeight="1" hidden="1">
      <c r="B36" s="38"/>
      <c r="E36" s="111" t="s">
        <v>46</v>
      </c>
      <c r="F36" s="122">
        <f>ROUND((SUM(BF88:BF169)),2)</f>
        <v>0</v>
      </c>
      <c r="I36" s="123">
        <v>0.15</v>
      </c>
      <c r="J36" s="122">
        <f>ROUND(((SUM(BF88:BF169))*I36),2)</f>
        <v>0</v>
      </c>
      <c r="L36" s="38"/>
    </row>
    <row r="37" spans="2:12" s="1" customFormat="1" ht="14.4" customHeight="1">
      <c r="B37" s="38"/>
      <c r="D37" s="111" t="s">
        <v>44</v>
      </c>
      <c r="E37" s="111" t="s">
        <v>47</v>
      </c>
      <c r="F37" s="122">
        <f>ROUND((SUM(BG88:BG169)),2)</f>
        <v>0</v>
      </c>
      <c r="I37" s="123">
        <v>0.21</v>
      </c>
      <c r="J37" s="122">
        <f>0</f>
        <v>0</v>
      </c>
      <c r="L37" s="38"/>
    </row>
    <row r="38" spans="2:12" s="1" customFormat="1" ht="14.4" customHeight="1">
      <c r="B38" s="38"/>
      <c r="E38" s="111" t="s">
        <v>48</v>
      </c>
      <c r="F38" s="122">
        <f>ROUND((SUM(BH88:BH169)),2)</f>
        <v>0</v>
      </c>
      <c r="I38" s="123">
        <v>0.15</v>
      </c>
      <c r="J38" s="122">
        <f>0</f>
        <v>0</v>
      </c>
      <c r="L38" s="38"/>
    </row>
    <row r="39" spans="2:12" s="1" customFormat="1" ht="14.4" customHeight="1" hidden="1">
      <c r="B39" s="38"/>
      <c r="E39" s="111" t="s">
        <v>49</v>
      </c>
      <c r="F39" s="122">
        <f>ROUND((SUM(BI88:BI169)),2)</f>
        <v>0</v>
      </c>
      <c r="I39" s="123">
        <v>0</v>
      </c>
      <c r="J39" s="122">
        <f>0</f>
        <v>0</v>
      </c>
      <c r="L39" s="38"/>
    </row>
    <row r="40" spans="2:12" s="1" customFormat="1" ht="6.9" customHeight="1">
      <c r="B40" s="38"/>
      <c r="I40" s="112"/>
      <c r="L40" s="38"/>
    </row>
    <row r="41" spans="2:12" s="1" customFormat="1" ht="25.35" customHeight="1">
      <c r="B41" s="38"/>
      <c r="C41" s="124"/>
      <c r="D41" s="125" t="s">
        <v>50</v>
      </c>
      <c r="E41" s="126"/>
      <c r="F41" s="126"/>
      <c r="G41" s="127" t="s">
        <v>51</v>
      </c>
      <c r="H41" s="128" t="s">
        <v>52</v>
      </c>
      <c r="I41" s="129"/>
      <c r="J41" s="130">
        <f>SUM(J32:J39)</f>
        <v>0</v>
      </c>
      <c r="K41" s="131"/>
      <c r="L41" s="38"/>
    </row>
    <row r="42" spans="2:12" s="1" customFormat="1" ht="14.4" customHeight="1">
      <c r="B42" s="132"/>
      <c r="C42" s="133"/>
      <c r="D42" s="133"/>
      <c r="E42" s="133"/>
      <c r="F42" s="133"/>
      <c r="G42" s="133"/>
      <c r="H42" s="133"/>
      <c r="I42" s="134"/>
      <c r="J42" s="133"/>
      <c r="K42" s="133"/>
      <c r="L42" s="38"/>
    </row>
    <row r="46" spans="2:12" s="1" customFormat="1" ht="6.9" customHeight="1">
      <c r="B46" s="135"/>
      <c r="C46" s="136"/>
      <c r="D46" s="136"/>
      <c r="E46" s="136"/>
      <c r="F46" s="136"/>
      <c r="G46" s="136"/>
      <c r="H46" s="136"/>
      <c r="I46" s="137"/>
      <c r="J46" s="136"/>
      <c r="K46" s="136"/>
      <c r="L46" s="38"/>
    </row>
    <row r="47" spans="2:12" s="1" customFormat="1" ht="24.9" customHeight="1">
      <c r="B47" s="34"/>
      <c r="C47" s="23" t="s">
        <v>116</v>
      </c>
      <c r="D47" s="35"/>
      <c r="E47" s="35"/>
      <c r="F47" s="35"/>
      <c r="G47" s="35"/>
      <c r="H47" s="35"/>
      <c r="I47" s="112"/>
      <c r="J47" s="35"/>
      <c r="K47" s="35"/>
      <c r="L47" s="38"/>
    </row>
    <row r="48" spans="2:12" s="1" customFormat="1" ht="6.9" customHeight="1">
      <c r="B48" s="34"/>
      <c r="C48" s="35"/>
      <c r="D48" s="35"/>
      <c r="E48" s="35"/>
      <c r="F48" s="35"/>
      <c r="G48" s="35"/>
      <c r="H48" s="35"/>
      <c r="I48" s="112"/>
      <c r="J48" s="35"/>
      <c r="K48" s="35"/>
      <c r="L48" s="38"/>
    </row>
    <row r="49" spans="2:12" s="1" customFormat="1" ht="12" customHeight="1">
      <c r="B49" s="34"/>
      <c r="C49" s="29" t="s">
        <v>16</v>
      </c>
      <c r="D49" s="35"/>
      <c r="E49" s="35"/>
      <c r="F49" s="35"/>
      <c r="G49" s="35"/>
      <c r="H49" s="35"/>
      <c r="I49" s="112"/>
      <c r="J49" s="35"/>
      <c r="K49" s="35"/>
      <c r="L49" s="38"/>
    </row>
    <row r="50" spans="2:12" s="1" customFormat="1" ht="16.5" customHeight="1">
      <c r="B50" s="34"/>
      <c r="C50" s="35"/>
      <c r="D50" s="35"/>
      <c r="E50" s="374" t="str">
        <f>E7</f>
        <v>Labe, zdrž Lysá, PB, ř. km 878,30-879,80, údržba doprovodného a břehového porostu</v>
      </c>
      <c r="F50" s="375"/>
      <c r="G50" s="375"/>
      <c r="H50" s="375"/>
      <c r="I50" s="112"/>
      <c r="J50" s="35"/>
      <c r="K50" s="35"/>
      <c r="L50" s="38"/>
    </row>
    <row r="51" spans="2:12" ht="12" customHeight="1">
      <c r="B51" s="21"/>
      <c r="C51" s="29" t="s">
        <v>113</v>
      </c>
      <c r="D51" s="22"/>
      <c r="E51" s="22"/>
      <c r="F51" s="22"/>
      <c r="G51" s="22"/>
      <c r="H51" s="22"/>
      <c r="J51" s="22"/>
      <c r="K51" s="22"/>
      <c r="L51" s="20"/>
    </row>
    <row r="52" spans="2:12" s="1" customFormat="1" ht="16.5" customHeight="1">
      <c r="B52" s="34"/>
      <c r="C52" s="35"/>
      <c r="D52" s="35"/>
      <c r="E52" s="374" t="s">
        <v>477</v>
      </c>
      <c r="F52" s="342"/>
      <c r="G52" s="342"/>
      <c r="H52" s="342"/>
      <c r="I52" s="112"/>
      <c r="J52" s="35"/>
      <c r="K52" s="35"/>
      <c r="L52" s="38"/>
    </row>
    <row r="53" spans="2:12" s="1" customFormat="1" ht="12" customHeight="1">
      <c r="B53" s="34"/>
      <c r="C53" s="29" t="s">
        <v>478</v>
      </c>
      <c r="D53" s="35"/>
      <c r="E53" s="35"/>
      <c r="F53" s="35"/>
      <c r="G53" s="35"/>
      <c r="H53" s="35"/>
      <c r="I53" s="112"/>
      <c r="J53" s="35"/>
      <c r="K53" s="35"/>
      <c r="L53" s="38"/>
    </row>
    <row r="54" spans="2:12" s="1" customFormat="1" ht="16.5" customHeight="1">
      <c r="B54" s="34"/>
      <c r="C54" s="35"/>
      <c r="D54" s="35"/>
      <c r="E54" s="343" t="str">
        <f>E11</f>
        <v>2.1. - Výsadba</v>
      </c>
      <c r="F54" s="342"/>
      <c r="G54" s="342"/>
      <c r="H54" s="342"/>
      <c r="I54" s="112"/>
      <c r="J54" s="35"/>
      <c r="K54" s="35"/>
      <c r="L54" s="38"/>
    </row>
    <row r="55" spans="2:12" s="1" customFormat="1" ht="6.9" customHeight="1">
      <c r="B55" s="34"/>
      <c r="C55" s="35"/>
      <c r="D55" s="35"/>
      <c r="E55" s="35"/>
      <c r="F55" s="35"/>
      <c r="G55" s="35"/>
      <c r="H55" s="35"/>
      <c r="I55" s="112"/>
      <c r="J55" s="35"/>
      <c r="K55" s="35"/>
      <c r="L55" s="38"/>
    </row>
    <row r="56" spans="2:12" s="1" customFormat="1" ht="12" customHeight="1">
      <c r="B56" s="34"/>
      <c r="C56" s="29" t="s">
        <v>22</v>
      </c>
      <c r="D56" s="35"/>
      <c r="E56" s="35"/>
      <c r="F56" s="27" t="str">
        <f>F14</f>
        <v>Kostomlaty</v>
      </c>
      <c r="G56" s="35"/>
      <c r="H56" s="35"/>
      <c r="I56" s="113" t="s">
        <v>24</v>
      </c>
      <c r="J56" s="55" t="str">
        <f>IF(J14="","",J14)</f>
        <v>29.4.2019</v>
      </c>
      <c r="K56" s="35"/>
      <c r="L56" s="38"/>
    </row>
    <row r="57" spans="2:12" s="1" customFormat="1" ht="6.9" customHeight="1">
      <c r="B57" s="34"/>
      <c r="C57" s="35"/>
      <c r="D57" s="35"/>
      <c r="E57" s="35"/>
      <c r="F57" s="35"/>
      <c r="G57" s="35"/>
      <c r="H57" s="35"/>
      <c r="I57" s="112"/>
      <c r="J57" s="35"/>
      <c r="K57" s="35"/>
      <c r="L57" s="38"/>
    </row>
    <row r="58" spans="2:12" s="1" customFormat="1" ht="13.65" customHeight="1">
      <c r="B58" s="34"/>
      <c r="C58" s="29" t="s">
        <v>26</v>
      </c>
      <c r="D58" s="35"/>
      <c r="E58" s="35"/>
      <c r="F58" s="27" t="str">
        <f>E17</f>
        <v>Povodí Labe, státní podnik, závod Pardubice</v>
      </c>
      <c r="G58" s="35"/>
      <c r="H58" s="35"/>
      <c r="I58" s="113" t="s">
        <v>33</v>
      </c>
      <c r="J58" s="32" t="str">
        <f>E23</f>
        <v xml:space="preserve"> </v>
      </c>
      <c r="K58" s="35"/>
      <c r="L58" s="38"/>
    </row>
    <row r="59" spans="2:12" s="1" customFormat="1" ht="13.65" customHeight="1">
      <c r="B59" s="34"/>
      <c r="C59" s="29" t="s">
        <v>31</v>
      </c>
      <c r="D59" s="35"/>
      <c r="E59" s="35"/>
      <c r="F59" s="27" t="str">
        <f>IF(E20="","",E20)</f>
        <v>Vyplň údaj</v>
      </c>
      <c r="G59" s="35"/>
      <c r="H59" s="35"/>
      <c r="I59" s="113" t="s">
        <v>36</v>
      </c>
      <c r="J59" s="32" t="str">
        <f>E26</f>
        <v>Ing. Eva Morkesová</v>
      </c>
      <c r="K59" s="35"/>
      <c r="L59" s="38"/>
    </row>
    <row r="60" spans="2:12" s="1" customFormat="1" ht="10.35" customHeight="1">
      <c r="B60" s="34"/>
      <c r="C60" s="35"/>
      <c r="D60" s="35"/>
      <c r="E60" s="35"/>
      <c r="F60" s="35"/>
      <c r="G60" s="35"/>
      <c r="H60" s="35"/>
      <c r="I60" s="112"/>
      <c r="J60" s="35"/>
      <c r="K60" s="35"/>
      <c r="L60" s="38"/>
    </row>
    <row r="61" spans="2:12" s="1" customFormat="1" ht="29.25" customHeight="1">
      <c r="B61" s="34"/>
      <c r="C61" s="138" t="s">
        <v>117</v>
      </c>
      <c r="D61" s="139"/>
      <c r="E61" s="139"/>
      <c r="F61" s="139"/>
      <c r="G61" s="139"/>
      <c r="H61" s="139"/>
      <c r="I61" s="140"/>
      <c r="J61" s="141" t="s">
        <v>118</v>
      </c>
      <c r="K61" s="139"/>
      <c r="L61" s="38"/>
    </row>
    <row r="62" spans="2:12" s="1" customFormat="1" ht="10.35" customHeight="1">
      <c r="B62" s="34"/>
      <c r="C62" s="35"/>
      <c r="D62" s="35"/>
      <c r="E62" s="35"/>
      <c r="F62" s="35"/>
      <c r="G62" s="35"/>
      <c r="H62" s="35"/>
      <c r="I62" s="112"/>
      <c r="J62" s="35"/>
      <c r="K62" s="35"/>
      <c r="L62" s="38"/>
    </row>
    <row r="63" spans="2:47" s="1" customFormat="1" ht="22.8" customHeight="1">
      <c r="B63" s="34"/>
      <c r="C63" s="142" t="s">
        <v>72</v>
      </c>
      <c r="D63" s="35"/>
      <c r="E63" s="35"/>
      <c r="F63" s="35"/>
      <c r="G63" s="35"/>
      <c r="H63" s="35"/>
      <c r="I63" s="112"/>
      <c r="J63" s="73">
        <f>J88</f>
        <v>0</v>
      </c>
      <c r="K63" s="35"/>
      <c r="L63" s="38"/>
      <c r="AU63" s="17" t="s">
        <v>119</v>
      </c>
    </row>
    <row r="64" spans="2:12" s="8" customFormat="1" ht="24.9" customHeight="1">
      <c r="B64" s="143"/>
      <c r="C64" s="144"/>
      <c r="D64" s="145" t="s">
        <v>120</v>
      </c>
      <c r="E64" s="146"/>
      <c r="F64" s="146"/>
      <c r="G64" s="146"/>
      <c r="H64" s="146"/>
      <c r="I64" s="147"/>
      <c r="J64" s="148">
        <f>J89</f>
        <v>0</v>
      </c>
      <c r="K64" s="144"/>
      <c r="L64" s="149"/>
    </row>
    <row r="65" spans="2:12" s="9" customFormat="1" ht="19.95" customHeight="1">
      <c r="B65" s="150"/>
      <c r="C65" s="94"/>
      <c r="D65" s="151" t="s">
        <v>121</v>
      </c>
      <c r="E65" s="152"/>
      <c r="F65" s="152"/>
      <c r="G65" s="152"/>
      <c r="H65" s="152"/>
      <c r="I65" s="153"/>
      <c r="J65" s="154">
        <f>J90</f>
        <v>0</v>
      </c>
      <c r="K65" s="94"/>
      <c r="L65" s="155"/>
    </row>
    <row r="66" spans="2:12" s="9" customFormat="1" ht="19.95" customHeight="1">
      <c r="B66" s="150"/>
      <c r="C66" s="94"/>
      <c r="D66" s="151" t="s">
        <v>480</v>
      </c>
      <c r="E66" s="152"/>
      <c r="F66" s="152"/>
      <c r="G66" s="152"/>
      <c r="H66" s="152"/>
      <c r="I66" s="153"/>
      <c r="J66" s="154">
        <f>J167</f>
        <v>0</v>
      </c>
      <c r="K66" s="94"/>
      <c r="L66" s="155"/>
    </row>
    <row r="67" spans="2:12" s="1" customFormat="1" ht="21.75" customHeight="1">
      <c r="B67" s="34"/>
      <c r="C67" s="35"/>
      <c r="D67" s="35"/>
      <c r="E67" s="35"/>
      <c r="F67" s="35"/>
      <c r="G67" s="35"/>
      <c r="H67" s="35"/>
      <c r="I67" s="112"/>
      <c r="J67" s="35"/>
      <c r="K67" s="35"/>
      <c r="L67" s="38"/>
    </row>
    <row r="68" spans="2:12" s="1" customFormat="1" ht="6.9" customHeight="1">
      <c r="B68" s="46"/>
      <c r="C68" s="47"/>
      <c r="D68" s="47"/>
      <c r="E68" s="47"/>
      <c r="F68" s="47"/>
      <c r="G68" s="47"/>
      <c r="H68" s="47"/>
      <c r="I68" s="134"/>
      <c r="J68" s="47"/>
      <c r="K68" s="47"/>
      <c r="L68" s="38"/>
    </row>
    <row r="72" spans="2:12" s="1" customFormat="1" ht="6.9" customHeight="1">
      <c r="B72" s="48"/>
      <c r="C72" s="49"/>
      <c r="D72" s="49"/>
      <c r="E72" s="49"/>
      <c r="F72" s="49"/>
      <c r="G72" s="49"/>
      <c r="H72" s="49"/>
      <c r="I72" s="137"/>
      <c r="J72" s="49"/>
      <c r="K72" s="49"/>
      <c r="L72" s="38"/>
    </row>
    <row r="73" spans="2:12" s="1" customFormat="1" ht="24.9" customHeight="1">
      <c r="B73" s="34"/>
      <c r="C73" s="23" t="s">
        <v>123</v>
      </c>
      <c r="D73" s="35"/>
      <c r="E73" s="35"/>
      <c r="F73" s="35"/>
      <c r="G73" s="35"/>
      <c r="H73" s="35"/>
      <c r="I73" s="112"/>
      <c r="J73" s="35"/>
      <c r="K73" s="35"/>
      <c r="L73" s="38"/>
    </row>
    <row r="74" spans="2:12" s="1" customFormat="1" ht="6.9" customHeight="1">
      <c r="B74" s="34"/>
      <c r="C74" s="35"/>
      <c r="D74" s="35"/>
      <c r="E74" s="35"/>
      <c r="F74" s="35"/>
      <c r="G74" s="35"/>
      <c r="H74" s="35"/>
      <c r="I74" s="112"/>
      <c r="J74" s="35"/>
      <c r="K74" s="35"/>
      <c r="L74" s="38"/>
    </row>
    <row r="75" spans="2:12" s="1" customFormat="1" ht="12" customHeight="1">
      <c r="B75" s="34"/>
      <c r="C75" s="29" t="s">
        <v>16</v>
      </c>
      <c r="D75" s="35"/>
      <c r="E75" s="35"/>
      <c r="F75" s="35"/>
      <c r="G75" s="35"/>
      <c r="H75" s="35"/>
      <c r="I75" s="112"/>
      <c r="J75" s="35"/>
      <c r="K75" s="35"/>
      <c r="L75" s="38"/>
    </row>
    <row r="76" spans="2:12" s="1" customFormat="1" ht="16.5" customHeight="1">
      <c r="B76" s="34"/>
      <c r="C76" s="35"/>
      <c r="D76" s="35"/>
      <c r="E76" s="374" t="str">
        <f>E7</f>
        <v>Labe, zdrž Lysá, PB, ř. km 878,30-879,80, údržba doprovodného a břehového porostu</v>
      </c>
      <c r="F76" s="375"/>
      <c r="G76" s="375"/>
      <c r="H76" s="375"/>
      <c r="I76" s="112"/>
      <c r="J76" s="35"/>
      <c r="K76" s="35"/>
      <c r="L76" s="38"/>
    </row>
    <row r="77" spans="2:12" ht="12" customHeight="1">
      <c r="B77" s="21"/>
      <c r="C77" s="29" t="s">
        <v>113</v>
      </c>
      <c r="D77" s="22"/>
      <c r="E77" s="22"/>
      <c r="F77" s="22"/>
      <c r="G77" s="22"/>
      <c r="H77" s="22"/>
      <c r="J77" s="22"/>
      <c r="K77" s="22"/>
      <c r="L77" s="20"/>
    </row>
    <row r="78" spans="2:12" s="1" customFormat="1" ht="16.5" customHeight="1">
      <c r="B78" s="34"/>
      <c r="C78" s="35"/>
      <c r="D78" s="35"/>
      <c r="E78" s="374" t="s">
        <v>477</v>
      </c>
      <c r="F78" s="342"/>
      <c r="G78" s="342"/>
      <c r="H78" s="342"/>
      <c r="I78" s="112"/>
      <c r="J78" s="35"/>
      <c r="K78" s="35"/>
      <c r="L78" s="38"/>
    </row>
    <row r="79" spans="2:12" s="1" customFormat="1" ht="12" customHeight="1">
      <c r="B79" s="34"/>
      <c r="C79" s="29" t="s">
        <v>478</v>
      </c>
      <c r="D79" s="35"/>
      <c r="E79" s="35"/>
      <c r="F79" s="35"/>
      <c r="G79" s="35"/>
      <c r="H79" s="35"/>
      <c r="I79" s="112"/>
      <c r="J79" s="35"/>
      <c r="K79" s="35"/>
      <c r="L79" s="38"/>
    </row>
    <row r="80" spans="2:12" s="1" customFormat="1" ht="16.5" customHeight="1">
      <c r="B80" s="34"/>
      <c r="C80" s="35"/>
      <c r="D80" s="35"/>
      <c r="E80" s="343" t="str">
        <f>E11</f>
        <v>2.1. - Výsadba</v>
      </c>
      <c r="F80" s="342"/>
      <c r="G80" s="342"/>
      <c r="H80" s="342"/>
      <c r="I80" s="112"/>
      <c r="J80" s="35"/>
      <c r="K80" s="35"/>
      <c r="L80" s="38"/>
    </row>
    <row r="81" spans="2:12" s="1" customFormat="1" ht="6.9" customHeight="1">
      <c r="B81" s="34"/>
      <c r="C81" s="35"/>
      <c r="D81" s="35"/>
      <c r="E81" s="35"/>
      <c r="F81" s="35"/>
      <c r="G81" s="35"/>
      <c r="H81" s="35"/>
      <c r="I81" s="112"/>
      <c r="J81" s="35"/>
      <c r="K81" s="35"/>
      <c r="L81" s="38"/>
    </row>
    <row r="82" spans="2:12" s="1" customFormat="1" ht="12" customHeight="1">
      <c r="B82" s="34"/>
      <c r="C82" s="29" t="s">
        <v>22</v>
      </c>
      <c r="D82" s="35"/>
      <c r="E82" s="35"/>
      <c r="F82" s="27" t="str">
        <f>F14</f>
        <v>Kostomlaty</v>
      </c>
      <c r="G82" s="35"/>
      <c r="H82" s="35"/>
      <c r="I82" s="113" t="s">
        <v>24</v>
      </c>
      <c r="J82" s="55" t="str">
        <f>IF(J14="","",J14)</f>
        <v>29.4.2019</v>
      </c>
      <c r="K82" s="35"/>
      <c r="L82" s="38"/>
    </row>
    <row r="83" spans="2:12" s="1" customFormat="1" ht="6.9" customHeight="1">
      <c r="B83" s="34"/>
      <c r="C83" s="35"/>
      <c r="D83" s="35"/>
      <c r="E83" s="35"/>
      <c r="F83" s="35"/>
      <c r="G83" s="35"/>
      <c r="H83" s="35"/>
      <c r="I83" s="112"/>
      <c r="J83" s="35"/>
      <c r="K83" s="35"/>
      <c r="L83" s="38"/>
    </row>
    <row r="84" spans="2:12" s="1" customFormat="1" ht="13.65" customHeight="1">
      <c r="B84" s="34"/>
      <c r="C84" s="29" t="s">
        <v>26</v>
      </c>
      <c r="D84" s="35"/>
      <c r="E84" s="35"/>
      <c r="F84" s="27" t="str">
        <f>E17</f>
        <v>Povodí Labe, státní podnik, závod Pardubice</v>
      </c>
      <c r="G84" s="35"/>
      <c r="H84" s="35"/>
      <c r="I84" s="113" t="s">
        <v>33</v>
      </c>
      <c r="J84" s="32" t="str">
        <f>E23</f>
        <v xml:space="preserve"> </v>
      </c>
      <c r="K84" s="35"/>
      <c r="L84" s="38"/>
    </row>
    <row r="85" spans="2:12" s="1" customFormat="1" ht="13.65" customHeight="1">
      <c r="B85" s="34"/>
      <c r="C85" s="29" t="s">
        <v>31</v>
      </c>
      <c r="D85" s="35"/>
      <c r="E85" s="35"/>
      <c r="F85" s="27" t="str">
        <f>IF(E20="","",E20)</f>
        <v>Vyplň údaj</v>
      </c>
      <c r="G85" s="35"/>
      <c r="H85" s="35"/>
      <c r="I85" s="113" t="s">
        <v>36</v>
      </c>
      <c r="J85" s="32" t="str">
        <f>E26</f>
        <v>Ing. Eva Morkesová</v>
      </c>
      <c r="K85" s="35"/>
      <c r="L85" s="38"/>
    </row>
    <row r="86" spans="2:12" s="1" customFormat="1" ht="10.35" customHeight="1">
      <c r="B86" s="34"/>
      <c r="C86" s="35"/>
      <c r="D86" s="35"/>
      <c r="E86" s="35"/>
      <c r="F86" s="35"/>
      <c r="G86" s="35"/>
      <c r="H86" s="35"/>
      <c r="I86" s="112"/>
      <c r="J86" s="35"/>
      <c r="K86" s="35"/>
      <c r="L86" s="38"/>
    </row>
    <row r="87" spans="2:20" s="10" customFormat="1" ht="29.25" customHeight="1">
      <c r="B87" s="156"/>
      <c r="C87" s="157" t="s">
        <v>124</v>
      </c>
      <c r="D87" s="158" t="s">
        <v>59</v>
      </c>
      <c r="E87" s="158" t="s">
        <v>55</v>
      </c>
      <c r="F87" s="158" t="s">
        <v>56</v>
      </c>
      <c r="G87" s="158" t="s">
        <v>125</v>
      </c>
      <c r="H87" s="158" t="s">
        <v>126</v>
      </c>
      <c r="I87" s="159" t="s">
        <v>127</v>
      </c>
      <c r="J87" s="158" t="s">
        <v>118</v>
      </c>
      <c r="K87" s="160" t="s">
        <v>128</v>
      </c>
      <c r="L87" s="161"/>
      <c r="M87" s="64" t="s">
        <v>28</v>
      </c>
      <c r="N87" s="65" t="s">
        <v>44</v>
      </c>
      <c r="O87" s="65" t="s">
        <v>129</v>
      </c>
      <c r="P87" s="65" t="s">
        <v>130</v>
      </c>
      <c r="Q87" s="65" t="s">
        <v>131</v>
      </c>
      <c r="R87" s="65" t="s">
        <v>132</v>
      </c>
      <c r="S87" s="65" t="s">
        <v>133</v>
      </c>
      <c r="T87" s="66" t="s">
        <v>134</v>
      </c>
    </row>
    <row r="88" spans="2:63" s="1" customFormat="1" ht="22.8" customHeight="1">
      <c r="B88" s="34"/>
      <c r="C88" s="71" t="s">
        <v>135</v>
      </c>
      <c r="D88" s="35"/>
      <c r="E88" s="35"/>
      <c r="F88" s="35"/>
      <c r="G88" s="35"/>
      <c r="H88" s="35"/>
      <c r="I88" s="112"/>
      <c r="J88" s="162">
        <f>BK88</f>
        <v>0</v>
      </c>
      <c r="K88" s="35"/>
      <c r="L88" s="38"/>
      <c r="M88" s="67"/>
      <c r="N88" s="68"/>
      <c r="O88" s="68"/>
      <c r="P88" s="163">
        <f>P89</f>
        <v>0</v>
      </c>
      <c r="Q88" s="68"/>
      <c r="R88" s="163">
        <f>R89</f>
        <v>0.71627934</v>
      </c>
      <c r="S88" s="68"/>
      <c r="T88" s="164">
        <f>T89</f>
        <v>0</v>
      </c>
      <c r="AT88" s="17" t="s">
        <v>73</v>
      </c>
      <c r="AU88" s="17" t="s">
        <v>119</v>
      </c>
      <c r="BK88" s="165">
        <f>BK89</f>
        <v>0</v>
      </c>
    </row>
    <row r="89" spans="2:63" s="11" customFormat="1" ht="25.95" customHeight="1">
      <c r="B89" s="166"/>
      <c r="C89" s="167"/>
      <c r="D89" s="168" t="s">
        <v>73</v>
      </c>
      <c r="E89" s="169" t="s">
        <v>136</v>
      </c>
      <c r="F89" s="169" t="s">
        <v>137</v>
      </c>
      <c r="G89" s="167"/>
      <c r="H89" s="167"/>
      <c r="I89" s="170"/>
      <c r="J89" s="171">
        <f>BK89</f>
        <v>0</v>
      </c>
      <c r="K89" s="167"/>
      <c r="L89" s="172"/>
      <c r="M89" s="173"/>
      <c r="N89" s="174"/>
      <c r="O89" s="174"/>
      <c r="P89" s="175">
        <f>P90+P167</f>
        <v>0</v>
      </c>
      <c r="Q89" s="174"/>
      <c r="R89" s="175">
        <f>R90+R167</f>
        <v>0.71627934</v>
      </c>
      <c r="S89" s="174"/>
      <c r="T89" s="176">
        <f>T90+T167</f>
        <v>0</v>
      </c>
      <c r="AR89" s="177" t="s">
        <v>82</v>
      </c>
      <c r="AT89" s="178" t="s">
        <v>73</v>
      </c>
      <c r="AU89" s="178" t="s">
        <v>74</v>
      </c>
      <c r="AY89" s="177" t="s">
        <v>138</v>
      </c>
      <c r="BK89" s="179">
        <f>BK90+BK167</f>
        <v>0</v>
      </c>
    </row>
    <row r="90" spans="2:63" s="11" customFormat="1" ht="22.8" customHeight="1">
      <c r="B90" s="166"/>
      <c r="C90" s="167"/>
      <c r="D90" s="168" t="s">
        <v>73</v>
      </c>
      <c r="E90" s="180" t="s">
        <v>82</v>
      </c>
      <c r="F90" s="180" t="s">
        <v>139</v>
      </c>
      <c r="G90" s="167"/>
      <c r="H90" s="167"/>
      <c r="I90" s="170"/>
      <c r="J90" s="181">
        <f>BK90</f>
        <v>0</v>
      </c>
      <c r="K90" s="167"/>
      <c r="L90" s="172"/>
      <c r="M90" s="173"/>
      <c r="N90" s="174"/>
      <c r="O90" s="174"/>
      <c r="P90" s="175">
        <f>SUM(P91:P166)</f>
        <v>0</v>
      </c>
      <c r="Q90" s="174"/>
      <c r="R90" s="175">
        <f>SUM(R91:R166)</f>
        <v>0.71627934</v>
      </c>
      <c r="S90" s="174"/>
      <c r="T90" s="176">
        <f>SUM(T91:T166)</f>
        <v>0</v>
      </c>
      <c r="AR90" s="177" t="s">
        <v>82</v>
      </c>
      <c r="AT90" s="178" t="s">
        <v>73</v>
      </c>
      <c r="AU90" s="178" t="s">
        <v>82</v>
      </c>
      <c r="AY90" s="177" t="s">
        <v>138</v>
      </c>
      <c r="BK90" s="179">
        <f>SUM(BK91:BK166)</f>
        <v>0</v>
      </c>
    </row>
    <row r="91" spans="2:65" s="1" customFormat="1" ht="16.5" customHeight="1">
      <c r="B91" s="34"/>
      <c r="C91" s="182" t="s">
        <v>82</v>
      </c>
      <c r="D91" s="182" t="s">
        <v>140</v>
      </c>
      <c r="E91" s="183" t="s">
        <v>481</v>
      </c>
      <c r="F91" s="184" t="s">
        <v>482</v>
      </c>
      <c r="G91" s="185" t="s">
        <v>483</v>
      </c>
      <c r="H91" s="186">
        <v>0.06</v>
      </c>
      <c r="I91" s="187"/>
      <c r="J91" s="188">
        <f>ROUND(I91*H91,2)</f>
        <v>0</v>
      </c>
      <c r="K91" s="184" t="s">
        <v>144</v>
      </c>
      <c r="L91" s="38"/>
      <c r="M91" s="189" t="s">
        <v>28</v>
      </c>
      <c r="N91" s="190" t="s">
        <v>47</v>
      </c>
      <c r="O91" s="60"/>
      <c r="P91" s="191">
        <f>O91*H91</f>
        <v>0</v>
      </c>
      <c r="Q91" s="191">
        <v>0</v>
      </c>
      <c r="R91" s="191">
        <f>Q91*H91</f>
        <v>0</v>
      </c>
      <c r="S91" s="191">
        <v>0</v>
      </c>
      <c r="T91" s="192">
        <f>S91*H91</f>
        <v>0</v>
      </c>
      <c r="AR91" s="17" t="s">
        <v>145</v>
      </c>
      <c r="AT91" s="17" t="s">
        <v>140</v>
      </c>
      <c r="AU91" s="17" t="s">
        <v>84</v>
      </c>
      <c r="AY91" s="17" t="s">
        <v>138</v>
      </c>
      <c r="BE91" s="193">
        <f>IF(N91="základní",J91,0)</f>
        <v>0</v>
      </c>
      <c r="BF91" s="193">
        <f>IF(N91="snížená",J91,0)</f>
        <v>0</v>
      </c>
      <c r="BG91" s="193">
        <f>IF(N91="zákl. přenesená",J91,0)</f>
        <v>0</v>
      </c>
      <c r="BH91" s="193">
        <f>IF(N91="sníž. přenesená",J91,0)</f>
        <v>0</v>
      </c>
      <c r="BI91" s="193">
        <f>IF(N91="nulová",J91,0)</f>
        <v>0</v>
      </c>
      <c r="BJ91" s="17" t="s">
        <v>145</v>
      </c>
      <c r="BK91" s="193">
        <f>ROUND(I91*H91,2)</f>
        <v>0</v>
      </c>
      <c r="BL91" s="17" t="s">
        <v>145</v>
      </c>
      <c r="BM91" s="17" t="s">
        <v>484</v>
      </c>
    </row>
    <row r="92" spans="2:47" s="1" customFormat="1" ht="10.2">
      <c r="B92" s="34"/>
      <c r="C92" s="35"/>
      <c r="D92" s="194" t="s">
        <v>147</v>
      </c>
      <c r="E92" s="35"/>
      <c r="F92" s="195" t="s">
        <v>485</v>
      </c>
      <c r="G92" s="35"/>
      <c r="H92" s="35"/>
      <c r="I92" s="112"/>
      <c r="J92" s="35"/>
      <c r="K92" s="35"/>
      <c r="L92" s="38"/>
      <c r="M92" s="196"/>
      <c r="N92" s="60"/>
      <c r="O92" s="60"/>
      <c r="P92" s="60"/>
      <c r="Q92" s="60"/>
      <c r="R92" s="60"/>
      <c r="S92" s="60"/>
      <c r="T92" s="61"/>
      <c r="AT92" s="17" t="s">
        <v>147</v>
      </c>
      <c r="AU92" s="17" t="s">
        <v>84</v>
      </c>
    </row>
    <row r="93" spans="2:47" s="1" customFormat="1" ht="76.8">
      <c r="B93" s="34"/>
      <c r="C93" s="35"/>
      <c r="D93" s="194" t="s">
        <v>149</v>
      </c>
      <c r="E93" s="35"/>
      <c r="F93" s="197" t="s">
        <v>486</v>
      </c>
      <c r="G93" s="35"/>
      <c r="H93" s="35"/>
      <c r="I93" s="112"/>
      <c r="J93" s="35"/>
      <c r="K93" s="35"/>
      <c r="L93" s="38"/>
      <c r="M93" s="196"/>
      <c r="N93" s="60"/>
      <c r="O93" s="60"/>
      <c r="P93" s="60"/>
      <c r="Q93" s="60"/>
      <c r="R93" s="60"/>
      <c r="S93" s="60"/>
      <c r="T93" s="61"/>
      <c r="AT93" s="17" t="s">
        <v>149</v>
      </c>
      <c r="AU93" s="17" t="s">
        <v>84</v>
      </c>
    </row>
    <row r="94" spans="2:51" s="12" customFormat="1" ht="10.2">
      <c r="B94" s="198"/>
      <c r="C94" s="199"/>
      <c r="D94" s="194" t="s">
        <v>151</v>
      </c>
      <c r="E94" s="200" t="s">
        <v>28</v>
      </c>
      <c r="F94" s="201" t="s">
        <v>487</v>
      </c>
      <c r="G94" s="199"/>
      <c r="H94" s="200" t="s">
        <v>28</v>
      </c>
      <c r="I94" s="202"/>
      <c r="J94" s="199"/>
      <c r="K94" s="199"/>
      <c r="L94" s="203"/>
      <c r="M94" s="204"/>
      <c r="N94" s="205"/>
      <c r="O94" s="205"/>
      <c r="P94" s="205"/>
      <c r="Q94" s="205"/>
      <c r="R94" s="205"/>
      <c r="S94" s="205"/>
      <c r="T94" s="206"/>
      <c r="AT94" s="207" t="s">
        <v>151</v>
      </c>
      <c r="AU94" s="207" t="s">
        <v>84</v>
      </c>
      <c r="AV94" s="12" t="s">
        <v>82</v>
      </c>
      <c r="AW94" s="12" t="s">
        <v>35</v>
      </c>
      <c r="AX94" s="12" t="s">
        <v>74</v>
      </c>
      <c r="AY94" s="207" t="s">
        <v>138</v>
      </c>
    </row>
    <row r="95" spans="2:51" s="12" customFormat="1" ht="10.2">
      <c r="B95" s="198"/>
      <c r="C95" s="199"/>
      <c r="D95" s="194" t="s">
        <v>151</v>
      </c>
      <c r="E95" s="200" t="s">
        <v>28</v>
      </c>
      <c r="F95" s="201" t="s">
        <v>488</v>
      </c>
      <c r="G95" s="199"/>
      <c r="H95" s="200" t="s">
        <v>28</v>
      </c>
      <c r="I95" s="202"/>
      <c r="J95" s="199"/>
      <c r="K95" s="199"/>
      <c r="L95" s="203"/>
      <c r="M95" s="204"/>
      <c r="N95" s="205"/>
      <c r="O95" s="205"/>
      <c r="P95" s="205"/>
      <c r="Q95" s="205"/>
      <c r="R95" s="205"/>
      <c r="S95" s="205"/>
      <c r="T95" s="206"/>
      <c r="AT95" s="207" t="s">
        <v>151</v>
      </c>
      <c r="AU95" s="207" t="s">
        <v>84</v>
      </c>
      <c r="AV95" s="12" t="s">
        <v>82</v>
      </c>
      <c r="AW95" s="12" t="s">
        <v>35</v>
      </c>
      <c r="AX95" s="12" t="s">
        <v>74</v>
      </c>
      <c r="AY95" s="207" t="s">
        <v>138</v>
      </c>
    </row>
    <row r="96" spans="2:51" s="13" customFormat="1" ht="10.2">
      <c r="B96" s="208"/>
      <c r="C96" s="209"/>
      <c r="D96" s="194" t="s">
        <v>151</v>
      </c>
      <c r="E96" s="210" t="s">
        <v>28</v>
      </c>
      <c r="F96" s="211" t="s">
        <v>489</v>
      </c>
      <c r="G96" s="209"/>
      <c r="H96" s="212">
        <v>0.06</v>
      </c>
      <c r="I96" s="213"/>
      <c r="J96" s="209"/>
      <c r="K96" s="209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151</v>
      </c>
      <c r="AU96" s="218" t="s">
        <v>84</v>
      </c>
      <c r="AV96" s="13" t="s">
        <v>84</v>
      </c>
      <c r="AW96" s="13" t="s">
        <v>35</v>
      </c>
      <c r="AX96" s="13" t="s">
        <v>82</v>
      </c>
      <c r="AY96" s="218" t="s">
        <v>138</v>
      </c>
    </row>
    <row r="97" spans="2:65" s="1" customFormat="1" ht="16.5" customHeight="1">
      <c r="B97" s="34"/>
      <c r="C97" s="182" t="s">
        <v>84</v>
      </c>
      <c r="D97" s="182" t="s">
        <v>140</v>
      </c>
      <c r="E97" s="183" t="s">
        <v>490</v>
      </c>
      <c r="F97" s="184" t="s">
        <v>491</v>
      </c>
      <c r="G97" s="185" t="s">
        <v>187</v>
      </c>
      <c r="H97" s="186">
        <v>30</v>
      </c>
      <c r="I97" s="187"/>
      <c r="J97" s="188">
        <f>ROUND(I97*H97,2)</f>
        <v>0</v>
      </c>
      <c r="K97" s="184" t="s">
        <v>144</v>
      </c>
      <c r="L97" s="38"/>
      <c r="M97" s="189" t="s">
        <v>28</v>
      </c>
      <c r="N97" s="190" t="s">
        <v>47</v>
      </c>
      <c r="O97" s="60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AR97" s="17" t="s">
        <v>145</v>
      </c>
      <c r="AT97" s="17" t="s">
        <v>140</v>
      </c>
      <c r="AU97" s="17" t="s">
        <v>84</v>
      </c>
      <c r="AY97" s="17" t="s">
        <v>138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7" t="s">
        <v>145</v>
      </c>
      <c r="BK97" s="193">
        <f>ROUND(I97*H97,2)</f>
        <v>0</v>
      </c>
      <c r="BL97" s="17" t="s">
        <v>145</v>
      </c>
      <c r="BM97" s="17" t="s">
        <v>492</v>
      </c>
    </row>
    <row r="98" spans="2:47" s="1" customFormat="1" ht="19.2">
      <c r="B98" s="34"/>
      <c r="C98" s="35"/>
      <c r="D98" s="194" t="s">
        <v>147</v>
      </c>
      <c r="E98" s="35"/>
      <c r="F98" s="195" t="s">
        <v>493</v>
      </c>
      <c r="G98" s="35"/>
      <c r="H98" s="35"/>
      <c r="I98" s="112"/>
      <c r="J98" s="35"/>
      <c r="K98" s="35"/>
      <c r="L98" s="38"/>
      <c r="M98" s="196"/>
      <c r="N98" s="60"/>
      <c r="O98" s="60"/>
      <c r="P98" s="60"/>
      <c r="Q98" s="60"/>
      <c r="R98" s="60"/>
      <c r="S98" s="60"/>
      <c r="T98" s="61"/>
      <c r="AT98" s="17" t="s">
        <v>147</v>
      </c>
      <c r="AU98" s="17" t="s">
        <v>84</v>
      </c>
    </row>
    <row r="99" spans="2:47" s="1" customFormat="1" ht="67.2">
      <c r="B99" s="34"/>
      <c r="C99" s="35"/>
      <c r="D99" s="194" t="s">
        <v>149</v>
      </c>
      <c r="E99" s="35"/>
      <c r="F99" s="197" t="s">
        <v>494</v>
      </c>
      <c r="G99" s="35"/>
      <c r="H99" s="35"/>
      <c r="I99" s="112"/>
      <c r="J99" s="35"/>
      <c r="K99" s="35"/>
      <c r="L99" s="38"/>
      <c r="M99" s="196"/>
      <c r="N99" s="60"/>
      <c r="O99" s="60"/>
      <c r="P99" s="60"/>
      <c r="Q99" s="60"/>
      <c r="R99" s="60"/>
      <c r="S99" s="60"/>
      <c r="T99" s="61"/>
      <c r="AT99" s="17" t="s">
        <v>149</v>
      </c>
      <c r="AU99" s="17" t="s">
        <v>84</v>
      </c>
    </row>
    <row r="100" spans="2:51" s="12" customFormat="1" ht="10.2">
      <c r="B100" s="198"/>
      <c r="C100" s="199"/>
      <c r="D100" s="194" t="s">
        <v>151</v>
      </c>
      <c r="E100" s="200" t="s">
        <v>28</v>
      </c>
      <c r="F100" s="201" t="s">
        <v>495</v>
      </c>
      <c r="G100" s="199"/>
      <c r="H100" s="200" t="s">
        <v>28</v>
      </c>
      <c r="I100" s="202"/>
      <c r="J100" s="199"/>
      <c r="K100" s="199"/>
      <c r="L100" s="203"/>
      <c r="M100" s="204"/>
      <c r="N100" s="205"/>
      <c r="O100" s="205"/>
      <c r="P100" s="205"/>
      <c r="Q100" s="205"/>
      <c r="R100" s="205"/>
      <c r="S100" s="205"/>
      <c r="T100" s="206"/>
      <c r="AT100" s="207" t="s">
        <v>151</v>
      </c>
      <c r="AU100" s="207" t="s">
        <v>84</v>
      </c>
      <c r="AV100" s="12" t="s">
        <v>82</v>
      </c>
      <c r="AW100" s="12" t="s">
        <v>35</v>
      </c>
      <c r="AX100" s="12" t="s">
        <v>74</v>
      </c>
      <c r="AY100" s="207" t="s">
        <v>138</v>
      </c>
    </row>
    <row r="101" spans="2:51" s="13" customFormat="1" ht="10.2">
      <c r="B101" s="208"/>
      <c r="C101" s="209"/>
      <c r="D101" s="194" t="s">
        <v>151</v>
      </c>
      <c r="E101" s="210" t="s">
        <v>28</v>
      </c>
      <c r="F101" s="211" t="s">
        <v>356</v>
      </c>
      <c r="G101" s="209"/>
      <c r="H101" s="212">
        <v>30</v>
      </c>
      <c r="I101" s="213"/>
      <c r="J101" s="209"/>
      <c r="K101" s="209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151</v>
      </c>
      <c r="AU101" s="218" t="s">
        <v>84</v>
      </c>
      <c r="AV101" s="13" t="s">
        <v>84</v>
      </c>
      <c r="AW101" s="13" t="s">
        <v>35</v>
      </c>
      <c r="AX101" s="13" t="s">
        <v>82</v>
      </c>
      <c r="AY101" s="218" t="s">
        <v>138</v>
      </c>
    </row>
    <row r="102" spans="2:65" s="1" customFormat="1" ht="16.5" customHeight="1">
      <c r="B102" s="34"/>
      <c r="C102" s="182" t="s">
        <v>184</v>
      </c>
      <c r="D102" s="182" t="s">
        <v>140</v>
      </c>
      <c r="E102" s="183" t="s">
        <v>496</v>
      </c>
      <c r="F102" s="184" t="s">
        <v>497</v>
      </c>
      <c r="G102" s="185" t="s">
        <v>187</v>
      </c>
      <c r="H102" s="186">
        <v>30</v>
      </c>
      <c r="I102" s="187"/>
      <c r="J102" s="188">
        <f>ROUND(I102*H102,2)</f>
        <v>0</v>
      </c>
      <c r="K102" s="184" t="s">
        <v>144</v>
      </c>
      <c r="L102" s="38"/>
      <c r="M102" s="189" t="s">
        <v>28</v>
      </c>
      <c r="N102" s="190" t="s">
        <v>47</v>
      </c>
      <c r="O102" s="60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17" t="s">
        <v>145</v>
      </c>
      <c r="AT102" s="17" t="s">
        <v>140</v>
      </c>
      <c r="AU102" s="17" t="s">
        <v>84</v>
      </c>
      <c r="AY102" s="17" t="s">
        <v>138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7" t="s">
        <v>145</v>
      </c>
      <c r="BK102" s="193">
        <f>ROUND(I102*H102,2)</f>
        <v>0</v>
      </c>
      <c r="BL102" s="17" t="s">
        <v>145</v>
      </c>
      <c r="BM102" s="17" t="s">
        <v>498</v>
      </c>
    </row>
    <row r="103" spans="2:47" s="1" customFormat="1" ht="19.2">
      <c r="B103" s="34"/>
      <c r="C103" s="35"/>
      <c r="D103" s="194" t="s">
        <v>147</v>
      </c>
      <c r="E103" s="35"/>
      <c r="F103" s="195" t="s">
        <v>499</v>
      </c>
      <c r="G103" s="35"/>
      <c r="H103" s="35"/>
      <c r="I103" s="112"/>
      <c r="J103" s="35"/>
      <c r="K103" s="35"/>
      <c r="L103" s="38"/>
      <c r="M103" s="196"/>
      <c r="N103" s="60"/>
      <c r="O103" s="60"/>
      <c r="P103" s="60"/>
      <c r="Q103" s="60"/>
      <c r="R103" s="60"/>
      <c r="S103" s="60"/>
      <c r="T103" s="61"/>
      <c r="AT103" s="17" t="s">
        <v>147</v>
      </c>
      <c r="AU103" s="17" t="s">
        <v>84</v>
      </c>
    </row>
    <row r="104" spans="2:47" s="1" customFormat="1" ht="57.6">
      <c r="B104" s="34"/>
      <c r="C104" s="35"/>
      <c r="D104" s="194" t="s">
        <v>149</v>
      </c>
      <c r="E104" s="35"/>
      <c r="F104" s="197" t="s">
        <v>500</v>
      </c>
      <c r="G104" s="35"/>
      <c r="H104" s="35"/>
      <c r="I104" s="112"/>
      <c r="J104" s="35"/>
      <c r="K104" s="35"/>
      <c r="L104" s="38"/>
      <c r="M104" s="196"/>
      <c r="N104" s="60"/>
      <c r="O104" s="60"/>
      <c r="P104" s="60"/>
      <c r="Q104" s="60"/>
      <c r="R104" s="60"/>
      <c r="S104" s="60"/>
      <c r="T104" s="61"/>
      <c r="AT104" s="17" t="s">
        <v>149</v>
      </c>
      <c r="AU104" s="17" t="s">
        <v>84</v>
      </c>
    </row>
    <row r="105" spans="2:51" s="12" customFormat="1" ht="10.2">
      <c r="B105" s="198"/>
      <c r="C105" s="199"/>
      <c r="D105" s="194" t="s">
        <v>151</v>
      </c>
      <c r="E105" s="200" t="s">
        <v>28</v>
      </c>
      <c r="F105" s="201" t="s">
        <v>501</v>
      </c>
      <c r="G105" s="199"/>
      <c r="H105" s="200" t="s">
        <v>28</v>
      </c>
      <c r="I105" s="202"/>
      <c r="J105" s="199"/>
      <c r="K105" s="199"/>
      <c r="L105" s="203"/>
      <c r="M105" s="204"/>
      <c r="N105" s="205"/>
      <c r="O105" s="205"/>
      <c r="P105" s="205"/>
      <c r="Q105" s="205"/>
      <c r="R105" s="205"/>
      <c r="S105" s="205"/>
      <c r="T105" s="206"/>
      <c r="AT105" s="207" t="s">
        <v>151</v>
      </c>
      <c r="AU105" s="207" t="s">
        <v>84</v>
      </c>
      <c r="AV105" s="12" t="s">
        <v>82</v>
      </c>
      <c r="AW105" s="12" t="s">
        <v>35</v>
      </c>
      <c r="AX105" s="12" t="s">
        <v>74</v>
      </c>
      <c r="AY105" s="207" t="s">
        <v>138</v>
      </c>
    </row>
    <row r="106" spans="2:51" s="13" customFormat="1" ht="10.2">
      <c r="B106" s="208"/>
      <c r="C106" s="209"/>
      <c r="D106" s="194" t="s">
        <v>151</v>
      </c>
      <c r="E106" s="210" t="s">
        <v>28</v>
      </c>
      <c r="F106" s="211" t="s">
        <v>356</v>
      </c>
      <c r="G106" s="209"/>
      <c r="H106" s="212">
        <v>30</v>
      </c>
      <c r="I106" s="213"/>
      <c r="J106" s="209"/>
      <c r="K106" s="209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151</v>
      </c>
      <c r="AU106" s="218" t="s">
        <v>84</v>
      </c>
      <c r="AV106" s="13" t="s">
        <v>84</v>
      </c>
      <c r="AW106" s="13" t="s">
        <v>35</v>
      </c>
      <c r="AX106" s="13" t="s">
        <v>82</v>
      </c>
      <c r="AY106" s="218" t="s">
        <v>138</v>
      </c>
    </row>
    <row r="107" spans="2:65" s="1" customFormat="1" ht="16.5" customHeight="1">
      <c r="B107" s="34"/>
      <c r="C107" s="230" t="s">
        <v>145</v>
      </c>
      <c r="D107" s="230" t="s">
        <v>344</v>
      </c>
      <c r="E107" s="231" t="s">
        <v>502</v>
      </c>
      <c r="F107" s="232" t="s">
        <v>503</v>
      </c>
      <c r="G107" s="233" t="s">
        <v>187</v>
      </c>
      <c r="H107" s="234">
        <v>30</v>
      </c>
      <c r="I107" s="235"/>
      <c r="J107" s="236">
        <f>ROUND(I107*H107,2)</f>
        <v>0</v>
      </c>
      <c r="K107" s="232" t="s">
        <v>28</v>
      </c>
      <c r="L107" s="237"/>
      <c r="M107" s="238" t="s">
        <v>28</v>
      </c>
      <c r="N107" s="239" t="s">
        <v>47</v>
      </c>
      <c r="O107" s="60"/>
      <c r="P107" s="191">
        <f>O107*H107</f>
        <v>0</v>
      </c>
      <c r="Q107" s="191">
        <v>0.004</v>
      </c>
      <c r="R107" s="191">
        <f>Q107*H107</f>
        <v>0.12</v>
      </c>
      <c r="S107" s="191">
        <v>0</v>
      </c>
      <c r="T107" s="192">
        <f>S107*H107</f>
        <v>0</v>
      </c>
      <c r="AR107" s="17" t="s">
        <v>213</v>
      </c>
      <c r="AT107" s="17" t="s">
        <v>344</v>
      </c>
      <c r="AU107" s="17" t="s">
        <v>84</v>
      </c>
      <c r="AY107" s="17" t="s">
        <v>138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7" t="s">
        <v>145</v>
      </c>
      <c r="BK107" s="193">
        <f>ROUND(I107*H107,2)</f>
        <v>0</v>
      </c>
      <c r="BL107" s="17" t="s">
        <v>145</v>
      </c>
      <c r="BM107" s="17" t="s">
        <v>504</v>
      </c>
    </row>
    <row r="108" spans="2:47" s="1" customFormat="1" ht="10.2">
      <c r="B108" s="34"/>
      <c r="C108" s="35"/>
      <c r="D108" s="194" t="s">
        <v>147</v>
      </c>
      <c r="E108" s="35"/>
      <c r="F108" s="195" t="s">
        <v>503</v>
      </c>
      <c r="G108" s="35"/>
      <c r="H108" s="35"/>
      <c r="I108" s="112"/>
      <c r="J108" s="35"/>
      <c r="K108" s="35"/>
      <c r="L108" s="38"/>
      <c r="M108" s="196"/>
      <c r="N108" s="60"/>
      <c r="O108" s="60"/>
      <c r="P108" s="60"/>
      <c r="Q108" s="60"/>
      <c r="R108" s="60"/>
      <c r="S108" s="60"/>
      <c r="T108" s="61"/>
      <c r="AT108" s="17" t="s">
        <v>147</v>
      </c>
      <c r="AU108" s="17" t="s">
        <v>84</v>
      </c>
    </row>
    <row r="109" spans="2:51" s="12" customFormat="1" ht="10.2">
      <c r="B109" s="198"/>
      <c r="C109" s="199"/>
      <c r="D109" s="194" t="s">
        <v>151</v>
      </c>
      <c r="E109" s="200" t="s">
        <v>28</v>
      </c>
      <c r="F109" s="201" t="s">
        <v>505</v>
      </c>
      <c r="G109" s="199"/>
      <c r="H109" s="200" t="s">
        <v>28</v>
      </c>
      <c r="I109" s="202"/>
      <c r="J109" s="199"/>
      <c r="K109" s="199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151</v>
      </c>
      <c r="AU109" s="207" t="s">
        <v>84</v>
      </c>
      <c r="AV109" s="12" t="s">
        <v>82</v>
      </c>
      <c r="AW109" s="12" t="s">
        <v>35</v>
      </c>
      <c r="AX109" s="12" t="s">
        <v>74</v>
      </c>
      <c r="AY109" s="207" t="s">
        <v>138</v>
      </c>
    </row>
    <row r="110" spans="2:51" s="13" customFormat="1" ht="10.2">
      <c r="B110" s="208"/>
      <c r="C110" s="209"/>
      <c r="D110" s="194" t="s">
        <v>151</v>
      </c>
      <c r="E110" s="210" t="s">
        <v>28</v>
      </c>
      <c r="F110" s="211" t="s">
        <v>356</v>
      </c>
      <c r="G110" s="209"/>
      <c r="H110" s="212">
        <v>30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151</v>
      </c>
      <c r="AU110" s="218" t="s">
        <v>84</v>
      </c>
      <c r="AV110" s="13" t="s">
        <v>84</v>
      </c>
      <c r="AW110" s="13" t="s">
        <v>35</v>
      </c>
      <c r="AX110" s="13" t="s">
        <v>82</v>
      </c>
      <c r="AY110" s="218" t="s">
        <v>138</v>
      </c>
    </row>
    <row r="111" spans="2:65" s="1" customFormat="1" ht="16.5" customHeight="1">
      <c r="B111" s="34"/>
      <c r="C111" s="182" t="s">
        <v>196</v>
      </c>
      <c r="D111" s="182" t="s">
        <v>140</v>
      </c>
      <c r="E111" s="183" t="s">
        <v>506</v>
      </c>
      <c r="F111" s="184" t="s">
        <v>507</v>
      </c>
      <c r="G111" s="185" t="s">
        <v>187</v>
      </c>
      <c r="H111" s="186">
        <v>30</v>
      </c>
      <c r="I111" s="187"/>
      <c r="J111" s="188">
        <f>ROUND(I111*H111,2)</f>
        <v>0</v>
      </c>
      <c r="K111" s="184" t="s">
        <v>144</v>
      </c>
      <c r="L111" s="38"/>
      <c r="M111" s="189" t="s">
        <v>28</v>
      </c>
      <c r="N111" s="190" t="s">
        <v>47</v>
      </c>
      <c r="O111" s="60"/>
      <c r="P111" s="191">
        <f>O111*H111</f>
        <v>0</v>
      </c>
      <c r="Q111" s="191">
        <v>6E-05</v>
      </c>
      <c r="R111" s="191">
        <f>Q111*H111</f>
        <v>0.0018</v>
      </c>
      <c r="S111" s="191">
        <v>0</v>
      </c>
      <c r="T111" s="192">
        <f>S111*H111</f>
        <v>0</v>
      </c>
      <c r="AR111" s="17" t="s">
        <v>145</v>
      </c>
      <c r="AT111" s="17" t="s">
        <v>140</v>
      </c>
      <c r="AU111" s="17" t="s">
        <v>84</v>
      </c>
      <c r="AY111" s="17" t="s">
        <v>138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7" t="s">
        <v>145</v>
      </c>
      <c r="BK111" s="193">
        <f>ROUND(I111*H111,2)</f>
        <v>0</v>
      </c>
      <c r="BL111" s="17" t="s">
        <v>145</v>
      </c>
      <c r="BM111" s="17" t="s">
        <v>508</v>
      </c>
    </row>
    <row r="112" spans="2:47" s="1" customFormat="1" ht="10.2">
      <c r="B112" s="34"/>
      <c r="C112" s="35"/>
      <c r="D112" s="194" t="s">
        <v>147</v>
      </c>
      <c r="E112" s="35"/>
      <c r="F112" s="195" t="s">
        <v>509</v>
      </c>
      <c r="G112" s="35"/>
      <c r="H112" s="35"/>
      <c r="I112" s="112"/>
      <c r="J112" s="35"/>
      <c r="K112" s="35"/>
      <c r="L112" s="38"/>
      <c r="M112" s="196"/>
      <c r="N112" s="60"/>
      <c r="O112" s="60"/>
      <c r="P112" s="60"/>
      <c r="Q112" s="60"/>
      <c r="R112" s="60"/>
      <c r="S112" s="60"/>
      <c r="T112" s="61"/>
      <c r="AT112" s="17" t="s">
        <v>147</v>
      </c>
      <c r="AU112" s="17" t="s">
        <v>84</v>
      </c>
    </row>
    <row r="113" spans="2:47" s="1" customFormat="1" ht="48">
      <c r="B113" s="34"/>
      <c r="C113" s="35"/>
      <c r="D113" s="194" t="s">
        <v>149</v>
      </c>
      <c r="E113" s="35"/>
      <c r="F113" s="197" t="s">
        <v>510</v>
      </c>
      <c r="G113" s="35"/>
      <c r="H113" s="35"/>
      <c r="I113" s="112"/>
      <c r="J113" s="35"/>
      <c r="K113" s="35"/>
      <c r="L113" s="38"/>
      <c r="M113" s="196"/>
      <c r="N113" s="60"/>
      <c r="O113" s="60"/>
      <c r="P113" s="60"/>
      <c r="Q113" s="60"/>
      <c r="R113" s="60"/>
      <c r="S113" s="60"/>
      <c r="T113" s="61"/>
      <c r="AT113" s="17" t="s">
        <v>149</v>
      </c>
      <c r="AU113" s="17" t="s">
        <v>84</v>
      </c>
    </row>
    <row r="114" spans="2:51" s="12" customFormat="1" ht="10.2">
      <c r="B114" s="198"/>
      <c r="C114" s="199"/>
      <c r="D114" s="194" t="s">
        <v>151</v>
      </c>
      <c r="E114" s="200" t="s">
        <v>28</v>
      </c>
      <c r="F114" s="201" t="s">
        <v>511</v>
      </c>
      <c r="G114" s="199"/>
      <c r="H114" s="200" t="s">
        <v>28</v>
      </c>
      <c r="I114" s="202"/>
      <c r="J114" s="199"/>
      <c r="K114" s="199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151</v>
      </c>
      <c r="AU114" s="207" t="s">
        <v>84</v>
      </c>
      <c r="AV114" s="12" t="s">
        <v>82</v>
      </c>
      <c r="AW114" s="12" t="s">
        <v>35</v>
      </c>
      <c r="AX114" s="12" t="s">
        <v>74</v>
      </c>
      <c r="AY114" s="207" t="s">
        <v>138</v>
      </c>
    </row>
    <row r="115" spans="2:51" s="13" customFormat="1" ht="10.2">
      <c r="B115" s="208"/>
      <c r="C115" s="209"/>
      <c r="D115" s="194" t="s">
        <v>151</v>
      </c>
      <c r="E115" s="210" t="s">
        <v>28</v>
      </c>
      <c r="F115" s="211" t="s">
        <v>356</v>
      </c>
      <c r="G115" s="209"/>
      <c r="H115" s="212">
        <v>30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151</v>
      </c>
      <c r="AU115" s="218" t="s">
        <v>84</v>
      </c>
      <c r="AV115" s="13" t="s">
        <v>84</v>
      </c>
      <c r="AW115" s="13" t="s">
        <v>35</v>
      </c>
      <c r="AX115" s="13" t="s">
        <v>82</v>
      </c>
      <c r="AY115" s="218" t="s">
        <v>138</v>
      </c>
    </row>
    <row r="116" spans="2:65" s="1" customFormat="1" ht="16.5" customHeight="1">
      <c r="B116" s="34"/>
      <c r="C116" s="230" t="s">
        <v>202</v>
      </c>
      <c r="D116" s="230" t="s">
        <v>344</v>
      </c>
      <c r="E116" s="231" t="s">
        <v>512</v>
      </c>
      <c r="F116" s="232" t="s">
        <v>513</v>
      </c>
      <c r="G116" s="233" t="s">
        <v>187</v>
      </c>
      <c r="H116" s="234">
        <v>60</v>
      </c>
      <c r="I116" s="235"/>
      <c r="J116" s="236">
        <f>ROUND(I116*H116,2)</f>
        <v>0</v>
      </c>
      <c r="K116" s="232" t="s">
        <v>144</v>
      </c>
      <c r="L116" s="237"/>
      <c r="M116" s="238" t="s">
        <v>28</v>
      </c>
      <c r="N116" s="239" t="s">
        <v>47</v>
      </c>
      <c r="O116" s="60"/>
      <c r="P116" s="191">
        <f>O116*H116</f>
        <v>0</v>
      </c>
      <c r="Q116" s="191">
        <v>0.00709</v>
      </c>
      <c r="R116" s="191">
        <f>Q116*H116</f>
        <v>0.4254</v>
      </c>
      <c r="S116" s="191">
        <v>0</v>
      </c>
      <c r="T116" s="192">
        <f>S116*H116</f>
        <v>0</v>
      </c>
      <c r="AR116" s="17" t="s">
        <v>213</v>
      </c>
      <c r="AT116" s="17" t="s">
        <v>344</v>
      </c>
      <c r="AU116" s="17" t="s">
        <v>84</v>
      </c>
      <c r="AY116" s="17" t="s">
        <v>138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7" t="s">
        <v>145</v>
      </c>
      <c r="BK116" s="193">
        <f>ROUND(I116*H116,2)</f>
        <v>0</v>
      </c>
      <c r="BL116" s="17" t="s">
        <v>145</v>
      </c>
      <c r="BM116" s="17" t="s">
        <v>514</v>
      </c>
    </row>
    <row r="117" spans="2:47" s="1" customFormat="1" ht="10.2">
      <c r="B117" s="34"/>
      <c r="C117" s="35"/>
      <c r="D117" s="194" t="s">
        <v>147</v>
      </c>
      <c r="E117" s="35"/>
      <c r="F117" s="195" t="s">
        <v>513</v>
      </c>
      <c r="G117" s="35"/>
      <c r="H117" s="35"/>
      <c r="I117" s="112"/>
      <c r="J117" s="35"/>
      <c r="K117" s="35"/>
      <c r="L117" s="38"/>
      <c r="M117" s="196"/>
      <c r="N117" s="60"/>
      <c r="O117" s="60"/>
      <c r="P117" s="60"/>
      <c r="Q117" s="60"/>
      <c r="R117" s="60"/>
      <c r="S117" s="60"/>
      <c r="T117" s="61"/>
      <c r="AT117" s="17" t="s">
        <v>147</v>
      </c>
      <c r="AU117" s="17" t="s">
        <v>84</v>
      </c>
    </row>
    <row r="118" spans="2:51" s="12" customFormat="1" ht="10.2">
      <c r="B118" s="198"/>
      <c r="C118" s="199"/>
      <c r="D118" s="194" t="s">
        <v>151</v>
      </c>
      <c r="E118" s="200" t="s">
        <v>28</v>
      </c>
      <c r="F118" s="201" t="s">
        <v>515</v>
      </c>
      <c r="G118" s="199"/>
      <c r="H118" s="200" t="s">
        <v>28</v>
      </c>
      <c r="I118" s="202"/>
      <c r="J118" s="199"/>
      <c r="K118" s="199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151</v>
      </c>
      <c r="AU118" s="207" t="s">
        <v>84</v>
      </c>
      <c r="AV118" s="12" t="s">
        <v>82</v>
      </c>
      <c r="AW118" s="12" t="s">
        <v>35</v>
      </c>
      <c r="AX118" s="12" t="s">
        <v>74</v>
      </c>
      <c r="AY118" s="207" t="s">
        <v>138</v>
      </c>
    </row>
    <row r="119" spans="2:51" s="13" customFormat="1" ht="10.2">
      <c r="B119" s="208"/>
      <c r="C119" s="209"/>
      <c r="D119" s="194" t="s">
        <v>151</v>
      </c>
      <c r="E119" s="210" t="s">
        <v>28</v>
      </c>
      <c r="F119" s="211" t="s">
        <v>516</v>
      </c>
      <c r="G119" s="209"/>
      <c r="H119" s="212">
        <v>60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151</v>
      </c>
      <c r="AU119" s="218" t="s">
        <v>84</v>
      </c>
      <c r="AV119" s="13" t="s">
        <v>84</v>
      </c>
      <c r="AW119" s="13" t="s">
        <v>35</v>
      </c>
      <c r="AX119" s="13" t="s">
        <v>82</v>
      </c>
      <c r="AY119" s="218" t="s">
        <v>138</v>
      </c>
    </row>
    <row r="120" spans="2:65" s="1" customFormat="1" ht="16.5" customHeight="1">
      <c r="B120" s="34"/>
      <c r="C120" s="182" t="s">
        <v>208</v>
      </c>
      <c r="D120" s="182" t="s">
        <v>140</v>
      </c>
      <c r="E120" s="183" t="s">
        <v>517</v>
      </c>
      <c r="F120" s="184" t="s">
        <v>518</v>
      </c>
      <c r="G120" s="185" t="s">
        <v>187</v>
      </c>
      <c r="H120" s="186">
        <v>30</v>
      </c>
      <c r="I120" s="187"/>
      <c r="J120" s="188">
        <f>ROUND(I120*H120,2)</f>
        <v>0</v>
      </c>
      <c r="K120" s="184" t="s">
        <v>144</v>
      </c>
      <c r="L120" s="38"/>
      <c r="M120" s="189" t="s">
        <v>28</v>
      </c>
      <c r="N120" s="190" t="s">
        <v>47</v>
      </c>
      <c r="O120" s="60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17" t="s">
        <v>145</v>
      </c>
      <c r="AT120" s="17" t="s">
        <v>140</v>
      </c>
      <c r="AU120" s="17" t="s">
        <v>84</v>
      </c>
      <c r="AY120" s="17" t="s">
        <v>138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7" t="s">
        <v>145</v>
      </c>
      <c r="BK120" s="193">
        <f>ROUND(I120*H120,2)</f>
        <v>0</v>
      </c>
      <c r="BL120" s="17" t="s">
        <v>145</v>
      </c>
      <c r="BM120" s="17" t="s">
        <v>519</v>
      </c>
    </row>
    <row r="121" spans="2:47" s="1" customFormat="1" ht="10.2">
      <c r="B121" s="34"/>
      <c r="C121" s="35"/>
      <c r="D121" s="194" t="s">
        <v>147</v>
      </c>
      <c r="E121" s="35"/>
      <c r="F121" s="195" t="s">
        <v>520</v>
      </c>
      <c r="G121" s="35"/>
      <c r="H121" s="35"/>
      <c r="I121" s="112"/>
      <c r="J121" s="35"/>
      <c r="K121" s="35"/>
      <c r="L121" s="38"/>
      <c r="M121" s="196"/>
      <c r="N121" s="60"/>
      <c r="O121" s="60"/>
      <c r="P121" s="60"/>
      <c r="Q121" s="60"/>
      <c r="R121" s="60"/>
      <c r="S121" s="60"/>
      <c r="T121" s="61"/>
      <c r="AT121" s="17" t="s">
        <v>147</v>
      </c>
      <c r="AU121" s="17" t="s">
        <v>84</v>
      </c>
    </row>
    <row r="122" spans="2:47" s="1" customFormat="1" ht="57.6">
      <c r="B122" s="34"/>
      <c r="C122" s="35"/>
      <c r="D122" s="194" t="s">
        <v>149</v>
      </c>
      <c r="E122" s="35"/>
      <c r="F122" s="197" t="s">
        <v>521</v>
      </c>
      <c r="G122" s="35"/>
      <c r="H122" s="35"/>
      <c r="I122" s="112"/>
      <c r="J122" s="35"/>
      <c r="K122" s="35"/>
      <c r="L122" s="38"/>
      <c r="M122" s="196"/>
      <c r="N122" s="60"/>
      <c r="O122" s="60"/>
      <c r="P122" s="60"/>
      <c r="Q122" s="60"/>
      <c r="R122" s="60"/>
      <c r="S122" s="60"/>
      <c r="T122" s="61"/>
      <c r="AT122" s="17" t="s">
        <v>149</v>
      </c>
      <c r="AU122" s="17" t="s">
        <v>84</v>
      </c>
    </row>
    <row r="123" spans="2:51" s="12" customFormat="1" ht="10.2">
      <c r="B123" s="198"/>
      <c r="C123" s="199"/>
      <c r="D123" s="194" t="s">
        <v>151</v>
      </c>
      <c r="E123" s="200" t="s">
        <v>28</v>
      </c>
      <c r="F123" s="201" t="s">
        <v>522</v>
      </c>
      <c r="G123" s="199"/>
      <c r="H123" s="200" t="s">
        <v>28</v>
      </c>
      <c r="I123" s="202"/>
      <c r="J123" s="199"/>
      <c r="K123" s="199"/>
      <c r="L123" s="203"/>
      <c r="M123" s="204"/>
      <c r="N123" s="205"/>
      <c r="O123" s="205"/>
      <c r="P123" s="205"/>
      <c r="Q123" s="205"/>
      <c r="R123" s="205"/>
      <c r="S123" s="205"/>
      <c r="T123" s="206"/>
      <c r="AT123" s="207" t="s">
        <v>151</v>
      </c>
      <c r="AU123" s="207" t="s">
        <v>84</v>
      </c>
      <c r="AV123" s="12" t="s">
        <v>82</v>
      </c>
      <c r="AW123" s="12" t="s">
        <v>35</v>
      </c>
      <c r="AX123" s="12" t="s">
        <v>74</v>
      </c>
      <c r="AY123" s="207" t="s">
        <v>138</v>
      </c>
    </row>
    <row r="124" spans="2:51" s="13" customFormat="1" ht="10.2">
      <c r="B124" s="208"/>
      <c r="C124" s="209"/>
      <c r="D124" s="194" t="s">
        <v>151</v>
      </c>
      <c r="E124" s="210" t="s">
        <v>28</v>
      </c>
      <c r="F124" s="211" t="s">
        <v>356</v>
      </c>
      <c r="G124" s="209"/>
      <c r="H124" s="212">
        <v>30</v>
      </c>
      <c r="I124" s="213"/>
      <c r="J124" s="209"/>
      <c r="K124" s="209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151</v>
      </c>
      <c r="AU124" s="218" t="s">
        <v>84</v>
      </c>
      <c r="AV124" s="13" t="s">
        <v>84</v>
      </c>
      <c r="AW124" s="13" t="s">
        <v>35</v>
      </c>
      <c r="AX124" s="13" t="s">
        <v>82</v>
      </c>
      <c r="AY124" s="218" t="s">
        <v>138</v>
      </c>
    </row>
    <row r="125" spans="2:65" s="1" customFormat="1" ht="16.5" customHeight="1">
      <c r="B125" s="34"/>
      <c r="C125" s="182" t="s">
        <v>213</v>
      </c>
      <c r="D125" s="182" t="s">
        <v>140</v>
      </c>
      <c r="E125" s="183" t="s">
        <v>523</v>
      </c>
      <c r="F125" s="184" t="s">
        <v>524</v>
      </c>
      <c r="G125" s="185" t="s">
        <v>143</v>
      </c>
      <c r="H125" s="186">
        <v>18.086</v>
      </c>
      <c r="I125" s="187"/>
      <c r="J125" s="188">
        <f>ROUND(I125*H125,2)</f>
        <v>0</v>
      </c>
      <c r="K125" s="184" t="s">
        <v>144</v>
      </c>
      <c r="L125" s="38"/>
      <c r="M125" s="189" t="s">
        <v>28</v>
      </c>
      <c r="N125" s="190" t="s">
        <v>47</v>
      </c>
      <c r="O125" s="60"/>
      <c r="P125" s="191">
        <f>O125*H125</f>
        <v>0</v>
      </c>
      <c r="Q125" s="191">
        <v>0.00069</v>
      </c>
      <c r="R125" s="191">
        <f>Q125*H125</f>
        <v>0.012479339999999998</v>
      </c>
      <c r="S125" s="191">
        <v>0</v>
      </c>
      <c r="T125" s="192">
        <f>S125*H125</f>
        <v>0</v>
      </c>
      <c r="AR125" s="17" t="s">
        <v>145</v>
      </c>
      <c r="AT125" s="17" t="s">
        <v>140</v>
      </c>
      <c r="AU125" s="17" t="s">
        <v>84</v>
      </c>
      <c r="AY125" s="17" t="s">
        <v>138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7" t="s">
        <v>145</v>
      </c>
      <c r="BK125" s="193">
        <f>ROUND(I125*H125,2)</f>
        <v>0</v>
      </c>
      <c r="BL125" s="17" t="s">
        <v>145</v>
      </c>
      <c r="BM125" s="17" t="s">
        <v>525</v>
      </c>
    </row>
    <row r="126" spans="2:47" s="1" customFormat="1" ht="10.2">
      <c r="B126" s="34"/>
      <c r="C126" s="35"/>
      <c r="D126" s="194" t="s">
        <v>147</v>
      </c>
      <c r="E126" s="35"/>
      <c r="F126" s="195" t="s">
        <v>526</v>
      </c>
      <c r="G126" s="35"/>
      <c r="H126" s="35"/>
      <c r="I126" s="112"/>
      <c r="J126" s="35"/>
      <c r="K126" s="35"/>
      <c r="L126" s="38"/>
      <c r="M126" s="196"/>
      <c r="N126" s="60"/>
      <c r="O126" s="60"/>
      <c r="P126" s="60"/>
      <c r="Q126" s="60"/>
      <c r="R126" s="60"/>
      <c r="S126" s="60"/>
      <c r="T126" s="61"/>
      <c r="AT126" s="17" t="s">
        <v>147</v>
      </c>
      <c r="AU126" s="17" t="s">
        <v>84</v>
      </c>
    </row>
    <row r="127" spans="2:47" s="1" customFormat="1" ht="28.8">
      <c r="B127" s="34"/>
      <c r="C127" s="35"/>
      <c r="D127" s="194" t="s">
        <v>149</v>
      </c>
      <c r="E127" s="35"/>
      <c r="F127" s="197" t="s">
        <v>527</v>
      </c>
      <c r="G127" s="35"/>
      <c r="H127" s="35"/>
      <c r="I127" s="112"/>
      <c r="J127" s="35"/>
      <c r="K127" s="35"/>
      <c r="L127" s="38"/>
      <c r="M127" s="196"/>
      <c r="N127" s="60"/>
      <c r="O127" s="60"/>
      <c r="P127" s="60"/>
      <c r="Q127" s="60"/>
      <c r="R127" s="60"/>
      <c r="S127" s="60"/>
      <c r="T127" s="61"/>
      <c r="AT127" s="17" t="s">
        <v>149</v>
      </c>
      <c r="AU127" s="17" t="s">
        <v>84</v>
      </c>
    </row>
    <row r="128" spans="2:51" s="12" customFormat="1" ht="10.2">
      <c r="B128" s="198"/>
      <c r="C128" s="199"/>
      <c r="D128" s="194" t="s">
        <v>151</v>
      </c>
      <c r="E128" s="200" t="s">
        <v>28</v>
      </c>
      <c r="F128" s="201" t="s">
        <v>528</v>
      </c>
      <c r="G128" s="199"/>
      <c r="H128" s="200" t="s">
        <v>28</v>
      </c>
      <c r="I128" s="202"/>
      <c r="J128" s="199"/>
      <c r="K128" s="199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151</v>
      </c>
      <c r="AU128" s="207" t="s">
        <v>84</v>
      </c>
      <c r="AV128" s="12" t="s">
        <v>82</v>
      </c>
      <c r="AW128" s="12" t="s">
        <v>35</v>
      </c>
      <c r="AX128" s="12" t="s">
        <v>74</v>
      </c>
      <c r="AY128" s="207" t="s">
        <v>138</v>
      </c>
    </row>
    <row r="129" spans="2:51" s="13" customFormat="1" ht="10.2">
      <c r="B129" s="208"/>
      <c r="C129" s="209"/>
      <c r="D129" s="194" t="s">
        <v>151</v>
      </c>
      <c r="E129" s="210" t="s">
        <v>28</v>
      </c>
      <c r="F129" s="211" t="s">
        <v>529</v>
      </c>
      <c r="G129" s="209"/>
      <c r="H129" s="212">
        <v>18.086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151</v>
      </c>
      <c r="AU129" s="218" t="s">
        <v>84</v>
      </c>
      <c r="AV129" s="13" t="s">
        <v>84</v>
      </c>
      <c r="AW129" s="13" t="s">
        <v>35</v>
      </c>
      <c r="AX129" s="13" t="s">
        <v>82</v>
      </c>
      <c r="AY129" s="218" t="s">
        <v>138</v>
      </c>
    </row>
    <row r="130" spans="2:65" s="1" customFormat="1" ht="16.5" customHeight="1">
      <c r="B130" s="34"/>
      <c r="C130" s="182" t="s">
        <v>219</v>
      </c>
      <c r="D130" s="182" t="s">
        <v>140</v>
      </c>
      <c r="E130" s="183" t="s">
        <v>530</v>
      </c>
      <c r="F130" s="184" t="s">
        <v>531</v>
      </c>
      <c r="G130" s="185" t="s">
        <v>143</v>
      </c>
      <c r="H130" s="186">
        <v>60</v>
      </c>
      <c r="I130" s="187"/>
      <c r="J130" s="188">
        <f>ROUND(I130*H130,2)</f>
        <v>0</v>
      </c>
      <c r="K130" s="184" t="s">
        <v>144</v>
      </c>
      <c r="L130" s="38"/>
      <c r="M130" s="189" t="s">
        <v>28</v>
      </c>
      <c r="N130" s="190" t="s">
        <v>47</v>
      </c>
      <c r="O130" s="60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AR130" s="17" t="s">
        <v>145</v>
      </c>
      <c r="AT130" s="17" t="s">
        <v>140</v>
      </c>
      <c r="AU130" s="17" t="s">
        <v>84</v>
      </c>
      <c r="AY130" s="17" t="s">
        <v>138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7" t="s">
        <v>145</v>
      </c>
      <c r="BK130" s="193">
        <f>ROUND(I130*H130,2)</f>
        <v>0</v>
      </c>
      <c r="BL130" s="17" t="s">
        <v>145</v>
      </c>
      <c r="BM130" s="17" t="s">
        <v>532</v>
      </c>
    </row>
    <row r="131" spans="2:47" s="1" customFormat="1" ht="19.2">
      <c r="B131" s="34"/>
      <c r="C131" s="35"/>
      <c r="D131" s="194" t="s">
        <v>147</v>
      </c>
      <c r="E131" s="35"/>
      <c r="F131" s="195" t="s">
        <v>533</v>
      </c>
      <c r="G131" s="35"/>
      <c r="H131" s="35"/>
      <c r="I131" s="112"/>
      <c r="J131" s="35"/>
      <c r="K131" s="35"/>
      <c r="L131" s="38"/>
      <c r="M131" s="196"/>
      <c r="N131" s="60"/>
      <c r="O131" s="60"/>
      <c r="P131" s="60"/>
      <c r="Q131" s="60"/>
      <c r="R131" s="60"/>
      <c r="S131" s="60"/>
      <c r="T131" s="61"/>
      <c r="AT131" s="17" t="s">
        <v>147</v>
      </c>
      <c r="AU131" s="17" t="s">
        <v>84</v>
      </c>
    </row>
    <row r="132" spans="2:47" s="1" customFormat="1" ht="124.8">
      <c r="B132" s="34"/>
      <c r="C132" s="35"/>
      <c r="D132" s="194" t="s">
        <v>149</v>
      </c>
      <c r="E132" s="35"/>
      <c r="F132" s="197" t="s">
        <v>534</v>
      </c>
      <c r="G132" s="35"/>
      <c r="H132" s="35"/>
      <c r="I132" s="112"/>
      <c r="J132" s="35"/>
      <c r="K132" s="35"/>
      <c r="L132" s="38"/>
      <c r="M132" s="196"/>
      <c r="N132" s="60"/>
      <c r="O132" s="60"/>
      <c r="P132" s="60"/>
      <c r="Q132" s="60"/>
      <c r="R132" s="60"/>
      <c r="S132" s="60"/>
      <c r="T132" s="61"/>
      <c r="AT132" s="17" t="s">
        <v>149</v>
      </c>
      <c r="AU132" s="17" t="s">
        <v>84</v>
      </c>
    </row>
    <row r="133" spans="2:51" s="12" customFormat="1" ht="10.2">
      <c r="B133" s="198"/>
      <c r="C133" s="199"/>
      <c r="D133" s="194" t="s">
        <v>151</v>
      </c>
      <c r="E133" s="200" t="s">
        <v>28</v>
      </c>
      <c r="F133" s="201" t="s">
        <v>535</v>
      </c>
      <c r="G133" s="199"/>
      <c r="H133" s="200" t="s">
        <v>28</v>
      </c>
      <c r="I133" s="202"/>
      <c r="J133" s="199"/>
      <c r="K133" s="199"/>
      <c r="L133" s="203"/>
      <c r="M133" s="204"/>
      <c r="N133" s="205"/>
      <c r="O133" s="205"/>
      <c r="P133" s="205"/>
      <c r="Q133" s="205"/>
      <c r="R133" s="205"/>
      <c r="S133" s="205"/>
      <c r="T133" s="206"/>
      <c r="AT133" s="207" t="s">
        <v>151</v>
      </c>
      <c r="AU133" s="207" t="s">
        <v>84</v>
      </c>
      <c r="AV133" s="12" t="s">
        <v>82</v>
      </c>
      <c r="AW133" s="12" t="s">
        <v>35</v>
      </c>
      <c r="AX133" s="12" t="s">
        <v>74</v>
      </c>
      <c r="AY133" s="207" t="s">
        <v>138</v>
      </c>
    </row>
    <row r="134" spans="2:51" s="13" customFormat="1" ht="10.2">
      <c r="B134" s="208"/>
      <c r="C134" s="209"/>
      <c r="D134" s="194" t="s">
        <v>151</v>
      </c>
      <c r="E134" s="210" t="s">
        <v>28</v>
      </c>
      <c r="F134" s="211" t="s">
        <v>536</v>
      </c>
      <c r="G134" s="209"/>
      <c r="H134" s="212">
        <v>60</v>
      </c>
      <c r="I134" s="213"/>
      <c r="J134" s="209"/>
      <c r="K134" s="209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151</v>
      </c>
      <c r="AU134" s="218" t="s">
        <v>84</v>
      </c>
      <c r="AV134" s="13" t="s">
        <v>84</v>
      </c>
      <c r="AW134" s="13" t="s">
        <v>35</v>
      </c>
      <c r="AX134" s="13" t="s">
        <v>82</v>
      </c>
      <c r="AY134" s="218" t="s">
        <v>138</v>
      </c>
    </row>
    <row r="135" spans="2:65" s="1" customFormat="1" ht="16.5" customHeight="1">
      <c r="B135" s="34"/>
      <c r="C135" s="182" t="s">
        <v>225</v>
      </c>
      <c r="D135" s="182" t="s">
        <v>140</v>
      </c>
      <c r="E135" s="183" t="s">
        <v>537</v>
      </c>
      <c r="F135" s="184" t="s">
        <v>538</v>
      </c>
      <c r="G135" s="185" t="s">
        <v>187</v>
      </c>
      <c r="H135" s="186">
        <v>30</v>
      </c>
      <c r="I135" s="187"/>
      <c r="J135" s="188">
        <f>ROUND(I135*H135,2)</f>
        <v>0</v>
      </c>
      <c r="K135" s="184" t="s">
        <v>28</v>
      </c>
      <c r="L135" s="38"/>
      <c r="M135" s="189" t="s">
        <v>28</v>
      </c>
      <c r="N135" s="190" t="s">
        <v>47</v>
      </c>
      <c r="O135" s="60"/>
      <c r="P135" s="191">
        <f>O135*H135</f>
        <v>0</v>
      </c>
      <c r="Q135" s="191">
        <v>0.00022</v>
      </c>
      <c r="R135" s="191">
        <f>Q135*H135</f>
        <v>0.0066</v>
      </c>
      <c r="S135" s="191">
        <v>0</v>
      </c>
      <c r="T135" s="192">
        <f>S135*H135</f>
        <v>0</v>
      </c>
      <c r="AR135" s="17" t="s">
        <v>145</v>
      </c>
      <c r="AT135" s="17" t="s">
        <v>140</v>
      </c>
      <c r="AU135" s="17" t="s">
        <v>84</v>
      </c>
      <c r="AY135" s="17" t="s">
        <v>138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7" t="s">
        <v>145</v>
      </c>
      <c r="BK135" s="193">
        <f>ROUND(I135*H135,2)</f>
        <v>0</v>
      </c>
      <c r="BL135" s="17" t="s">
        <v>145</v>
      </c>
      <c r="BM135" s="17" t="s">
        <v>539</v>
      </c>
    </row>
    <row r="136" spans="2:51" s="12" customFormat="1" ht="10.2">
      <c r="B136" s="198"/>
      <c r="C136" s="199"/>
      <c r="D136" s="194" t="s">
        <v>151</v>
      </c>
      <c r="E136" s="200" t="s">
        <v>28</v>
      </c>
      <c r="F136" s="201" t="s">
        <v>540</v>
      </c>
      <c r="G136" s="199"/>
      <c r="H136" s="200" t="s">
        <v>28</v>
      </c>
      <c r="I136" s="202"/>
      <c r="J136" s="199"/>
      <c r="K136" s="199"/>
      <c r="L136" s="203"/>
      <c r="M136" s="204"/>
      <c r="N136" s="205"/>
      <c r="O136" s="205"/>
      <c r="P136" s="205"/>
      <c r="Q136" s="205"/>
      <c r="R136" s="205"/>
      <c r="S136" s="205"/>
      <c r="T136" s="206"/>
      <c r="AT136" s="207" t="s">
        <v>151</v>
      </c>
      <c r="AU136" s="207" t="s">
        <v>84</v>
      </c>
      <c r="AV136" s="12" t="s">
        <v>82</v>
      </c>
      <c r="AW136" s="12" t="s">
        <v>35</v>
      </c>
      <c r="AX136" s="12" t="s">
        <v>74</v>
      </c>
      <c r="AY136" s="207" t="s">
        <v>138</v>
      </c>
    </row>
    <row r="137" spans="2:51" s="13" customFormat="1" ht="10.2">
      <c r="B137" s="208"/>
      <c r="C137" s="209"/>
      <c r="D137" s="194" t="s">
        <v>151</v>
      </c>
      <c r="E137" s="210" t="s">
        <v>28</v>
      </c>
      <c r="F137" s="211" t="s">
        <v>356</v>
      </c>
      <c r="G137" s="209"/>
      <c r="H137" s="212">
        <v>30</v>
      </c>
      <c r="I137" s="213"/>
      <c r="J137" s="209"/>
      <c r="K137" s="209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151</v>
      </c>
      <c r="AU137" s="218" t="s">
        <v>84</v>
      </c>
      <c r="AV137" s="13" t="s">
        <v>84</v>
      </c>
      <c r="AW137" s="13" t="s">
        <v>35</v>
      </c>
      <c r="AX137" s="13" t="s">
        <v>82</v>
      </c>
      <c r="AY137" s="218" t="s">
        <v>138</v>
      </c>
    </row>
    <row r="138" spans="2:65" s="1" customFormat="1" ht="16.5" customHeight="1">
      <c r="B138" s="34"/>
      <c r="C138" s="182" t="s">
        <v>230</v>
      </c>
      <c r="D138" s="182" t="s">
        <v>140</v>
      </c>
      <c r="E138" s="183" t="s">
        <v>541</v>
      </c>
      <c r="F138" s="184" t="s">
        <v>542</v>
      </c>
      <c r="G138" s="185" t="s">
        <v>543</v>
      </c>
      <c r="H138" s="186">
        <v>0.3</v>
      </c>
      <c r="I138" s="187"/>
      <c r="J138" s="188">
        <f>ROUND(I138*H138,2)</f>
        <v>0</v>
      </c>
      <c r="K138" s="184" t="s">
        <v>144</v>
      </c>
      <c r="L138" s="38"/>
      <c r="M138" s="189" t="s">
        <v>28</v>
      </c>
      <c r="N138" s="190" t="s">
        <v>47</v>
      </c>
      <c r="O138" s="60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AR138" s="17" t="s">
        <v>145</v>
      </c>
      <c r="AT138" s="17" t="s">
        <v>140</v>
      </c>
      <c r="AU138" s="17" t="s">
        <v>84</v>
      </c>
      <c r="AY138" s="17" t="s">
        <v>138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7" t="s">
        <v>145</v>
      </c>
      <c r="BK138" s="193">
        <f>ROUND(I138*H138,2)</f>
        <v>0</v>
      </c>
      <c r="BL138" s="17" t="s">
        <v>145</v>
      </c>
      <c r="BM138" s="17" t="s">
        <v>544</v>
      </c>
    </row>
    <row r="139" spans="2:47" s="1" customFormat="1" ht="10.2">
      <c r="B139" s="34"/>
      <c r="C139" s="35"/>
      <c r="D139" s="194" t="s">
        <v>147</v>
      </c>
      <c r="E139" s="35"/>
      <c r="F139" s="195" t="s">
        <v>545</v>
      </c>
      <c r="G139" s="35"/>
      <c r="H139" s="35"/>
      <c r="I139" s="112"/>
      <c r="J139" s="35"/>
      <c r="K139" s="35"/>
      <c r="L139" s="38"/>
      <c r="M139" s="196"/>
      <c r="N139" s="60"/>
      <c r="O139" s="60"/>
      <c r="P139" s="60"/>
      <c r="Q139" s="60"/>
      <c r="R139" s="60"/>
      <c r="S139" s="60"/>
      <c r="T139" s="61"/>
      <c r="AT139" s="17" t="s">
        <v>147</v>
      </c>
      <c r="AU139" s="17" t="s">
        <v>84</v>
      </c>
    </row>
    <row r="140" spans="2:47" s="1" customFormat="1" ht="105.6">
      <c r="B140" s="34"/>
      <c r="C140" s="35"/>
      <c r="D140" s="194" t="s">
        <v>149</v>
      </c>
      <c r="E140" s="35"/>
      <c r="F140" s="197" t="s">
        <v>546</v>
      </c>
      <c r="G140" s="35"/>
      <c r="H140" s="35"/>
      <c r="I140" s="112"/>
      <c r="J140" s="35"/>
      <c r="K140" s="35"/>
      <c r="L140" s="38"/>
      <c r="M140" s="196"/>
      <c r="N140" s="60"/>
      <c r="O140" s="60"/>
      <c r="P140" s="60"/>
      <c r="Q140" s="60"/>
      <c r="R140" s="60"/>
      <c r="S140" s="60"/>
      <c r="T140" s="61"/>
      <c r="AT140" s="17" t="s">
        <v>149</v>
      </c>
      <c r="AU140" s="17" t="s">
        <v>84</v>
      </c>
    </row>
    <row r="141" spans="2:51" s="12" customFormat="1" ht="10.2">
      <c r="B141" s="198"/>
      <c r="C141" s="199"/>
      <c r="D141" s="194" t="s">
        <v>151</v>
      </c>
      <c r="E141" s="200" t="s">
        <v>28</v>
      </c>
      <c r="F141" s="201" t="s">
        <v>501</v>
      </c>
      <c r="G141" s="199"/>
      <c r="H141" s="200" t="s">
        <v>28</v>
      </c>
      <c r="I141" s="202"/>
      <c r="J141" s="199"/>
      <c r="K141" s="199"/>
      <c r="L141" s="203"/>
      <c r="M141" s="204"/>
      <c r="N141" s="205"/>
      <c r="O141" s="205"/>
      <c r="P141" s="205"/>
      <c r="Q141" s="205"/>
      <c r="R141" s="205"/>
      <c r="S141" s="205"/>
      <c r="T141" s="206"/>
      <c r="AT141" s="207" t="s">
        <v>151</v>
      </c>
      <c r="AU141" s="207" t="s">
        <v>84</v>
      </c>
      <c r="AV141" s="12" t="s">
        <v>82</v>
      </c>
      <c r="AW141" s="12" t="s">
        <v>35</v>
      </c>
      <c r="AX141" s="12" t="s">
        <v>74</v>
      </c>
      <c r="AY141" s="207" t="s">
        <v>138</v>
      </c>
    </row>
    <row r="142" spans="2:51" s="13" customFormat="1" ht="10.2">
      <c r="B142" s="208"/>
      <c r="C142" s="209"/>
      <c r="D142" s="194" t="s">
        <v>151</v>
      </c>
      <c r="E142" s="210" t="s">
        <v>28</v>
      </c>
      <c r="F142" s="211" t="s">
        <v>547</v>
      </c>
      <c r="G142" s="209"/>
      <c r="H142" s="212">
        <v>0.3</v>
      </c>
      <c r="I142" s="213"/>
      <c r="J142" s="209"/>
      <c r="K142" s="209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151</v>
      </c>
      <c r="AU142" s="218" t="s">
        <v>84</v>
      </c>
      <c r="AV142" s="13" t="s">
        <v>84</v>
      </c>
      <c r="AW142" s="13" t="s">
        <v>35</v>
      </c>
      <c r="AX142" s="13" t="s">
        <v>82</v>
      </c>
      <c r="AY142" s="218" t="s">
        <v>138</v>
      </c>
    </row>
    <row r="143" spans="2:65" s="1" customFormat="1" ht="16.5" customHeight="1">
      <c r="B143" s="34"/>
      <c r="C143" s="182" t="s">
        <v>235</v>
      </c>
      <c r="D143" s="182" t="s">
        <v>140</v>
      </c>
      <c r="E143" s="183" t="s">
        <v>548</v>
      </c>
      <c r="F143" s="184" t="s">
        <v>549</v>
      </c>
      <c r="G143" s="185" t="s">
        <v>187</v>
      </c>
      <c r="H143" s="186">
        <v>30</v>
      </c>
      <c r="I143" s="187"/>
      <c r="J143" s="188">
        <f>ROUND(I143*H143,2)</f>
        <v>0</v>
      </c>
      <c r="K143" s="184" t="s">
        <v>144</v>
      </c>
      <c r="L143" s="38"/>
      <c r="M143" s="189" t="s">
        <v>28</v>
      </c>
      <c r="N143" s="190" t="s">
        <v>47</v>
      </c>
      <c r="O143" s="60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AR143" s="17" t="s">
        <v>145</v>
      </c>
      <c r="AT143" s="17" t="s">
        <v>140</v>
      </c>
      <c r="AU143" s="17" t="s">
        <v>84</v>
      </c>
      <c r="AY143" s="17" t="s">
        <v>138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7" t="s">
        <v>145</v>
      </c>
      <c r="BK143" s="193">
        <f>ROUND(I143*H143,2)</f>
        <v>0</v>
      </c>
      <c r="BL143" s="17" t="s">
        <v>145</v>
      </c>
      <c r="BM143" s="17" t="s">
        <v>550</v>
      </c>
    </row>
    <row r="144" spans="2:47" s="1" customFormat="1" ht="10.2">
      <c r="B144" s="34"/>
      <c r="C144" s="35"/>
      <c r="D144" s="194" t="s">
        <v>147</v>
      </c>
      <c r="E144" s="35"/>
      <c r="F144" s="195" t="s">
        <v>551</v>
      </c>
      <c r="G144" s="35"/>
      <c r="H144" s="35"/>
      <c r="I144" s="112"/>
      <c r="J144" s="35"/>
      <c r="K144" s="35"/>
      <c r="L144" s="38"/>
      <c r="M144" s="196"/>
      <c r="N144" s="60"/>
      <c r="O144" s="60"/>
      <c r="P144" s="60"/>
      <c r="Q144" s="60"/>
      <c r="R144" s="60"/>
      <c r="S144" s="60"/>
      <c r="T144" s="61"/>
      <c r="AT144" s="17" t="s">
        <v>147</v>
      </c>
      <c r="AU144" s="17" t="s">
        <v>84</v>
      </c>
    </row>
    <row r="145" spans="2:47" s="1" customFormat="1" ht="38.4">
      <c r="B145" s="34"/>
      <c r="C145" s="35"/>
      <c r="D145" s="194" t="s">
        <v>149</v>
      </c>
      <c r="E145" s="35"/>
      <c r="F145" s="197" t="s">
        <v>552</v>
      </c>
      <c r="G145" s="35"/>
      <c r="H145" s="35"/>
      <c r="I145" s="112"/>
      <c r="J145" s="35"/>
      <c r="K145" s="35"/>
      <c r="L145" s="38"/>
      <c r="M145" s="196"/>
      <c r="N145" s="60"/>
      <c r="O145" s="60"/>
      <c r="P145" s="60"/>
      <c r="Q145" s="60"/>
      <c r="R145" s="60"/>
      <c r="S145" s="60"/>
      <c r="T145" s="61"/>
      <c r="AT145" s="17" t="s">
        <v>149</v>
      </c>
      <c r="AU145" s="17" t="s">
        <v>84</v>
      </c>
    </row>
    <row r="146" spans="2:51" s="12" customFormat="1" ht="10.2">
      <c r="B146" s="198"/>
      <c r="C146" s="199"/>
      <c r="D146" s="194" t="s">
        <v>151</v>
      </c>
      <c r="E146" s="200" t="s">
        <v>28</v>
      </c>
      <c r="F146" s="201" t="s">
        <v>553</v>
      </c>
      <c r="G146" s="199"/>
      <c r="H146" s="200" t="s">
        <v>28</v>
      </c>
      <c r="I146" s="202"/>
      <c r="J146" s="199"/>
      <c r="K146" s="199"/>
      <c r="L146" s="203"/>
      <c r="M146" s="204"/>
      <c r="N146" s="205"/>
      <c r="O146" s="205"/>
      <c r="P146" s="205"/>
      <c r="Q146" s="205"/>
      <c r="R146" s="205"/>
      <c r="S146" s="205"/>
      <c r="T146" s="206"/>
      <c r="AT146" s="207" t="s">
        <v>151</v>
      </c>
      <c r="AU146" s="207" t="s">
        <v>84</v>
      </c>
      <c r="AV146" s="12" t="s">
        <v>82</v>
      </c>
      <c r="AW146" s="12" t="s">
        <v>35</v>
      </c>
      <c r="AX146" s="12" t="s">
        <v>74</v>
      </c>
      <c r="AY146" s="207" t="s">
        <v>138</v>
      </c>
    </row>
    <row r="147" spans="2:51" s="13" customFormat="1" ht="10.2">
      <c r="B147" s="208"/>
      <c r="C147" s="209"/>
      <c r="D147" s="194" t="s">
        <v>151</v>
      </c>
      <c r="E147" s="210" t="s">
        <v>28</v>
      </c>
      <c r="F147" s="211" t="s">
        <v>356</v>
      </c>
      <c r="G147" s="209"/>
      <c r="H147" s="212">
        <v>30</v>
      </c>
      <c r="I147" s="213"/>
      <c r="J147" s="209"/>
      <c r="K147" s="209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151</v>
      </c>
      <c r="AU147" s="218" t="s">
        <v>84</v>
      </c>
      <c r="AV147" s="13" t="s">
        <v>84</v>
      </c>
      <c r="AW147" s="13" t="s">
        <v>35</v>
      </c>
      <c r="AX147" s="13" t="s">
        <v>82</v>
      </c>
      <c r="AY147" s="218" t="s">
        <v>138</v>
      </c>
    </row>
    <row r="148" spans="2:65" s="1" customFormat="1" ht="16.5" customHeight="1">
      <c r="B148" s="34"/>
      <c r="C148" s="230" t="s">
        <v>241</v>
      </c>
      <c r="D148" s="230" t="s">
        <v>344</v>
      </c>
      <c r="E148" s="231" t="s">
        <v>554</v>
      </c>
      <c r="F148" s="232" t="s">
        <v>555</v>
      </c>
      <c r="G148" s="233" t="s">
        <v>187</v>
      </c>
      <c r="H148" s="234">
        <v>150</v>
      </c>
      <c r="I148" s="235"/>
      <c r="J148" s="236">
        <f>ROUND(I148*H148,2)</f>
        <v>0</v>
      </c>
      <c r="K148" s="232" t="s">
        <v>28</v>
      </c>
      <c r="L148" s="237"/>
      <c r="M148" s="238" t="s">
        <v>28</v>
      </c>
      <c r="N148" s="239" t="s">
        <v>47</v>
      </c>
      <c r="O148" s="60"/>
      <c r="P148" s="191">
        <f>O148*H148</f>
        <v>0</v>
      </c>
      <c r="Q148" s="191">
        <v>0.001</v>
      </c>
      <c r="R148" s="191">
        <f>Q148*H148</f>
        <v>0.15</v>
      </c>
      <c r="S148" s="191">
        <v>0</v>
      </c>
      <c r="T148" s="192">
        <f>S148*H148</f>
        <v>0</v>
      </c>
      <c r="AR148" s="17" t="s">
        <v>213</v>
      </c>
      <c r="AT148" s="17" t="s">
        <v>344</v>
      </c>
      <c r="AU148" s="17" t="s">
        <v>84</v>
      </c>
      <c r="AY148" s="17" t="s">
        <v>138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7" t="s">
        <v>145</v>
      </c>
      <c r="BK148" s="193">
        <f>ROUND(I148*H148,2)</f>
        <v>0</v>
      </c>
      <c r="BL148" s="17" t="s">
        <v>145</v>
      </c>
      <c r="BM148" s="17" t="s">
        <v>556</v>
      </c>
    </row>
    <row r="149" spans="2:47" s="1" customFormat="1" ht="10.2">
      <c r="B149" s="34"/>
      <c r="C149" s="35"/>
      <c r="D149" s="194" t="s">
        <v>147</v>
      </c>
      <c r="E149" s="35"/>
      <c r="F149" s="195" t="s">
        <v>555</v>
      </c>
      <c r="G149" s="35"/>
      <c r="H149" s="35"/>
      <c r="I149" s="112"/>
      <c r="J149" s="35"/>
      <c r="K149" s="35"/>
      <c r="L149" s="38"/>
      <c r="M149" s="196"/>
      <c r="N149" s="60"/>
      <c r="O149" s="60"/>
      <c r="P149" s="60"/>
      <c r="Q149" s="60"/>
      <c r="R149" s="60"/>
      <c r="S149" s="60"/>
      <c r="T149" s="61"/>
      <c r="AT149" s="17" t="s">
        <v>147</v>
      </c>
      <c r="AU149" s="17" t="s">
        <v>84</v>
      </c>
    </row>
    <row r="150" spans="2:51" s="12" customFormat="1" ht="10.2">
      <c r="B150" s="198"/>
      <c r="C150" s="199"/>
      <c r="D150" s="194" t="s">
        <v>151</v>
      </c>
      <c r="E150" s="200" t="s">
        <v>28</v>
      </c>
      <c r="F150" s="201" t="s">
        <v>557</v>
      </c>
      <c r="G150" s="199"/>
      <c r="H150" s="200" t="s">
        <v>28</v>
      </c>
      <c r="I150" s="202"/>
      <c r="J150" s="199"/>
      <c r="K150" s="199"/>
      <c r="L150" s="203"/>
      <c r="M150" s="204"/>
      <c r="N150" s="205"/>
      <c r="O150" s="205"/>
      <c r="P150" s="205"/>
      <c r="Q150" s="205"/>
      <c r="R150" s="205"/>
      <c r="S150" s="205"/>
      <c r="T150" s="206"/>
      <c r="AT150" s="207" t="s">
        <v>151</v>
      </c>
      <c r="AU150" s="207" t="s">
        <v>84</v>
      </c>
      <c r="AV150" s="12" t="s">
        <v>82</v>
      </c>
      <c r="AW150" s="12" t="s">
        <v>35</v>
      </c>
      <c r="AX150" s="12" t="s">
        <v>74</v>
      </c>
      <c r="AY150" s="207" t="s">
        <v>138</v>
      </c>
    </row>
    <row r="151" spans="2:51" s="12" customFormat="1" ht="10.2">
      <c r="B151" s="198"/>
      <c r="C151" s="199"/>
      <c r="D151" s="194" t="s">
        <v>151</v>
      </c>
      <c r="E151" s="200" t="s">
        <v>28</v>
      </c>
      <c r="F151" s="201" t="s">
        <v>558</v>
      </c>
      <c r="G151" s="199"/>
      <c r="H151" s="200" t="s">
        <v>28</v>
      </c>
      <c r="I151" s="202"/>
      <c r="J151" s="199"/>
      <c r="K151" s="199"/>
      <c r="L151" s="203"/>
      <c r="M151" s="204"/>
      <c r="N151" s="205"/>
      <c r="O151" s="205"/>
      <c r="P151" s="205"/>
      <c r="Q151" s="205"/>
      <c r="R151" s="205"/>
      <c r="S151" s="205"/>
      <c r="T151" s="206"/>
      <c r="AT151" s="207" t="s">
        <v>151</v>
      </c>
      <c r="AU151" s="207" t="s">
        <v>84</v>
      </c>
      <c r="AV151" s="12" t="s">
        <v>82</v>
      </c>
      <c r="AW151" s="12" t="s">
        <v>35</v>
      </c>
      <c r="AX151" s="12" t="s">
        <v>74</v>
      </c>
      <c r="AY151" s="207" t="s">
        <v>138</v>
      </c>
    </row>
    <row r="152" spans="2:51" s="13" customFormat="1" ht="10.2">
      <c r="B152" s="208"/>
      <c r="C152" s="209"/>
      <c r="D152" s="194" t="s">
        <v>151</v>
      </c>
      <c r="E152" s="210" t="s">
        <v>28</v>
      </c>
      <c r="F152" s="211" t="s">
        <v>559</v>
      </c>
      <c r="G152" s="209"/>
      <c r="H152" s="212">
        <v>150</v>
      </c>
      <c r="I152" s="213"/>
      <c r="J152" s="209"/>
      <c r="K152" s="209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151</v>
      </c>
      <c r="AU152" s="218" t="s">
        <v>84</v>
      </c>
      <c r="AV152" s="13" t="s">
        <v>84</v>
      </c>
      <c r="AW152" s="13" t="s">
        <v>35</v>
      </c>
      <c r="AX152" s="13" t="s">
        <v>82</v>
      </c>
      <c r="AY152" s="218" t="s">
        <v>138</v>
      </c>
    </row>
    <row r="153" spans="2:65" s="1" customFormat="1" ht="16.5" customHeight="1">
      <c r="B153" s="34"/>
      <c r="C153" s="182" t="s">
        <v>246</v>
      </c>
      <c r="D153" s="182" t="s">
        <v>140</v>
      </c>
      <c r="E153" s="183" t="s">
        <v>560</v>
      </c>
      <c r="F153" s="184" t="s">
        <v>561</v>
      </c>
      <c r="G153" s="185" t="s">
        <v>143</v>
      </c>
      <c r="H153" s="186">
        <v>23.55</v>
      </c>
      <c r="I153" s="187"/>
      <c r="J153" s="188">
        <f>ROUND(I153*H153,2)</f>
        <v>0</v>
      </c>
      <c r="K153" s="184" t="s">
        <v>144</v>
      </c>
      <c r="L153" s="38"/>
      <c r="M153" s="189" t="s">
        <v>28</v>
      </c>
      <c r="N153" s="190" t="s">
        <v>47</v>
      </c>
      <c r="O153" s="60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AR153" s="17" t="s">
        <v>145</v>
      </c>
      <c r="AT153" s="17" t="s">
        <v>140</v>
      </c>
      <c r="AU153" s="17" t="s">
        <v>84</v>
      </c>
      <c r="AY153" s="17" t="s">
        <v>138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7" t="s">
        <v>145</v>
      </c>
      <c r="BK153" s="193">
        <f>ROUND(I153*H153,2)</f>
        <v>0</v>
      </c>
      <c r="BL153" s="17" t="s">
        <v>145</v>
      </c>
      <c r="BM153" s="17" t="s">
        <v>562</v>
      </c>
    </row>
    <row r="154" spans="2:47" s="1" customFormat="1" ht="10.2">
      <c r="B154" s="34"/>
      <c r="C154" s="35"/>
      <c r="D154" s="194" t="s">
        <v>147</v>
      </c>
      <c r="E154" s="35"/>
      <c r="F154" s="195" t="s">
        <v>563</v>
      </c>
      <c r="G154" s="35"/>
      <c r="H154" s="35"/>
      <c r="I154" s="112"/>
      <c r="J154" s="35"/>
      <c r="K154" s="35"/>
      <c r="L154" s="38"/>
      <c r="M154" s="196"/>
      <c r="N154" s="60"/>
      <c r="O154" s="60"/>
      <c r="P154" s="60"/>
      <c r="Q154" s="60"/>
      <c r="R154" s="60"/>
      <c r="S154" s="60"/>
      <c r="T154" s="61"/>
      <c r="AT154" s="17" t="s">
        <v>147</v>
      </c>
      <c r="AU154" s="17" t="s">
        <v>84</v>
      </c>
    </row>
    <row r="155" spans="2:47" s="1" customFormat="1" ht="76.8">
      <c r="B155" s="34"/>
      <c r="C155" s="35"/>
      <c r="D155" s="194" t="s">
        <v>149</v>
      </c>
      <c r="E155" s="35"/>
      <c r="F155" s="197" t="s">
        <v>564</v>
      </c>
      <c r="G155" s="35"/>
      <c r="H155" s="35"/>
      <c r="I155" s="112"/>
      <c r="J155" s="35"/>
      <c r="K155" s="35"/>
      <c r="L155" s="38"/>
      <c r="M155" s="196"/>
      <c r="N155" s="60"/>
      <c r="O155" s="60"/>
      <c r="P155" s="60"/>
      <c r="Q155" s="60"/>
      <c r="R155" s="60"/>
      <c r="S155" s="60"/>
      <c r="T155" s="61"/>
      <c r="AT155" s="17" t="s">
        <v>149</v>
      </c>
      <c r="AU155" s="17" t="s">
        <v>84</v>
      </c>
    </row>
    <row r="156" spans="2:51" s="12" customFormat="1" ht="10.2">
      <c r="B156" s="198"/>
      <c r="C156" s="199"/>
      <c r="D156" s="194" t="s">
        <v>151</v>
      </c>
      <c r="E156" s="200" t="s">
        <v>28</v>
      </c>
      <c r="F156" s="201" t="s">
        <v>565</v>
      </c>
      <c r="G156" s="199"/>
      <c r="H156" s="200" t="s">
        <v>28</v>
      </c>
      <c r="I156" s="202"/>
      <c r="J156" s="199"/>
      <c r="K156" s="199"/>
      <c r="L156" s="203"/>
      <c r="M156" s="204"/>
      <c r="N156" s="205"/>
      <c r="O156" s="205"/>
      <c r="P156" s="205"/>
      <c r="Q156" s="205"/>
      <c r="R156" s="205"/>
      <c r="S156" s="205"/>
      <c r="T156" s="206"/>
      <c r="AT156" s="207" t="s">
        <v>151</v>
      </c>
      <c r="AU156" s="207" t="s">
        <v>84</v>
      </c>
      <c r="AV156" s="12" t="s">
        <v>82</v>
      </c>
      <c r="AW156" s="12" t="s">
        <v>35</v>
      </c>
      <c r="AX156" s="12" t="s">
        <v>74</v>
      </c>
      <c r="AY156" s="207" t="s">
        <v>138</v>
      </c>
    </row>
    <row r="157" spans="2:51" s="13" customFormat="1" ht="10.2">
      <c r="B157" s="208"/>
      <c r="C157" s="209"/>
      <c r="D157" s="194" t="s">
        <v>151</v>
      </c>
      <c r="E157" s="210" t="s">
        <v>28</v>
      </c>
      <c r="F157" s="211" t="s">
        <v>566</v>
      </c>
      <c r="G157" s="209"/>
      <c r="H157" s="212">
        <v>23.55</v>
      </c>
      <c r="I157" s="213"/>
      <c r="J157" s="209"/>
      <c r="K157" s="209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151</v>
      </c>
      <c r="AU157" s="218" t="s">
        <v>84</v>
      </c>
      <c r="AV157" s="13" t="s">
        <v>84</v>
      </c>
      <c r="AW157" s="13" t="s">
        <v>35</v>
      </c>
      <c r="AX157" s="13" t="s">
        <v>82</v>
      </c>
      <c r="AY157" s="218" t="s">
        <v>138</v>
      </c>
    </row>
    <row r="158" spans="2:65" s="1" customFormat="1" ht="16.5" customHeight="1">
      <c r="B158" s="34"/>
      <c r="C158" s="182" t="s">
        <v>8</v>
      </c>
      <c r="D158" s="182" t="s">
        <v>140</v>
      </c>
      <c r="E158" s="183" t="s">
        <v>567</v>
      </c>
      <c r="F158" s="184" t="s">
        <v>568</v>
      </c>
      <c r="G158" s="185" t="s">
        <v>483</v>
      </c>
      <c r="H158" s="186">
        <v>0.06</v>
      </c>
      <c r="I158" s="187"/>
      <c r="J158" s="188">
        <f>ROUND(I158*H158,2)</f>
        <v>0</v>
      </c>
      <c r="K158" s="184" t="s">
        <v>144</v>
      </c>
      <c r="L158" s="38"/>
      <c r="M158" s="189" t="s">
        <v>28</v>
      </c>
      <c r="N158" s="190" t="s">
        <v>47</v>
      </c>
      <c r="O158" s="60"/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AR158" s="17" t="s">
        <v>145</v>
      </c>
      <c r="AT158" s="17" t="s">
        <v>140</v>
      </c>
      <c r="AU158" s="17" t="s">
        <v>84</v>
      </c>
      <c r="AY158" s="17" t="s">
        <v>138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7" t="s">
        <v>145</v>
      </c>
      <c r="BK158" s="193">
        <f>ROUND(I158*H158,2)</f>
        <v>0</v>
      </c>
      <c r="BL158" s="17" t="s">
        <v>145</v>
      </c>
      <c r="BM158" s="17" t="s">
        <v>569</v>
      </c>
    </row>
    <row r="159" spans="2:47" s="1" customFormat="1" ht="19.2">
      <c r="B159" s="34"/>
      <c r="C159" s="35"/>
      <c r="D159" s="194" t="s">
        <v>147</v>
      </c>
      <c r="E159" s="35"/>
      <c r="F159" s="195" t="s">
        <v>570</v>
      </c>
      <c r="G159" s="35"/>
      <c r="H159" s="35"/>
      <c r="I159" s="112"/>
      <c r="J159" s="35"/>
      <c r="K159" s="35"/>
      <c r="L159" s="38"/>
      <c r="M159" s="196"/>
      <c r="N159" s="60"/>
      <c r="O159" s="60"/>
      <c r="P159" s="60"/>
      <c r="Q159" s="60"/>
      <c r="R159" s="60"/>
      <c r="S159" s="60"/>
      <c r="T159" s="61"/>
      <c r="AT159" s="17" t="s">
        <v>147</v>
      </c>
      <c r="AU159" s="17" t="s">
        <v>84</v>
      </c>
    </row>
    <row r="160" spans="2:47" s="1" customFormat="1" ht="38.4">
      <c r="B160" s="34"/>
      <c r="C160" s="35"/>
      <c r="D160" s="194" t="s">
        <v>149</v>
      </c>
      <c r="E160" s="35"/>
      <c r="F160" s="197" t="s">
        <v>571</v>
      </c>
      <c r="G160" s="35"/>
      <c r="H160" s="35"/>
      <c r="I160" s="112"/>
      <c r="J160" s="35"/>
      <c r="K160" s="35"/>
      <c r="L160" s="38"/>
      <c r="M160" s="196"/>
      <c r="N160" s="60"/>
      <c r="O160" s="60"/>
      <c r="P160" s="60"/>
      <c r="Q160" s="60"/>
      <c r="R160" s="60"/>
      <c r="S160" s="60"/>
      <c r="T160" s="61"/>
      <c r="AT160" s="17" t="s">
        <v>149</v>
      </c>
      <c r="AU160" s="17" t="s">
        <v>84</v>
      </c>
    </row>
    <row r="161" spans="2:51" s="12" customFormat="1" ht="10.2">
      <c r="B161" s="198"/>
      <c r="C161" s="199"/>
      <c r="D161" s="194" t="s">
        <v>151</v>
      </c>
      <c r="E161" s="200" t="s">
        <v>28</v>
      </c>
      <c r="F161" s="201" t="s">
        <v>572</v>
      </c>
      <c r="G161" s="199"/>
      <c r="H161" s="200" t="s">
        <v>28</v>
      </c>
      <c r="I161" s="202"/>
      <c r="J161" s="199"/>
      <c r="K161" s="199"/>
      <c r="L161" s="203"/>
      <c r="M161" s="204"/>
      <c r="N161" s="205"/>
      <c r="O161" s="205"/>
      <c r="P161" s="205"/>
      <c r="Q161" s="205"/>
      <c r="R161" s="205"/>
      <c r="S161" s="205"/>
      <c r="T161" s="206"/>
      <c r="AT161" s="207" t="s">
        <v>151</v>
      </c>
      <c r="AU161" s="207" t="s">
        <v>84</v>
      </c>
      <c r="AV161" s="12" t="s">
        <v>82</v>
      </c>
      <c r="AW161" s="12" t="s">
        <v>35</v>
      </c>
      <c r="AX161" s="12" t="s">
        <v>74</v>
      </c>
      <c r="AY161" s="207" t="s">
        <v>138</v>
      </c>
    </row>
    <row r="162" spans="2:51" s="13" customFormat="1" ht="10.2">
      <c r="B162" s="208"/>
      <c r="C162" s="209"/>
      <c r="D162" s="194" t="s">
        <v>151</v>
      </c>
      <c r="E162" s="210" t="s">
        <v>28</v>
      </c>
      <c r="F162" s="211" t="s">
        <v>489</v>
      </c>
      <c r="G162" s="209"/>
      <c r="H162" s="212">
        <v>0.06</v>
      </c>
      <c r="I162" s="213"/>
      <c r="J162" s="209"/>
      <c r="K162" s="209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151</v>
      </c>
      <c r="AU162" s="218" t="s">
        <v>84</v>
      </c>
      <c r="AV162" s="13" t="s">
        <v>84</v>
      </c>
      <c r="AW162" s="13" t="s">
        <v>35</v>
      </c>
      <c r="AX162" s="13" t="s">
        <v>82</v>
      </c>
      <c r="AY162" s="218" t="s">
        <v>138</v>
      </c>
    </row>
    <row r="163" spans="2:65" s="1" customFormat="1" ht="16.5" customHeight="1">
      <c r="B163" s="34"/>
      <c r="C163" s="182" t="s">
        <v>258</v>
      </c>
      <c r="D163" s="182" t="s">
        <v>140</v>
      </c>
      <c r="E163" s="183" t="s">
        <v>573</v>
      </c>
      <c r="F163" s="184" t="s">
        <v>574</v>
      </c>
      <c r="G163" s="185" t="s">
        <v>156</v>
      </c>
      <c r="H163" s="186">
        <v>12</v>
      </c>
      <c r="I163" s="187"/>
      <c r="J163" s="188">
        <f>ROUND(I163*H163,2)</f>
        <v>0</v>
      </c>
      <c r="K163" s="184" t="s">
        <v>144</v>
      </c>
      <c r="L163" s="38"/>
      <c r="M163" s="189" t="s">
        <v>28</v>
      </c>
      <c r="N163" s="190" t="s">
        <v>47</v>
      </c>
      <c r="O163" s="60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AR163" s="17" t="s">
        <v>145</v>
      </c>
      <c r="AT163" s="17" t="s">
        <v>140</v>
      </c>
      <c r="AU163" s="17" t="s">
        <v>84</v>
      </c>
      <c r="AY163" s="17" t="s">
        <v>138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7" t="s">
        <v>145</v>
      </c>
      <c r="BK163" s="193">
        <f>ROUND(I163*H163,2)</f>
        <v>0</v>
      </c>
      <c r="BL163" s="17" t="s">
        <v>145</v>
      </c>
      <c r="BM163" s="17" t="s">
        <v>575</v>
      </c>
    </row>
    <row r="164" spans="2:47" s="1" customFormat="1" ht="10.2">
      <c r="B164" s="34"/>
      <c r="C164" s="35"/>
      <c r="D164" s="194" t="s">
        <v>147</v>
      </c>
      <c r="E164" s="35"/>
      <c r="F164" s="195" t="s">
        <v>576</v>
      </c>
      <c r="G164" s="35"/>
      <c r="H164" s="35"/>
      <c r="I164" s="112"/>
      <c r="J164" s="35"/>
      <c r="K164" s="35"/>
      <c r="L164" s="38"/>
      <c r="M164" s="196"/>
      <c r="N164" s="60"/>
      <c r="O164" s="60"/>
      <c r="P164" s="60"/>
      <c r="Q164" s="60"/>
      <c r="R164" s="60"/>
      <c r="S164" s="60"/>
      <c r="T164" s="61"/>
      <c r="AT164" s="17" t="s">
        <v>147</v>
      </c>
      <c r="AU164" s="17" t="s">
        <v>84</v>
      </c>
    </row>
    <row r="165" spans="2:51" s="12" customFormat="1" ht="10.2">
      <c r="B165" s="198"/>
      <c r="C165" s="199"/>
      <c r="D165" s="194" t="s">
        <v>151</v>
      </c>
      <c r="E165" s="200" t="s">
        <v>28</v>
      </c>
      <c r="F165" s="201" t="s">
        <v>577</v>
      </c>
      <c r="G165" s="199"/>
      <c r="H165" s="200" t="s">
        <v>28</v>
      </c>
      <c r="I165" s="202"/>
      <c r="J165" s="199"/>
      <c r="K165" s="199"/>
      <c r="L165" s="203"/>
      <c r="M165" s="204"/>
      <c r="N165" s="205"/>
      <c r="O165" s="205"/>
      <c r="P165" s="205"/>
      <c r="Q165" s="205"/>
      <c r="R165" s="205"/>
      <c r="S165" s="205"/>
      <c r="T165" s="206"/>
      <c r="AT165" s="207" t="s">
        <v>151</v>
      </c>
      <c r="AU165" s="207" t="s">
        <v>84</v>
      </c>
      <c r="AV165" s="12" t="s">
        <v>82</v>
      </c>
      <c r="AW165" s="12" t="s">
        <v>35</v>
      </c>
      <c r="AX165" s="12" t="s">
        <v>74</v>
      </c>
      <c r="AY165" s="207" t="s">
        <v>138</v>
      </c>
    </row>
    <row r="166" spans="2:51" s="13" customFormat="1" ht="10.2">
      <c r="B166" s="208"/>
      <c r="C166" s="209"/>
      <c r="D166" s="194" t="s">
        <v>151</v>
      </c>
      <c r="E166" s="210" t="s">
        <v>28</v>
      </c>
      <c r="F166" s="211" t="s">
        <v>578</v>
      </c>
      <c r="G166" s="209"/>
      <c r="H166" s="212">
        <v>12</v>
      </c>
      <c r="I166" s="213"/>
      <c r="J166" s="209"/>
      <c r="K166" s="209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151</v>
      </c>
      <c r="AU166" s="218" t="s">
        <v>84</v>
      </c>
      <c r="AV166" s="13" t="s">
        <v>84</v>
      </c>
      <c r="AW166" s="13" t="s">
        <v>35</v>
      </c>
      <c r="AX166" s="13" t="s">
        <v>82</v>
      </c>
      <c r="AY166" s="218" t="s">
        <v>138</v>
      </c>
    </row>
    <row r="167" spans="2:63" s="11" customFormat="1" ht="22.8" customHeight="1">
      <c r="B167" s="166"/>
      <c r="C167" s="167"/>
      <c r="D167" s="168" t="s">
        <v>73</v>
      </c>
      <c r="E167" s="180" t="s">
        <v>579</v>
      </c>
      <c r="F167" s="180" t="s">
        <v>471</v>
      </c>
      <c r="G167" s="167"/>
      <c r="H167" s="167"/>
      <c r="I167" s="170"/>
      <c r="J167" s="181">
        <f>BK167</f>
        <v>0</v>
      </c>
      <c r="K167" s="167"/>
      <c r="L167" s="172"/>
      <c r="M167" s="173"/>
      <c r="N167" s="174"/>
      <c r="O167" s="174"/>
      <c r="P167" s="175">
        <f>SUM(P168:P169)</f>
        <v>0</v>
      </c>
      <c r="Q167" s="174"/>
      <c r="R167" s="175">
        <f>SUM(R168:R169)</f>
        <v>0</v>
      </c>
      <c r="S167" s="174"/>
      <c r="T167" s="176">
        <f>SUM(T168:T169)</f>
        <v>0</v>
      </c>
      <c r="AR167" s="177" t="s">
        <v>82</v>
      </c>
      <c r="AT167" s="178" t="s">
        <v>73</v>
      </c>
      <c r="AU167" s="178" t="s">
        <v>82</v>
      </c>
      <c r="AY167" s="177" t="s">
        <v>138</v>
      </c>
      <c r="BK167" s="179">
        <f>SUM(BK168:BK169)</f>
        <v>0</v>
      </c>
    </row>
    <row r="168" spans="2:65" s="1" customFormat="1" ht="16.5" customHeight="1">
      <c r="B168" s="34"/>
      <c r="C168" s="182" t="s">
        <v>265</v>
      </c>
      <c r="D168" s="182" t="s">
        <v>140</v>
      </c>
      <c r="E168" s="183" t="s">
        <v>473</v>
      </c>
      <c r="F168" s="184" t="s">
        <v>474</v>
      </c>
      <c r="G168" s="185" t="s">
        <v>347</v>
      </c>
      <c r="H168" s="186">
        <v>0.716</v>
      </c>
      <c r="I168" s="187"/>
      <c r="J168" s="188">
        <f>ROUND(I168*H168,2)</f>
        <v>0</v>
      </c>
      <c r="K168" s="184" t="s">
        <v>144</v>
      </c>
      <c r="L168" s="38"/>
      <c r="M168" s="189" t="s">
        <v>28</v>
      </c>
      <c r="N168" s="190" t="s">
        <v>47</v>
      </c>
      <c r="O168" s="60"/>
      <c r="P168" s="191">
        <f>O168*H168</f>
        <v>0</v>
      </c>
      <c r="Q168" s="191">
        <v>0</v>
      </c>
      <c r="R168" s="191">
        <f>Q168*H168</f>
        <v>0</v>
      </c>
      <c r="S168" s="191">
        <v>0</v>
      </c>
      <c r="T168" s="192">
        <f>S168*H168</f>
        <v>0</v>
      </c>
      <c r="AR168" s="17" t="s">
        <v>145</v>
      </c>
      <c r="AT168" s="17" t="s">
        <v>140</v>
      </c>
      <c r="AU168" s="17" t="s">
        <v>84</v>
      </c>
      <c r="AY168" s="17" t="s">
        <v>138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7" t="s">
        <v>145</v>
      </c>
      <c r="BK168" s="193">
        <f>ROUND(I168*H168,2)</f>
        <v>0</v>
      </c>
      <c r="BL168" s="17" t="s">
        <v>145</v>
      </c>
      <c r="BM168" s="17" t="s">
        <v>580</v>
      </c>
    </row>
    <row r="169" spans="2:47" s="1" customFormat="1" ht="10.2">
      <c r="B169" s="34"/>
      <c r="C169" s="35"/>
      <c r="D169" s="194" t="s">
        <v>147</v>
      </c>
      <c r="E169" s="35"/>
      <c r="F169" s="195" t="s">
        <v>581</v>
      </c>
      <c r="G169" s="35"/>
      <c r="H169" s="35"/>
      <c r="I169" s="112"/>
      <c r="J169" s="35"/>
      <c r="K169" s="35"/>
      <c r="L169" s="38"/>
      <c r="M169" s="240"/>
      <c r="N169" s="241"/>
      <c r="O169" s="241"/>
      <c r="P169" s="241"/>
      <c r="Q169" s="241"/>
      <c r="R169" s="241"/>
      <c r="S169" s="241"/>
      <c r="T169" s="242"/>
      <c r="AT169" s="17" t="s">
        <v>147</v>
      </c>
      <c r="AU169" s="17" t="s">
        <v>84</v>
      </c>
    </row>
    <row r="170" spans="2:12" s="1" customFormat="1" ht="6.9" customHeight="1">
      <c r="B170" s="46"/>
      <c r="C170" s="47"/>
      <c r="D170" s="47"/>
      <c r="E170" s="47"/>
      <c r="F170" s="47"/>
      <c r="G170" s="47"/>
      <c r="H170" s="47"/>
      <c r="I170" s="134"/>
      <c r="J170" s="47"/>
      <c r="K170" s="47"/>
      <c r="L170" s="38"/>
    </row>
  </sheetData>
  <sheetProtection algorithmName="SHA-512" hashValue="qegVSCqDyKjcWTdssWMrc/1eH0l2WfVK60nyglV6rwrt18bfNYOeUvYvRkXLB8HBJ62ciBoiKM1Pq0zHsI1/XA==" saltValue="Am/hjuoZeXoY0R7+u46Ntj96co57y55+pxHeFpcp34ubeGi1AYZM3vx6NAzPDOfgkG1vtNR4nQF4lTCRc0yzWw==" spinCount="100000" sheet="1" objects="1" scenarios="1" formatColumns="0" formatRows="0" autoFilter="0"/>
  <autoFilter ref="C87:K169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7" t="s">
        <v>94</v>
      </c>
    </row>
    <row r="3" spans="2:46" ht="6.9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20"/>
      <c r="AT3" s="17" t="s">
        <v>84</v>
      </c>
    </row>
    <row r="4" spans="2:46" ht="24.9" customHeight="1">
      <c r="B4" s="20"/>
      <c r="D4" s="110" t="s">
        <v>112</v>
      </c>
      <c r="L4" s="20"/>
      <c r="M4" s="24" t="s">
        <v>10</v>
      </c>
      <c r="AT4" s="17" t="s">
        <v>35</v>
      </c>
    </row>
    <row r="5" spans="2:12" ht="6.9" customHeight="1">
      <c r="B5" s="20"/>
      <c r="L5" s="20"/>
    </row>
    <row r="6" spans="2:12" ht="12" customHeight="1">
      <c r="B6" s="20"/>
      <c r="D6" s="111" t="s">
        <v>16</v>
      </c>
      <c r="L6" s="20"/>
    </row>
    <row r="7" spans="2:12" ht="16.5" customHeight="1">
      <c r="B7" s="20"/>
      <c r="E7" s="367" t="str">
        <f>'Rekapitulace stavby'!K6</f>
        <v>Labe, zdrž Lysá, PB, ř. km 878,30-879,80, údržba doprovodného a břehového porostu</v>
      </c>
      <c r="F7" s="368"/>
      <c r="G7" s="368"/>
      <c r="H7" s="368"/>
      <c r="L7" s="20"/>
    </row>
    <row r="8" spans="2:12" ht="12" customHeight="1">
      <c r="B8" s="20"/>
      <c r="D8" s="111" t="s">
        <v>113</v>
      </c>
      <c r="L8" s="20"/>
    </row>
    <row r="9" spans="2:12" s="1" customFormat="1" ht="16.5" customHeight="1">
      <c r="B9" s="38"/>
      <c r="E9" s="367" t="s">
        <v>477</v>
      </c>
      <c r="F9" s="370"/>
      <c r="G9" s="370"/>
      <c r="H9" s="370"/>
      <c r="I9" s="112"/>
      <c r="L9" s="38"/>
    </row>
    <row r="10" spans="2:12" s="1" customFormat="1" ht="12" customHeight="1">
      <c r="B10" s="38"/>
      <c r="D10" s="111" t="s">
        <v>478</v>
      </c>
      <c r="I10" s="112"/>
      <c r="L10" s="38"/>
    </row>
    <row r="11" spans="2:12" s="1" customFormat="1" ht="36.9" customHeight="1">
      <c r="B11" s="38"/>
      <c r="E11" s="369" t="s">
        <v>582</v>
      </c>
      <c r="F11" s="370"/>
      <c r="G11" s="370"/>
      <c r="H11" s="370"/>
      <c r="I11" s="112"/>
      <c r="L11" s="38"/>
    </row>
    <row r="12" spans="2:12" s="1" customFormat="1" ht="10.2">
      <c r="B12" s="38"/>
      <c r="I12" s="112"/>
      <c r="L12" s="38"/>
    </row>
    <row r="13" spans="2:12" s="1" customFormat="1" ht="12" customHeight="1">
      <c r="B13" s="38"/>
      <c r="D13" s="111" t="s">
        <v>18</v>
      </c>
      <c r="F13" s="17" t="s">
        <v>19</v>
      </c>
      <c r="I13" s="113" t="s">
        <v>20</v>
      </c>
      <c r="J13" s="17" t="s">
        <v>21</v>
      </c>
      <c r="L13" s="38"/>
    </row>
    <row r="14" spans="2:12" s="1" customFormat="1" ht="12" customHeight="1">
      <c r="B14" s="38"/>
      <c r="D14" s="111" t="s">
        <v>22</v>
      </c>
      <c r="F14" s="17" t="s">
        <v>23</v>
      </c>
      <c r="I14" s="113" t="s">
        <v>24</v>
      </c>
      <c r="J14" s="114" t="str">
        <f>'Rekapitulace stavby'!AN8</f>
        <v>29.4.2019</v>
      </c>
      <c r="L14" s="38"/>
    </row>
    <row r="15" spans="2:12" s="1" customFormat="1" ht="10.8" customHeight="1">
      <c r="B15" s="38"/>
      <c r="I15" s="112"/>
      <c r="L15" s="38"/>
    </row>
    <row r="16" spans="2:12" s="1" customFormat="1" ht="12" customHeight="1">
      <c r="B16" s="38"/>
      <c r="D16" s="111" t="s">
        <v>26</v>
      </c>
      <c r="I16" s="113" t="s">
        <v>27</v>
      </c>
      <c r="J16" s="17" t="s">
        <v>28</v>
      </c>
      <c r="L16" s="38"/>
    </row>
    <row r="17" spans="2:12" s="1" customFormat="1" ht="18" customHeight="1">
      <c r="B17" s="38"/>
      <c r="E17" s="17" t="s">
        <v>29</v>
      </c>
      <c r="I17" s="113" t="s">
        <v>30</v>
      </c>
      <c r="J17" s="17" t="s">
        <v>28</v>
      </c>
      <c r="L17" s="38"/>
    </row>
    <row r="18" spans="2:12" s="1" customFormat="1" ht="6.9" customHeight="1">
      <c r="B18" s="38"/>
      <c r="I18" s="112"/>
      <c r="L18" s="38"/>
    </row>
    <row r="19" spans="2:12" s="1" customFormat="1" ht="12" customHeight="1">
      <c r="B19" s="38"/>
      <c r="D19" s="111" t="s">
        <v>31</v>
      </c>
      <c r="I19" s="113" t="s">
        <v>27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71" t="str">
        <f>'Rekapitulace stavby'!E14</f>
        <v>Vyplň údaj</v>
      </c>
      <c r="F20" s="372"/>
      <c r="G20" s="372"/>
      <c r="H20" s="372"/>
      <c r="I20" s="113" t="s">
        <v>30</v>
      </c>
      <c r="J20" s="30" t="str">
        <f>'Rekapitulace stavby'!AN14</f>
        <v>Vyplň údaj</v>
      </c>
      <c r="L20" s="38"/>
    </row>
    <row r="21" spans="2:12" s="1" customFormat="1" ht="6.9" customHeight="1">
      <c r="B21" s="38"/>
      <c r="I21" s="112"/>
      <c r="L21" s="38"/>
    </row>
    <row r="22" spans="2:12" s="1" customFormat="1" ht="12" customHeight="1">
      <c r="B22" s="38"/>
      <c r="D22" s="111" t="s">
        <v>33</v>
      </c>
      <c r="I22" s="113" t="s">
        <v>27</v>
      </c>
      <c r="J22" s="17" t="str">
        <f>IF('Rekapitulace stavby'!AN16="","",'Rekapitulace stavby'!AN16)</f>
        <v/>
      </c>
      <c r="L22" s="38"/>
    </row>
    <row r="23" spans="2:12" s="1" customFormat="1" ht="18" customHeight="1">
      <c r="B23" s="38"/>
      <c r="E23" s="17" t="str">
        <f>IF('Rekapitulace stavby'!E17="","",'Rekapitulace stavby'!E17)</f>
        <v xml:space="preserve"> </v>
      </c>
      <c r="I23" s="113" t="s">
        <v>30</v>
      </c>
      <c r="J23" s="17" t="str">
        <f>IF('Rekapitulace stavby'!AN17="","",'Rekapitulace stavby'!AN17)</f>
        <v/>
      </c>
      <c r="L23" s="38"/>
    </row>
    <row r="24" spans="2:12" s="1" customFormat="1" ht="6.9" customHeight="1">
      <c r="B24" s="38"/>
      <c r="I24" s="112"/>
      <c r="L24" s="38"/>
    </row>
    <row r="25" spans="2:12" s="1" customFormat="1" ht="12" customHeight="1">
      <c r="B25" s="38"/>
      <c r="D25" s="111" t="s">
        <v>36</v>
      </c>
      <c r="I25" s="113" t="s">
        <v>27</v>
      </c>
      <c r="J25" s="17" t="s">
        <v>28</v>
      </c>
      <c r="L25" s="38"/>
    </row>
    <row r="26" spans="2:12" s="1" customFormat="1" ht="18" customHeight="1">
      <c r="B26" s="38"/>
      <c r="E26" s="17" t="s">
        <v>37</v>
      </c>
      <c r="I26" s="113" t="s">
        <v>30</v>
      </c>
      <c r="J26" s="17" t="s">
        <v>28</v>
      </c>
      <c r="L26" s="38"/>
    </row>
    <row r="27" spans="2:12" s="1" customFormat="1" ht="6.9" customHeight="1">
      <c r="B27" s="38"/>
      <c r="I27" s="112"/>
      <c r="L27" s="38"/>
    </row>
    <row r="28" spans="2:12" s="1" customFormat="1" ht="12" customHeight="1">
      <c r="B28" s="38"/>
      <c r="D28" s="111" t="s">
        <v>38</v>
      </c>
      <c r="I28" s="112"/>
      <c r="L28" s="38"/>
    </row>
    <row r="29" spans="2:12" s="7" customFormat="1" ht="22.5" customHeight="1">
      <c r="B29" s="115"/>
      <c r="E29" s="373" t="s">
        <v>115</v>
      </c>
      <c r="F29" s="373"/>
      <c r="G29" s="373"/>
      <c r="H29" s="373"/>
      <c r="I29" s="116"/>
      <c r="L29" s="115"/>
    </row>
    <row r="30" spans="2:12" s="1" customFormat="1" ht="6.9" customHeight="1">
      <c r="B30" s="38"/>
      <c r="I30" s="112"/>
      <c r="L30" s="38"/>
    </row>
    <row r="31" spans="2:12" s="1" customFormat="1" ht="6.9" customHeight="1">
      <c r="B31" s="38"/>
      <c r="D31" s="56"/>
      <c r="E31" s="56"/>
      <c r="F31" s="56"/>
      <c r="G31" s="56"/>
      <c r="H31" s="56"/>
      <c r="I31" s="117"/>
      <c r="J31" s="56"/>
      <c r="K31" s="56"/>
      <c r="L31" s="38"/>
    </row>
    <row r="32" spans="2:12" s="1" customFormat="1" ht="25.35" customHeight="1">
      <c r="B32" s="38"/>
      <c r="D32" s="118" t="s">
        <v>40</v>
      </c>
      <c r="I32" s="112"/>
      <c r="J32" s="119">
        <f>ROUND(J86,2)</f>
        <v>0</v>
      </c>
      <c r="L32" s="38"/>
    </row>
    <row r="33" spans="2:12" s="1" customFormat="1" ht="6.9" customHeight="1">
      <c r="B33" s="38"/>
      <c r="D33" s="56"/>
      <c r="E33" s="56"/>
      <c r="F33" s="56"/>
      <c r="G33" s="56"/>
      <c r="H33" s="56"/>
      <c r="I33" s="117"/>
      <c r="J33" s="56"/>
      <c r="K33" s="56"/>
      <c r="L33" s="38"/>
    </row>
    <row r="34" spans="2:12" s="1" customFormat="1" ht="14.4" customHeight="1">
      <c r="B34" s="38"/>
      <c r="F34" s="120" t="s">
        <v>42</v>
      </c>
      <c r="I34" s="121" t="s">
        <v>41</v>
      </c>
      <c r="J34" s="120" t="s">
        <v>43</v>
      </c>
      <c r="L34" s="38"/>
    </row>
    <row r="35" spans="2:12" s="1" customFormat="1" ht="14.4" customHeight="1" hidden="1">
      <c r="B35" s="38"/>
      <c r="D35" s="111" t="s">
        <v>44</v>
      </c>
      <c r="E35" s="111" t="s">
        <v>45</v>
      </c>
      <c r="F35" s="122">
        <f>ROUND((SUM(BE86:BE91)),2)</f>
        <v>0</v>
      </c>
      <c r="I35" s="123">
        <v>0.21</v>
      </c>
      <c r="J35" s="122">
        <f>ROUND(((SUM(BE86:BE91))*I35),2)</f>
        <v>0</v>
      </c>
      <c r="L35" s="38"/>
    </row>
    <row r="36" spans="2:12" s="1" customFormat="1" ht="14.4" customHeight="1" hidden="1">
      <c r="B36" s="38"/>
      <c r="E36" s="111" t="s">
        <v>46</v>
      </c>
      <c r="F36" s="122">
        <f>ROUND((SUM(BF86:BF91)),2)</f>
        <v>0</v>
      </c>
      <c r="I36" s="123">
        <v>0.15</v>
      </c>
      <c r="J36" s="122">
        <f>ROUND(((SUM(BF86:BF91))*I36),2)</f>
        <v>0</v>
      </c>
      <c r="L36" s="38"/>
    </row>
    <row r="37" spans="2:12" s="1" customFormat="1" ht="14.4" customHeight="1">
      <c r="B37" s="38"/>
      <c r="D37" s="111" t="s">
        <v>44</v>
      </c>
      <c r="E37" s="111" t="s">
        <v>47</v>
      </c>
      <c r="F37" s="122">
        <f>ROUND((SUM(BG86:BG91)),2)</f>
        <v>0</v>
      </c>
      <c r="I37" s="123">
        <v>0.21</v>
      </c>
      <c r="J37" s="122">
        <f>0</f>
        <v>0</v>
      </c>
      <c r="L37" s="38"/>
    </row>
    <row r="38" spans="2:12" s="1" customFormat="1" ht="14.4" customHeight="1">
      <c r="B38" s="38"/>
      <c r="E38" s="111" t="s">
        <v>48</v>
      </c>
      <c r="F38" s="122">
        <f>ROUND((SUM(BH86:BH91)),2)</f>
        <v>0</v>
      </c>
      <c r="I38" s="123">
        <v>0.15</v>
      </c>
      <c r="J38" s="122">
        <f>0</f>
        <v>0</v>
      </c>
      <c r="L38" s="38"/>
    </row>
    <row r="39" spans="2:12" s="1" customFormat="1" ht="14.4" customHeight="1" hidden="1">
      <c r="B39" s="38"/>
      <c r="E39" s="111" t="s">
        <v>49</v>
      </c>
      <c r="F39" s="122">
        <f>ROUND((SUM(BI86:BI91)),2)</f>
        <v>0</v>
      </c>
      <c r="I39" s="123">
        <v>0</v>
      </c>
      <c r="J39" s="122">
        <f>0</f>
        <v>0</v>
      </c>
      <c r="L39" s="38"/>
    </row>
    <row r="40" spans="2:12" s="1" customFormat="1" ht="6.9" customHeight="1">
      <c r="B40" s="38"/>
      <c r="I40" s="112"/>
      <c r="L40" s="38"/>
    </row>
    <row r="41" spans="2:12" s="1" customFormat="1" ht="25.35" customHeight="1">
      <c r="B41" s="38"/>
      <c r="C41" s="124"/>
      <c r="D41" s="125" t="s">
        <v>50</v>
      </c>
      <c r="E41" s="126"/>
      <c r="F41" s="126"/>
      <c r="G41" s="127" t="s">
        <v>51</v>
      </c>
      <c r="H41" s="128" t="s">
        <v>52</v>
      </c>
      <c r="I41" s="129"/>
      <c r="J41" s="130">
        <f>SUM(J32:J39)</f>
        <v>0</v>
      </c>
      <c r="K41" s="131"/>
      <c r="L41" s="38"/>
    </row>
    <row r="42" spans="2:12" s="1" customFormat="1" ht="14.4" customHeight="1">
      <c r="B42" s="132"/>
      <c r="C42" s="133"/>
      <c r="D42" s="133"/>
      <c r="E42" s="133"/>
      <c r="F42" s="133"/>
      <c r="G42" s="133"/>
      <c r="H42" s="133"/>
      <c r="I42" s="134"/>
      <c r="J42" s="133"/>
      <c r="K42" s="133"/>
      <c r="L42" s="38"/>
    </row>
    <row r="46" spans="2:12" s="1" customFormat="1" ht="6.9" customHeight="1">
      <c r="B46" s="135"/>
      <c r="C46" s="136"/>
      <c r="D46" s="136"/>
      <c r="E46" s="136"/>
      <c r="F46" s="136"/>
      <c r="G46" s="136"/>
      <c r="H46" s="136"/>
      <c r="I46" s="137"/>
      <c r="J46" s="136"/>
      <c r="K46" s="136"/>
      <c r="L46" s="38"/>
    </row>
    <row r="47" spans="2:12" s="1" customFormat="1" ht="24.9" customHeight="1">
      <c r="B47" s="34"/>
      <c r="C47" s="23" t="s">
        <v>116</v>
      </c>
      <c r="D47" s="35"/>
      <c r="E47" s="35"/>
      <c r="F47" s="35"/>
      <c r="G47" s="35"/>
      <c r="H47" s="35"/>
      <c r="I47" s="112"/>
      <c r="J47" s="35"/>
      <c r="K47" s="35"/>
      <c r="L47" s="38"/>
    </row>
    <row r="48" spans="2:12" s="1" customFormat="1" ht="6.9" customHeight="1">
      <c r="B48" s="34"/>
      <c r="C48" s="35"/>
      <c r="D48" s="35"/>
      <c r="E48" s="35"/>
      <c r="F48" s="35"/>
      <c r="G48" s="35"/>
      <c r="H48" s="35"/>
      <c r="I48" s="112"/>
      <c r="J48" s="35"/>
      <c r="K48" s="35"/>
      <c r="L48" s="38"/>
    </row>
    <row r="49" spans="2:12" s="1" customFormat="1" ht="12" customHeight="1">
      <c r="B49" s="34"/>
      <c r="C49" s="29" t="s">
        <v>16</v>
      </c>
      <c r="D49" s="35"/>
      <c r="E49" s="35"/>
      <c r="F49" s="35"/>
      <c r="G49" s="35"/>
      <c r="H49" s="35"/>
      <c r="I49" s="112"/>
      <c r="J49" s="35"/>
      <c r="K49" s="35"/>
      <c r="L49" s="38"/>
    </row>
    <row r="50" spans="2:12" s="1" customFormat="1" ht="16.5" customHeight="1">
      <c r="B50" s="34"/>
      <c r="C50" s="35"/>
      <c r="D50" s="35"/>
      <c r="E50" s="374" t="str">
        <f>E7</f>
        <v>Labe, zdrž Lysá, PB, ř. km 878,30-879,80, údržba doprovodného a břehového porostu</v>
      </c>
      <c r="F50" s="375"/>
      <c r="G50" s="375"/>
      <c r="H50" s="375"/>
      <c r="I50" s="112"/>
      <c r="J50" s="35"/>
      <c r="K50" s="35"/>
      <c r="L50" s="38"/>
    </row>
    <row r="51" spans="2:12" ht="12" customHeight="1">
      <c r="B51" s="21"/>
      <c r="C51" s="29" t="s">
        <v>113</v>
      </c>
      <c r="D51" s="22"/>
      <c r="E51" s="22"/>
      <c r="F51" s="22"/>
      <c r="G51" s="22"/>
      <c r="H51" s="22"/>
      <c r="J51" s="22"/>
      <c r="K51" s="22"/>
      <c r="L51" s="20"/>
    </row>
    <row r="52" spans="2:12" s="1" customFormat="1" ht="16.5" customHeight="1">
      <c r="B52" s="34"/>
      <c r="C52" s="35"/>
      <c r="D52" s="35"/>
      <c r="E52" s="374" t="s">
        <v>477</v>
      </c>
      <c r="F52" s="342"/>
      <c r="G52" s="342"/>
      <c r="H52" s="342"/>
      <c r="I52" s="112"/>
      <c r="J52" s="35"/>
      <c r="K52" s="35"/>
      <c r="L52" s="38"/>
    </row>
    <row r="53" spans="2:12" s="1" customFormat="1" ht="12" customHeight="1">
      <c r="B53" s="34"/>
      <c r="C53" s="29" t="s">
        <v>478</v>
      </c>
      <c r="D53" s="35"/>
      <c r="E53" s="35"/>
      <c r="F53" s="35"/>
      <c r="G53" s="35"/>
      <c r="H53" s="35"/>
      <c r="I53" s="112"/>
      <c r="J53" s="35"/>
      <c r="K53" s="35"/>
      <c r="L53" s="38"/>
    </row>
    <row r="54" spans="2:12" s="1" customFormat="1" ht="16.5" customHeight="1">
      <c r="B54" s="34"/>
      <c r="C54" s="35"/>
      <c r="D54" s="35"/>
      <c r="E54" s="343" t="str">
        <f>E11</f>
        <v>2.2. - Následná péče - 1. rok</v>
      </c>
      <c r="F54" s="342"/>
      <c r="G54" s="342"/>
      <c r="H54" s="342"/>
      <c r="I54" s="112"/>
      <c r="J54" s="35"/>
      <c r="K54" s="35"/>
      <c r="L54" s="38"/>
    </row>
    <row r="55" spans="2:12" s="1" customFormat="1" ht="6.9" customHeight="1">
      <c r="B55" s="34"/>
      <c r="C55" s="35"/>
      <c r="D55" s="35"/>
      <c r="E55" s="35"/>
      <c r="F55" s="35"/>
      <c r="G55" s="35"/>
      <c r="H55" s="35"/>
      <c r="I55" s="112"/>
      <c r="J55" s="35"/>
      <c r="K55" s="35"/>
      <c r="L55" s="38"/>
    </row>
    <row r="56" spans="2:12" s="1" customFormat="1" ht="12" customHeight="1">
      <c r="B56" s="34"/>
      <c r="C56" s="29" t="s">
        <v>22</v>
      </c>
      <c r="D56" s="35"/>
      <c r="E56" s="35"/>
      <c r="F56" s="27" t="str">
        <f>F14</f>
        <v>Kostomlaty</v>
      </c>
      <c r="G56" s="35"/>
      <c r="H56" s="35"/>
      <c r="I56" s="113" t="s">
        <v>24</v>
      </c>
      <c r="J56" s="55" t="str">
        <f>IF(J14="","",J14)</f>
        <v>29.4.2019</v>
      </c>
      <c r="K56" s="35"/>
      <c r="L56" s="38"/>
    </row>
    <row r="57" spans="2:12" s="1" customFormat="1" ht="6.9" customHeight="1">
      <c r="B57" s="34"/>
      <c r="C57" s="35"/>
      <c r="D57" s="35"/>
      <c r="E57" s="35"/>
      <c r="F57" s="35"/>
      <c r="G57" s="35"/>
      <c r="H57" s="35"/>
      <c r="I57" s="112"/>
      <c r="J57" s="35"/>
      <c r="K57" s="35"/>
      <c r="L57" s="38"/>
    </row>
    <row r="58" spans="2:12" s="1" customFormat="1" ht="13.65" customHeight="1">
      <c r="B58" s="34"/>
      <c r="C58" s="29" t="s">
        <v>26</v>
      </c>
      <c r="D58" s="35"/>
      <c r="E58" s="35"/>
      <c r="F58" s="27" t="str">
        <f>E17</f>
        <v>Povodí Labe, státní podnik, závod Pardubice</v>
      </c>
      <c r="G58" s="35"/>
      <c r="H58" s="35"/>
      <c r="I58" s="113" t="s">
        <v>33</v>
      </c>
      <c r="J58" s="32" t="str">
        <f>E23</f>
        <v xml:space="preserve"> </v>
      </c>
      <c r="K58" s="35"/>
      <c r="L58" s="38"/>
    </row>
    <row r="59" spans="2:12" s="1" customFormat="1" ht="13.65" customHeight="1">
      <c r="B59" s="34"/>
      <c r="C59" s="29" t="s">
        <v>31</v>
      </c>
      <c r="D59" s="35"/>
      <c r="E59" s="35"/>
      <c r="F59" s="27" t="str">
        <f>IF(E20="","",E20)</f>
        <v>Vyplň údaj</v>
      </c>
      <c r="G59" s="35"/>
      <c r="H59" s="35"/>
      <c r="I59" s="113" t="s">
        <v>36</v>
      </c>
      <c r="J59" s="32" t="str">
        <f>E26</f>
        <v>Ing. Eva Morkesová</v>
      </c>
      <c r="K59" s="35"/>
      <c r="L59" s="38"/>
    </row>
    <row r="60" spans="2:12" s="1" customFormat="1" ht="10.35" customHeight="1">
      <c r="B60" s="34"/>
      <c r="C60" s="35"/>
      <c r="D60" s="35"/>
      <c r="E60" s="35"/>
      <c r="F60" s="35"/>
      <c r="G60" s="35"/>
      <c r="H60" s="35"/>
      <c r="I60" s="112"/>
      <c r="J60" s="35"/>
      <c r="K60" s="35"/>
      <c r="L60" s="38"/>
    </row>
    <row r="61" spans="2:12" s="1" customFormat="1" ht="29.25" customHeight="1">
      <c r="B61" s="34"/>
      <c r="C61" s="138" t="s">
        <v>117</v>
      </c>
      <c r="D61" s="139"/>
      <c r="E61" s="139"/>
      <c r="F61" s="139"/>
      <c r="G61" s="139"/>
      <c r="H61" s="139"/>
      <c r="I61" s="140"/>
      <c r="J61" s="141" t="s">
        <v>118</v>
      </c>
      <c r="K61" s="139"/>
      <c r="L61" s="38"/>
    </row>
    <row r="62" spans="2:12" s="1" customFormat="1" ht="10.35" customHeight="1">
      <c r="B62" s="34"/>
      <c r="C62" s="35"/>
      <c r="D62" s="35"/>
      <c r="E62" s="35"/>
      <c r="F62" s="35"/>
      <c r="G62" s="35"/>
      <c r="H62" s="35"/>
      <c r="I62" s="112"/>
      <c r="J62" s="35"/>
      <c r="K62" s="35"/>
      <c r="L62" s="38"/>
    </row>
    <row r="63" spans="2:47" s="1" customFormat="1" ht="22.8" customHeight="1">
      <c r="B63" s="34"/>
      <c r="C63" s="142" t="s">
        <v>72</v>
      </c>
      <c r="D63" s="35"/>
      <c r="E63" s="35"/>
      <c r="F63" s="35"/>
      <c r="G63" s="35"/>
      <c r="H63" s="35"/>
      <c r="I63" s="112"/>
      <c r="J63" s="73">
        <f>J86</f>
        <v>0</v>
      </c>
      <c r="K63" s="35"/>
      <c r="L63" s="38"/>
      <c r="AU63" s="17" t="s">
        <v>119</v>
      </c>
    </row>
    <row r="64" spans="2:12" s="8" customFormat="1" ht="24.9" customHeight="1">
      <c r="B64" s="143"/>
      <c r="C64" s="144"/>
      <c r="D64" s="145" t="s">
        <v>120</v>
      </c>
      <c r="E64" s="146"/>
      <c r="F64" s="146"/>
      <c r="G64" s="146"/>
      <c r="H64" s="146"/>
      <c r="I64" s="147"/>
      <c r="J64" s="148">
        <f>J87</f>
        <v>0</v>
      </c>
      <c r="K64" s="144"/>
      <c r="L64" s="149"/>
    </row>
    <row r="65" spans="2:12" s="1" customFormat="1" ht="21.75" customHeight="1">
      <c r="B65" s="34"/>
      <c r="C65" s="35"/>
      <c r="D65" s="35"/>
      <c r="E65" s="35"/>
      <c r="F65" s="35"/>
      <c r="G65" s="35"/>
      <c r="H65" s="35"/>
      <c r="I65" s="112"/>
      <c r="J65" s="35"/>
      <c r="K65" s="35"/>
      <c r="L65" s="38"/>
    </row>
    <row r="66" spans="2:12" s="1" customFormat="1" ht="6.9" customHeight="1">
      <c r="B66" s="46"/>
      <c r="C66" s="47"/>
      <c r="D66" s="47"/>
      <c r="E66" s="47"/>
      <c r="F66" s="47"/>
      <c r="G66" s="47"/>
      <c r="H66" s="47"/>
      <c r="I66" s="134"/>
      <c r="J66" s="47"/>
      <c r="K66" s="47"/>
      <c r="L66" s="38"/>
    </row>
    <row r="70" spans="2:12" s="1" customFormat="1" ht="6.9" customHeight="1">
      <c r="B70" s="48"/>
      <c r="C70" s="49"/>
      <c r="D70" s="49"/>
      <c r="E70" s="49"/>
      <c r="F70" s="49"/>
      <c r="G70" s="49"/>
      <c r="H70" s="49"/>
      <c r="I70" s="137"/>
      <c r="J70" s="49"/>
      <c r="K70" s="49"/>
      <c r="L70" s="38"/>
    </row>
    <row r="71" spans="2:12" s="1" customFormat="1" ht="24.9" customHeight="1">
      <c r="B71" s="34"/>
      <c r="C71" s="23" t="s">
        <v>123</v>
      </c>
      <c r="D71" s="35"/>
      <c r="E71" s="35"/>
      <c r="F71" s="35"/>
      <c r="G71" s="35"/>
      <c r="H71" s="35"/>
      <c r="I71" s="112"/>
      <c r="J71" s="35"/>
      <c r="K71" s="35"/>
      <c r="L71" s="38"/>
    </row>
    <row r="72" spans="2:12" s="1" customFormat="1" ht="6.9" customHeight="1">
      <c r="B72" s="34"/>
      <c r="C72" s="35"/>
      <c r="D72" s="35"/>
      <c r="E72" s="35"/>
      <c r="F72" s="35"/>
      <c r="G72" s="35"/>
      <c r="H72" s="35"/>
      <c r="I72" s="112"/>
      <c r="J72" s="35"/>
      <c r="K72" s="35"/>
      <c r="L72" s="38"/>
    </row>
    <row r="73" spans="2:12" s="1" customFormat="1" ht="12" customHeight="1">
      <c r="B73" s="34"/>
      <c r="C73" s="29" t="s">
        <v>16</v>
      </c>
      <c r="D73" s="35"/>
      <c r="E73" s="35"/>
      <c r="F73" s="35"/>
      <c r="G73" s="35"/>
      <c r="H73" s="35"/>
      <c r="I73" s="112"/>
      <c r="J73" s="35"/>
      <c r="K73" s="35"/>
      <c r="L73" s="38"/>
    </row>
    <row r="74" spans="2:12" s="1" customFormat="1" ht="16.5" customHeight="1">
      <c r="B74" s="34"/>
      <c r="C74" s="35"/>
      <c r="D74" s="35"/>
      <c r="E74" s="374" t="str">
        <f>E7</f>
        <v>Labe, zdrž Lysá, PB, ř. km 878,30-879,80, údržba doprovodného a břehového porostu</v>
      </c>
      <c r="F74" s="375"/>
      <c r="G74" s="375"/>
      <c r="H74" s="375"/>
      <c r="I74" s="112"/>
      <c r="J74" s="35"/>
      <c r="K74" s="35"/>
      <c r="L74" s="38"/>
    </row>
    <row r="75" spans="2:12" ht="12" customHeight="1">
      <c r="B75" s="21"/>
      <c r="C75" s="29" t="s">
        <v>113</v>
      </c>
      <c r="D75" s="22"/>
      <c r="E75" s="22"/>
      <c r="F75" s="22"/>
      <c r="G75" s="22"/>
      <c r="H75" s="22"/>
      <c r="J75" s="22"/>
      <c r="K75" s="22"/>
      <c r="L75" s="20"/>
    </row>
    <row r="76" spans="2:12" s="1" customFormat="1" ht="16.5" customHeight="1">
      <c r="B76" s="34"/>
      <c r="C76" s="35"/>
      <c r="D76" s="35"/>
      <c r="E76" s="374" t="s">
        <v>477</v>
      </c>
      <c r="F76" s="342"/>
      <c r="G76" s="342"/>
      <c r="H76" s="342"/>
      <c r="I76" s="112"/>
      <c r="J76" s="35"/>
      <c r="K76" s="35"/>
      <c r="L76" s="38"/>
    </row>
    <row r="77" spans="2:12" s="1" customFormat="1" ht="12" customHeight="1">
      <c r="B77" s="34"/>
      <c r="C77" s="29" t="s">
        <v>478</v>
      </c>
      <c r="D77" s="35"/>
      <c r="E77" s="35"/>
      <c r="F77" s="35"/>
      <c r="G77" s="35"/>
      <c r="H77" s="35"/>
      <c r="I77" s="112"/>
      <c r="J77" s="35"/>
      <c r="K77" s="35"/>
      <c r="L77" s="38"/>
    </row>
    <row r="78" spans="2:12" s="1" customFormat="1" ht="16.5" customHeight="1">
      <c r="B78" s="34"/>
      <c r="C78" s="35"/>
      <c r="D78" s="35"/>
      <c r="E78" s="343" t="str">
        <f>E11</f>
        <v>2.2. - Následná péče - 1. rok</v>
      </c>
      <c r="F78" s="342"/>
      <c r="G78" s="342"/>
      <c r="H78" s="342"/>
      <c r="I78" s="112"/>
      <c r="J78" s="35"/>
      <c r="K78" s="35"/>
      <c r="L78" s="38"/>
    </row>
    <row r="79" spans="2:12" s="1" customFormat="1" ht="6.9" customHeight="1">
      <c r="B79" s="34"/>
      <c r="C79" s="35"/>
      <c r="D79" s="35"/>
      <c r="E79" s="35"/>
      <c r="F79" s="35"/>
      <c r="G79" s="35"/>
      <c r="H79" s="35"/>
      <c r="I79" s="112"/>
      <c r="J79" s="35"/>
      <c r="K79" s="35"/>
      <c r="L79" s="38"/>
    </row>
    <row r="80" spans="2:12" s="1" customFormat="1" ht="12" customHeight="1">
      <c r="B80" s="34"/>
      <c r="C80" s="29" t="s">
        <v>22</v>
      </c>
      <c r="D80" s="35"/>
      <c r="E80" s="35"/>
      <c r="F80" s="27" t="str">
        <f>F14</f>
        <v>Kostomlaty</v>
      </c>
      <c r="G80" s="35"/>
      <c r="H80" s="35"/>
      <c r="I80" s="113" t="s">
        <v>24</v>
      </c>
      <c r="J80" s="55" t="str">
        <f>IF(J14="","",J14)</f>
        <v>29.4.2019</v>
      </c>
      <c r="K80" s="35"/>
      <c r="L80" s="38"/>
    </row>
    <row r="81" spans="2:12" s="1" customFormat="1" ht="6.9" customHeight="1">
      <c r="B81" s="34"/>
      <c r="C81" s="35"/>
      <c r="D81" s="35"/>
      <c r="E81" s="35"/>
      <c r="F81" s="35"/>
      <c r="G81" s="35"/>
      <c r="H81" s="35"/>
      <c r="I81" s="112"/>
      <c r="J81" s="35"/>
      <c r="K81" s="35"/>
      <c r="L81" s="38"/>
    </row>
    <row r="82" spans="2:12" s="1" customFormat="1" ht="13.65" customHeight="1">
      <c r="B82" s="34"/>
      <c r="C82" s="29" t="s">
        <v>26</v>
      </c>
      <c r="D82" s="35"/>
      <c r="E82" s="35"/>
      <c r="F82" s="27" t="str">
        <f>E17</f>
        <v>Povodí Labe, státní podnik, závod Pardubice</v>
      </c>
      <c r="G82" s="35"/>
      <c r="H82" s="35"/>
      <c r="I82" s="113" t="s">
        <v>33</v>
      </c>
      <c r="J82" s="32" t="str">
        <f>E23</f>
        <v xml:space="preserve"> </v>
      </c>
      <c r="K82" s="35"/>
      <c r="L82" s="38"/>
    </row>
    <row r="83" spans="2:12" s="1" customFormat="1" ht="13.65" customHeight="1">
      <c r="B83" s="34"/>
      <c r="C83" s="29" t="s">
        <v>31</v>
      </c>
      <c r="D83" s="35"/>
      <c r="E83" s="35"/>
      <c r="F83" s="27" t="str">
        <f>IF(E20="","",E20)</f>
        <v>Vyplň údaj</v>
      </c>
      <c r="G83" s="35"/>
      <c r="H83" s="35"/>
      <c r="I83" s="113" t="s">
        <v>36</v>
      </c>
      <c r="J83" s="32" t="str">
        <f>E26</f>
        <v>Ing. Eva Morkesová</v>
      </c>
      <c r="K83" s="35"/>
      <c r="L83" s="38"/>
    </row>
    <row r="84" spans="2:12" s="1" customFormat="1" ht="10.35" customHeight="1">
      <c r="B84" s="34"/>
      <c r="C84" s="35"/>
      <c r="D84" s="35"/>
      <c r="E84" s="35"/>
      <c r="F84" s="35"/>
      <c r="G84" s="35"/>
      <c r="H84" s="35"/>
      <c r="I84" s="112"/>
      <c r="J84" s="35"/>
      <c r="K84" s="35"/>
      <c r="L84" s="38"/>
    </row>
    <row r="85" spans="2:20" s="10" customFormat="1" ht="29.25" customHeight="1">
      <c r="B85" s="156"/>
      <c r="C85" s="157" t="s">
        <v>124</v>
      </c>
      <c r="D85" s="158" t="s">
        <v>59</v>
      </c>
      <c r="E85" s="158" t="s">
        <v>55</v>
      </c>
      <c r="F85" s="158" t="s">
        <v>56</v>
      </c>
      <c r="G85" s="158" t="s">
        <v>125</v>
      </c>
      <c r="H85" s="158" t="s">
        <v>126</v>
      </c>
      <c r="I85" s="159" t="s">
        <v>127</v>
      </c>
      <c r="J85" s="158" t="s">
        <v>118</v>
      </c>
      <c r="K85" s="160" t="s">
        <v>128</v>
      </c>
      <c r="L85" s="161"/>
      <c r="M85" s="64" t="s">
        <v>28</v>
      </c>
      <c r="N85" s="65" t="s">
        <v>44</v>
      </c>
      <c r="O85" s="65" t="s">
        <v>129</v>
      </c>
      <c r="P85" s="65" t="s">
        <v>130</v>
      </c>
      <c r="Q85" s="65" t="s">
        <v>131</v>
      </c>
      <c r="R85" s="65" t="s">
        <v>132</v>
      </c>
      <c r="S85" s="65" t="s">
        <v>133</v>
      </c>
      <c r="T85" s="66" t="s">
        <v>134</v>
      </c>
    </row>
    <row r="86" spans="2:63" s="1" customFormat="1" ht="22.8" customHeight="1">
      <c r="B86" s="34"/>
      <c r="C86" s="71" t="s">
        <v>135</v>
      </c>
      <c r="D86" s="35"/>
      <c r="E86" s="35"/>
      <c r="F86" s="35"/>
      <c r="G86" s="35"/>
      <c r="H86" s="35"/>
      <c r="I86" s="112"/>
      <c r="J86" s="162">
        <f>BK86</f>
        <v>0</v>
      </c>
      <c r="K86" s="35"/>
      <c r="L86" s="38"/>
      <c r="M86" s="67"/>
      <c r="N86" s="68"/>
      <c r="O86" s="68"/>
      <c r="P86" s="163">
        <f>P87</f>
        <v>0</v>
      </c>
      <c r="Q86" s="68"/>
      <c r="R86" s="163">
        <f>R87</f>
        <v>0</v>
      </c>
      <c r="S86" s="68"/>
      <c r="T86" s="164">
        <f>T87</f>
        <v>0</v>
      </c>
      <c r="AT86" s="17" t="s">
        <v>73</v>
      </c>
      <c r="AU86" s="17" t="s">
        <v>119</v>
      </c>
      <c r="BK86" s="165">
        <f>BK87</f>
        <v>0</v>
      </c>
    </row>
    <row r="87" spans="2:63" s="11" customFormat="1" ht="25.95" customHeight="1">
      <c r="B87" s="166"/>
      <c r="C87" s="167"/>
      <c r="D87" s="168" t="s">
        <v>73</v>
      </c>
      <c r="E87" s="169" t="s">
        <v>136</v>
      </c>
      <c r="F87" s="169" t="s">
        <v>137</v>
      </c>
      <c r="G87" s="167"/>
      <c r="H87" s="167"/>
      <c r="I87" s="170"/>
      <c r="J87" s="171">
        <f>BK87</f>
        <v>0</v>
      </c>
      <c r="K87" s="167"/>
      <c r="L87" s="172"/>
      <c r="M87" s="173"/>
      <c r="N87" s="174"/>
      <c r="O87" s="174"/>
      <c r="P87" s="175">
        <f>SUM(P88:P91)</f>
        <v>0</v>
      </c>
      <c r="Q87" s="174"/>
      <c r="R87" s="175">
        <f>SUM(R88:R91)</f>
        <v>0</v>
      </c>
      <c r="S87" s="174"/>
      <c r="T87" s="176">
        <f>SUM(T88:T91)</f>
        <v>0</v>
      </c>
      <c r="AR87" s="177" t="s">
        <v>82</v>
      </c>
      <c r="AT87" s="178" t="s">
        <v>73</v>
      </c>
      <c r="AU87" s="178" t="s">
        <v>74</v>
      </c>
      <c r="AY87" s="177" t="s">
        <v>138</v>
      </c>
      <c r="BK87" s="179">
        <f>SUM(BK88:BK91)</f>
        <v>0</v>
      </c>
    </row>
    <row r="88" spans="2:65" s="1" customFormat="1" ht="16.5" customHeight="1">
      <c r="B88" s="34"/>
      <c r="C88" s="182" t="s">
        <v>82</v>
      </c>
      <c r="D88" s="182" t="s">
        <v>140</v>
      </c>
      <c r="E88" s="183" t="s">
        <v>583</v>
      </c>
      <c r="F88" s="184" t="s">
        <v>93</v>
      </c>
      <c r="G88" s="185" t="s">
        <v>584</v>
      </c>
      <c r="H88" s="186">
        <v>1</v>
      </c>
      <c r="I88" s="187"/>
      <c r="J88" s="188">
        <f>ROUND(I88*H88,2)</f>
        <v>0</v>
      </c>
      <c r="K88" s="184" t="s">
        <v>28</v>
      </c>
      <c r="L88" s="38"/>
      <c r="M88" s="189" t="s">
        <v>28</v>
      </c>
      <c r="N88" s="190" t="s">
        <v>47</v>
      </c>
      <c r="O88" s="60"/>
      <c r="P88" s="191">
        <f>O88*H88</f>
        <v>0</v>
      </c>
      <c r="Q88" s="191">
        <v>0</v>
      </c>
      <c r="R88" s="191">
        <f>Q88*H88</f>
        <v>0</v>
      </c>
      <c r="S88" s="191">
        <v>0</v>
      </c>
      <c r="T88" s="192">
        <f>S88*H88</f>
        <v>0</v>
      </c>
      <c r="AR88" s="17" t="s">
        <v>145</v>
      </c>
      <c r="AT88" s="17" t="s">
        <v>140</v>
      </c>
      <c r="AU88" s="17" t="s">
        <v>82</v>
      </c>
      <c r="AY88" s="17" t="s">
        <v>138</v>
      </c>
      <c r="BE88" s="193">
        <f>IF(N88="základní",J88,0)</f>
        <v>0</v>
      </c>
      <c r="BF88" s="193">
        <f>IF(N88="snížená",J88,0)</f>
        <v>0</v>
      </c>
      <c r="BG88" s="193">
        <f>IF(N88="zákl. přenesená",J88,0)</f>
        <v>0</v>
      </c>
      <c r="BH88" s="193">
        <f>IF(N88="sníž. přenesená",J88,0)</f>
        <v>0</v>
      </c>
      <c r="BI88" s="193">
        <f>IF(N88="nulová",J88,0)</f>
        <v>0</v>
      </c>
      <c r="BJ88" s="17" t="s">
        <v>145</v>
      </c>
      <c r="BK88" s="193">
        <f>ROUND(I88*H88,2)</f>
        <v>0</v>
      </c>
      <c r="BL88" s="17" t="s">
        <v>145</v>
      </c>
      <c r="BM88" s="17" t="s">
        <v>585</v>
      </c>
    </row>
    <row r="89" spans="2:47" s="1" customFormat="1" ht="10.2">
      <c r="B89" s="34"/>
      <c r="C89" s="35"/>
      <c r="D89" s="194" t="s">
        <v>147</v>
      </c>
      <c r="E89" s="35"/>
      <c r="F89" s="195" t="s">
        <v>586</v>
      </c>
      <c r="G89" s="35"/>
      <c r="H89" s="35"/>
      <c r="I89" s="112"/>
      <c r="J89" s="35"/>
      <c r="K89" s="35"/>
      <c r="L89" s="38"/>
      <c r="M89" s="196"/>
      <c r="N89" s="60"/>
      <c r="O89" s="60"/>
      <c r="P89" s="60"/>
      <c r="Q89" s="60"/>
      <c r="R89" s="60"/>
      <c r="S89" s="60"/>
      <c r="T89" s="61"/>
      <c r="AT89" s="17" t="s">
        <v>147</v>
      </c>
      <c r="AU89" s="17" t="s">
        <v>82</v>
      </c>
    </row>
    <row r="90" spans="2:51" s="12" customFormat="1" ht="10.2">
      <c r="B90" s="198"/>
      <c r="C90" s="199"/>
      <c r="D90" s="194" t="s">
        <v>151</v>
      </c>
      <c r="E90" s="200" t="s">
        <v>28</v>
      </c>
      <c r="F90" s="201" t="s">
        <v>587</v>
      </c>
      <c r="G90" s="199"/>
      <c r="H90" s="200" t="s">
        <v>28</v>
      </c>
      <c r="I90" s="202"/>
      <c r="J90" s="199"/>
      <c r="K90" s="199"/>
      <c r="L90" s="203"/>
      <c r="M90" s="204"/>
      <c r="N90" s="205"/>
      <c r="O90" s="205"/>
      <c r="P90" s="205"/>
      <c r="Q90" s="205"/>
      <c r="R90" s="205"/>
      <c r="S90" s="205"/>
      <c r="T90" s="206"/>
      <c r="AT90" s="207" t="s">
        <v>151</v>
      </c>
      <c r="AU90" s="207" t="s">
        <v>82</v>
      </c>
      <c r="AV90" s="12" t="s">
        <v>82</v>
      </c>
      <c r="AW90" s="12" t="s">
        <v>35</v>
      </c>
      <c r="AX90" s="12" t="s">
        <v>74</v>
      </c>
      <c r="AY90" s="207" t="s">
        <v>138</v>
      </c>
    </row>
    <row r="91" spans="2:51" s="13" customFormat="1" ht="10.2">
      <c r="B91" s="208"/>
      <c r="C91" s="209"/>
      <c r="D91" s="194" t="s">
        <v>151</v>
      </c>
      <c r="E91" s="210" t="s">
        <v>28</v>
      </c>
      <c r="F91" s="211" t="s">
        <v>82</v>
      </c>
      <c r="G91" s="209"/>
      <c r="H91" s="212">
        <v>1</v>
      </c>
      <c r="I91" s="213"/>
      <c r="J91" s="209"/>
      <c r="K91" s="209"/>
      <c r="L91" s="214"/>
      <c r="M91" s="243"/>
      <c r="N91" s="244"/>
      <c r="O91" s="244"/>
      <c r="P91" s="244"/>
      <c r="Q91" s="244"/>
      <c r="R91" s="244"/>
      <c r="S91" s="244"/>
      <c r="T91" s="245"/>
      <c r="AT91" s="218" t="s">
        <v>151</v>
      </c>
      <c r="AU91" s="218" t="s">
        <v>82</v>
      </c>
      <c r="AV91" s="13" t="s">
        <v>84</v>
      </c>
      <c r="AW91" s="13" t="s">
        <v>35</v>
      </c>
      <c r="AX91" s="13" t="s">
        <v>82</v>
      </c>
      <c r="AY91" s="218" t="s">
        <v>138</v>
      </c>
    </row>
    <row r="92" spans="2:12" s="1" customFormat="1" ht="6.9" customHeight="1">
      <c r="B92" s="46"/>
      <c r="C92" s="47"/>
      <c r="D92" s="47"/>
      <c r="E92" s="47"/>
      <c r="F92" s="47"/>
      <c r="G92" s="47"/>
      <c r="H92" s="47"/>
      <c r="I92" s="134"/>
      <c r="J92" s="47"/>
      <c r="K92" s="47"/>
      <c r="L92" s="38"/>
    </row>
  </sheetData>
  <sheetProtection algorithmName="SHA-512" hashValue="Pa+m9LfmB53KMbHTb/P+Y0kmAdqgL5wwCRsNHXMXXKNGtg6BZ/Z1LjUTiWp1V5rE3N+HBsnx9j34qjdZHEojmA==" saltValue="pL65Lw4UcQLp7mbLxQRHu3IG7qpDt8EyTj4RaJ+1WKe/egOAzhfgtC+V9d8XvmtQ0a/qJB8t/6dQtPcvehx5Qg==" spinCount="100000" sheet="1" objects="1" scenarios="1" formatColumns="0" formatRows="0" autoFilter="0"/>
  <autoFilter ref="C85:K91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7" t="s">
        <v>97</v>
      </c>
    </row>
    <row r="3" spans="2:46" ht="6.9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20"/>
      <c r="AT3" s="17" t="s">
        <v>84</v>
      </c>
    </row>
    <row r="4" spans="2:46" ht="24.9" customHeight="1">
      <c r="B4" s="20"/>
      <c r="D4" s="110" t="s">
        <v>112</v>
      </c>
      <c r="L4" s="20"/>
      <c r="M4" s="24" t="s">
        <v>10</v>
      </c>
      <c r="AT4" s="17" t="s">
        <v>35</v>
      </c>
    </row>
    <row r="5" spans="2:12" ht="6.9" customHeight="1">
      <c r="B5" s="20"/>
      <c r="L5" s="20"/>
    </row>
    <row r="6" spans="2:12" ht="12" customHeight="1">
      <c r="B6" s="20"/>
      <c r="D6" s="111" t="s">
        <v>16</v>
      </c>
      <c r="L6" s="20"/>
    </row>
    <row r="7" spans="2:12" ht="16.5" customHeight="1">
      <c r="B7" s="20"/>
      <c r="E7" s="367" t="str">
        <f>'Rekapitulace stavby'!K6</f>
        <v>Labe, zdrž Lysá, PB, ř. km 878,30-879,80, údržba doprovodného a břehového porostu</v>
      </c>
      <c r="F7" s="368"/>
      <c r="G7" s="368"/>
      <c r="H7" s="368"/>
      <c r="L7" s="20"/>
    </row>
    <row r="8" spans="2:12" ht="12" customHeight="1">
      <c r="B8" s="20"/>
      <c r="D8" s="111" t="s">
        <v>113</v>
      </c>
      <c r="L8" s="20"/>
    </row>
    <row r="9" spans="2:12" s="1" customFormat="1" ht="16.5" customHeight="1">
      <c r="B9" s="38"/>
      <c r="E9" s="367" t="s">
        <v>477</v>
      </c>
      <c r="F9" s="370"/>
      <c r="G9" s="370"/>
      <c r="H9" s="370"/>
      <c r="I9" s="112"/>
      <c r="L9" s="38"/>
    </row>
    <row r="10" spans="2:12" s="1" customFormat="1" ht="12" customHeight="1">
      <c r="B10" s="38"/>
      <c r="D10" s="111" t="s">
        <v>478</v>
      </c>
      <c r="I10" s="112"/>
      <c r="L10" s="38"/>
    </row>
    <row r="11" spans="2:12" s="1" customFormat="1" ht="36.9" customHeight="1">
      <c r="B11" s="38"/>
      <c r="E11" s="369" t="s">
        <v>588</v>
      </c>
      <c r="F11" s="370"/>
      <c r="G11" s="370"/>
      <c r="H11" s="370"/>
      <c r="I11" s="112"/>
      <c r="L11" s="38"/>
    </row>
    <row r="12" spans="2:12" s="1" customFormat="1" ht="10.2">
      <c r="B12" s="38"/>
      <c r="I12" s="112"/>
      <c r="L12" s="38"/>
    </row>
    <row r="13" spans="2:12" s="1" customFormat="1" ht="12" customHeight="1">
      <c r="B13" s="38"/>
      <c r="D13" s="111" t="s">
        <v>18</v>
      </c>
      <c r="F13" s="17" t="s">
        <v>19</v>
      </c>
      <c r="I13" s="113" t="s">
        <v>20</v>
      </c>
      <c r="J13" s="17" t="s">
        <v>21</v>
      </c>
      <c r="L13" s="38"/>
    </row>
    <row r="14" spans="2:12" s="1" customFormat="1" ht="12" customHeight="1">
      <c r="B14" s="38"/>
      <c r="D14" s="111" t="s">
        <v>22</v>
      </c>
      <c r="F14" s="17" t="s">
        <v>23</v>
      </c>
      <c r="I14" s="113" t="s">
        <v>24</v>
      </c>
      <c r="J14" s="114" t="str">
        <f>'Rekapitulace stavby'!AN8</f>
        <v>29.4.2019</v>
      </c>
      <c r="L14" s="38"/>
    </row>
    <row r="15" spans="2:12" s="1" customFormat="1" ht="10.8" customHeight="1">
      <c r="B15" s="38"/>
      <c r="I15" s="112"/>
      <c r="L15" s="38"/>
    </row>
    <row r="16" spans="2:12" s="1" customFormat="1" ht="12" customHeight="1">
      <c r="B16" s="38"/>
      <c r="D16" s="111" t="s">
        <v>26</v>
      </c>
      <c r="I16" s="113" t="s">
        <v>27</v>
      </c>
      <c r="J16" s="17" t="s">
        <v>28</v>
      </c>
      <c r="L16" s="38"/>
    </row>
    <row r="17" spans="2:12" s="1" customFormat="1" ht="18" customHeight="1">
      <c r="B17" s="38"/>
      <c r="E17" s="17" t="s">
        <v>29</v>
      </c>
      <c r="I17" s="113" t="s">
        <v>30</v>
      </c>
      <c r="J17" s="17" t="s">
        <v>28</v>
      </c>
      <c r="L17" s="38"/>
    </row>
    <row r="18" spans="2:12" s="1" customFormat="1" ht="6.9" customHeight="1">
      <c r="B18" s="38"/>
      <c r="I18" s="112"/>
      <c r="L18" s="38"/>
    </row>
    <row r="19" spans="2:12" s="1" customFormat="1" ht="12" customHeight="1">
      <c r="B19" s="38"/>
      <c r="D19" s="111" t="s">
        <v>31</v>
      </c>
      <c r="I19" s="113" t="s">
        <v>27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71" t="str">
        <f>'Rekapitulace stavby'!E14</f>
        <v>Vyplň údaj</v>
      </c>
      <c r="F20" s="372"/>
      <c r="G20" s="372"/>
      <c r="H20" s="372"/>
      <c r="I20" s="113" t="s">
        <v>30</v>
      </c>
      <c r="J20" s="30" t="str">
        <f>'Rekapitulace stavby'!AN14</f>
        <v>Vyplň údaj</v>
      </c>
      <c r="L20" s="38"/>
    </row>
    <row r="21" spans="2:12" s="1" customFormat="1" ht="6.9" customHeight="1">
      <c r="B21" s="38"/>
      <c r="I21" s="112"/>
      <c r="L21" s="38"/>
    </row>
    <row r="22" spans="2:12" s="1" customFormat="1" ht="12" customHeight="1">
      <c r="B22" s="38"/>
      <c r="D22" s="111" t="s">
        <v>33</v>
      </c>
      <c r="I22" s="113" t="s">
        <v>27</v>
      </c>
      <c r="J22" s="17" t="str">
        <f>IF('Rekapitulace stavby'!AN16="","",'Rekapitulace stavby'!AN16)</f>
        <v/>
      </c>
      <c r="L22" s="38"/>
    </row>
    <row r="23" spans="2:12" s="1" customFormat="1" ht="18" customHeight="1">
      <c r="B23" s="38"/>
      <c r="E23" s="17" t="str">
        <f>IF('Rekapitulace stavby'!E17="","",'Rekapitulace stavby'!E17)</f>
        <v xml:space="preserve"> </v>
      </c>
      <c r="I23" s="113" t="s">
        <v>30</v>
      </c>
      <c r="J23" s="17" t="str">
        <f>IF('Rekapitulace stavby'!AN17="","",'Rekapitulace stavby'!AN17)</f>
        <v/>
      </c>
      <c r="L23" s="38"/>
    </row>
    <row r="24" spans="2:12" s="1" customFormat="1" ht="6.9" customHeight="1">
      <c r="B24" s="38"/>
      <c r="I24" s="112"/>
      <c r="L24" s="38"/>
    </row>
    <row r="25" spans="2:12" s="1" customFormat="1" ht="12" customHeight="1">
      <c r="B25" s="38"/>
      <c r="D25" s="111" t="s">
        <v>36</v>
      </c>
      <c r="I25" s="113" t="s">
        <v>27</v>
      </c>
      <c r="J25" s="17" t="s">
        <v>28</v>
      </c>
      <c r="L25" s="38"/>
    </row>
    <row r="26" spans="2:12" s="1" customFormat="1" ht="18" customHeight="1">
      <c r="B26" s="38"/>
      <c r="E26" s="17" t="s">
        <v>37</v>
      </c>
      <c r="I26" s="113" t="s">
        <v>30</v>
      </c>
      <c r="J26" s="17" t="s">
        <v>28</v>
      </c>
      <c r="L26" s="38"/>
    </row>
    <row r="27" spans="2:12" s="1" customFormat="1" ht="6.9" customHeight="1">
      <c r="B27" s="38"/>
      <c r="I27" s="112"/>
      <c r="L27" s="38"/>
    </row>
    <row r="28" spans="2:12" s="1" customFormat="1" ht="12" customHeight="1">
      <c r="B28" s="38"/>
      <c r="D28" s="111" t="s">
        <v>38</v>
      </c>
      <c r="I28" s="112"/>
      <c r="L28" s="38"/>
    </row>
    <row r="29" spans="2:12" s="7" customFormat="1" ht="22.5" customHeight="1">
      <c r="B29" s="115"/>
      <c r="E29" s="373" t="s">
        <v>115</v>
      </c>
      <c r="F29" s="373"/>
      <c r="G29" s="373"/>
      <c r="H29" s="373"/>
      <c r="I29" s="116"/>
      <c r="L29" s="115"/>
    </row>
    <row r="30" spans="2:12" s="1" customFormat="1" ht="6.9" customHeight="1">
      <c r="B30" s="38"/>
      <c r="I30" s="112"/>
      <c r="L30" s="38"/>
    </row>
    <row r="31" spans="2:12" s="1" customFormat="1" ht="6.9" customHeight="1">
      <c r="B31" s="38"/>
      <c r="D31" s="56"/>
      <c r="E31" s="56"/>
      <c r="F31" s="56"/>
      <c r="G31" s="56"/>
      <c r="H31" s="56"/>
      <c r="I31" s="117"/>
      <c r="J31" s="56"/>
      <c r="K31" s="56"/>
      <c r="L31" s="38"/>
    </row>
    <row r="32" spans="2:12" s="1" customFormat="1" ht="25.35" customHeight="1">
      <c r="B32" s="38"/>
      <c r="D32" s="118" t="s">
        <v>40</v>
      </c>
      <c r="I32" s="112"/>
      <c r="J32" s="119">
        <f>ROUND(J86,2)</f>
        <v>0</v>
      </c>
      <c r="L32" s="38"/>
    </row>
    <row r="33" spans="2:12" s="1" customFormat="1" ht="6.9" customHeight="1">
      <c r="B33" s="38"/>
      <c r="D33" s="56"/>
      <c r="E33" s="56"/>
      <c r="F33" s="56"/>
      <c r="G33" s="56"/>
      <c r="H33" s="56"/>
      <c r="I33" s="117"/>
      <c r="J33" s="56"/>
      <c r="K33" s="56"/>
      <c r="L33" s="38"/>
    </row>
    <row r="34" spans="2:12" s="1" customFormat="1" ht="14.4" customHeight="1">
      <c r="B34" s="38"/>
      <c r="F34" s="120" t="s">
        <v>42</v>
      </c>
      <c r="I34" s="121" t="s">
        <v>41</v>
      </c>
      <c r="J34" s="120" t="s">
        <v>43</v>
      </c>
      <c r="L34" s="38"/>
    </row>
    <row r="35" spans="2:12" s="1" customFormat="1" ht="14.4" customHeight="1" hidden="1">
      <c r="B35" s="38"/>
      <c r="D35" s="111" t="s">
        <v>44</v>
      </c>
      <c r="E35" s="111" t="s">
        <v>45</v>
      </c>
      <c r="F35" s="122">
        <f>ROUND((SUM(BE86:BE91)),2)</f>
        <v>0</v>
      </c>
      <c r="I35" s="123">
        <v>0.21</v>
      </c>
      <c r="J35" s="122">
        <f>ROUND(((SUM(BE86:BE91))*I35),2)</f>
        <v>0</v>
      </c>
      <c r="L35" s="38"/>
    </row>
    <row r="36" spans="2:12" s="1" customFormat="1" ht="14.4" customHeight="1" hidden="1">
      <c r="B36" s="38"/>
      <c r="E36" s="111" t="s">
        <v>46</v>
      </c>
      <c r="F36" s="122">
        <f>ROUND((SUM(BF86:BF91)),2)</f>
        <v>0</v>
      </c>
      <c r="I36" s="123">
        <v>0.15</v>
      </c>
      <c r="J36" s="122">
        <f>ROUND(((SUM(BF86:BF91))*I36),2)</f>
        <v>0</v>
      </c>
      <c r="L36" s="38"/>
    </row>
    <row r="37" spans="2:12" s="1" customFormat="1" ht="14.4" customHeight="1">
      <c r="B37" s="38"/>
      <c r="D37" s="111" t="s">
        <v>44</v>
      </c>
      <c r="E37" s="111" t="s">
        <v>47</v>
      </c>
      <c r="F37" s="122">
        <f>ROUND((SUM(BG86:BG91)),2)</f>
        <v>0</v>
      </c>
      <c r="I37" s="123">
        <v>0.21</v>
      </c>
      <c r="J37" s="122">
        <f>0</f>
        <v>0</v>
      </c>
      <c r="L37" s="38"/>
    </row>
    <row r="38" spans="2:12" s="1" customFormat="1" ht="14.4" customHeight="1">
      <c r="B38" s="38"/>
      <c r="E38" s="111" t="s">
        <v>48</v>
      </c>
      <c r="F38" s="122">
        <f>ROUND((SUM(BH86:BH91)),2)</f>
        <v>0</v>
      </c>
      <c r="I38" s="123">
        <v>0.15</v>
      </c>
      <c r="J38" s="122">
        <f>0</f>
        <v>0</v>
      </c>
      <c r="L38" s="38"/>
    </row>
    <row r="39" spans="2:12" s="1" customFormat="1" ht="14.4" customHeight="1" hidden="1">
      <c r="B39" s="38"/>
      <c r="E39" s="111" t="s">
        <v>49</v>
      </c>
      <c r="F39" s="122">
        <f>ROUND((SUM(BI86:BI91)),2)</f>
        <v>0</v>
      </c>
      <c r="I39" s="123">
        <v>0</v>
      </c>
      <c r="J39" s="122">
        <f>0</f>
        <v>0</v>
      </c>
      <c r="L39" s="38"/>
    </row>
    <row r="40" spans="2:12" s="1" customFormat="1" ht="6.9" customHeight="1">
      <c r="B40" s="38"/>
      <c r="I40" s="112"/>
      <c r="L40" s="38"/>
    </row>
    <row r="41" spans="2:12" s="1" customFormat="1" ht="25.35" customHeight="1">
      <c r="B41" s="38"/>
      <c r="C41" s="124"/>
      <c r="D41" s="125" t="s">
        <v>50</v>
      </c>
      <c r="E41" s="126"/>
      <c r="F41" s="126"/>
      <c r="G41" s="127" t="s">
        <v>51</v>
      </c>
      <c r="H41" s="128" t="s">
        <v>52</v>
      </c>
      <c r="I41" s="129"/>
      <c r="J41" s="130">
        <f>SUM(J32:J39)</f>
        <v>0</v>
      </c>
      <c r="K41" s="131"/>
      <c r="L41" s="38"/>
    </row>
    <row r="42" spans="2:12" s="1" customFormat="1" ht="14.4" customHeight="1">
      <c r="B42" s="132"/>
      <c r="C42" s="133"/>
      <c r="D42" s="133"/>
      <c r="E42" s="133"/>
      <c r="F42" s="133"/>
      <c r="G42" s="133"/>
      <c r="H42" s="133"/>
      <c r="I42" s="134"/>
      <c r="J42" s="133"/>
      <c r="K42" s="133"/>
      <c r="L42" s="38"/>
    </row>
    <row r="46" spans="2:12" s="1" customFormat="1" ht="6.9" customHeight="1">
      <c r="B46" s="135"/>
      <c r="C46" s="136"/>
      <c r="D46" s="136"/>
      <c r="E46" s="136"/>
      <c r="F46" s="136"/>
      <c r="G46" s="136"/>
      <c r="H46" s="136"/>
      <c r="I46" s="137"/>
      <c r="J46" s="136"/>
      <c r="K46" s="136"/>
      <c r="L46" s="38"/>
    </row>
    <row r="47" spans="2:12" s="1" customFormat="1" ht="24.9" customHeight="1">
      <c r="B47" s="34"/>
      <c r="C47" s="23" t="s">
        <v>116</v>
      </c>
      <c r="D47" s="35"/>
      <c r="E47" s="35"/>
      <c r="F47" s="35"/>
      <c r="G47" s="35"/>
      <c r="H47" s="35"/>
      <c r="I47" s="112"/>
      <c r="J47" s="35"/>
      <c r="K47" s="35"/>
      <c r="L47" s="38"/>
    </row>
    <row r="48" spans="2:12" s="1" customFormat="1" ht="6.9" customHeight="1">
      <c r="B48" s="34"/>
      <c r="C48" s="35"/>
      <c r="D48" s="35"/>
      <c r="E48" s="35"/>
      <c r="F48" s="35"/>
      <c r="G48" s="35"/>
      <c r="H48" s="35"/>
      <c r="I48" s="112"/>
      <c r="J48" s="35"/>
      <c r="K48" s="35"/>
      <c r="L48" s="38"/>
    </row>
    <row r="49" spans="2:12" s="1" customFormat="1" ht="12" customHeight="1">
      <c r="B49" s="34"/>
      <c r="C49" s="29" t="s">
        <v>16</v>
      </c>
      <c r="D49" s="35"/>
      <c r="E49" s="35"/>
      <c r="F49" s="35"/>
      <c r="G49" s="35"/>
      <c r="H49" s="35"/>
      <c r="I49" s="112"/>
      <c r="J49" s="35"/>
      <c r="K49" s="35"/>
      <c r="L49" s="38"/>
    </row>
    <row r="50" spans="2:12" s="1" customFormat="1" ht="16.5" customHeight="1">
      <c r="B50" s="34"/>
      <c r="C50" s="35"/>
      <c r="D50" s="35"/>
      <c r="E50" s="374" t="str">
        <f>E7</f>
        <v>Labe, zdrž Lysá, PB, ř. km 878,30-879,80, údržba doprovodného a břehového porostu</v>
      </c>
      <c r="F50" s="375"/>
      <c r="G50" s="375"/>
      <c r="H50" s="375"/>
      <c r="I50" s="112"/>
      <c r="J50" s="35"/>
      <c r="K50" s="35"/>
      <c r="L50" s="38"/>
    </row>
    <row r="51" spans="2:12" ht="12" customHeight="1">
      <c r="B51" s="21"/>
      <c r="C51" s="29" t="s">
        <v>113</v>
      </c>
      <c r="D51" s="22"/>
      <c r="E51" s="22"/>
      <c r="F51" s="22"/>
      <c r="G51" s="22"/>
      <c r="H51" s="22"/>
      <c r="J51" s="22"/>
      <c r="K51" s="22"/>
      <c r="L51" s="20"/>
    </row>
    <row r="52" spans="2:12" s="1" customFormat="1" ht="16.5" customHeight="1">
      <c r="B52" s="34"/>
      <c r="C52" s="35"/>
      <c r="D52" s="35"/>
      <c r="E52" s="374" t="s">
        <v>477</v>
      </c>
      <c r="F52" s="342"/>
      <c r="G52" s="342"/>
      <c r="H52" s="342"/>
      <c r="I52" s="112"/>
      <c r="J52" s="35"/>
      <c r="K52" s="35"/>
      <c r="L52" s="38"/>
    </row>
    <row r="53" spans="2:12" s="1" customFormat="1" ht="12" customHeight="1">
      <c r="B53" s="34"/>
      <c r="C53" s="29" t="s">
        <v>478</v>
      </c>
      <c r="D53" s="35"/>
      <c r="E53" s="35"/>
      <c r="F53" s="35"/>
      <c r="G53" s="35"/>
      <c r="H53" s="35"/>
      <c r="I53" s="112"/>
      <c r="J53" s="35"/>
      <c r="K53" s="35"/>
      <c r="L53" s="38"/>
    </row>
    <row r="54" spans="2:12" s="1" customFormat="1" ht="16.5" customHeight="1">
      <c r="B54" s="34"/>
      <c r="C54" s="35"/>
      <c r="D54" s="35"/>
      <c r="E54" s="343" t="str">
        <f>E11</f>
        <v>2.3. - Následná péče - 2. rok</v>
      </c>
      <c r="F54" s="342"/>
      <c r="G54" s="342"/>
      <c r="H54" s="342"/>
      <c r="I54" s="112"/>
      <c r="J54" s="35"/>
      <c r="K54" s="35"/>
      <c r="L54" s="38"/>
    </row>
    <row r="55" spans="2:12" s="1" customFormat="1" ht="6.9" customHeight="1">
      <c r="B55" s="34"/>
      <c r="C55" s="35"/>
      <c r="D55" s="35"/>
      <c r="E55" s="35"/>
      <c r="F55" s="35"/>
      <c r="G55" s="35"/>
      <c r="H55" s="35"/>
      <c r="I55" s="112"/>
      <c r="J55" s="35"/>
      <c r="K55" s="35"/>
      <c r="L55" s="38"/>
    </row>
    <row r="56" spans="2:12" s="1" customFormat="1" ht="12" customHeight="1">
      <c r="B56" s="34"/>
      <c r="C56" s="29" t="s">
        <v>22</v>
      </c>
      <c r="D56" s="35"/>
      <c r="E56" s="35"/>
      <c r="F56" s="27" t="str">
        <f>F14</f>
        <v>Kostomlaty</v>
      </c>
      <c r="G56" s="35"/>
      <c r="H56" s="35"/>
      <c r="I56" s="113" t="s">
        <v>24</v>
      </c>
      <c r="J56" s="55" t="str">
        <f>IF(J14="","",J14)</f>
        <v>29.4.2019</v>
      </c>
      <c r="K56" s="35"/>
      <c r="L56" s="38"/>
    </row>
    <row r="57" spans="2:12" s="1" customFormat="1" ht="6.9" customHeight="1">
      <c r="B57" s="34"/>
      <c r="C57" s="35"/>
      <c r="D57" s="35"/>
      <c r="E57" s="35"/>
      <c r="F57" s="35"/>
      <c r="G57" s="35"/>
      <c r="H57" s="35"/>
      <c r="I57" s="112"/>
      <c r="J57" s="35"/>
      <c r="K57" s="35"/>
      <c r="L57" s="38"/>
    </row>
    <row r="58" spans="2:12" s="1" customFormat="1" ht="13.65" customHeight="1">
      <c r="B58" s="34"/>
      <c r="C58" s="29" t="s">
        <v>26</v>
      </c>
      <c r="D58" s="35"/>
      <c r="E58" s="35"/>
      <c r="F58" s="27" t="str">
        <f>E17</f>
        <v>Povodí Labe, státní podnik, závod Pardubice</v>
      </c>
      <c r="G58" s="35"/>
      <c r="H58" s="35"/>
      <c r="I58" s="113" t="s">
        <v>33</v>
      </c>
      <c r="J58" s="32" t="str">
        <f>E23</f>
        <v xml:space="preserve"> </v>
      </c>
      <c r="K58" s="35"/>
      <c r="L58" s="38"/>
    </row>
    <row r="59" spans="2:12" s="1" customFormat="1" ht="13.65" customHeight="1">
      <c r="B59" s="34"/>
      <c r="C59" s="29" t="s">
        <v>31</v>
      </c>
      <c r="D59" s="35"/>
      <c r="E59" s="35"/>
      <c r="F59" s="27" t="str">
        <f>IF(E20="","",E20)</f>
        <v>Vyplň údaj</v>
      </c>
      <c r="G59" s="35"/>
      <c r="H59" s="35"/>
      <c r="I59" s="113" t="s">
        <v>36</v>
      </c>
      <c r="J59" s="32" t="str">
        <f>E26</f>
        <v>Ing. Eva Morkesová</v>
      </c>
      <c r="K59" s="35"/>
      <c r="L59" s="38"/>
    </row>
    <row r="60" spans="2:12" s="1" customFormat="1" ht="10.35" customHeight="1">
      <c r="B60" s="34"/>
      <c r="C60" s="35"/>
      <c r="D60" s="35"/>
      <c r="E60" s="35"/>
      <c r="F60" s="35"/>
      <c r="G60" s="35"/>
      <c r="H60" s="35"/>
      <c r="I60" s="112"/>
      <c r="J60" s="35"/>
      <c r="K60" s="35"/>
      <c r="L60" s="38"/>
    </row>
    <row r="61" spans="2:12" s="1" customFormat="1" ht="29.25" customHeight="1">
      <c r="B61" s="34"/>
      <c r="C61" s="138" t="s">
        <v>117</v>
      </c>
      <c r="D61" s="139"/>
      <c r="E61" s="139"/>
      <c r="F61" s="139"/>
      <c r="G61" s="139"/>
      <c r="H61" s="139"/>
      <c r="I61" s="140"/>
      <c r="J61" s="141" t="s">
        <v>118</v>
      </c>
      <c r="K61" s="139"/>
      <c r="L61" s="38"/>
    </row>
    <row r="62" spans="2:12" s="1" customFormat="1" ht="10.35" customHeight="1">
      <c r="B62" s="34"/>
      <c r="C62" s="35"/>
      <c r="D62" s="35"/>
      <c r="E62" s="35"/>
      <c r="F62" s="35"/>
      <c r="G62" s="35"/>
      <c r="H62" s="35"/>
      <c r="I62" s="112"/>
      <c r="J62" s="35"/>
      <c r="K62" s="35"/>
      <c r="L62" s="38"/>
    </row>
    <row r="63" spans="2:47" s="1" customFormat="1" ht="22.8" customHeight="1">
      <c r="B63" s="34"/>
      <c r="C63" s="142" t="s">
        <v>72</v>
      </c>
      <c r="D63" s="35"/>
      <c r="E63" s="35"/>
      <c r="F63" s="35"/>
      <c r="G63" s="35"/>
      <c r="H63" s="35"/>
      <c r="I63" s="112"/>
      <c r="J63" s="73">
        <f>J86</f>
        <v>0</v>
      </c>
      <c r="K63" s="35"/>
      <c r="L63" s="38"/>
      <c r="AU63" s="17" t="s">
        <v>119</v>
      </c>
    </row>
    <row r="64" spans="2:12" s="8" customFormat="1" ht="24.9" customHeight="1">
      <c r="B64" s="143"/>
      <c r="C64" s="144"/>
      <c r="D64" s="145" t="s">
        <v>120</v>
      </c>
      <c r="E64" s="146"/>
      <c r="F64" s="146"/>
      <c r="G64" s="146"/>
      <c r="H64" s="146"/>
      <c r="I64" s="147"/>
      <c r="J64" s="148">
        <f>J87</f>
        <v>0</v>
      </c>
      <c r="K64" s="144"/>
      <c r="L64" s="149"/>
    </row>
    <row r="65" spans="2:12" s="1" customFormat="1" ht="21.75" customHeight="1">
      <c r="B65" s="34"/>
      <c r="C65" s="35"/>
      <c r="D65" s="35"/>
      <c r="E65" s="35"/>
      <c r="F65" s="35"/>
      <c r="G65" s="35"/>
      <c r="H65" s="35"/>
      <c r="I65" s="112"/>
      <c r="J65" s="35"/>
      <c r="K65" s="35"/>
      <c r="L65" s="38"/>
    </row>
    <row r="66" spans="2:12" s="1" customFormat="1" ht="6.9" customHeight="1">
      <c r="B66" s="46"/>
      <c r="C66" s="47"/>
      <c r="D66" s="47"/>
      <c r="E66" s="47"/>
      <c r="F66" s="47"/>
      <c r="G66" s="47"/>
      <c r="H66" s="47"/>
      <c r="I66" s="134"/>
      <c r="J66" s="47"/>
      <c r="K66" s="47"/>
      <c r="L66" s="38"/>
    </row>
    <row r="70" spans="2:12" s="1" customFormat="1" ht="6.9" customHeight="1">
      <c r="B70" s="48"/>
      <c r="C70" s="49"/>
      <c r="D70" s="49"/>
      <c r="E70" s="49"/>
      <c r="F70" s="49"/>
      <c r="G70" s="49"/>
      <c r="H70" s="49"/>
      <c r="I70" s="137"/>
      <c r="J70" s="49"/>
      <c r="K70" s="49"/>
      <c r="L70" s="38"/>
    </row>
    <row r="71" spans="2:12" s="1" customFormat="1" ht="24.9" customHeight="1">
      <c r="B71" s="34"/>
      <c r="C71" s="23" t="s">
        <v>123</v>
      </c>
      <c r="D71" s="35"/>
      <c r="E71" s="35"/>
      <c r="F71" s="35"/>
      <c r="G71" s="35"/>
      <c r="H71" s="35"/>
      <c r="I71" s="112"/>
      <c r="J71" s="35"/>
      <c r="K71" s="35"/>
      <c r="L71" s="38"/>
    </row>
    <row r="72" spans="2:12" s="1" customFormat="1" ht="6.9" customHeight="1">
      <c r="B72" s="34"/>
      <c r="C72" s="35"/>
      <c r="D72" s="35"/>
      <c r="E72" s="35"/>
      <c r="F72" s="35"/>
      <c r="G72" s="35"/>
      <c r="H72" s="35"/>
      <c r="I72" s="112"/>
      <c r="J72" s="35"/>
      <c r="K72" s="35"/>
      <c r="L72" s="38"/>
    </row>
    <row r="73" spans="2:12" s="1" customFormat="1" ht="12" customHeight="1">
      <c r="B73" s="34"/>
      <c r="C73" s="29" t="s">
        <v>16</v>
      </c>
      <c r="D73" s="35"/>
      <c r="E73" s="35"/>
      <c r="F73" s="35"/>
      <c r="G73" s="35"/>
      <c r="H73" s="35"/>
      <c r="I73" s="112"/>
      <c r="J73" s="35"/>
      <c r="K73" s="35"/>
      <c r="L73" s="38"/>
    </row>
    <row r="74" spans="2:12" s="1" customFormat="1" ht="16.5" customHeight="1">
      <c r="B74" s="34"/>
      <c r="C74" s="35"/>
      <c r="D74" s="35"/>
      <c r="E74" s="374" t="str">
        <f>E7</f>
        <v>Labe, zdrž Lysá, PB, ř. km 878,30-879,80, údržba doprovodného a břehového porostu</v>
      </c>
      <c r="F74" s="375"/>
      <c r="G74" s="375"/>
      <c r="H74" s="375"/>
      <c r="I74" s="112"/>
      <c r="J74" s="35"/>
      <c r="K74" s="35"/>
      <c r="L74" s="38"/>
    </row>
    <row r="75" spans="2:12" ht="12" customHeight="1">
      <c r="B75" s="21"/>
      <c r="C75" s="29" t="s">
        <v>113</v>
      </c>
      <c r="D75" s="22"/>
      <c r="E75" s="22"/>
      <c r="F75" s="22"/>
      <c r="G75" s="22"/>
      <c r="H75" s="22"/>
      <c r="J75" s="22"/>
      <c r="K75" s="22"/>
      <c r="L75" s="20"/>
    </row>
    <row r="76" spans="2:12" s="1" customFormat="1" ht="16.5" customHeight="1">
      <c r="B76" s="34"/>
      <c r="C76" s="35"/>
      <c r="D76" s="35"/>
      <c r="E76" s="374" t="s">
        <v>477</v>
      </c>
      <c r="F76" s="342"/>
      <c r="G76" s="342"/>
      <c r="H76" s="342"/>
      <c r="I76" s="112"/>
      <c r="J76" s="35"/>
      <c r="K76" s="35"/>
      <c r="L76" s="38"/>
    </row>
    <row r="77" spans="2:12" s="1" customFormat="1" ht="12" customHeight="1">
      <c r="B77" s="34"/>
      <c r="C77" s="29" t="s">
        <v>478</v>
      </c>
      <c r="D77" s="35"/>
      <c r="E77" s="35"/>
      <c r="F77" s="35"/>
      <c r="G77" s="35"/>
      <c r="H77" s="35"/>
      <c r="I77" s="112"/>
      <c r="J77" s="35"/>
      <c r="K77" s="35"/>
      <c r="L77" s="38"/>
    </row>
    <row r="78" spans="2:12" s="1" customFormat="1" ht="16.5" customHeight="1">
      <c r="B78" s="34"/>
      <c r="C78" s="35"/>
      <c r="D78" s="35"/>
      <c r="E78" s="343" t="str">
        <f>E11</f>
        <v>2.3. - Následná péče - 2. rok</v>
      </c>
      <c r="F78" s="342"/>
      <c r="G78" s="342"/>
      <c r="H78" s="342"/>
      <c r="I78" s="112"/>
      <c r="J78" s="35"/>
      <c r="K78" s="35"/>
      <c r="L78" s="38"/>
    </row>
    <row r="79" spans="2:12" s="1" customFormat="1" ht="6.9" customHeight="1">
      <c r="B79" s="34"/>
      <c r="C79" s="35"/>
      <c r="D79" s="35"/>
      <c r="E79" s="35"/>
      <c r="F79" s="35"/>
      <c r="G79" s="35"/>
      <c r="H79" s="35"/>
      <c r="I79" s="112"/>
      <c r="J79" s="35"/>
      <c r="K79" s="35"/>
      <c r="L79" s="38"/>
    </row>
    <row r="80" spans="2:12" s="1" customFormat="1" ht="12" customHeight="1">
      <c r="B80" s="34"/>
      <c r="C80" s="29" t="s">
        <v>22</v>
      </c>
      <c r="D80" s="35"/>
      <c r="E80" s="35"/>
      <c r="F80" s="27" t="str">
        <f>F14</f>
        <v>Kostomlaty</v>
      </c>
      <c r="G80" s="35"/>
      <c r="H80" s="35"/>
      <c r="I80" s="113" t="s">
        <v>24</v>
      </c>
      <c r="J80" s="55" t="str">
        <f>IF(J14="","",J14)</f>
        <v>29.4.2019</v>
      </c>
      <c r="K80" s="35"/>
      <c r="L80" s="38"/>
    </row>
    <row r="81" spans="2:12" s="1" customFormat="1" ht="6.9" customHeight="1">
      <c r="B81" s="34"/>
      <c r="C81" s="35"/>
      <c r="D81" s="35"/>
      <c r="E81" s="35"/>
      <c r="F81" s="35"/>
      <c r="G81" s="35"/>
      <c r="H81" s="35"/>
      <c r="I81" s="112"/>
      <c r="J81" s="35"/>
      <c r="K81" s="35"/>
      <c r="L81" s="38"/>
    </row>
    <row r="82" spans="2:12" s="1" customFormat="1" ht="13.65" customHeight="1">
      <c r="B82" s="34"/>
      <c r="C82" s="29" t="s">
        <v>26</v>
      </c>
      <c r="D82" s="35"/>
      <c r="E82" s="35"/>
      <c r="F82" s="27" t="str">
        <f>E17</f>
        <v>Povodí Labe, státní podnik, závod Pardubice</v>
      </c>
      <c r="G82" s="35"/>
      <c r="H82" s="35"/>
      <c r="I82" s="113" t="s">
        <v>33</v>
      </c>
      <c r="J82" s="32" t="str">
        <f>E23</f>
        <v xml:space="preserve"> </v>
      </c>
      <c r="K82" s="35"/>
      <c r="L82" s="38"/>
    </row>
    <row r="83" spans="2:12" s="1" customFormat="1" ht="13.65" customHeight="1">
      <c r="B83" s="34"/>
      <c r="C83" s="29" t="s">
        <v>31</v>
      </c>
      <c r="D83" s="35"/>
      <c r="E83" s="35"/>
      <c r="F83" s="27" t="str">
        <f>IF(E20="","",E20)</f>
        <v>Vyplň údaj</v>
      </c>
      <c r="G83" s="35"/>
      <c r="H83" s="35"/>
      <c r="I83" s="113" t="s">
        <v>36</v>
      </c>
      <c r="J83" s="32" t="str">
        <f>E26</f>
        <v>Ing. Eva Morkesová</v>
      </c>
      <c r="K83" s="35"/>
      <c r="L83" s="38"/>
    </row>
    <row r="84" spans="2:12" s="1" customFormat="1" ht="10.35" customHeight="1">
      <c r="B84" s="34"/>
      <c r="C84" s="35"/>
      <c r="D84" s="35"/>
      <c r="E84" s="35"/>
      <c r="F84" s="35"/>
      <c r="G84" s="35"/>
      <c r="H84" s="35"/>
      <c r="I84" s="112"/>
      <c r="J84" s="35"/>
      <c r="K84" s="35"/>
      <c r="L84" s="38"/>
    </row>
    <row r="85" spans="2:20" s="10" customFormat="1" ht="29.25" customHeight="1">
      <c r="B85" s="156"/>
      <c r="C85" s="157" t="s">
        <v>124</v>
      </c>
      <c r="D85" s="158" t="s">
        <v>59</v>
      </c>
      <c r="E85" s="158" t="s">
        <v>55</v>
      </c>
      <c r="F85" s="158" t="s">
        <v>56</v>
      </c>
      <c r="G85" s="158" t="s">
        <v>125</v>
      </c>
      <c r="H85" s="158" t="s">
        <v>126</v>
      </c>
      <c r="I85" s="159" t="s">
        <v>127</v>
      </c>
      <c r="J85" s="158" t="s">
        <v>118</v>
      </c>
      <c r="K85" s="160" t="s">
        <v>128</v>
      </c>
      <c r="L85" s="161"/>
      <c r="M85" s="64" t="s">
        <v>28</v>
      </c>
      <c r="N85" s="65" t="s">
        <v>44</v>
      </c>
      <c r="O85" s="65" t="s">
        <v>129</v>
      </c>
      <c r="P85" s="65" t="s">
        <v>130</v>
      </c>
      <c r="Q85" s="65" t="s">
        <v>131</v>
      </c>
      <c r="R85" s="65" t="s">
        <v>132</v>
      </c>
      <c r="S85" s="65" t="s">
        <v>133</v>
      </c>
      <c r="T85" s="66" t="s">
        <v>134</v>
      </c>
    </row>
    <row r="86" spans="2:63" s="1" customFormat="1" ht="22.8" customHeight="1">
      <c r="B86" s="34"/>
      <c r="C86" s="71" t="s">
        <v>135</v>
      </c>
      <c r="D86" s="35"/>
      <c r="E86" s="35"/>
      <c r="F86" s="35"/>
      <c r="G86" s="35"/>
      <c r="H86" s="35"/>
      <c r="I86" s="112"/>
      <c r="J86" s="162">
        <f>BK86</f>
        <v>0</v>
      </c>
      <c r="K86" s="35"/>
      <c r="L86" s="38"/>
      <c r="M86" s="67"/>
      <c r="N86" s="68"/>
      <c r="O86" s="68"/>
      <c r="P86" s="163">
        <f>P87</f>
        <v>0</v>
      </c>
      <c r="Q86" s="68"/>
      <c r="R86" s="163">
        <f>R87</f>
        <v>0</v>
      </c>
      <c r="S86" s="68"/>
      <c r="T86" s="164">
        <f>T87</f>
        <v>0</v>
      </c>
      <c r="AT86" s="17" t="s">
        <v>73</v>
      </c>
      <c r="AU86" s="17" t="s">
        <v>119</v>
      </c>
      <c r="BK86" s="165">
        <f>BK87</f>
        <v>0</v>
      </c>
    </row>
    <row r="87" spans="2:63" s="11" customFormat="1" ht="25.95" customHeight="1">
      <c r="B87" s="166"/>
      <c r="C87" s="167"/>
      <c r="D87" s="168" t="s">
        <v>73</v>
      </c>
      <c r="E87" s="169" t="s">
        <v>136</v>
      </c>
      <c r="F87" s="169" t="s">
        <v>137</v>
      </c>
      <c r="G87" s="167"/>
      <c r="H87" s="167"/>
      <c r="I87" s="170"/>
      <c r="J87" s="171">
        <f>BK87</f>
        <v>0</v>
      </c>
      <c r="K87" s="167"/>
      <c r="L87" s="172"/>
      <c r="M87" s="173"/>
      <c r="N87" s="174"/>
      <c r="O87" s="174"/>
      <c r="P87" s="175">
        <f>SUM(P88:P91)</f>
        <v>0</v>
      </c>
      <c r="Q87" s="174"/>
      <c r="R87" s="175">
        <f>SUM(R88:R91)</f>
        <v>0</v>
      </c>
      <c r="S87" s="174"/>
      <c r="T87" s="176">
        <f>SUM(T88:T91)</f>
        <v>0</v>
      </c>
      <c r="AR87" s="177" t="s">
        <v>82</v>
      </c>
      <c r="AT87" s="178" t="s">
        <v>73</v>
      </c>
      <c r="AU87" s="178" t="s">
        <v>74</v>
      </c>
      <c r="AY87" s="177" t="s">
        <v>138</v>
      </c>
      <c r="BK87" s="179">
        <f>SUM(BK88:BK91)</f>
        <v>0</v>
      </c>
    </row>
    <row r="88" spans="2:65" s="1" customFormat="1" ht="16.5" customHeight="1">
      <c r="B88" s="34"/>
      <c r="C88" s="182" t="s">
        <v>82</v>
      </c>
      <c r="D88" s="182" t="s">
        <v>140</v>
      </c>
      <c r="E88" s="183" t="s">
        <v>589</v>
      </c>
      <c r="F88" s="184" t="s">
        <v>96</v>
      </c>
      <c r="G88" s="185" t="s">
        <v>584</v>
      </c>
      <c r="H88" s="186">
        <v>1</v>
      </c>
      <c r="I88" s="187"/>
      <c r="J88" s="188">
        <f>ROUND(I88*H88,2)</f>
        <v>0</v>
      </c>
      <c r="K88" s="184" t="s">
        <v>28</v>
      </c>
      <c r="L88" s="38"/>
      <c r="M88" s="189" t="s">
        <v>28</v>
      </c>
      <c r="N88" s="190" t="s">
        <v>47</v>
      </c>
      <c r="O88" s="60"/>
      <c r="P88" s="191">
        <f>O88*H88</f>
        <v>0</v>
      </c>
      <c r="Q88" s="191">
        <v>0</v>
      </c>
      <c r="R88" s="191">
        <f>Q88*H88</f>
        <v>0</v>
      </c>
      <c r="S88" s="191">
        <v>0</v>
      </c>
      <c r="T88" s="192">
        <f>S88*H88</f>
        <v>0</v>
      </c>
      <c r="AR88" s="17" t="s">
        <v>145</v>
      </c>
      <c r="AT88" s="17" t="s">
        <v>140</v>
      </c>
      <c r="AU88" s="17" t="s">
        <v>82</v>
      </c>
      <c r="AY88" s="17" t="s">
        <v>138</v>
      </c>
      <c r="BE88" s="193">
        <f>IF(N88="základní",J88,0)</f>
        <v>0</v>
      </c>
      <c r="BF88" s="193">
        <f>IF(N88="snížená",J88,0)</f>
        <v>0</v>
      </c>
      <c r="BG88" s="193">
        <f>IF(N88="zákl. přenesená",J88,0)</f>
        <v>0</v>
      </c>
      <c r="BH88" s="193">
        <f>IF(N88="sníž. přenesená",J88,0)</f>
        <v>0</v>
      </c>
      <c r="BI88" s="193">
        <f>IF(N88="nulová",J88,0)</f>
        <v>0</v>
      </c>
      <c r="BJ88" s="17" t="s">
        <v>145</v>
      </c>
      <c r="BK88" s="193">
        <f>ROUND(I88*H88,2)</f>
        <v>0</v>
      </c>
      <c r="BL88" s="17" t="s">
        <v>145</v>
      </c>
      <c r="BM88" s="17" t="s">
        <v>585</v>
      </c>
    </row>
    <row r="89" spans="2:47" s="1" customFormat="1" ht="10.2">
      <c r="B89" s="34"/>
      <c r="C89" s="35"/>
      <c r="D89" s="194" t="s">
        <v>147</v>
      </c>
      <c r="E89" s="35"/>
      <c r="F89" s="195" t="s">
        <v>590</v>
      </c>
      <c r="G89" s="35"/>
      <c r="H89" s="35"/>
      <c r="I89" s="112"/>
      <c r="J89" s="35"/>
      <c r="K89" s="35"/>
      <c r="L89" s="38"/>
      <c r="M89" s="196"/>
      <c r="N89" s="60"/>
      <c r="O89" s="60"/>
      <c r="P89" s="60"/>
      <c r="Q89" s="60"/>
      <c r="R89" s="60"/>
      <c r="S89" s="60"/>
      <c r="T89" s="61"/>
      <c r="AT89" s="17" t="s">
        <v>147</v>
      </c>
      <c r="AU89" s="17" t="s">
        <v>82</v>
      </c>
    </row>
    <row r="90" spans="2:51" s="12" customFormat="1" ht="10.2">
      <c r="B90" s="198"/>
      <c r="C90" s="199"/>
      <c r="D90" s="194" t="s">
        <v>151</v>
      </c>
      <c r="E90" s="200" t="s">
        <v>28</v>
      </c>
      <c r="F90" s="201" t="s">
        <v>591</v>
      </c>
      <c r="G90" s="199"/>
      <c r="H90" s="200" t="s">
        <v>28</v>
      </c>
      <c r="I90" s="202"/>
      <c r="J90" s="199"/>
      <c r="K90" s="199"/>
      <c r="L90" s="203"/>
      <c r="M90" s="204"/>
      <c r="N90" s="205"/>
      <c r="O90" s="205"/>
      <c r="P90" s="205"/>
      <c r="Q90" s="205"/>
      <c r="R90" s="205"/>
      <c r="S90" s="205"/>
      <c r="T90" s="206"/>
      <c r="AT90" s="207" t="s">
        <v>151</v>
      </c>
      <c r="AU90" s="207" t="s">
        <v>82</v>
      </c>
      <c r="AV90" s="12" t="s">
        <v>82</v>
      </c>
      <c r="AW90" s="12" t="s">
        <v>35</v>
      </c>
      <c r="AX90" s="12" t="s">
        <v>74</v>
      </c>
      <c r="AY90" s="207" t="s">
        <v>138</v>
      </c>
    </row>
    <row r="91" spans="2:51" s="13" customFormat="1" ht="10.2">
      <c r="B91" s="208"/>
      <c r="C91" s="209"/>
      <c r="D91" s="194" t="s">
        <v>151</v>
      </c>
      <c r="E91" s="210" t="s">
        <v>28</v>
      </c>
      <c r="F91" s="211" t="s">
        <v>82</v>
      </c>
      <c r="G91" s="209"/>
      <c r="H91" s="212">
        <v>1</v>
      </c>
      <c r="I91" s="213"/>
      <c r="J91" s="209"/>
      <c r="K91" s="209"/>
      <c r="L91" s="214"/>
      <c r="M91" s="243"/>
      <c r="N91" s="244"/>
      <c r="O91" s="244"/>
      <c r="P91" s="244"/>
      <c r="Q91" s="244"/>
      <c r="R91" s="244"/>
      <c r="S91" s="244"/>
      <c r="T91" s="245"/>
      <c r="AT91" s="218" t="s">
        <v>151</v>
      </c>
      <c r="AU91" s="218" t="s">
        <v>82</v>
      </c>
      <c r="AV91" s="13" t="s">
        <v>84</v>
      </c>
      <c r="AW91" s="13" t="s">
        <v>35</v>
      </c>
      <c r="AX91" s="13" t="s">
        <v>82</v>
      </c>
      <c r="AY91" s="218" t="s">
        <v>138</v>
      </c>
    </row>
    <row r="92" spans="2:12" s="1" customFormat="1" ht="6.9" customHeight="1">
      <c r="B92" s="46"/>
      <c r="C92" s="47"/>
      <c r="D92" s="47"/>
      <c r="E92" s="47"/>
      <c r="F92" s="47"/>
      <c r="G92" s="47"/>
      <c r="H92" s="47"/>
      <c r="I92" s="134"/>
      <c r="J92" s="47"/>
      <c r="K92" s="47"/>
      <c r="L92" s="38"/>
    </row>
  </sheetData>
  <sheetProtection algorithmName="SHA-512" hashValue="ep4fczX+PS+43kFyEIh/l53qdyzwd9HDBBC5kZQZMJibj6ewChybMGLN8N/N30/RRlcMMwWh8wqCTU+hyIjRJA==" saltValue="DgjsjTAXz5+0Aan05wvPiBXwNODQBp5YIuvIYRdG9sO7SY9lySjsCSlRsr1FAvm309st/1ExuNh4hulUz9vuXA==" spinCount="100000" sheet="1" objects="1" scenarios="1" formatColumns="0" formatRows="0" autoFilter="0"/>
  <autoFilter ref="C85:K91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7" t="s">
        <v>100</v>
      </c>
    </row>
    <row r="3" spans="2:46" ht="6.9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20"/>
      <c r="AT3" s="17" t="s">
        <v>84</v>
      </c>
    </row>
    <row r="4" spans="2:46" ht="24.9" customHeight="1">
      <c r="B4" s="20"/>
      <c r="D4" s="110" t="s">
        <v>112</v>
      </c>
      <c r="L4" s="20"/>
      <c r="M4" s="24" t="s">
        <v>10</v>
      </c>
      <c r="AT4" s="17" t="s">
        <v>35</v>
      </c>
    </row>
    <row r="5" spans="2:12" ht="6.9" customHeight="1">
      <c r="B5" s="20"/>
      <c r="L5" s="20"/>
    </row>
    <row r="6" spans="2:12" ht="12" customHeight="1">
      <c r="B6" s="20"/>
      <c r="D6" s="111" t="s">
        <v>16</v>
      </c>
      <c r="L6" s="20"/>
    </row>
    <row r="7" spans="2:12" ht="16.5" customHeight="1">
      <c r="B7" s="20"/>
      <c r="E7" s="367" t="str">
        <f>'Rekapitulace stavby'!K6</f>
        <v>Labe, zdrž Lysá, PB, ř. km 878,30-879,80, údržba doprovodného a břehového porostu</v>
      </c>
      <c r="F7" s="368"/>
      <c r="G7" s="368"/>
      <c r="H7" s="368"/>
      <c r="L7" s="20"/>
    </row>
    <row r="8" spans="2:12" ht="12" customHeight="1">
      <c r="B8" s="20"/>
      <c r="D8" s="111" t="s">
        <v>113</v>
      </c>
      <c r="L8" s="20"/>
    </row>
    <row r="9" spans="2:12" s="1" customFormat="1" ht="16.5" customHeight="1">
      <c r="B9" s="38"/>
      <c r="E9" s="367" t="s">
        <v>477</v>
      </c>
      <c r="F9" s="370"/>
      <c r="G9" s="370"/>
      <c r="H9" s="370"/>
      <c r="I9" s="112"/>
      <c r="L9" s="38"/>
    </row>
    <row r="10" spans="2:12" s="1" customFormat="1" ht="12" customHeight="1">
      <c r="B10" s="38"/>
      <c r="D10" s="111" t="s">
        <v>478</v>
      </c>
      <c r="I10" s="112"/>
      <c r="L10" s="38"/>
    </row>
    <row r="11" spans="2:12" s="1" customFormat="1" ht="36.9" customHeight="1">
      <c r="B11" s="38"/>
      <c r="E11" s="369" t="s">
        <v>592</v>
      </c>
      <c r="F11" s="370"/>
      <c r="G11" s="370"/>
      <c r="H11" s="370"/>
      <c r="I11" s="112"/>
      <c r="L11" s="38"/>
    </row>
    <row r="12" spans="2:12" s="1" customFormat="1" ht="10.2">
      <c r="B12" s="38"/>
      <c r="I12" s="112"/>
      <c r="L12" s="38"/>
    </row>
    <row r="13" spans="2:12" s="1" customFormat="1" ht="12" customHeight="1">
      <c r="B13" s="38"/>
      <c r="D13" s="111" t="s">
        <v>18</v>
      </c>
      <c r="F13" s="17" t="s">
        <v>19</v>
      </c>
      <c r="I13" s="113" t="s">
        <v>20</v>
      </c>
      <c r="J13" s="17" t="s">
        <v>21</v>
      </c>
      <c r="L13" s="38"/>
    </row>
    <row r="14" spans="2:12" s="1" customFormat="1" ht="12" customHeight="1">
      <c r="B14" s="38"/>
      <c r="D14" s="111" t="s">
        <v>22</v>
      </c>
      <c r="F14" s="17" t="s">
        <v>23</v>
      </c>
      <c r="I14" s="113" t="s">
        <v>24</v>
      </c>
      <c r="J14" s="114" t="str">
        <f>'Rekapitulace stavby'!AN8</f>
        <v>29.4.2019</v>
      </c>
      <c r="L14" s="38"/>
    </row>
    <row r="15" spans="2:12" s="1" customFormat="1" ht="10.8" customHeight="1">
      <c r="B15" s="38"/>
      <c r="I15" s="112"/>
      <c r="L15" s="38"/>
    </row>
    <row r="16" spans="2:12" s="1" customFormat="1" ht="12" customHeight="1">
      <c r="B16" s="38"/>
      <c r="D16" s="111" t="s">
        <v>26</v>
      </c>
      <c r="I16" s="113" t="s">
        <v>27</v>
      </c>
      <c r="J16" s="17" t="s">
        <v>28</v>
      </c>
      <c r="L16" s="38"/>
    </row>
    <row r="17" spans="2:12" s="1" customFormat="1" ht="18" customHeight="1">
      <c r="B17" s="38"/>
      <c r="E17" s="17" t="s">
        <v>29</v>
      </c>
      <c r="I17" s="113" t="s">
        <v>30</v>
      </c>
      <c r="J17" s="17" t="s">
        <v>28</v>
      </c>
      <c r="L17" s="38"/>
    </row>
    <row r="18" spans="2:12" s="1" customFormat="1" ht="6.9" customHeight="1">
      <c r="B18" s="38"/>
      <c r="I18" s="112"/>
      <c r="L18" s="38"/>
    </row>
    <row r="19" spans="2:12" s="1" customFormat="1" ht="12" customHeight="1">
      <c r="B19" s="38"/>
      <c r="D19" s="111" t="s">
        <v>31</v>
      </c>
      <c r="I19" s="113" t="s">
        <v>27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71" t="str">
        <f>'Rekapitulace stavby'!E14</f>
        <v>Vyplň údaj</v>
      </c>
      <c r="F20" s="372"/>
      <c r="G20" s="372"/>
      <c r="H20" s="372"/>
      <c r="I20" s="113" t="s">
        <v>30</v>
      </c>
      <c r="J20" s="30" t="str">
        <f>'Rekapitulace stavby'!AN14</f>
        <v>Vyplň údaj</v>
      </c>
      <c r="L20" s="38"/>
    </row>
    <row r="21" spans="2:12" s="1" customFormat="1" ht="6.9" customHeight="1">
      <c r="B21" s="38"/>
      <c r="I21" s="112"/>
      <c r="L21" s="38"/>
    </row>
    <row r="22" spans="2:12" s="1" customFormat="1" ht="12" customHeight="1">
      <c r="B22" s="38"/>
      <c r="D22" s="111" t="s">
        <v>33</v>
      </c>
      <c r="I22" s="113" t="s">
        <v>27</v>
      </c>
      <c r="J22" s="17" t="str">
        <f>IF('Rekapitulace stavby'!AN16="","",'Rekapitulace stavby'!AN16)</f>
        <v/>
      </c>
      <c r="L22" s="38"/>
    </row>
    <row r="23" spans="2:12" s="1" customFormat="1" ht="18" customHeight="1">
      <c r="B23" s="38"/>
      <c r="E23" s="17" t="str">
        <f>IF('Rekapitulace stavby'!E17="","",'Rekapitulace stavby'!E17)</f>
        <v xml:space="preserve"> </v>
      </c>
      <c r="I23" s="113" t="s">
        <v>30</v>
      </c>
      <c r="J23" s="17" t="str">
        <f>IF('Rekapitulace stavby'!AN17="","",'Rekapitulace stavby'!AN17)</f>
        <v/>
      </c>
      <c r="L23" s="38"/>
    </row>
    <row r="24" spans="2:12" s="1" customFormat="1" ht="6.9" customHeight="1">
      <c r="B24" s="38"/>
      <c r="I24" s="112"/>
      <c r="L24" s="38"/>
    </row>
    <row r="25" spans="2:12" s="1" customFormat="1" ht="12" customHeight="1">
      <c r="B25" s="38"/>
      <c r="D25" s="111" t="s">
        <v>36</v>
      </c>
      <c r="I25" s="113" t="s">
        <v>27</v>
      </c>
      <c r="J25" s="17" t="s">
        <v>28</v>
      </c>
      <c r="L25" s="38"/>
    </row>
    <row r="26" spans="2:12" s="1" customFormat="1" ht="18" customHeight="1">
      <c r="B26" s="38"/>
      <c r="E26" s="17" t="s">
        <v>37</v>
      </c>
      <c r="I26" s="113" t="s">
        <v>30</v>
      </c>
      <c r="J26" s="17" t="s">
        <v>28</v>
      </c>
      <c r="L26" s="38"/>
    </row>
    <row r="27" spans="2:12" s="1" customFormat="1" ht="6.9" customHeight="1">
      <c r="B27" s="38"/>
      <c r="I27" s="112"/>
      <c r="L27" s="38"/>
    </row>
    <row r="28" spans="2:12" s="1" customFormat="1" ht="12" customHeight="1">
      <c r="B28" s="38"/>
      <c r="D28" s="111" t="s">
        <v>38</v>
      </c>
      <c r="I28" s="112"/>
      <c r="L28" s="38"/>
    </row>
    <row r="29" spans="2:12" s="7" customFormat="1" ht="22.5" customHeight="1">
      <c r="B29" s="115"/>
      <c r="E29" s="373" t="s">
        <v>115</v>
      </c>
      <c r="F29" s="373"/>
      <c r="G29" s="373"/>
      <c r="H29" s="373"/>
      <c r="I29" s="116"/>
      <c r="L29" s="115"/>
    </row>
    <row r="30" spans="2:12" s="1" customFormat="1" ht="6.9" customHeight="1">
      <c r="B30" s="38"/>
      <c r="I30" s="112"/>
      <c r="L30" s="38"/>
    </row>
    <row r="31" spans="2:12" s="1" customFormat="1" ht="6.9" customHeight="1">
      <c r="B31" s="38"/>
      <c r="D31" s="56"/>
      <c r="E31" s="56"/>
      <c r="F31" s="56"/>
      <c r="G31" s="56"/>
      <c r="H31" s="56"/>
      <c r="I31" s="117"/>
      <c r="J31" s="56"/>
      <c r="K31" s="56"/>
      <c r="L31" s="38"/>
    </row>
    <row r="32" spans="2:12" s="1" customFormat="1" ht="25.35" customHeight="1">
      <c r="B32" s="38"/>
      <c r="D32" s="118" t="s">
        <v>40</v>
      </c>
      <c r="I32" s="112"/>
      <c r="J32" s="119">
        <f>ROUND(J86,2)</f>
        <v>0</v>
      </c>
      <c r="L32" s="38"/>
    </row>
    <row r="33" spans="2:12" s="1" customFormat="1" ht="6.9" customHeight="1">
      <c r="B33" s="38"/>
      <c r="D33" s="56"/>
      <c r="E33" s="56"/>
      <c r="F33" s="56"/>
      <c r="G33" s="56"/>
      <c r="H33" s="56"/>
      <c r="I33" s="117"/>
      <c r="J33" s="56"/>
      <c r="K33" s="56"/>
      <c r="L33" s="38"/>
    </row>
    <row r="34" spans="2:12" s="1" customFormat="1" ht="14.4" customHeight="1">
      <c r="B34" s="38"/>
      <c r="F34" s="120" t="s">
        <v>42</v>
      </c>
      <c r="I34" s="121" t="s">
        <v>41</v>
      </c>
      <c r="J34" s="120" t="s">
        <v>43</v>
      </c>
      <c r="L34" s="38"/>
    </row>
    <row r="35" spans="2:12" s="1" customFormat="1" ht="14.4" customHeight="1" hidden="1">
      <c r="B35" s="38"/>
      <c r="D35" s="111" t="s">
        <v>44</v>
      </c>
      <c r="E35" s="111" t="s">
        <v>45</v>
      </c>
      <c r="F35" s="122">
        <f>ROUND((SUM(BE86:BE91)),2)</f>
        <v>0</v>
      </c>
      <c r="I35" s="123">
        <v>0.21</v>
      </c>
      <c r="J35" s="122">
        <f>ROUND(((SUM(BE86:BE91))*I35),2)</f>
        <v>0</v>
      </c>
      <c r="L35" s="38"/>
    </row>
    <row r="36" spans="2:12" s="1" customFormat="1" ht="14.4" customHeight="1" hidden="1">
      <c r="B36" s="38"/>
      <c r="E36" s="111" t="s">
        <v>46</v>
      </c>
      <c r="F36" s="122">
        <f>ROUND((SUM(BF86:BF91)),2)</f>
        <v>0</v>
      </c>
      <c r="I36" s="123">
        <v>0.15</v>
      </c>
      <c r="J36" s="122">
        <f>ROUND(((SUM(BF86:BF91))*I36),2)</f>
        <v>0</v>
      </c>
      <c r="L36" s="38"/>
    </row>
    <row r="37" spans="2:12" s="1" customFormat="1" ht="14.4" customHeight="1">
      <c r="B37" s="38"/>
      <c r="D37" s="111" t="s">
        <v>44</v>
      </c>
      <c r="E37" s="111" t="s">
        <v>47</v>
      </c>
      <c r="F37" s="122">
        <f>ROUND((SUM(BG86:BG91)),2)</f>
        <v>0</v>
      </c>
      <c r="I37" s="123">
        <v>0.21</v>
      </c>
      <c r="J37" s="122">
        <f>0</f>
        <v>0</v>
      </c>
      <c r="L37" s="38"/>
    </row>
    <row r="38" spans="2:12" s="1" customFormat="1" ht="14.4" customHeight="1">
      <c r="B38" s="38"/>
      <c r="E38" s="111" t="s">
        <v>48</v>
      </c>
      <c r="F38" s="122">
        <f>ROUND((SUM(BH86:BH91)),2)</f>
        <v>0</v>
      </c>
      <c r="I38" s="123">
        <v>0.15</v>
      </c>
      <c r="J38" s="122">
        <f>0</f>
        <v>0</v>
      </c>
      <c r="L38" s="38"/>
    </row>
    <row r="39" spans="2:12" s="1" customFormat="1" ht="14.4" customHeight="1" hidden="1">
      <c r="B39" s="38"/>
      <c r="E39" s="111" t="s">
        <v>49</v>
      </c>
      <c r="F39" s="122">
        <f>ROUND((SUM(BI86:BI91)),2)</f>
        <v>0</v>
      </c>
      <c r="I39" s="123">
        <v>0</v>
      </c>
      <c r="J39" s="122">
        <f>0</f>
        <v>0</v>
      </c>
      <c r="L39" s="38"/>
    </row>
    <row r="40" spans="2:12" s="1" customFormat="1" ht="6.9" customHeight="1">
      <c r="B40" s="38"/>
      <c r="I40" s="112"/>
      <c r="L40" s="38"/>
    </row>
    <row r="41" spans="2:12" s="1" customFormat="1" ht="25.35" customHeight="1">
      <c r="B41" s="38"/>
      <c r="C41" s="124"/>
      <c r="D41" s="125" t="s">
        <v>50</v>
      </c>
      <c r="E41" s="126"/>
      <c r="F41" s="126"/>
      <c r="G41" s="127" t="s">
        <v>51</v>
      </c>
      <c r="H41" s="128" t="s">
        <v>52</v>
      </c>
      <c r="I41" s="129"/>
      <c r="J41" s="130">
        <f>SUM(J32:J39)</f>
        <v>0</v>
      </c>
      <c r="K41" s="131"/>
      <c r="L41" s="38"/>
    </row>
    <row r="42" spans="2:12" s="1" customFormat="1" ht="14.4" customHeight="1">
      <c r="B42" s="132"/>
      <c r="C42" s="133"/>
      <c r="D42" s="133"/>
      <c r="E42" s="133"/>
      <c r="F42" s="133"/>
      <c r="G42" s="133"/>
      <c r="H42" s="133"/>
      <c r="I42" s="134"/>
      <c r="J42" s="133"/>
      <c r="K42" s="133"/>
      <c r="L42" s="38"/>
    </row>
    <row r="46" spans="2:12" s="1" customFormat="1" ht="6.9" customHeight="1">
      <c r="B46" s="135"/>
      <c r="C46" s="136"/>
      <c r="D46" s="136"/>
      <c r="E46" s="136"/>
      <c r="F46" s="136"/>
      <c r="G46" s="136"/>
      <c r="H46" s="136"/>
      <c r="I46" s="137"/>
      <c r="J46" s="136"/>
      <c r="K46" s="136"/>
      <c r="L46" s="38"/>
    </row>
    <row r="47" spans="2:12" s="1" customFormat="1" ht="24.9" customHeight="1">
      <c r="B47" s="34"/>
      <c r="C47" s="23" t="s">
        <v>116</v>
      </c>
      <c r="D47" s="35"/>
      <c r="E47" s="35"/>
      <c r="F47" s="35"/>
      <c r="G47" s="35"/>
      <c r="H47" s="35"/>
      <c r="I47" s="112"/>
      <c r="J47" s="35"/>
      <c r="K47" s="35"/>
      <c r="L47" s="38"/>
    </row>
    <row r="48" spans="2:12" s="1" customFormat="1" ht="6.9" customHeight="1">
      <c r="B48" s="34"/>
      <c r="C48" s="35"/>
      <c r="D48" s="35"/>
      <c r="E48" s="35"/>
      <c r="F48" s="35"/>
      <c r="G48" s="35"/>
      <c r="H48" s="35"/>
      <c r="I48" s="112"/>
      <c r="J48" s="35"/>
      <c r="K48" s="35"/>
      <c r="L48" s="38"/>
    </row>
    <row r="49" spans="2:12" s="1" customFormat="1" ht="12" customHeight="1">
      <c r="B49" s="34"/>
      <c r="C49" s="29" t="s">
        <v>16</v>
      </c>
      <c r="D49" s="35"/>
      <c r="E49" s="35"/>
      <c r="F49" s="35"/>
      <c r="G49" s="35"/>
      <c r="H49" s="35"/>
      <c r="I49" s="112"/>
      <c r="J49" s="35"/>
      <c r="K49" s="35"/>
      <c r="L49" s="38"/>
    </row>
    <row r="50" spans="2:12" s="1" customFormat="1" ht="16.5" customHeight="1">
      <c r="B50" s="34"/>
      <c r="C50" s="35"/>
      <c r="D50" s="35"/>
      <c r="E50" s="374" t="str">
        <f>E7</f>
        <v>Labe, zdrž Lysá, PB, ř. km 878,30-879,80, údržba doprovodného a břehového porostu</v>
      </c>
      <c r="F50" s="375"/>
      <c r="G50" s="375"/>
      <c r="H50" s="375"/>
      <c r="I50" s="112"/>
      <c r="J50" s="35"/>
      <c r="K50" s="35"/>
      <c r="L50" s="38"/>
    </row>
    <row r="51" spans="2:12" ht="12" customHeight="1">
      <c r="B51" s="21"/>
      <c r="C51" s="29" t="s">
        <v>113</v>
      </c>
      <c r="D51" s="22"/>
      <c r="E51" s="22"/>
      <c r="F51" s="22"/>
      <c r="G51" s="22"/>
      <c r="H51" s="22"/>
      <c r="J51" s="22"/>
      <c r="K51" s="22"/>
      <c r="L51" s="20"/>
    </row>
    <row r="52" spans="2:12" s="1" customFormat="1" ht="16.5" customHeight="1">
      <c r="B52" s="34"/>
      <c r="C52" s="35"/>
      <c r="D52" s="35"/>
      <c r="E52" s="374" t="s">
        <v>477</v>
      </c>
      <c r="F52" s="342"/>
      <c r="G52" s="342"/>
      <c r="H52" s="342"/>
      <c r="I52" s="112"/>
      <c r="J52" s="35"/>
      <c r="K52" s="35"/>
      <c r="L52" s="38"/>
    </row>
    <row r="53" spans="2:12" s="1" customFormat="1" ht="12" customHeight="1">
      <c r="B53" s="34"/>
      <c r="C53" s="29" t="s">
        <v>478</v>
      </c>
      <c r="D53" s="35"/>
      <c r="E53" s="35"/>
      <c r="F53" s="35"/>
      <c r="G53" s="35"/>
      <c r="H53" s="35"/>
      <c r="I53" s="112"/>
      <c r="J53" s="35"/>
      <c r="K53" s="35"/>
      <c r="L53" s="38"/>
    </row>
    <row r="54" spans="2:12" s="1" customFormat="1" ht="16.5" customHeight="1">
      <c r="B54" s="34"/>
      <c r="C54" s="35"/>
      <c r="D54" s="35"/>
      <c r="E54" s="343" t="str">
        <f>E11</f>
        <v>2.4. - Následná péče - 3. rok</v>
      </c>
      <c r="F54" s="342"/>
      <c r="G54" s="342"/>
      <c r="H54" s="342"/>
      <c r="I54" s="112"/>
      <c r="J54" s="35"/>
      <c r="K54" s="35"/>
      <c r="L54" s="38"/>
    </row>
    <row r="55" spans="2:12" s="1" customFormat="1" ht="6.9" customHeight="1">
      <c r="B55" s="34"/>
      <c r="C55" s="35"/>
      <c r="D55" s="35"/>
      <c r="E55" s="35"/>
      <c r="F55" s="35"/>
      <c r="G55" s="35"/>
      <c r="H55" s="35"/>
      <c r="I55" s="112"/>
      <c r="J55" s="35"/>
      <c r="K55" s="35"/>
      <c r="L55" s="38"/>
    </row>
    <row r="56" spans="2:12" s="1" customFormat="1" ht="12" customHeight="1">
      <c r="B56" s="34"/>
      <c r="C56" s="29" t="s">
        <v>22</v>
      </c>
      <c r="D56" s="35"/>
      <c r="E56" s="35"/>
      <c r="F56" s="27" t="str">
        <f>F14</f>
        <v>Kostomlaty</v>
      </c>
      <c r="G56" s="35"/>
      <c r="H56" s="35"/>
      <c r="I56" s="113" t="s">
        <v>24</v>
      </c>
      <c r="J56" s="55" t="str">
        <f>IF(J14="","",J14)</f>
        <v>29.4.2019</v>
      </c>
      <c r="K56" s="35"/>
      <c r="L56" s="38"/>
    </row>
    <row r="57" spans="2:12" s="1" customFormat="1" ht="6.9" customHeight="1">
      <c r="B57" s="34"/>
      <c r="C57" s="35"/>
      <c r="D57" s="35"/>
      <c r="E57" s="35"/>
      <c r="F57" s="35"/>
      <c r="G57" s="35"/>
      <c r="H57" s="35"/>
      <c r="I57" s="112"/>
      <c r="J57" s="35"/>
      <c r="K57" s="35"/>
      <c r="L57" s="38"/>
    </row>
    <row r="58" spans="2:12" s="1" customFormat="1" ht="13.65" customHeight="1">
      <c r="B58" s="34"/>
      <c r="C58" s="29" t="s">
        <v>26</v>
      </c>
      <c r="D58" s="35"/>
      <c r="E58" s="35"/>
      <c r="F58" s="27" t="str">
        <f>E17</f>
        <v>Povodí Labe, státní podnik, závod Pardubice</v>
      </c>
      <c r="G58" s="35"/>
      <c r="H58" s="35"/>
      <c r="I58" s="113" t="s">
        <v>33</v>
      </c>
      <c r="J58" s="32" t="str">
        <f>E23</f>
        <v xml:space="preserve"> </v>
      </c>
      <c r="K58" s="35"/>
      <c r="L58" s="38"/>
    </row>
    <row r="59" spans="2:12" s="1" customFormat="1" ht="13.65" customHeight="1">
      <c r="B59" s="34"/>
      <c r="C59" s="29" t="s">
        <v>31</v>
      </c>
      <c r="D59" s="35"/>
      <c r="E59" s="35"/>
      <c r="F59" s="27" t="str">
        <f>IF(E20="","",E20)</f>
        <v>Vyplň údaj</v>
      </c>
      <c r="G59" s="35"/>
      <c r="H59" s="35"/>
      <c r="I59" s="113" t="s">
        <v>36</v>
      </c>
      <c r="J59" s="32" t="str">
        <f>E26</f>
        <v>Ing. Eva Morkesová</v>
      </c>
      <c r="K59" s="35"/>
      <c r="L59" s="38"/>
    </row>
    <row r="60" spans="2:12" s="1" customFormat="1" ht="10.35" customHeight="1">
      <c r="B60" s="34"/>
      <c r="C60" s="35"/>
      <c r="D60" s="35"/>
      <c r="E60" s="35"/>
      <c r="F60" s="35"/>
      <c r="G60" s="35"/>
      <c r="H60" s="35"/>
      <c r="I60" s="112"/>
      <c r="J60" s="35"/>
      <c r="K60" s="35"/>
      <c r="L60" s="38"/>
    </row>
    <row r="61" spans="2:12" s="1" customFormat="1" ht="29.25" customHeight="1">
      <c r="B61" s="34"/>
      <c r="C61" s="138" t="s">
        <v>117</v>
      </c>
      <c r="D61" s="139"/>
      <c r="E61" s="139"/>
      <c r="F61" s="139"/>
      <c r="G61" s="139"/>
      <c r="H61" s="139"/>
      <c r="I61" s="140"/>
      <c r="J61" s="141" t="s">
        <v>118</v>
      </c>
      <c r="K61" s="139"/>
      <c r="L61" s="38"/>
    </row>
    <row r="62" spans="2:12" s="1" customFormat="1" ht="10.35" customHeight="1">
      <c r="B62" s="34"/>
      <c r="C62" s="35"/>
      <c r="D62" s="35"/>
      <c r="E62" s="35"/>
      <c r="F62" s="35"/>
      <c r="G62" s="35"/>
      <c r="H62" s="35"/>
      <c r="I62" s="112"/>
      <c r="J62" s="35"/>
      <c r="K62" s="35"/>
      <c r="L62" s="38"/>
    </row>
    <row r="63" spans="2:47" s="1" customFormat="1" ht="22.8" customHeight="1">
      <c r="B63" s="34"/>
      <c r="C63" s="142" t="s">
        <v>72</v>
      </c>
      <c r="D63" s="35"/>
      <c r="E63" s="35"/>
      <c r="F63" s="35"/>
      <c r="G63" s="35"/>
      <c r="H63" s="35"/>
      <c r="I63" s="112"/>
      <c r="J63" s="73">
        <f>J86</f>
        <v>0</v>
      </c>
      <c r="K63" s="35"/>
      <c r="L63" s="38"/>
      <c r="AU63" s="17" t="s">
        <v>119</v>
      </c>
    </row>
    <row r="64" spans="2:12" s="8" customFormat="1" ht="24.9" customHeight="1">
      <c r="B64" s="143"/>
      <c r="C64" s="144"/>
      <c r="D64" s="145" t="s">
        <v>120</v>
      </c>
      <c r="E64" s="146"/>
      <c r="F64" s="146"/>
      <c r="G64" s="146"/>
      <c r="H64" s="146"/>
      <c r="I64" s="147"/>
      <c r="J64" s="148">
        <f>J87</f>
        <v>0</v>
      </c>
      <c r="K64" s="144"/>
      <c r="L64" s="149"/>
    </row>
    <row r="65" spans="2:12" s="1" customFormat="1" ht="21.75" customHeight="1">
      <c r="B65" s="34"/>
      <c r="C65" s="35"/>
      <c r="D65" s="35"/>
      <c r="E65" s="35"/>
      <c r="F65" s="35"/>
      <c r="G65" s="35"/>
      <c r="H65" s="35"/>
      <c r="I65" s="112"/>
      <c r="J65" s="35"/>
      <c r="K65" s="35"/>
      <c r="L65" s="38"/>
    </row>
    <row r="66" spans="2:12" s="1" customFormat="1" ht="6.9" customHeight="1">
      <c r="B66" s="46"/>
      <c r="C66" s="47"/>
      <c r="D66" s="47"/>
      <c r="E66" s="47"/>
      <c r="F66" s="47"/>
      <c r="G66" s="47"/>
      <c r="H66" s="47"/>
      <c r="I66" s="134"/>
      <c r="J66" s="47"/>
      <c r="K66" s="47"/>
      <c r="L66" s="38"/>
    </row>
    <row r="70" spans="2:12" s="1" customFormat="1" ht="6.9" customHeight="1">
      <c r="B70" s="48"/>
      <c r="C70" s="49"/>
      <c r="D70" s="49"/>
      <c r="E70" s="49"/>
      <c r="F70" s="49"/>
      <c r="G70" s="49"/>
      <c r="H70" s="49"/>
      <c r="I70" s="137"/>
      <c r="J70" s="49"/>
      <c r="K70" s="49"/>
      <c r="L70" s="38"/>
    </row>
    <row r="71" spans="2:12" s="1" customFormat="1" ht="24.9" customHeight="1">
      <c r="B71" s="34"/>
      <c r="C71" s="23" t="s">
        <v>123</v>
      </c>
      <c r="D71" s="35"/>
      <c r="E71" s="35"/>
      <c r="F71" s="35"/>
      <c r="G71" s="35"/>
      <c r="H71" s="35"/>
      <c r="I71" s="112"/>
      <c r="J71" s="35"/>
      <c r="K71" s="35"/>
      <c r="L71" s="38"/>
    </row>
    <row r="72" spans="2:12" s="1" customFormat="1" ht="6.9" customHeight="1">
      <c r="B72" s="34"/>
      <c r="C72" s="35"/>
      <c r="D72" s="35"/>
      <c r="E72" s="35"/>
      <c r="F72" s="35"/>
      <c r="G72" s="35"/>
      <c r="H72" s="35"/>
      <c r="I72" s="112"/>
      <c r="J72" s="35"/>
      <c r="K72" s="35"/>
      <c r="L72" s="38"/>
    </row>
    <row r="73" spans="2:12" s="1" customFormat="1" ht="12" customHeight="1">
      <c r="B73" s="34"/>
      <c r="C73" s="29" t="s">
        <v>16</v>
      </c>
      <c r="D73" s="35"/>
      <c r="E73" s="35"/>
      <c r="F73" s="35"/>
      <c r="G73" s="35"/>
      <c r="H73" s="35"/>
      <c r="I73" s="112"/>
      <c r="J73" s="35"/>
      <c r="K73" s="35"/>
      <c r="L73" s="38"/>
    </row>
    <row r="74" spans="2:12" s="1" customFormat="1" ht="16.5" customHeight="1">
      <c r="B74" s="34"/>
      <c r="C74" s="35"/>
      <c r="D74" s="35"/>
      <c r="E74" s="374" t="str">
        <f>E7</f>
        <v>Labe, zdrž Lysá, PB, ř. km 878,30-879,80, údržba doprovodného a břehového porostu</v>
      </c>
      <c r="F74" s="375"/>
      <c r="G74" s="375"/>
      <c r="H74" s="375"/>
      <c r="I74" s="112"/>
      <c r="J74" s="35"/>
      <c r="K74" s="35"/>
      <c r="L74" s="38"/>
    </row>
    <row r="75" spans="2:12" ht="12" customHeight="1">
      <c r="B75" s="21"/>
      <c r="C75" s="29" t="s">
        <v>113</v>
      </c>
      <c r="D75" s="22"/>
      <c r="E75" s="22"/>
      <c r="F75" s="22"/>
      <c r="G75" s="22"/>
      <c r="H75" s="22"/>
      <c r="J75" s="22"/>
      <c r="K75" s="22"/>
      <c r="L75" s="20"/>
    </row>
    <row r="76" spans="2:12" s="1" customFormat="1" ht="16.5" customHeight="1">
      <c r="B76" s="34"/>
      <c r="C76" s="35"/>
      <c r="D76" s="35"/>
      <c r="E76" s="374" t="s">
        <v>477</v>
      </c>
      <c r="F76" s="342"/>
      <c r="G76" s="342"/>
      <c r="H76" s="342"/>
      <c r="I76" s="112"/>
      <c r="J76" s="35"/>
      <c r="K76" s="35"/>
      <c r="L76" s="38"/>
    </row>
    <row r="77" spans="2:12" s="1" customFormat="1" ht="12" customHeight="1">
      <c r="B77" s="34"/>
      <c r="C77" s="29" t="s">
        <v>478</v>
      </c>
      <c r="D77" s="35"/>
      <c r="E77" s="35"/>
      <c r="F77" s="35"/>
      <c r="G77" s="35"/>
      <c r="H77" s="35"/>
      <c r="I77" s="112"/>
      <c r="J77" s="35"/>
      <c r="K77" s="35"/>
      <c r="L77" s="38"/>
    </row>
    <row r="78" spans="2:12" s="1" customFormat="1" ht="16.5" customHeight="1">
      <c r="B78" s="34"/>
      <c r="C78" s="35"/>
      <c r="D78" s="35"/>
      <c r="E78" s="343" t="str">
        <f>E11</f>
        <v>2.4. - Následná péče - 3. rok</v>
      </c>
      <c r="F78" s="342"/>
      <c r="G78" s="342"/>
      <c r="H78" s="342"/>
      <c r="I78" s="112"/>
      <c r="J78" s="35"/>
      <c r="K78" s="35"/>
      <c r="L78" s="38"/>
    </row>
    <row r="79" spans="2:12" s="1" customFormat="1" ht="6.9" customHeight="1">
      <c r="B79" s="34"/>
      <c r="C79" s="35"/>
      <c r="D79" s="35"/>
      <c r="E79" s="35"/>
      <c r="F79" s="35"/>
      <c r="G79" s="35"/>
      <c r="H79" s="35"/>
      <c r="I79" s="112"/>
      <c r="J79" s="35"/>
      <c r="K79" s="35"/>
      <c r="L79" s="38"/>
    </row>
    <row r="80" spans="2:12" s="1" customFormat="1" ht="12" customHeight="1">
      <c r="B80" s="34"/>
      <c r="C80" s="29" t="s">
        <v>22</v>
      </c>
      <c r="D80" s="35"/>
      <c r="E80" s="35"/>
      <c r="F80" s="27" t="str">
        <f>F14</f>
        <v>Kostomlaty</v>
      </c>
      <c r="G80" s="35"/>
      <c r="H80" s="35"/>
      <c r="I80" s="113" t="s">
        <v>24</v>
      </c>
      <c r="J80" s="55" t="str">
        <f>IF(J14="","",J14)</f>
        <v>29.4.2019</v>
      </c>
      <c r="K80" s="35"/>
      <c r="L80" s="38"/>
    </row>
    <row r="81" spans="2:12" s="1" customFormat="1" ht="6.9" customHeight="1">
      <c r="B81" s="34"/>
      <c r="C81" s="35"/>
      <c r="D81" s="35"/>
      <c r="E81" s="35"/>
      <c r="F81" s="35"/>
      <c r="G81" s="35"/>
      <c r="H81" s="35"/>
      <c r="I81" s="112"/>
      <c r="J81" s="35"/>
      <c r="K81" s="35"/>
      <c r="L81" s="38"/>
    </row>
    <row r="82" spans="2:12" s="1" customFormat="1" ht="13.65" customHeight="1">
      <c r="B82" s="34"/>
      <c r="C82" s="29" t="s">
        <v>26</v>
      </c>
      <c r="D82" s="35"/>
      <c r="E82" s="35"/>
      <c r="F82" s="27" t="str">
        <f>E17</f>
        <v>Povodí Labe, státní podnik, závod Pardubice</v>
      </c>
      <c r="G82" s="35"/>
      <c r="H82" s="35"/>
      <c r="I82" s="113" t="s">
        <v>33</v>
      </c>
      <c r="J82" s="32" t="str">
        <f>E23</f>
        <v xml:space="preserve"> </v>
      </c>
      <c r="K82" s="35"/>
      <c r="L82" s="38"/>
    </row>
    <row r="83" spans="2:12" s="1" customFormat="1" ht="13.65" customHeight="1">
      <c r="B83" s="34"/>
      <c r="C83" s="29" t="s">
        <v>31</v>
      </c>
      <c r="D83" s="35"/>
      <c r="E83" s="35"/>
      <c r="F83" s="27" t="str">
        <f>IF(E20="","",E20)</f>
        <v>Vyplň údaj</v>
      </c>
      <c r="G83" s="35"/>
      <c r="H83" s="35"/>
      <c r="I83" s="113" t="s">
        <v>36</v>
      </c>
      <c r="J83" s="32" t="str">
        <f>E26</f>
        <v>Ing. Eva Morkesová</v>
      </c>
      <c r="K83" s="35"/>
      <c r="L83" s="38"/>
    </row>
    <row r="84" spans="2:12" s="1" customFormat="1" ht="10.35" customHeight="1">
      <c r="B84" s="34"/>
      <c r="C84" s="35"/>
      <c r="D84" s="35"/>
      <c r="E84" s="35"/>
      <c r="F84" s="35"/>
      <c r="G84" s="35"/>
      <c r="H84" s="35"/>
      <c r="I84" s="112"/>
      <c r="J84" s="35"/>
      <c r="K84" s="35"/>
      <c r="L84" s="38"/>
    </row>
    <row r="85" spans="2:20" s="10" customFormat="1" ht="29.25" customHeight="1">
      <c r="B85" s="156"/>
      <c r="C85" s="157" t="s">
        <v>124</v>
      </c>
      <c r="D85" s="158" t="s">
        <v>59</v>
      </c>
      <c r="E85" s="158" t="s">
        <v>55</v>
      </c>
      <c r="F85" s="158" t="s">
        <v>56</v>
      </c>
      <c r="G85" s="158" t="s">
        <v>125</v>
      </c>
      <c r="H85" s="158" t="s">
        <v>126</v>
      </c>
      <c r="I85" s="159" t="s">
        <v>127</v>
      </c>
      <c r="J85" s="158" t="s">
        <v>118</v>
      </c>
      <c r="K85" s="160" t="s">
        <v>128</v>
      </c>
      <c r="L85" s="161"/>
      <c r="M85" s="64" t="s">
        <v>28</v>
      </c>
      <c r="N85" s="65" t="s">
        <v>44</v>
      </c>
      <c r="O85" s="65" t="s">
        <v>129</v>
      </c>
      <c r="P85" s="65" t="s">
        <v>130</v>
      </c>
      <c r="Q85" s="65" t="s">
        <v>131</v>
      </c>
      <c r="R85" s="65" t="s">
        <v>132</v>
      </c>
      <c r="S85" s="65" t="s">
        <v>133</v>
      </c>
      <c r="T85" s="66" t="s">
        <v>134</v>
      </c>
    </row>
    <row r="86" spans="2:63" s="1" customFormat="1" ht="22.8" customHeight="1">
      <c r="B86" s="34"/>
      <c r="C86" s="71" t="s">
        <v>135</v>
      </c>
      <c r="D86" s="35"/>
      <c r="E86" s="35"/>
      <c r="F86" s="35"/>
      <c r="G86" s="35"/>
      <c r="H86" s="35"/>
      <c r="I86" s="112"/>
      <c r="J86" s="162">
        <f>BK86</f>
        <v>0</v>
      </c>
      <c r="K86" s="35"/>
      <c r="L86" s="38"/>
      <c r="M86" s="67"/>
      <c r="N86" s="68"/>
      <c r="O86" s="68"/>
      <c r="P86" s="163">
        <f>P87</f>
        <v>0</v>
      </c>
      <c r="Q86" s="68"/>
      <c r="R86" s="163">
        <f>R87</f>
        <v>0</v>
      </c>
      <c r="S86" s="68"/>
      <c r="T86" s="164">
        <f>T87</f>
        <v>0</v>
      </c>
      <c r="AT86" s="17" t="s">
        <v>73</v>
      </c>
      <c r="AU86" s="17" t="s">
        <v>119</v>
      </c>
      <c r="BK86" s="165">
        <f>BK87</f>
        <v>0</v>
      </c>
    </row>
    <row r="87" spans="2:63" s="11" customFormat="1" ht="25.95" customHeight="1">
      <c r="B87" s="166"/>
      <c r="C87" s="167"/>
      <c r="D87" s="168" t="s">
        <v>73</v>
      </c>
      <c r="E87" s="169" t="s">
        <v>136</v>
      </c>
      <c r="F87" s="169" t="s">
        <v>137</v>
      </c>
      <c r="G87" s="167"/>
      <c r="H87" s="167"/>
      <c r="I87" s="170"/>
      <c r="J87" s="171">
        <f>BK87</f>
        <v>0</v>
      </c>
      <c r="K87" s="167"/>
      <c r="L87" s="172"/>
      <c r="M87" s="173"/>
      <c r="N87" s="174"/>
      <c r="O87" s="174"/>
      <c r="P87" s="175">
        <f>SUM(P88:P91)</f>
        <v>0</v>
      </c>
      <c r="Q87" s="174"/>
      <c r="R87" s="175">
        <f>SUM(R88:R91)</f>
        <v>0</v>
      </c>
      <c r="S87" s="174"/>
      <c r="T87" s="176">
        <f>SUM(T88:T91)</f>
        <v>0</v>
      </c>
      <c r="AR87" s="177" t="s">
        <v>82</v>
      </c>
      <c r="AT87" s="178" t="s">
        <v>73</v>
      </c>
      <c r="AU87" s="178" t="s">
        <v>74</v>
      </c>
      <c r="AY87" s="177" t="s">
        <v>138</v>
      </c>
      <c r="BK87" s="179">
        <f>SUM(BK88:BK91)</f>
        <v>0</v>
      </c>
    </row>
    <row r="88" spans="2:65" s="1" customFormat="1" ht="16.5" customHeight="1">
      <c r="B88" s="34"/>
      <c r="C88" s="182" t="s">
        <v>82</v>
      </c>
      <c r="D88" s="182" t="s">
        <v>140</v>
      </c>
      <c r="E88" s="183" t="s">
        <v>593</v>
      </c>
      <c r="F88" s="184" t="s">
        <v>99</v>
      </c>
      <c r="G88" s="185" t="s">
        <v>584</v>
      </c>
      <c r="H88" s="186">
        <v>1</v>
      </c>
      <c r="I88" s="187"/>
      <c r="J88" s="188">
        <f>ROUND(I88*H88,2)</f>
        <v>0</v>
      </c>
      <c r="K88" s="184" t="s">
        <v>28</v>
      </c>
      <c r="L88" s="38"/>
      <c r="M88" s="189" t="s">
        <v>28</v>
      </c>
      <c r="N88" s="190" t="s">
        <v>47</v>
      </c>
      <c r="O88" s="60"/>
      <c r="P88" s="191">
        <f>O88*H88</f>
        <v>0</v>
      </c>
      <c r="Q88" s="191">
        <v>0</v>
      </c>
      <c r="R88" s="191">
        <f>Q88*H88</f>
        <v>0</v>
      </c>
      <c r="S88" s="191">
        <v>0</v>
      </c>
      <c r="T88" s="192">
        <f>S88*H88</f>
        <v>0</v>
      </c>
      <c r="AR88" s="17" t="s">
        <v>145</v>
      </c>
      <c r="AT88" s="17" t="s">
        <v>140</v>
      </c>
      <c r="AU88" s="17" t="s">
        <v>82</v>
      </c>
      <c r="AY88" s="17" t="s">
        <v>138</v>
      </c>
      <c r="BE88" s="193">
        <f>IF(N88="základní",J88,0)</f>
        <v>0</v>
      </c>
      <c r="BF88" s="193">
        <f>IF(N88="snížená",J88,0)</f>
        <v>0</v>
      </c>
      <c r="BG88" s="193">
        <f>IF(N88="zákl. přenesená",J88,0)</f>
        <v>0</v>
      </c>
      <c r="BH88" s="193">
        <f>IF(N88="sníž. přenesená",J88,0)</f>
        <v>0</v>
      </c>
      <c r="BI88" s="193">
        <f>IF(N88="nulová",J88,0)</f>
        <v>0</v>
      </c>
      <c r="BJ88" s="17" t="s">
        <v>145</v>
      </c>
      <c r="BK88" s="193">
        <f>ROUND(I88*H88,2)</f>
        <v>0</v>
      </c>
      <c r="BL88" s="17" t="s">
        <v>145</v>
      </c>
      <c r="BM88" s="17" t="s">
        <v>585</v>
      </c>
    </row>
    <row r="89" spans="2:47" s="1" customFormat="1" ht="10.2">
      <c r="B89" s="34"/>
      <c r="C89" s="35"/>
      <c r="D89" s="194" t="s">
        <v>147</v>
      </c>
      <c r="E89" s="35"/>
      <c r="F89" s="195" t="s">
        <v>594</v>
      </c>
      <c r="G89" s="35"/>
      <c r="H89" s="35"/>
      <c r="I89" s="112"/>
      <c r="J89" s="35"/>
      <c r="K89" s="35"/>
      <c r="L89" s="38"/>
      <c r="M89" s="196"/>
      <c r="N89" s="60"/>
      <c r="O89" s="60"/>
      <c r="P89" s="60"/>
      <c r="Q89" s="60"/>
      <c r="R89" s="60"/>
      <c r="S89" s="60"/>
      <c r="T89" s="61"/>
      <c r="AT89" s="17" t="s">
        <v>147</v>
      </c>
      <c r="AU89" s="17" t="s">
        <v>82</v>
      </c>
    </row>
    <row r="90" spans="2:51" s="12" customFormat="1" ht="10.2">
      <c r="B90" s="198"/>
      <c r="C90" s="199"/>
      <c r="D90" s="194" t="s">
        <v>151</v>
      </c>
      <c r="E90" s="200" t="s">
        <v>28</v>
      </c>
      <c r="F90" s="201" t="s">
        <v>595</v>
      </c>
      <c r="G90" s="199"/>
      <c r="H90" s="200" t="s">
        <v>28</v>
      </c>
      <c r="I90" s="202"/>
      <c r="J90" s="199"/>
      <c r="K90" s="199"/>
      <c r="L90" s="203"/>
      <c r="M90" s="204"/>
      <c r="N90" s="205"/>
      <c r="O90" s="205"/>
      <c r="P90" s="205"/>
      <c r="Q90" s="205"/>
      <c r="R90" s="205"/>
      <c r="S90" s="205"/>
      <c r="T90" s="206"/>
      <c r="AT90" s="207" t="s">
        <v>151</v>
      </c>
      <c r="AU90" s="207" t="s">
        <v>82</v>
      </c>
      <c r="AV90" s="12" t="s">
        <v>82</v>
      </c>
      <c r="AW90" s="12" t="s">
        <v>35</v>
      </c>
      <c r="AX90" s="12" t="s">
        <v>74</v>
      </c>
      <c r="AY90" s="207" t="s">
        <v>138</v>
      </c>
    </row>
    <row r="91" spans="2:51" s="13" customFormat="1" ht="10.2">
      <c r="B91" s="208"/>
      <c r="C91" s="209"/>
      <c r="D91" s="194" t="s">
        <v>151</v>
      </c>
      <c r="E91" s="210" t="s">
        <v>28</v>
      </c>
      <c r="F91" s="211" t="s">
        <v>82</v>
      </c>
      <c r="G91" s="209"/>
      <c r="H91" s="212">
        <v>1</v>
      </c>
      <c r="I91" s="213"/>
      <c r="J91" s="209"/>
      <c r="K91" s="209"/>
      <c r="L91" s="214"/>
      <c r="M91" s="243"/>
      <c r="N91" s="244"/>
      <c r="O91" s="244"/>
      <c r="P91" s="244"/>
      <c r="Q91" s="244"/>
      <c r="R91" s="244"/>
      <c r="S91" s="244"/>
      <c r="T91" s="245"/>
      <c r="AT91" s="218" t="s">
        <v>151</v>
      </c>
      <c r="AU91" s="218" t="s">
        <v>82</v>
      </c>
      <c r="AV91" s="13" t="s">
        <v>84</v>
      </c>
      <c r="AW91" s="13" t="s">
        <v>35</v>
      </c>
      <c r="AX91" s="13" t="s">
        <v>82</v>
      </c>
      <c r="AY91" s="218" t="s">
        <v>138</v>
      </c>
    </row>
    <row r="92" spans="2:12" s="1" customFormat="1" ht="6.9" customHeight="1">
      <c r="B92" s="46"/>
      <c r="C92" s="47"/>
      <c r="D92" s="47"/>
      <c r="E92" s="47"/>
      <c r="F92" s="47"/>
      <c r="G92" s="47"/>
      <c r="H92" s="47"/>
      <c r="I92" s="134"/>
      <c r="J92" s="47"/>
      <c r="K92" s="47"/>
      <c r="L92" s="38"/>
    </row>
  </sheetData>
  <sheetProtection algorithmName="SHA-512" hashValue="1Cahyczs7C/f7v2aNcb9oDvN3azXjFoH2rqgCdMjlhovmguHNrF3W4NPpG8WdJkwe4SutPueW5QmAAli0Dv1PA==" saltValue="xD4qZ0AFqvx8LifIXQohoOIJHU+DbcRlnoX1T3+/PIwgXrm3eFgzA18ooY8z2acV79L7IjVZzh5LT/2JoPFOSA==" spinCount="100000" sheet="1" objects="1" scenarios="1" formatColumns="0" formatRows="0" autoFilter="0"/>
  <autoFilter ref="C85:K91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7" t="s">
        <v>103</v>
      </c>
    </row>
    <row r="3" spans="2:46" ht="6.9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20"/>
      <c r="AT3" s="17" t="s">
        <v>84</v>
      </c>
    </row>
    <row r="4" spans="2:46" ht="24.9" customHeight="1">
      <c r="B4" s="20"/>
      <c r="D4" s="110" t="s">
        <v>112</v>
      </c>
      <c r="L4" s="20"/>
      <c r="M4" s="24" t="s">
        <v>10</v>
      </c>
      <c r="AT4" s="17" t="s">
        <v>35</v>
      </c>
    </row>
    <row r="5" spans="2:12" ht="6.9" customHeight="1">
      <c r="B5" s="20"/>
      <c r="L5" s="20"/>
    </row>
    <row r="6" spans="2:12" ht="12" customHeight="1">
      <c r="B6" s="20"/>
      <c r="D6" s="111" t="s">
        <v>16</v>
      </c>
      <c r="L6" s="20"/>
    </row>
    <row r="7" spans="2:12" ht="16.5" customHeight="1">
      <c r="B7" s="20"/>
      <c r="E7" s="367" t="str">
        <f>'Rekapitulace stavby'!K6</f>
        <v>Labe, zdrž Lysá, PB, ř. km 878,30-879,80, údržba doprovodného a břehového porostu</v>
      </c>
      <c r="F7" s="368"/>
      <c r="G7" s="368"/>
      <c r="H7" s="368"/>
      <c r="L7" s="20"/>
    </row>
    <row r="8" spans="2:12" ht="12" customHeight="1">
      <c r="B8" s="20"/>
      <c r="D8" s="111" t="s">
        <v>113</v>
      </c>
      <c r="L8" s="20"/>
    </row>
    <row r="9" spans="2:12" s="1" customFormat="1" ht="16.5" customHeight="1">
      <c r="B9" s="38"/>
      <c r="E9" s="367" t="s">
        <v>477</v>
      </c>
      <c r="F9" s="370"/>
      <c r="G9" s="370"/>
      <c r="H9" s="370"/>
      <c r="I9" s="112"/>
      <c r="L9" s="38"/>
    </row>
    <row r="10" spans="2:12" s="1" customFormat="1" ht="12" customHeight="1">
      <c r="B10" s="38"/>
      <c r="D10" s="111" t="s">
        <v>478</v>
      </c>
      <c r="I10" s="112"/>
      <c r="L10" s="38"/>
    </row>
    <row r="11" spans="2:12" s="1" customFormat="1" ht="36.9" customHeight="1">
      <c r="B11" s="38"/>
      <c r="E11" s="369" t="s">
        <v>596</v>
      </c>
      <c r="F11" s="370"/>
      <c r="G11" s="370"/>
      <c r="H11" s="370"/>
      <c r="I11" s="112"/>
      <c r="L11" s="38"/>
    </row>
    <row r="12" spans="2:12" s="1" customFormat="1" ht="10.2">
      <c r="B12" s="38"/>
      <c r="I12" s="112"/>
      <c r="L12" s="38"/>
    </row>
    <row r="13" spans="2:12" s="1" customFormat="1" ht="12" customHeight="1">
      <c r="B13" s="38"/>
      <c r="D13" s="111" t="s">
        <v>18</v>
      </c>
      <c r="F13" s="17" t="s">
        <v>19</v>
      </c>
      <c r="I13" s="113" t="s">
        <v>20</v>
      </c>
      <c r="J13" s="17" t="s">
        <v>21</v>
      </c>
      <c r="L13" s="38"/>
    </row>
    <row r="14" spans="2:12" s="1" customFormat="1" ht="12" customHeight="1">
      <c r="B14" s="38"/>
      <c r="D14" s="111" t="s">
        <v>22</v>
      </c>
      <c r="F14" s="17" t="s">
        <v>23</v>
      </c>
      <c r="I14" s="113" t="s">
        <v>24</v>
      </c>
      <c r="J14" s="114" t="str">
        <f>'Rekapitulace stavby'!AN8</f>
        <v>29.4.2019</v>
      </c>
      <c r="L14" s="38"/>
    </row>
    <row r="15" spans="2:12" s="1" customFormat="1" ht="10.8" customHeight="1">
      <c r="B15" s="38"/>
      <c r="I15" s="112"/>
      <c r="L15" s="38"/>
    </row>
    <row r="16" spans="2:12" s="1" customFormat="1" ht="12" customHeight="1">
      <c r="B16" s="38"/>
      <c r="D16" s="111" t="s">
        <v>26</v>
      </c>
      <c r="I16" s="113" t="s">
        <v>27</v>
      </c>
      <c r="J16" s="17" t="s">
        <v>28</v>
      </c>
      <c r="L16" s="38"/>
    </row>
    <row r="17" spans="2:12" s="1" customFormat="1" ht="18" customHeight="1">
      <c r="B17" s="38"/>
      <c r="E17" s="17" t="s">
        <v>29</v>
      </c>
      <c r="I17" s="113" t="s">
        <v>30</v>
      </c>
      <c r="J17" s="17" t="s">
        <v>28</v>
      </c>
      <c r="L17" s="38"/>
    </row>
    <row r="18" spans="2:12" s="1" customFormat="1" ht="6.9" customHeight="1">
      <c r="B18" s="38"/>
      <c r="I18" s="112"/>
      <c r="L18" s="38"/>
    </row>
    <row r="19" spans="2:12" s="1" customFormat="1" ht="12" customHeight="1">
      <c r="B19" s="38"/>
      <c r="D19" s="111" t="s">
        <v>31</v>
      </c>
      <c r="I19" s="113" t="s">
        <v>27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71" t="str">
        <f>'Rekapitulace stavby'!E14</f>
        <v>Vyplň údaj</v>
      </c>
      <c r="F20" s="372"/>
      <c r="G20" s="372"/>
      <c r="H20" s="372"/>
      <c r="I20" s="113" t="s">
        <v>30</v>
      </c>
      <c r="J20" s="30" t="str">
        <f>'Rekapitulace stavby'!AN14</f>
        <v>Vyplň údaj</v>
      </c>
      <c r="L20" s="38"/>
    </row>
    <row r="21" spans="2:12" s="1" customFormat="1" ht="6.9" customHeight="1">
      <c r="B21" s="38"/>
      <c r="I21" s="112"/>
      <c r="L21" s="38"/>
    </row>
    <row r="22" spans="2:12" s="1" customFormat="1" ht="12" customHeight="1">
      <c r="B22" s="38"/>
      <c r="D22" s="111" t="s">
        <v>33</v>
      </c>
      <c r="I22" s="113" t="s">
        <v>27</v>
      </c>
      <c r="J22" s="17" t="str">
        <f>IF('Rekapitulace stavby'!AN16="","",'Rekapitulace stavby'!AN16)</f>
        <v/>
      </c>
      <c r="L22" s="38"/>
    </row>
    <row r="23" spans="2:12" s="1" customFormat="1" ht="18" customHeight="1">
      <c r="B23" s="38"/>
      <c r="E23" s="17" t="str">
        <f>IF('Rekapitulace stavby'!E17="","",'Rekapitulace stavby'!E17)</f>
        <v xml:space="preserve"> </v>
      </c>
      <c r="I23" s="113" t="s">
        <v>30</v>
      </c>
      <c r="J23" s="17" t="str">
        <f>IF('Rekapitulace stavby'!AN17="","",'Rekapitulace stavby'!AN17)</f>
        <v/>
      </c>
      <c r="L23" s="38"/>
    </row>
    <row r="24" spans="2:12" s="1" customFormat="1" ht="6.9" customHeight="1">
      <c r="B24" s="38"/>
      <c r="I24" s="112"/>
      <c r="L24" s="38"/>
    </row>
    <row r="25" spans="2:12" s="1" customFormat="1" ht="12" customHeight="1">
      <c r="B25" s="38"/>
      <c r="D25" s="111" t="s">
        <v>36</v>
      </c>
      <c r="I25" s="113" t="s">
        <v>27</v>
      </c>
      <c r="J25" s="17" t="s">
        <v>28</v>
      </c>
      <c r="L25" s="38"/>
    </row>
    <row r="26" spans="2:12" s="1" customFormat="1" ht="18" customHeight="1">
      <c r="B26" s="38"/>
      <c r="E26" s="17" t="s">
        <v>37</v>
      </c>
      <c r="I26" s="113" t="s">
        <v>30</v>
      </c>
      <c r="J26" s="17" t="s">
        <v>28</v>
      </c>
      <c r="L26" s="38"/>
    </row>
    <row r="27" spans="2:12" s="1" customFormat="1" ht="6.9" customHeight="1">
      <c r="B27" s="38"/>
      <c r="I27" s="112"/>
      <c r="L27" s="38"/>
    </row>
    <row r="28" spans="2:12" s="1" customFormat="1" ht="12" customHeight="1">
      <c r="B28" s="38"/>
      <c r="D28" s="111" t="s">
        <v>38</v>
      </c>
      <c r="I28" s="112"/>
      <c r="L28" s="38"/>
    </row>
    <row r="29" spans="2:12" s="7" customFormat="1" ht="22.5" customHeight="1">
      <c r="B29" s="115"/>
      <c r="E29" s="373" t="s">
        <v>115</v>
      </c>
      <c r="F29" s="373"/>
      <c r="G29" s="373"/>
      <c r="H29" s="373"/>
      <c r="I29" s="116"/>
      <c r="L29" s="115"/>
    </row>
    <row r="30" spans="2:12" s="1" customFormat="1" ht="6.9" customHeight="1">
      <c r="B30" s="38"/>
      <c r="I30" s="112"/>
      <c r="L30" s="38"/>
    </row>
    <row r="31" spans="2:12" s="1" customFormat="1" ht="6.9" customHeight="1">
      <c r="B31" s="38"/>
      <c r="D31" s="56"/>
      <c r="E31" s="56"/>
      <c r="F31" s="56"/>
      <c r="G31" s="56"/>
      <c r="H31" s="56"/>
      <c r="I31" s="117"/>
      <c r="J31" s="56"/>
      <c r="K31" s="56"/>
      <c r="L31" s="38"/>
    </row>
    <row r="32" spans="2:12" s="1" customFormat="1" ht="25.35" customHeight="1">
      <c r="B32" s="38"/>
      <c r="D32" s="118" t="s">
        <v>40</v>
      </c>
      <c r="I32" s="112"/>
      <c r="J32" s="119">
        <f>ROUND(J86,2)</f>
        <v>0</v>
      </c>
      <c r="L32" s="38"/>
    </row>
    <row r="33" spans="2:12" s="1" customFormat="1" ht="6.9" customHeight="1">
      <c r="B33" s="38"/>
      <c r="D33" s="56"/>
      <c r="E33" s="56"/>
      <c r="F33" s="56"/>
      <c r="G33" s="56"/>
      <c r="H33" s="56"/>
      <c r="I33" s="117"/>
      <c r="J33" s="56"/>
      <c r="K33" s="56"/>
      <c r="L33" s="38"/>
    </row>
    <row r="34" spans="2:12" s="1" customFormat="1" ht="14.4" customHeight="1">
      <c r="B34" s="38"/>
      <c r="F34" s="120" t="s">
        <v>42</v>
      </c>
      <c r="I34" s="121" t="s">
        <v>41</v>
      </c>
      <c r="J34" s="120" t="s">
        <v>43</v>
      </c>
      <c r="L34" s="38"/>
    </row>
    <row r="35" spans="2:12" s="1" customFormat="1" ht="14.4" customHeight="1" hidden="1">
      <c r="B35" s="38"/>
      <c r="D35" s="111" t="s">
        <v>44</v>
      </c>
      <c r="E35" s="111" t="s">
        <v>45</v>
      </c>
      <c r="F35" s="122">
        <f>ROUND((SUM(BE86:BE91)),2)</f>
        <v>0</v>
      </c>
      <c r="I35" s="123">
        <v>0.21</v>
      </c>
      <c r="J35" s="122">
        <f>ROUND(((SUM(BE86:BE91))*I35),2)</f>
        <v>0</v>
      </c>
      <c r="L35" s="38"/>
    </row>
    <row r="36" spans="2:12" s="1" customFormat="1" ht="14.4" customHeight="1" hidden="1">
      <c r="B36" s="38"/>
      <c r="E36" s="111" t="s">
        <v>46</v>
      </c>
      <c r="F36" s="122">
        <f>ROUND((SUM(BF86:BF91)),2)</f>
        <v>0</v>
      </c>
      <c r="I36" s="123">
        <v>0.15</v>
      </c>
      <c r="J36" s="122">
        <f>ROUND(((SUM(BF86:BF91))*I36),2)</f>
        <v>0</v>
      </c>
      <c r="L36" s="38"/>
    </row>
    <row r="37" spans="2:12" s="1" customFormat="1" ht="14.4" customHeight="1">
      <c r="B37" s="38"/>
      <c r="D37" s="111" t="s">
        <v>44</v>
      </c>
      <c r="E37" s="111" t="s">
        <v>47</v>
      </c>
      <c r="F37" s="122">
        <f>ROUND((SUM(BG86:BG91)),2)</f>
        <v>0</v>
      </c>
      <c r="I37" s="123">
        <v>0.21</v>
      </c>
      <c r="J37" s="122">
        <f>0</f>
        <v>0</v>
      </c>
      <c r="L37" s="38"/>
    </row>
    <row r="38" spans="2:12" s="1" customFormat="1" ht="14.4" customHeight="1">
      <c r="B38" s="38"/>
      <c r="E38" s="111" t="s">
        <v>48</v>
      </c>
      <c r="F38" s="122">
        <f>ROUND((SUM(BH86:BH91)),2)</f>
        <v>0</v>
      </c>
      <c r="I38" s="123">
        <v>0.15</v>
      </c>
      <c r="J38" s="122">
        <f>0</f>
        <v>0</v>
      </c>
      <c r="L38" s="38"/>
    </row>
    <row r="39" spans="2:12" s="1" customFormat="1" ht="14.4" customHeight="1" hidden="1">
      <c r="B39" s="38"/>
      <c r="E39" s="111" t="s">
        <v>49</v>
      </c>
      <c r="F39" s="122">
        <f>ROUND((SUM(BI86:BI91)),2)</f>
        <v>0</v>
      </c>
      <c r="I39" s="123">
        <v>0</v>
      </c>
      <c r="J39" s="122">
        <f>0</f>
        <v>0</v>
      </c>
      <c r="L39" s="38"/>
    </row>
    <row r="40" spans="2:12" s="1" customFormat="1" ht="6.9" customHeight="1">
      <c r="B40" s="38"/>
      <c r="I40" s="112"/>
      <c r="L40" s="38"/>
    </row>
    <row r="41" spans="2:12" s="1" customFormat="1" ht="25.35" customHeight="1">
      <c r="B41" s="38"/>
      <c r="C41" s="124"/>
      <c r="D41" s="125" t="s">
        <v>50</v>
      </c>
      <c r="E41" s="126"/>
      <c r="F41" s="126"/>
      <c r="G41" s="127" t="s">
        <v>51</v>
      </c>
      <c r="H41" s="128" t="s">
        <v>52</v>
      </c>
      <c r="I41" s="129"/>
      <c r="J41" s="130">
        <f>SUM(J32:J39)</f>
        <v>0</v>
      </c>
      <c r="K41" s="131"/>
      <c r="L41" s="38"/>
    </row>
    <row r="42" spans="2:12" s="1" customFormat="1" ht="14.4" customHeight="1">
      <c r="B42" s="132"/>
      <c r="C42" s="133"/>
      <c r="D42" s="133"/>
      <c r="E42" s="133"/>
      <c r="F42" s="133"/>
      <c r="G42" s="133"/>
      <c r="H42" s="133"/>
      <c r="I42" s="134"/>
      <c r="J42" s="133"/>
      <c r="K42" s="133"/>
      <c r="L42" s="38"/>
    </row>
    <row r="46" spans="2:12" s="1" customFormat="1" ht="6.9" customHeight="1">
      <c r="B46" s="135"/>
      <c r="C46" s="136"/>
      <c r="D46" s="136"/>
      <c r="E46" s="136"/>
      <c r="F46" s="136"/>
      <c r="G46" s="136"/>
      <c r="H46" s="136"/>
      <c r="I46" s="137"/>
      <c r="J46" s="136"/>
      <c r="K46" s="136"/>
      <c r="L46" s="38"/>
    </row>
    <row r="47" spans="2:12" s="1" customFormat="1" ht="24.9" customHeight="1">
      <c r="B47" s="34"/>
      <c r="C47" s="23" t="s">
        <v>116</v>
      </c>
      <c r="D47" s="35"/>
      <c r="E47" s="35"/>
      <c r="F47" s="35"/>
      <c r="G47" s="35"/>
      <c r="H47" s="35"/>
      <c r="I47" s="112"/>
      <c r="J47" s="35"/>
      <c r="K47" s="35"/>
      <c r="L47" s="38"/>
    </row>
    <row r="48" spans="2:12" s="1" customFormat="1" ht="6.9" customHeight="1">
      <c r="B48" s="34"/>
      <c r="C48" s="35"/>
      <c r="D48" s="35"/>
      <c r="E48" s="35"/>
      <c r="F48" s="35"/>
      <c r="G48" s="35"/>
      <c r="H48" s="35"/>
      <c r="I48" s="112"/>
      <c r="J48" s="35"/>
      <c r="K48" s="35"/>
      <c r="L48" s="38"/>
    </row>
    <row r="49" spans="2:12" s="1" customFormat="1" ht="12" customHeight="1">
      <c r="B49" s="34"/>
      <c r="C49" s="29" t="s">
        <v>16</v>
      </c>
      <c r="D49" s="35"/>
      <c r="E49" s="35"/>
      <c r="F49" s="35"/>
      <c r="G49" s="35"/>
      <c r="H49" s="35"/>
      <c r="I49" s="112"/>
      <c r="J49" s="35"/>
      <c r="K49" s="35"/>
      <c r="L49" s="38"/>
    </row>
    <row r="50" spans="2:12" s="1" customFormat="1" ht="16.5" customHeight="1">
      <c r="B50" s="34"/>
      <c r="C50" s="35"/>
      <c r="D50" s="35"/>
      <c r="E50" s="374" t="str">
        <f>E7</f>
        <v>Labe, zdrž Lysá, PB, ř. km 878,30-879,80, údržba doprovodného a břehového porostu</v>
      </c>
      <c r="F50" s="375"/>
      <c r="G50" s="375"/>
      <c r="H50" s="375"/>
      <c r="I50" s="112"/>
      <c r="J50" s="35"/>
      <c r="K50" s="35"/>
      <c r="L50" s="38"/>
    </row>
    <row r="51" spans="2:12" ht="12" customHeight="1">
      <c r="B51" s="21"/>
      <c r="C51" s="29" t="s">
        <v>113</v>
      </c>
      <c r="D51" s="22"/>
      <c r="E51" s="22"/>
      <c r="F51" s="22"/>
      <c r="G51" s="22"/>
      <c r="H51" s="22"/>
      <c r="J51" s="22"/>
      <c r="K51" s="22"/>
      <c r="L51" s="20"/>
    </row>
    <row r="52" spans="2:12" s="1" customFormat="1" ht="16.5" customHeight="1">
      <c r="B52" s="34"/>
      <c r="C52" s="35"/>
      <c r="D52" s="35"/>
      <c r="E52" s="374" t="s">
        <v>477</v>
      </c>
      <c r="F52" s="342"/>
      <c r="G52" s="342"/>
      <c r="H52" s="342"/>
      <c r="I52" s="112"/>
      <c r="J52" s="35"/>
      <c r="K52" s="35"/>
      <c r="L52" s="38"/>
    </row>
    <row r="53" spans="2:12" s="1" customFormat="1" ht="12" customHeight="1">
      <c r="B53" s="34"/>
      <c r="C53" s="29" t="s">
        <v>478</v>
      </c>
      <c r="D53" s="35"/>
      <c r="E53" s="35"/>
      <c r="F53" s="35"/>
      <c r="G53" s="35"/>
      <c r="H53" s="35"/>
      <c r="I53" s="112"/>
      <c r="J53" s="35"/>
      <c r="K53" s="35"/>
      <c r="L53" s="38"/>
    </row>
    <row r="54" spans="2:12" s="1" customFormat="1" ht="16.5" customHeight="1">
      <c r="B54" s="34"/>
      <c r="C54" s="35"/>
      <c r="D54" s="35"/>
      <c r="E54" s="343" t="str">
        <f>E11</f>
        <v>2.5. - Následná péče - 4. rok</v>
      </c>
      <c r="F54" s="342"/>
      <c r="G54" s="342"/>
      <c r="H54" s="342"/>
      <c r="I54" s="112"/>
      <c r="J54" s="35"/>
      <c r="K54" s="35"/>
      <c r="L54" s="38"/>
    </row>
    <row r="55" spans="2:12" s="1" customFormat="1" ht="6.9" customHeight="1">
      <c r="B55" s="34"/>
      <c r="C55" s="35"/>
      <c r="D55" s="35"/>
      <c r="E55" s="35"/>
      <c r="F55" s="35"/>
      <c r="G55" s="35"/>
      <c r="H55" s="35"/>
      <c r="I55" s="112"/>
      <c r="J55" s="35"/>
      <c r="K55" s="35"/>
      <c r="L55" s="38"/>
    </row>
    <row r="56" spans="2:12" s="1" customFormat="1" ht="12" customHeight="1">
      <c r="B56" s="34"/>
      <c r="C56" s="29" t="s">
        <v>22</v>
      </c>
      <c r="D56" s="35"/>
      <c r="E56" s="35"/>
      <c r="F56" s="27" t="str">
        <f>F14</f>
        <v>Kostomlaty</v>
      </c>
      <c r="G56" s="35"/>
      <c r="H56" s="35"/>
      <c r="I56" s="113" t="s">
        <v>24</v>
      </c>
      <c r="J56" s="55" t="str">
        <f>IF(J14="","",J14)</f>
        <v>29.4.2019</v>
      </c>
      <c r="K56" s="35"/>
      <c r="L56" s="38"/>
    </row>
    <row r="57" spans="2:12" s="1" customFormat="1" ht="6.9" customHeight="1">
      <c r="B57" s="34"/>
      <c r="C57" s="35"/>
      <c r="D57" s="35"/>
      <c r="E57" s="35"/>
      <c r="F57" s="35"/>
      <c r="G57" s="35"/>
      <c r="H57" s="35"/>
      <c r="I57" s="112"/>
      <c r="J57" s="35"/>
      <c r="K57" s="35"/>
      <c r="L57" s="38"/>
    </row>
    <row r="58" spans="2:12" s="1" customFormat="1" ht="13.65" customHeight="1">
      <c r="B58" s="34"/>
      <c r="C58" s="29" t="s">
        <v>26</v>
      </c>
      <c r="D58" s="35"/>
      <c r="E58" s="35"/>
      <c r="F58" s="27" t="str">
        <f>E17</f>
        <v>Povodí Labe, státní podnik, závod Pardubice</v>
      </c>
      <c r="G58" s="35"/>
      <c r="H58" s="35"/>
      <c r="I58" s="113" t="s">
        <v>33</v>
      </c>
      <c r="J58" s="32" t="str">
        <f>E23</f>
        <v xml:space="preserve"> </v>
      </c>
      <c r="K58" s="35"/>
      <c r="L58" s="38"/>
    </row>
    <row r="59" spans="2:12" s="1" customFormat="1" ht="13.65" customHeight="1">
      <c r="B59" s="34"/>
      <c r="C59" s="29" t="s">
        <v>31</v>
      </c>
      <c r="D59" s="35"/>
      <c r="E59" s="35"/>
      <c r="F59" s="27" t="str">
        <f>IF(E20="","",E20)</f>
        <v>Vyplň údaj</v>
      </c>
      <c r="G59" s="35"/>
      <c r="H59" s="35"/>
      <c r="I59" s="113" t="s">
        <v>36</v>
      </c>
      <c r="J59" s="32" t="str">
        <f>E26</f>
        <v>Ing. Eva Morkesová</v>
      </c>
      <c r="K59" s="35"/>
      <c r="L59" s="38"/>
    </row>
    <row r="60" spans="2:12" s="1" customFormat="1" ht="10.35" customHeight="1">
      <c r="B60" s="34"/>
      <c r="C60" s="35"/>
      <c r="D60" s="35"/>
      <c r="E60" s="35"/>
      <c r="F60" s="35"/>
      <c r="G60" s="35"/>
      <c r="H60" s="35"/>
      <c r="I60" s="112"/>
      <c r="J60" s="35"/>
      <c r="K60" s="35"/>
      <c r="L60" s="38"/>
    </row>
    <row r="61" spans="2:12" s="1" customFormat="1" ht="29.25" customHeight="1">
      <c r="B61" s="34"/>
      <c r="C61" s="138" t="s">
        <v>117</v>
      </c>
      <c r="D61" s="139"/>
      <c r="E61" s="139"/>
      <c r="F61" s="139"/>
      <c r="G61" s="139"/>
      <c r="H61" s="139"/>
      <c r="I61" s="140"/>
      <c r="J61" s="141" t="s">
        <v>118</v>
      </c>
      <c r="K61" s="139"/>
      <c r="L61" s="38"/>
    </row>
    <row r="62" spans="2:12" s="1" customFormat="1" ht="10.35" customHeight="1">
      <c r="B62" s="34"/>
      <c r="C62" s="35"/>
      <c r="D62" s="35"/>
      <c r="E62" s="35"/>
      <c r="F62" s="35"/>
      <c r="G62" s="35"/>
      <c r="H62" s="35"/>
      <c r="I62" s="112"/>
      <c r="J62" s="35"/>
      <c r="K62" s="35"/>
      <c r="L62" s="38"/>
    </row>
    <row r="63" spans="2:47" s="1" customFormat="1" ht="22.8" customHeight="1">
      <c r="B63" s="34"/>
      <c r="C63" s="142" t="s">
        <v>72</v>
      </c>
      <c r="D63" s="35"/>
      <c r="E63" s="35"/>
      <c r="F63" s="35"/>
      <c r="G63" s="35"/>
      <c r="H63" s="35"/>
      <c r="I63" s="112"/>
      <c r="J63" s="73">
        <f>J86</f>
        <v>0</v>
      </c>
      <c r="K63" s="35"/>
      <c r="L63" s="38"/>
      <c r="AU63" s="17" t="s">
        <v>119</v>
      </c>
    </row>
    <row r="64" spans="2:12" s="8" customFormat="1" ht="24.9" customHeight="1">
      <c r="B64" s="143"/>
      <c r="C64" s="144"/>
      <c r="D64" s="145" t="s">
        <v>120</v>
      </c>
      <c r="E64" s="146"/>
      <c r="F64" s="146"/>
      <c r="G64" s="146"/>
      <c r="H64" s="146"/>
      <c r="I64" s="147"/>
      <c r="J64" s="148">
        <f>J87</f>
        <v>0</v>
      </c>
      <c r="K64" s="144"/>
      <c r="L64" s="149"/>
    </row>
    <row r="65" spans="2:12" s="1" customFormat="1" ht="21.75" customHeight="1">
      <c r="B65" s="34"/>
      <c r="C65" s="35"/>
      <c r="D65" s="35"/>
      <c r="E65" s="35"/>
      <c r="F65" s="35"/>
      <c r="G65" s="35"/>
      <c r="H65" s="35"/>
      <c r="I65" s="112"/>
      <c r="J65" s="35"/>
      <c r="K65" s="35"/>
      <c r="L65" s="38"/>
    </row>
    <row r="66" spans="2:12" s="1" customFormat="1" ht="6.9" customHeight="1">
      <c r="B66" s="46"/>
      <c r="C66" s="47"/>
      <c r="D66" s="47"/>
      <c r="E66" s="47"/>
      <c r="F66" s="47"/>
      <c r="G66" s="47"/>
      <c r="H66" s="47"/>
      <c r="I66" s="134"/>
      <c r="J66" s="47"/>
      <c r="K66" s="47"/>
      <c r="L66" s="38"/>
    </row>
    <row r="70" spans="2:12" s="1" customFormat="1" ht="6.9" customHeight="1">
      <c r="B70" s="48"/>
      <c r="C70" s="49"/>
      <c r="D70" s="49"/>
      <c r="E70" s="49"/>
      <c r="F70" s="49"/>
      <c r="G70" s="49"/>
      <c r="H70" s="49"/>
      <c r="I70" s="137"/>
      <c r="J70" s="49"/>
      <c r="K70" s="49"/>
      <c r="L70" s="38"/>
    </row>
    <row r="71" spans="2:12" s="1" customFormat="1" ht="24.9" customHeight="1">
      <c r="B71" s="34"/>
      <c r="C71" s="23" t="s">
        <v>123</v>
      </c>
      <c r="D71" s="35"/>
      <c r="E71" s="35"/>
      <c r="F71" s="35"/>
      <c r="G71" s="35"/>
      <c r="H71" s="35"/>
      <c r="I71" s="112"/>
      <c r="J71" s="35"/>
      <c r="K71" s="35"/>
      <c r="L71" s="38"/>
    </row>
    <row r="72" spans="2:12" s="1" customFormat="1" ht="6.9" customHeight="1">
      <c r="B72" s="34"/>
      <c r="C72" s="35"/>
      <c r="D72" s="35"/>
      <c r="E72" s="35"/>
      <c r="F72" s="35"/>
      <c r="G72" s="35"/>
      <c r="H72" s="35"/>
      <c r="I72" s="112"/>
      <c r="J72" s="35"/>
      <c r="K72" s="35"/>
      <c r="L72" s="38"/>
    </row>
    <row r="73" spans="2:12" s="1" customFormat="1" ht="12" customHeight="1">
      <c r="B73" s="34"/>
      <c r="C73" s="29" t="s">
        <v>16</v>
      </c>
      <c r="D73" s="35"/>
      <c r="E73" s="35"/>
      <c r="F73" s="35"/>
      <c r="G73" s="35"/>
      <c r="H73" s="35"/>
      <c r="I73" s="112"/>
      <c r="J73" s="35"/>
      <c r="K73" s="35"/>
      <c r="L73" s="38"/>
    </row>
    <row r="74" spans="2:12" s="1" customFormat="1" ht="16.5" customHeight="1">
      <c r="B74" s="34"/>
      <c r="C74" s="35"/>
      <c r="D74" s="35"/>
      <c r="E74" s="374" t="str">
        <f>E7</f>
        <v>Labe, zdrž Lysá, PB, ř. km 878,30-879,80, údržba doprovodného a břehového porostu</v>
      </c>
      <c r="F74" s="375"/>
      <c r="G74" s="375"/>
      <c r="H74" s="375"/>
      <c r="I74" s="112"/>
      <c r="J74" s="35"/>
      <c r="K74" s="35"/>
      <c r="L74" s="38"/>
    </row>
    <row r="75" spans="2:12" ht="12" customHeight="1">
      <c r="B75" s="21"/>
      <c r="C75" s="29" t="s">
        <v>113</v>
      </c>
      <c r="D75" s="22"/>
      <c r="E75" s="22"/>
      <c r="F75" s="22"/>
      <c r="G75" s="22"/>
      <c r="H75" s="22"/>
      <c r="J75" s="22"/>
      <c r="K75" s="22"/>
      <c r="L75" s="20"/>
    </row>
    <row r="76" spans="2:12" s="1" customFormat="1" ht="16.5" customHeight="1">
      <c r="B76" s="34"/>
      <c r="C76" s="35"/>
      <c r="D76" s="35"/>
      <c r="E76" s="374" t="s">
        <v>477</v>
      </c>
      <c r="F76" s="342"/>
      <c r="G76" s="342"/>
      <c r="H76" s="342"/>
      <c r="I76" s="112"/>
      <c r="J76" s="35"/>
      <c r="K76" s="35"/>
      <c r="L76" s="38"/>
    </row>
    <row r="77" spans="2:12" s="1" customFormat="1" ht="12" customHeight="1">
      <c r="B77" s="34"/>
      <c r="C77" s="29" t="s">
        <v>478</v>
      </c>
      <c r="D77" s="35"/>
      <c r="E77" s="35"/>
      <c r="F77" s="35"/>
      <c r="G77" s="35"/>
      <c r="H77" s="35"/>
      <c r="I77" s="112"/>
      <c r="J77" s="35"/>
      <c r="K77" s="35"/>
      <c r="L77" s="38"/>
    </row>
    <row r="78" spans="2:12" s="1" customFormat="1" ht="16.5" customHeight="1">
      <c r="B78" s="34"/>
      <c r="C78" s="35"/>
      <c r="D78" s="35"/>
      <c r="E78" s="343" t="str">
        <f>E11</f>
        <v>2.5. - Následná péče - 4. rok</v>
      </c>
      <c r="F78" s="342"/>
      <c r="G78" s="342"/>
      <c r="H78" s="342"/>
      <c r="I78" s="112"/>
      <c r="J78" s="35"/>
      <c r="K78" s="35"/>
      <c r="L78" s="38"/>
    </row>
    <row r="79" spans="2:12" s="1" customFormat="1" ht="6.9" customHeight="1">
      <c r="B79" s="34"/>
      <c r="C79" s="35"/>
      <c r="D79" s="35"/>
      <c r="E79" s="35"/>
      <c r="F79" s="35"/>
      <c r="G79" s="35"/>
      <c r="H79" s="35"/>
      <c r="I79" s="112"/>
      <c r="J79" s="35"/>
      <c r="K79" s="35"/>
      <c r="L79" s="38"/>
    </row>
    <row r="80" spans="2:12" s="1" customFormat="1" ht="12" customHeight="1">
      <c r="B80" s="34"/>
      <c r="C80" s="29" t="s">
        <v>22</v>
      </c>
      <c r="D80" s="35"/>
      <c r="E80" s="35"/>
      <c r="F80" s="27" t="str">
        <f>F14</f>
        <v>Kostomlaty</v>
      </c>
      <c r="G80" s="35"/>
      <c r="H80" s="35"/>
      <c r="I80" s="113" t="s">
        <v>24</v>
      </c>
      <c r="J80" s="55" t="str">
        <f>IF(J14="","",J14)</f>
        <v>29.4.2019</v>
      </c>
      <c r="K80" s="35"/>
      <c r="L80" s="38"/>
    </row>
    <row r="81" spans="2:12" s="1" customFormat="1" ht="6.9" customHeight="1">
      <c r="B81" s="34"/>
      <c r="C81" s="35"/>
      <c r="D81" s="35"/>
      <c r="E81" s="35"/>
      <c r="F81" s="35"/>
      <c r="G81" s="35"/>
      <c r="H81" s="35"/>
      <c r="I81" s="112"/>
      <c r="J81" s="35"/>
      <c r="K81" s="35"/>
      <c r="L81" s="38"/>
    </row>
    <row r="82" spans="2:12" s="1" customFormat="1" ht="13.65" customHeight="1">
      <c r="B82" s="34"/>
      <c r="C82" s="29" t="s">
        <v>26</v>
      </c>
      <c r="D82" s="35"/>
      <c r="E82" s="35"/>
      <c r="F82" s="27" t="str">
        <f>E17</f>
        <v>Povodí Labe, státní podnik, závod Pardubice</v>
      </c>
      <c r="G82" s="35"/>
      <c r="H82" s="35"/>
      <c r="I82" s="113" t="s">
        <v>33</v>
      </c>
      <c r="J82" s="32" t="str">
        <f>E23</f>
        <v xml:space="preserve"> </v>
      </c>
      <c r="K82" s="35"/>
      <c r="L82" s="38"/>
    </row>
    <row r="83" spans="2:12" s="1" customFormat="1" ht="13.65" customHeight="1">
      <c r="B83" s="34"/>
      <c r="C83" s="29" t="s">
        <v>31</v>
      </c>
      <c r="D83" s="35"/>
      <c r="E83" s="35"/>
      <c r="F83" s="27" t="str">
        <f>IF(E20="","",E20)</f>
        <v>Vyplň údaj</v>
      </c>
      <c r="G83" s="35"/>
      <c r="H83" s="35"/>
      <c r="I83" s="113" t="s">
        <v>36</v>
      </c>
      <c r="J83" s="32" t="str">
        <f>E26</f>
        <v>Ing. Eva Morkesová</v>
      </c>
      <c r="K83" s="35"/>
      <c r="L83" s="38"/>
    </row>
    <row r="84" spans="2:12" s="1" customFormat="1" ht="10.35" customHeight="1">
      <c r="B84" s="34"/>
      <c r="C84" s="35"/>
      <c r="D84" s="35"/>
      <c r="E84" s="35"/>
      <c r="F84" s="35"/>
      <c r="G84" s="35"/>
      <c r="H84" s="35"/>
      <c r="I84" s="112"/>
      <c r="J84" s="35"/>
      <c r="K84" s="35"/>
      <c r="L84" s="38"/>
    </row>
    <row r="85" spans="2:20" s="10" customFormat="1" ht="29.25" customHeight="1">
      <c r="B85" s="156"/>
      <c r="C85" s="157" t="s">
        <v>124</v>
      </c>
      <c r="D85" s="158" t="s">
        <v>59</v>
      </c>
      <c r="E85" s="158" t="s">
        <v>55</v>
      </c>
      <c r="F85" s="158" t="s">
        <v>56</v>
      </c>
      <c r="G85" s="158" t="s">
        <v>125</v>
      </c>
      <c r="H85" s="158" t="s">
        <v>126</v>
      </c>
      <c r="I85" s="159" t="s">
        <v>127</v>
      </c>
      <c r="J85" s="158" t="s">
        <v>118</v>
      </c>
      <c r="K85" s="160" t="s">
        <v>128</v>
      </c>
      <c r="L85" s="161"/>
      <c r="M85" s="64" t="s">
        <v>28</v>
      </c>
      <c r="N85" s="65" t="s">
        <v>44</v>
      </c>
      <c r="O85" s="65" t="s">
        <v>129</v>
      </c>
      <c r="P85" s="65" t="s">
        <v>130</v>
      </c>
      <c r="Q85" s="65" t="s">
        <v>131</v>
      </c>
      <c r="R85" s="65" t="s">
        <v>132</v>
      </c>
      <c r="S85" s="65" t="s">
        <v>133</v>
      </c>
      <c r="T85" s="66" t="s">
        <v>134</v>
      </c>
    </row>
    <row r="86" spans="2:63" s="1" customFormat="1" ht="22.8" customHeight="1">
      <c r="B86" s="34"/>
      <c r="C86" s="71" t="s">
        <v>135</v>
      </c>
      <c r="D86" s="35"/>
      <c r="E86" s="35"/>
      <c r="F86" s="35"/>
      <c r="G86" s="35"/>
      <c r="H86" s="35"/>
      <c r="I86" s="112"/>
      <c r="J86" s="162">
        <f>BK86</f>
        <v>0</v>
      </c>
      <c r="K86" s="35"/>
      <c r="L86" s="38"/>
      <c r="M86" s="67"/>
      <c r="N86" s="68"/>
      <c r="O86" s="68"/>
      <c r="P86" s="163">
        <f>P87</f>
        <v>0</v>
      </c>
      <c r="Q86" s="68"/>
      <c r="R86" s="163">
        <f>R87</f>
        <v>0</v>
      </c>
      <c r="S86" s="68"/>
      <c r="T86" s="164">
        <f>T87</f>
        <v>0</v>
      </c>
      <c r="AT86" s="17" t="s">
        <v>73</v>
      </c>
      <c r="AU86" s="17" t="s">
        <v>119</v>
      </c>
      <c r="BK86" s="165">
        <f>BK87</f>
        <v>0</v>
      </c>
    </row>
    <row r="87" spans="2:63" s="11" customFormat="1" ht="25.95" customHeight="1">
      <c r="B87" s="166"/>
      <c r="C87" s="167"/>
      <c r="D87" s="168" t="s">
        <v>73</v>
      </c>
      <c r="E87" s="169" t="s">
        <v>136</v>
      </c>
      <c r="F87" s="169" t="s">
        <v>137</v>
      </c>
      <c r="G87" s="167"/>
      <c r="H87" s="167"/>
      <c r="I87" s="170"/>
      <c r="J87" s="171">
        <f>BK87</f>
        <v>0</v>
      </c>
      <c r="K87" s="167"/>
      <c r="L87" s="172"/>
      <c r="M87" s="173"/>
      <c r="N87" s="174"/>
      <c r="O87" s="174"/>
      <c r="P87" s="175">
        <f>SUM(P88:P91)</f>
        <v>0</v>
      </c>
      <c r="Q87" s="174"/>
      <c r="R87" s="175">
        <f>SUM(R88:R91)</f>
        <v>0</v>
      </c>
      <c r="S87" s="174"/>
      <c r="T87" s="176">
        <f>SUM(T88:T91)</f>
        <v>0</v>
      </c>
      <c r="AR87" s="177" t="s">
        <v>82</v>
      </c>
      <c r="AT87" s="178" t="s">
        <v>73</v>
      </c>
      <c r="AU87" s="178" t="s">
        <v>74</v>
      </c>
      <c r="AY87" s="177" t="s">
        <v>138</v>
      </c>
      <c r="BK87" s="179">
        <f>SUM(BK88:BK91)</f>
        <v>0</v>
      </c>
    </row>
    <row r="88" spans="2:65" s="1" customFormat="1" ht="16.5" customHeight="1">
      <c r="B88" s="34"/>
      <c r="C88" s="182" t="s">
        <v>82</v>
      </c>
      <c r="D88" s="182" t="s">
        <v>140</v>
      </c>
      <c r="E88" s="183" t="s">
        <v>597</v>
      </c>
      <c r="F88" s="184" t="s">
        <v>598</v>
      </c>
      <c r="G88" s="185" t="s">
        <v>584</v>
      </c>
      <c r="H88" s="186">
        <v>1</v>
      </c>
      <c r="I88" s="187"/>
      <c r="J88" s="188">
        <f>ROUND(I88*H88,2)</f>
        <v>0</v>
      </c>
      <c r="K88" s="184" t="s">
        <v>28</v>
      </c>
      <c r="L88" s="38"/>
      <c r="M88" s="189" t="s">
        <v>28</v>
      </c>
      <c r="N88" s="190" t="s">
        <v>47</v>
      </c>
      <c r="O88" s="60"/>
      <c r="P88" s="191">
        <f>O88*H88</f>
        <v>0</v>
      </c>
      <c r="Q88" s="191">
        <v>0</v>
      </c>
      <c r="R88" s="191">
        <f>Q88*H88</f>
        <v>0</v>
      </c>
      <c r="S88" s="191">
        <v>0</v>
      </c>
      <c r="T88" s="192">
        <f>S88*H88</f>
        <v>0</v>
      </c>
      <c r="AR88" s="17" t="s">
        <v>145</v>
      </c>
      <c r="AT88" s="17" t="s">
        <v>140</v>
      </c>
      <c r="AU88" s="17" t="s">
        <v>82</v>
      </c>
      <c r="AY88" s="17" t="s">
        <v>138</v>
      </c>
      <c r="BE88" s="193">
        <f>IF(N88="základní",J88,0)</f>
        <v>0</v>
      </c>
      <c r="BF88" s="193">
        <f>IF(N88="snížená",J88,0)</f>
        <v>0</v>
      </c>
      <c r="BG88" s="193">
        <f>IF(N88="zákl. přenesená",J88,0)</f>
        <v>0</v>
      </c>
      <c r="BH88" s="193">
        <f>IF(N88="sníž. přenesená",J88,0)</f>
        <v>0</v>
      </c>
      <c r="BI88" s="193">
        <f>IF(N88="nulová",J88,0)</f>
        <v>0</v>
      </c>
      <c r="BJ88" s="17" t="s">
        <v>145</v>
      </c>
      <c r="BK88" s="193">
        <f>ROUND(I88*H88,2)</f>
        <v>0</v>
      </c>
      <c r="BL88" s="17" t="s">
        <v>145</v>
      </c>
      <c r="BM88" s="17" t="s">
        <v>585</v>
      </c>
    </row>
    <row r="89" spans="2:47" s="1" customFormat="1" ht="10.2">
      <c r="B89" s="34"/>
      <c r="C89" s="35"/>
      <c r="D89" s="194" t="s">
        <v>147</v>
      </c>
      <c r="E89" s="35"/>
      <c r="F89" s="195" t="s">
        <v>599</v>
      </c>
      <c r="G89" s="35"/>
      <c r="H89" s="35"/>
      <c r="I89" s="112"/>
      <c r="J89" s="35"/>
      <c r="K89" s="35"/>
      <c r="L89" s="38"/>
      <c r="M89" s="196"/>
      <c r="N89" s="60"/>
      <c r="O89" s="60"/>
      <c r="P89" s="60"/>
      <c r="Q89" s="60"/>
      <c r="R89" s="60"/>
      <c r="S89" s="60"/>
      <c r="T89" s="61"/>
      <c r="AT89" s="17" t="s">
        <v>147</v>
      </c>
      <c r="AU89" s="17" t="s">
        <v>82</v>
      </c>
    </row>
    <row r="90" spans="2:51" s="12" customFormat="1" ht="10.2">
      <c r="B90" s="198"/>
      <c r="C90" s="199"/>
      <c r="D90" s="194" t="s">
        <v>151</v>
      </c>
      <c r="E90" s="200" t="s">
        <v>28</v>
      </c>
      <c r="F90" s="201" t="s">
        <v>600</v>
      </c>
      <c r="G90" s="199"/>
      <c r="H90" s="200" t="s">
        <v>28</v>
      </c>
      <c r="I90" s="202"/>
      <c r="J90" s="199"/>
      <c r="K90" s="199"/>
      <c r="L90" s="203"/>
      <c r="M90" s="204"/>
      <c r="N90" s="205"/>
      <c r="O90" s="205"/>
      <c r="P90" s="205"/>
      <c r="Q90" s="205"/>
      <c r="R90" s="205"/>
      <c r="S90" s="205"/>
      <c r="T90" s="206"/>
      <c r="AT90" s="207" t="s">
        <v>151</v>
      </c>
      <c r="AU90" s="207" t="s">
        <v>82</v>
      </c>
      <c r="AV90" s="12" t="s">
        <v>82</v>
      </c>
      <c r="AW90" s="12" t="s">
        <v>35</v>
      </c>
      <c r="AX90" s="12" t="s">
        <v>74</v>
      </c>
      <c r="AY90" s="207" t="s">
        <v>138</v>
      </c>
    </row>
    <row r="91" spans="2:51" s="13" customFormat="1" ht="10.2">
      <c r="B91" s="208"/>
      <c r="C91" s="209"/>
      <c r="D91" s="194" t="s">
        <v>151</v>
      </c>
      <c r="E91" s="210" t="s">
        <v>28</v>
      </c>
      <c r="F91" s="211" t="s">
        <v>82</v>
      </c>
      <c r="G91" s="209"/>
      <c r="H91" s="212">
        <v>1</v>
      </c>
      <c r="I91" s="213"/>
      <c r="J91" s="209"/>
      <c r="K91" s="209"/>
      <c r="L91" s="214"/>
      <c r="M91" s="243"/>
      <c r="N91" s="244"/>
      <c r="O91" s="244"/>
      <c r="P91" s="244"/>
      <c r="Q91" s="244"/>
      <c r="R91" s="244"/>
      <c r="S91" s="244"/>
      <c r="T91" s="245"/>
      <c r="AT91" s="218" t="s">
        <v>151</v>
      </c>
      <c r="AU91" s="218" t="s">
        <v>82</v>
      </c>
      <c r="AV91" s="13" t="s">
        <v>84</v>
      </c>
      <c r="AW91" s="13" t="s">
        <v>35</v>
      </c>
      <c r="AX91" s="13" t="s">
        <v>82</v>
      </c>
      <c r="AY91" s="218" t="s">
        <v>138</v>
      </c>
    </row>
    <row r="92" spans="2:12" s="1" customFormat="1" ht="6.9" customHeight="1">
      <c r="B92" s="46"/>
      <c r="C92" s="47"/>
      <c r="D92" s="47"/>
      <c r="E92" s="47"/>
      <c r="F92" s="47"/>
      <c r="G92" s="47"/>
      <c r="H92" s="47"/>
      <c r="I92" s="134"/>
      <c r="J92" s="47"/>
      <c r="K92" s="47"/>
      <c r="L92" s="38"/>
    </row>
  </sheetData>
  <sheetProtection algorithmName="SHA-512" hashValue="dw9ipBGX2X1Qvvod2l2F3r5z0QuF4TvfH3G0P3hP+7lLJKJjobsO0U2ipXjVklWGOkcZmNFtDx5yOhmLsi/Gog==" saltValue="3avnM0JCzl7plicNVlGowD3EHq3bDJG/0aCZRHSJwXevLWOWWd6LNO8idylmTCgL+Cfi4D6Cnae1CZYgDd4iag==" spinCount="100000" sheet="1" objects="1" scenarios="1" formatColumns="0" formatRows="0" autoFilter="0"/>
  <autoFilter ref="C85:K91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7" t="s">
        <v>106</v>
      </c>
    </row>
    <row r="3" spans="2:46" ht="6.9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20"/>
      <c r="AT3" s="17" t="s">
        <v>84</v>
      </c>
    </row>
    <row r="4" spans="2:46" ht="24.9" customHeight="1">
      <c r="B4" s="20"/>
      <c r="D4" s="110" t="s">
        <v>112</v>
      </c>
      <c r="L4" s="20"/>
      <c r="M4" s="24" t="s">
        <v>10</v>
      </c>
      <c r="AT4" s="17" t="s">
        <v>35</v>
      </c>
    </row>
    <row r="5" spans="2:12" ht="6.9" customHeight="1">
      <c r="B5" s="20"/>
      <c r="L5" s="20"/>
    </row>
    <row r="6" spans="2:12" ht="12" customHeight="1">
      <c r="B6" s="20"/>
      <c r="D6" s="111" t="s">
        <v>16</v>
      </c>
      <c r="L6" s="20"/>
    </row>
    <row r="7" spans="2:12" ht="16.5" customHeight="1">
      <c r="B7" s="20"/>
      <c r="E7" s="367" t="str">
        <f>'Rekapitulace stavby'!K6</f>
        <v>Labe, zdrž Lysá, PB, ř. km 878,30-879,80, údržba doprovodného a břehového porostu</v>
      </c>
      <c r="F7" s="368"/>
      <c r="G7" s="368"/>
      <c r="H7" s="368"/>
      <c r="L7" s="20"/>
    </row>
    <row r="8" spans="2:12" ht="12" customHeight="1">
      <c r="B8" s="20"/>
      <c r="D8" s="111" t="s">
        <v>113</v>
      </c>
      <c r="L8" s="20"/>
    </row>
    <row r="9" spans="2:12" s="1" customFormat="1" ht="16.5" customHeight="1">
      <c r="B9" s="38"/>
      <c r="E9" s="367" t="s">
        <v>477</v>
      </c>
      <c r="F9" s="370"/>
      <c r="G9" s="370"/>
      <c r="H9" s="370"/>
      <c r="I9" s="112"/>
      <c r="L9" s="38"/>
    </row>
    <row r="10" spans="2:12" s="1" customFormat="1" ht="12" customHeight="1">
      <c r="B10" s="38"/>
      <c r="D10" s="111" t="s">
        <v>478</v>
      </c>
      <c r="I10" s="112"/>
      <c r="L10" s="38"/>
    </row>
    <row r="11" spans="2:12" s="1" customFormat="1" ht="36.9" customHeight="1">
      <c r="B11" s="38"/>
      <c r="E11" s="369" t="s">
        <v>601</v>
      </c>
      <c r="F11" s="370"/>
      <c r="G11" s="370"/>
      <c r="H11" s="370"/>
      <c r="I11" s="112"/>
      <c r="L11" s="38"/>
    </row>
    <row r="12" spans="2:12" s="1" customFormat="1" ht="10.2">
      <c r="B12" s="38"/>
      <c r="I12" s="112"/>
      <c r="L12" s="38"/>
    </row>
    <row r="13" spans="2:12" s="1" customFormat="1" ht="12" customHeight="1">
      <c r="B13" s="38"/>
      <c r="D13" s="111" t="s">
        <v>18</v>
      </c>
      <c r="F13" s="17" t="s">
        <v>19</v>
      </c>
      <c r="I13" s="113" t="s">
        <v>20</v>
      </c>
      <c r="J13" s="17" t="s">
        <v>21</v>
      </c>
      <c r="L13" s="38"/>
    </row>
    <row r="14" spans="2:12" s="1" customFormat="1" ht="12" customHeight="1">
      <c r="B14" s="38"/>
      <c r="D14" s="111" t="s">
        <v>22</v>
      </c>
      <c r="F14" s="17" t="s">
        <v>23</v>
      </c>
      <c r="I14" s="113" t="s">
        <v>24</v>
      </c>
      <c r="J14" s="114" t="str">
        <f>'Rekapitulace stavby'!AN8</f>
        <v>29.4.2019</v>
      </c>
      <c r="L14" s="38"/>
    </row>
    <row r="15" spans="2:12" s="1" customFormat="1" ht="10.8" customHeight="1">
      <c r="B15" s="38"/>
      <c r="I15" s="112"/>
      <c r="L15" s="38"/>
    </row>
    <row r="16" spans="2:12" s="1" customFormat="1" ht="12" customHeight="1">
      <c r="B16" s="38"/>
      <c r="D16" s="111" t="s">
        <v>26</v>
      </c>
      <c r="I16" s="113" t="s">
        <v>27</v>
      </c>
      <c r="J16" s="17" t="s">
        <v>28</v>
      </c>
      <c r="L16" s="38"/>
    </row>
    <row r="17" spans="2:12" s="1" customFormat="1" ht="18" customHeight="1">
      <c r="B17" s="38"/>
      <c r="E17" s="17" t="s">
        <v>29</v>
      </c>
      <c r="I17" s="113" t="s">
        <v>30</v>
      </c>
      <c r="J17" s="17" t="s">
        <v>28</v>
      </c>
      <c r="L17" s="38"/>
    </row>
    <row r="18" spans="2:12" s="1" customFormat="1" ht="6.9" customHeight="1">
      <c r="B18" s="38"/>
      <c r="I18" s="112"/>
      <c r="L18" s="38"/>
    </row>
    <row r="19" spans="2:12" s="1" customFormat="1" ht="12" customHeight="1">
      <c r="B19" s="38"/>
      <c r="D19" s="111" t="s">
        <v>31</v>
      </c>
      <c r="I19" s="113" t="s">
        <v>27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71" t="str">
        <f>'Rekapitulace stavby'!E14</f>
        <v>Vyplň údaj</v>
      </c>
      <c r="F20" s="372"/>
      <c r="G20" s="372"/>
      <c r="H20" s="372"/>
      <c r="I20" s="113" t="s">
        <v>30</v>
      </c>
      <c r="J20" s="30" t="str">
        <f>'Rekapitulace stavby'!AN14</f>
        <v>Vyplň údaj</v>
      </c>
      <c r="L20" s="38"/>
    </row>
    <row r="21" spans="2:12" s="1" customFormat="1" ht="6.9" customHeight="1">
      <c r="B21" s="38"/>
      <c r="I21" s="112"/>
      <c r="L21" s="38"/>
    </row>
    <row r="22" spans="2:12" s="1" customFormat="1" ht="12" customHeight="1">
      <c r="B22" s="38"/>
      <c r="D22" s="111" t="s">
        <v>33</v>
      </c>
      <c r="I22" s="113" t="s">
        <v>27</v>
      </c>
      <c r="J22" s="17" t="str">
        <f>IF('Rekapitulace stavby'!AN16="","",'Rekapitulace stavby'!AN16)</f>
        <v/>
      </c>
      <c r="L22" s="38"/>
    </row>
    <row r="23" spans="2:12" s="1" customFormat="1" ht="18" customHeight="1">
      <c r="B23" s="38"/>
      <c r="E23" s="17" t="str">
        <f>IF('Rekapitulace stavby'!E17="","",'Rekapitulace stavby'!E17)</f>
        <v xml:space="preserve"> </v>
      </c>
      <c r="I23" s="113" t="s">
        <v>30</v>
      </c>
      <c r="J23" s="17" t="str">
        <f>IF('Rekapitulace stavby'!AN17="","",'Rekapitulace stavby'!AN17)</f>
        <v/>
      </c>
      <c r="L23" s="38"/>
    </row>
    <row r="24" spans="2:12" s="1" customFormat="1" ht="6.9" customHeight="1">
      <c r="B24" s="38"/>
      <c r="I24" s="112"/>
      <c r="L24" s="38"/>
    </row>
    <row r="25" spans="2:12" s="1" customFormat="1" ht="12" customHeight="1">
      <c r="B25" s="38"/>
      <c r="D25" s="111" t="s">
        <v>36</v>
      </c>
      <c r="I25" s="113" t="s">
        <v>27</v>
      </c>
      <c r="J25" s="17" t="s">
        <v>28</v>
      </c>
      <c r="L25" s="38"/>
    </row>
    <row r="26" spans="2:12" s="1" customFormat="1" ht="18" customHeight="1">
      <c r="B26" s="38"/>
      <c r="E26" s="17" t="s">
        <v>37</v>
      </c>
      <c r="I26" s="113" t="s">
        <v>30</v>
      </c>
      <c r="J26" s="17" t="s">
        <v>28</v>
      </c>
      <c r="L26" s="38"/>
    </row>
    <row r="27" spans="2:12" s="1" customFormat="1" ht="6.9" customHeight="1">
      <c r="B27" s="38"/>
      <c r="I27" s="112"/>
      <c r="L27" s="38"/>
    </row>
    <row r="28" spans="2:12" s="1" customFormat="1" ht="12" customHeight="1">
      <c r="B28" s="38"/>
      <c r="D28" s="111" t="s">
        <v>38</v>
      </c>
      <c r="I28" s="112"/>
      <c r="L28" s="38"/>
    </row>
    <row r="29" spans="2:12" s="7" customFormat="1" ht="22.5" customHeight="1">
      <c r="B29" s="115"/>
      <c r="E29" s="373" t="s">
        <v>115</v>
      </c>
      <c r="F29" s="373"/>
      <c r="G29" s="373"/>
      <c r="H29" s="373"/>
      <c r="I29" s="116"/>
      <c r="L29" s="115"/>
    </row>
    <row r="30" spans="2:12" s="1" customFormat="1" ht="6.9" customHeight="1">
      <c r="B30" s="38"/>
      <c r="I30" s="112"/>
      <c r="L30" s="38"/>
    </row>
    <row r="31" spans="2:12" s="1" customFormat="1" ht="6.9" customHeight="1">
      <c r="B31" s="38"/>
      <c r="D31" s="56"/>
      <c r="E31" s="56"/>
      <c r="F31" s="56"/>
      <c r="G31" s="56"/>
      <c r="H31" s="56"/>
      <c r="I31" s="117"/>
      <c r="J31" s="56"/>
      <c r="K31" s="56"/>
      <c r="L31" s="38"/>
    </row>
    <row r="32" spans="2:12" s="1" customFormat="1" ht="25.35" customHeight="1">
      <c r="B32" s="38"/>
      <c r="D32" s="118" t="s">
        <v>40</v>
      </c>
      <c r="I32" s="112"/>
      <c r="J32" s="119">
        <f>ROUND(J86,2)</f>
        <v>0</v>
      </c>
      <c r="L32" s="38"/>
    </row>
    <row r="33" spans="2:12" s="1" customFormat="1" ht="6.9" customHeight="1">
      <c r="B33" s="38"/>
      <c r="D33" s="56"/>
      <c r="E33" s="56"/>
      <c r="F33" s="56"/>
      <c r="G33" s="56"/>
      <c r="H33" s="56"/>
      <c r="I33" s="117"/>
      <c r="J33" s="56"/>
      <c r="K33" s="56"/>
      <c r="L33" s="38"/>
    </row>
    <row r="34" spans="2:12" s="1" customFormat="1" ht="14.4" customHeight="1">
      <c r="B34" s="38"/>
      <c r="F34" s="120" t="s">
        <v>42</v>
      </c>
      <c r="I34" s="121" t="s">
        <v>41</v>
      </c>
      <c r="J34" s="120" t="s">
        <v>43</v>
      </c>
      <c r="L34" s="38"/>
    </row>
    <row r="35" spans="2:12" s="1" customFormat="1" ht="14.4" customHeight="1" hidden="1">
      <c r="B35" s="38"/>
      <c r="D35" s="111" t="s">
        <v>44</v>
      </c>
      <c r="E35" s="111" t="s">
        <v>45</v>
      </c>
      <c r="F35" s="122">
        <f>ROUND((SUM(BE86:BE91)),2)</f>
        <v>0</v>
      </c>
      <c r="I35" s="123">
        <v>0.21</v>
      </c>
      <c r="J35" s="122">
        <f>ROUND(((SUM(BE86:BE91))*I35),2)</f>
        <v>0</v>
      </c>
      <c r="L35" s="38"/>
    </row>
    <row r="36" spans="2:12" s="1" customFormat="1" ht="14.4" customHeight="1" hidden="1">
      <c r="B36" s="38"/>
      <c r="E36" s="111" t="s">
        <v>46</v>
      </c>
      <c r="F36" s="122">
        <f>ROUND((SUM(BF86:BF91)),2)</f>
        <v>0</v>
      </c>
      <c r="I36" s="123">
        <v>0.15</v>
      </c>
      <c r="J36" s="122">
        <f>ROUND(((SUM(BF86:BF91))*I36),2)</f>
        <v>0</v>
      </c>
      <c r="L36" s="38"/>
    </row>
    <row r="37" spans="2:12" s="1" customFormat="1" ht="14.4" customHeight="1">
      <c r="B37" s="38"/>
      <c r="D37" s="111" t="s">
        <v>44</v>
      </c>
      <c r="E37" s="111" t="s">
        <v>47</v>
      </c>
      <c r="F37" s="122">
        <f>ROUND((SUM(BG86:BG91)),2)</f>
        <v>0</v>
      </c>
      <c r="I37" s="123">
        <v>0.21</v>
      </c>
      <c r="J37" s="122">
        <f>0</f>
        <v>0</v>
      </c>
      <c r="L37" s="38"/>
    </row>
    <row r="38" spans="2:12" s="1" customFormat="1" ht="14.4" customHeight="1">
      <c r="B38" s="38"/>
      <c r="E38" s="111" t="s">
        <v>48</v>
      </c>
      <c r="F38" s="122">
        <f>ROUND((SUM(BH86:BH91)),2)</f>
        <v>0</v>
      </c>
      <c r="I38" s="123">
        <v>0.15</v>
      </c>
      <c r="J38" s="122">
        <f>0</f>
        <v>0</v>
      </c>
      <c r="L38" s="38"/>
    </row>
    <row r="39" spans="2:12" s="1" customFormat="1" ht="14.4" customHeight="1" hidden="1">
      <c r="B39" s="38"/>
      <c r="E39" s="111" t="s">
        <v>49</v>
      </c>
      <c r="F39" s="122">
        <f>ROUND((SUM(BI86:BI91)),2)</f>
        <v>0</v>
      </c>
      <c r="I39" s="123">
        <v>0</v>
      </c>
      <c r="J39" s="122">
        <f>0</f>
        <v>0</v>
      </c>
      <c r="L39" s="38"/>
    </row>
    <row r="40" spans="2:12" s="1" customFormat="1" ht="6.9" customHeight="1">
      <c r="B40" s="38"/>
      <c r="I40" s="112"/>
      <c r="L40" s="38"/>
    </row>
    <row r="41" spans="2:12" s="1" customFormat="1" ht="25.35" customHeight="1">
      <c r="B41" s="38"/>
      <c r="C41" s="124"/>
      <c r="D41" s="125" t="s">
        <v>50</v>
      </c>
      <c r="E41" s="126"/>
      <c r="F41" s="126"/>
      <c r="G41" s="127" t="s">
        <v>51</v>
      </c>
      <c r="H41" s="128" t="s">
        <v>52</v>
      </c>
      <c r="I41" s="129"/>
      <c r="J41" s="130">
        <f>SUM(J32:J39)</f>
        <v>0</v>
      </c>
      <c r="K41" s="131"/>
      <c r="L41" s="38"/>
    </row>
    <row r="42" spans="2:12" s="1" customFormat="1" ht="14.4" customHeight="1">
      <c r="B42" s="132"/>
      <c r="C42" s="133"/>
      <c r="D42" s="133"/>
      <c r="E42" s="133"/>
      <c r="F42" s="133"/>
      <c r="G42" s="133"/>
      <c r="H42" s="133"/>
      <c r="I42" s="134"/>
      <c r="J42" s="133"/>
      <c r="K42" s="133"/>
      <c r="L42" s="38"/>
    </row>
    <row r="46" spans="2:12" s="1" customFormat="1" ht="6.9" customHeight="1">
      <c r="B46" s="135"/>
      <c r="C46" s="136"/>
      <c r="D46" s="136"/>
      <c r="E46" s="136"/>
      <c r="F46" s="136"/>
      <c r="G46" s="136"/>
      <c r="H46" s="136"/>
      <c r="I46" s="137"/>
      <c r="J46" s="136"/>
      <c r="K46" s="136"/>
      <c r="L46" s="38"/>
    </row>
    <row r="47" spans="2:12" s="1" customFormat="1" ht="24.9" customHeight="1">
      <c r="B47" s="34"/>
      <c r="C47" s="23" t="s">
        <v>116</v>
      </c>
      <c r="D47" s="35"/>
      <c r="E47" s="35"/>
      <c r="F47" s="35"/>
      <c r="G47" s="35"/>
      <c r="H47" s="35"/>
      <c r="I47" s="112"/>
      <c r="J47" s="35"/>
      <c r="K47" s="35"/>
      <c r="L47" s="38"/>
    </row>
    <row r="48" spans="2:12" s="1" customFormat="1" ht="6.9" customHeight="1">
      <c r="B48" s="34"/>
      <c r="C48" s="35"/>
      <c r="D48" s="35"/>
      <c r="E48" s="35"/>
      <c r="F48" s="35"/>
      <c r="G48" s="35"/>
      <c r="H48" s="35"/>
      <c r="I48" s="112"/>
      <c r="J48" s="35"/>
      <c r="K48" s="35"/>
      <c r="L48" s="38"/>
    </row>
    <row r="49" spans="2:12" s="1" customFormat="1" ht="12" customHeight="1">
      <c r="B49" s="34"/>
      <c r="C49" s="29" t="s">
        <v>16</v>
      </c>
      <c r="D49" s="35"/>
      <c r="E49" s="35"/>
      <c r="F49" s="35"/>
      <c r="G49" s="35"/>
      <c r="H49" s="35"/>
      <c r="I49" s="112"/>
      <c r="J49" s="35"/>
      <c r="K49" s="35"/>
      <c r="L49" s="38"/>
    </row>
    <row r="50" spans="2:12" s="1" customFormat="1" ht="16.5" customHeight="1">
      <c r="B50" s="34"/>
      <c r="C50" s="35"/>
      <c r="D50" s="35"/>
      <c r="E50" s="374" t="str">
        <f>E7</f>
        <v>Labe, zdrž Lysá, PB, ř. km 878,30-879,80, údržba doprovodného a břehového porostu</v>
      </c>
      <c r="F50" s="375"/>
      <c r="G50" s="375"/>
      <c r="H50" s="375"/>
      <c r="I50" s="112"/>
      <c r="J50" s="35"/>
      <c r="K50" s="35"/>
      <c r="L50" s="38"/>
    </row>
    <row r="51" spans="2:12" ht="12" customHeight="1">
      <c r="B51" s="21"/>
      <c r="C51" s="29" t="s">
        <v>113</v>
      </c>
      <c r="D51" s="22"/>
      <c r="E51" s="22"/>
      <c r="F51" s="22"/>
      <c r="G51" s="22"/>
      <c r="H51" s="22"/>
      <c r="J51" s="22"/>
      <c r="K51" s="22"/>
      <c r="L51" s="20"/>
    </row>
    <row r="52" spans="2:12" s="1" customFormat="1" ht="16.5" customHeight="1">
      <c r="B52" s="34"/>
      <c r="C52" s="35"/>
      <c r="D52" s="35"/>
      <c r="E52" s="374" t="s">
        <v>477</v>
      </c>
      <c r="F52" s="342"/>
      <c r="G52" s="342"/>
      <c r="H52" s="342"/>
      <c r="I52" s="112"/>
      <c r="J52" s="35"/>
      <c r="K52" s="35"/>
      <c r="L52" s="38"/>
    </row>
    <row r="53" spans="2:12" s="1" customFormat="1" ht="12" customHeight="1">
      <c r="B53" s="34"/>
      <c r="C53" s="29" t="s">
        <v>478</v>
      </c>
      <c r="D53" s="35"/>
      <c r="E53" s="35"/>
      <c r="F53" s="35"/>
      <c r="G53" s="35"/>
      <c r="H53" s="35"/>
      <c r="I53" s="112"/>
      <c r="J53" s="35"/>
      <c r="K53" s="35"/>
      <c r="L53" s="38"/>
    </row>
    <row r="54" spans="2:12" s="1" customFormat="1" ht="16.5" customHeight="1">
      <c r="B54" s="34"/>
      <c r="C54" s="35"/>
      <c r="D54" s="35"/>
      <c r="E54" s="343" t="str">
        <f>E11</f>
        <v>2.6. - Následná péče - 5. rok</v>
      </c>
      <c r="F54" s="342"/>
      <c r="G54" s="342"/>
      <c r="H54" s="342"/>
      <c r="I54" s="112"/>
      <c r="J54" s="35"/>
      <c r="K54" s="35"/>
      <c r="L54" s="38"/>
    </row>
    <row r="55" spans="2:12" s="1" customFormat="1" ht="6.9" customHeight="1">
      <c r="B55" s="34"/>
      <c r="C55" s="35"/>
      <c r="D55" s="35"/>
      <c r="E55" s="35"/>
      <c r="F55" s="35"/>
      <c r="G55" s="35"/>
      <c r="H55" s="35"/>
      <c r="I55" s="112"/>
      <c r="J55" s="35"/>
      <c r="K55" s="35"/>
      <c r="L55" s="38"/>
    </row>
    <row r="56" spans="2:12" s="1" customFormat="1" ht="12" customHeight="1">
      <c r="B56" s="34"/>
      <c r="C56" s="29" t="s">
        <v>22</v>
      </c>
      <c r="D56" s="35"/>
      <c r="E56" s="35"/>
      <c r="F56" s="27" t="str">
        <f>F14</f>
        <v>Kostomlaty</v>
      </c>
      <c r="G56" s="35"/>
      <c r="H56" s="35"/>
      <c r="I56" s="113" t="s">
        <v>24</v>
      </c>
      <c r="J56" s="55" t="str">
        <f>IF(J14="","",J14)</f>
        <v>29.4.2019</v>
      </c>
      <c r="K56" s="35"/>
      <c r="L56" s="38"/>
    </row>
    <row r="57" spans="2:12" s="1" customFormat="1" ht="6.9" customHeight="1">
      <c r="B57" s="34"/>
      <c r="C57" s="35"/>
      <c r="D57" s="35"/>
      <c r="E57" s="35"/>
      <c r="F57" s="35"/>
      <c r="G57" s="35"/>
      <c r="H57" s="35"/>
      <c r="I57" s="112"/>
      <c r="J57" s="35"/>
      <c r="K57" s="35"/>
      <c r="L57" s="38"/>
    </row>
    <row r="58" spans="2:12" s="1" customFormat="1" ht="13.65" customHeight="1">
      <c r="B58" s="34"/>
      <c r="C58" s="29" t="s">
        <v>26</v>
      </c>
      <c r="D58" s="35"/>
      <c r="E58" s="35"/>
      <c r="F58" s="27" t="str">
        <f>E17</f>
        <v>Povodí Labe, státní podnik, závod Pardubice</v>
      </c>
      <c r="G58" s="35"/>
      <c r="H58" s="35"/>
      <c r="I58" s="113" t="s">
        <v>33</v>
      </c>
      <c r="J58" s="32" t="str">
        <f>E23</f>
        <v xml:space="preserve"> </v>
      </c>
      <c r="K58" s="35"/>
      <c r="L58" s="38"/>
    </row>
    <row r="59" spans="2:12" s="1" customFormat="1" ht="13.65" customHeight="1">
      <c r="B59" s="34"/>
      <c r="C59" s="29" t="s">
        <v>31</v>
      </c>
      <c r="D59" s="35"/>
      <c r="E59" s="35"/>
      <c r="F59" s="27" t="str">
        <f>IF(E20="","",E20)</f>
        <v>Vyplň údaj</v>
      </c>
      <c r="G59" s="35"/>
      <c r="H59" s="35"/>
      <c r="I59" s="113" t="s">
        <v>36</v>
      </c>
      <c r="J59" s="32" t="str">
        <f>E26</f>
        <v>Ing. Eva Morkesová</v>
      </c>
      <c r="K59" s="35"/>
      <c r="L59" s="38"/>
    </row>
    <row r="60" spans="2:12" s="1" customFormat="1" ht="10.35" customHeight="1">
      <c r="B60" s="34"/>
      <c r="C60" s="35"/>
      <c r="D60" s="35"/>
      <c r="E60" s="35"/>
      <c r="F60" s="35"/>
      <c r="G60" s="35"/>
      <c r="H60" s="35"/>
      <c r="I60" s="112"/>
      <c r="J60" s="35"/>
      <c r="K60" s="35"/>
      <c r="L60" s="38"/>
    </row>
    <row r="61" spans="2:12" s="1" customFormat="1" ht="29.25" customHeight="1">
      <c r="B61" s="34"/>
      <c r="C61" s="138" t="s">
        <v>117</v>
      </c>
      <c r="D61" s="139"/>
      <c r="E61" s="139"/>
      <c r="F61" s="139"/>
      <c r="G61" s="139"/>
      <c r="H61" s="139"/>
      <c r="I61" s="140"/>
      <c r="J61" s="141" t="s">
        <v>118</v>
      </c>
      <c r="K61" s="139"/>
      <c r="L61" s="38"/>
    </row>
    <row r="62" spans="2:12" s="1" customFormat="1" ht="10.35" customHeight="1">
      <c r="B62" s="34"/>
      <c r="C62" s="35"/>
      <c r="D62" s="35"/>
      <c r="E62" s="35"/>
      <c r="F62" s="35"/>
      <c r="G62" s="35"/>
      <c r="H62" s="35"/>
      <c r="I62" s="112"/>
      <c r="J62" s="35"/>
      <c r="K62" s="35"/>
      <c r="L62" s="38"/>
    </row>
    <row r="63" spans="2:47" s="1" customFormat="1" ht="22.8" customHeight="1">
      <c r="B63" s="34"/>
      <c r="C63" s="142" t="s">
        <v>72</v>
      </c>
      <c r="D63" s="35"/>
      <c r="E63" s="35"/>
      <c r="F63" s="35"/>
      <c r="G63" s="35"/>
      <c r="H63" s="35"/>
      <c r="I63" s="112"/>
      <c r="J63" s="73">
        <f>J86</f>
        <v>0</v>
      </c>
      <c r="K63" s="35"/>
      <c r="L63" s="38"/>
      <c r="AU63" s="17" t="s">
        <v>119</v>
      </c>
    </row>
    <row r="64" spans="2:12" s="8" customFormat="1" ht="24.9" customHeight="1">
      <c r="B64" s="143"/>
      <c r="C64" s="144"/>
      <c r="D64" s="145" t="s">
        <v>120</v>
      </c>
      <c r="E64" s="146"/>
      <c r="F64" s="146"/>
      <c r="G64" s="146"/>
      <c r="H64" s="146"/>
      <c r="I64" s="147"/>
      <c r="J64" s="148">
        <f>J87</f>
        <v>0</v>
      </c>
      <c r="K64" s="144"/>
      <c r="L64" s="149"/>
    </row>
    <row r="65" spans="2:12" s="1" customFormat="1" ht="21.75" customHeight="1">
      <c r="B65" s="34"/>
      <c r="C65" s="35"/>
      <c r="D65" s="35"/>
      <c r="E65" s="35"/>
      <c r="F65" s="35"/>
      <c r="G65" s="35"/>
      <c r="H65" s="35"/>
      <c r="I65" s="112"/>
      <c r="J65" s="35"/>
      <c r="K65" s="35"/>
      <c r="L65" s="38"/>
    </row>
    <row r="66" spans="2:12" s="1" customFormat="1" ht="6.9" customHeight="1">
      <c r="B66" s="46"/>
      <c r="C66" s="47"/>
      <c r="D66" s="47"/>
      <c r="E66" s="47"/>
      <c r="F66" s="47"/>
      <c r="G66" s="47"/>
      <c r="H66" s="47"/>
      <c r="I66" s="134"/>
      <c r="J66" s="47"/>
      <c r="K66" s="47"/>
      <c r="L66" s="38"/>
    </row>
    <row r="70" spans="2:12" s="1" customFormat="1" ht="6.9" customHeight="1">
      <c r="B70" s="48"/>
      <c r="C70" s="49"/>
      <c r="D70" s="49"/>
      <c r="E70" s="49"/>
      <c r="F70" s="49"/>
      <c r="G70" s="49"/>
      <c r="H70" s="49"/>
      <c r="I70" s="137"/>
      <c r="J70" s="49"/>
      <c r="K70" s="49"/>
      <c r="L70" s="38"/>
    </row>
    <row r="71" spans="2:12" s="1" customFormat="1" ht="24.9" customHeight="1">
      <c r="B71" s="34"/>
      <c r="C71" s="23" t="s">
        <v>123</v>
      </c>
      <c r="D71" s="35"/>
      <c r="E71" s="35"/>
      <c r="F71" s="35"/>
      <c r="G71" s="35"/>
      <c r="H71" s="35"/>
      <c r="I71" s="112"/>
      <c r="J71" s="35"/>
      <c r="K71" s="35"/>
      <c r="L71" s="38"/>
    </row>
    <row r="72" spans="2:12" s="1" customFormat="1" ht="6.9" customHeight="1">
      <c r="B72" s="34"/>
      <c r="C72" s="35"/>
      <c r="D72" s="35"/>
      <c r="E72" s="35"/>
      <c r="F72" s="35"/>
      <c r="G72" s="35"/>
      <c r="H72" s="35"/>
      <c r="I72" s="112"/>
      <c r="J72" s="35"/>
      <c r="K72" s="35"/>
      <c r="L72" s="38"/>
    </row>
    <row r="73" spans="2:12" s="1" customFormat="1" ht="12" customHeight="1">
      <c r="B73" s="34"/>
      <c r="C73" s="29" t="s">
        <v>16</v>
      </c>
      <c r="D73" s="35"/>
      <c r="E73" s="35"/>
      <c r="F73" s="35"/>
      <c r="G73" s="35"/>
      <c r="H73" s="35"/>
      <c r="I73" s="112"/>
      <c r="J73" s="35"/>
      <c r="K73" s="35"/>
      <c r="L73" s="38"/>
    </row>
    <row r="74" spans="2:12" s="1" customFormat="1" ht="16.5" customHeight="1">
      <c r="B74" s="34"/>
      <c r="C74" s="35"/>
      <c r="D74" s="35"/>
      <c r="E74" s="374" t="str">
        <f>E7</f>
        <v>Labe, zdrž Lysá, PB, ř. km 878,30-879,80, údržba doprovodného a břehového porostu</v>
      </c>
      <c r="F74" s="375"/>
      <c r="G74" s="375"/>
      <c r="H74" s="375"/>
      <c r="I74" s="112"/>
      <c r="J74" s="35"/>
      <c r="K74" s="35"/>
      <c r="L74" s="38"/>
    </row>
    <row r="75" spans="2:12" ht="12" customHeight="1">
      <c r="B75" s="21"/>
      <c r="C75" s="29" t="s">
        <v>113</v>
      </c>
      <c r="D75" s="22"/>
      <c r="E75" s="22"/>
      <c r="F75" s="22"/>
      <c r="G75" s="22"/>
      <c r="H75" s="22"/>
      <c r="J75" s="22"/>
      <c r="K75" s="22"/>
      <c r="L75" s="20"/>
    </row>
    <row r="76" spans="2:12" s="1" customFormat="1" ht="16.5" customHeight="1">
      <c r="B76" s="34"/>
      <c r="C76" s="35"/>
      <c r="D76" s="35"/>
      <c r="E76" s="374" t="s">
        <v>477</v>
      </c>
      <c r="F76" s="342"/>
      <c r="G76" s="342"/>
      <c r="H76" s="342"/>
      <c r="I76" s="112"/>
      <c r="J76" s="35"/>
      <c r="K76" s="35"/>
      <c r="L76" s="38"/>
    </row>
    <row r="77" spans="2:12" s="1" customFormat="1" ht="12" customHeight="1">
      <c r="B77" s="34"/>
      <c r="C77" s="29" t="s">
        <v>478</v>
      </c>
      <c r="D77" s="35"/>
      <c r="E77" s="35"/>
      <c r="F77" s="35"/>
      <c r="G77" s="35"/>
      <c r="H77" s="35"/>
      <c r="I77" s="112"/>
      <c r="J77" s="35"/>
      <c r="K77" s="35"/>
      <c r="L77" s="38"/>
    </row>
    <row r="78" spans="2:12" s="1" customFormat="1" ht="16.5" customHeight="1">
      <c r="B78" s="34"/>
      <c r="C78" s="35"/>
      <c r="D78" s="35"/>
      <c r="E78" s="343" t="str">
        <f>E11</f>
        <v>2.6. - Následná péče - 5. rok</v>
      </c>
      <c r="F78" s="342"/>
      <c r="G78" s="342"/>
      <c r="H78" s="342"/>
      <c r="I78" s="112"/>
      <c r="J78" s="35"/>
      <c r="K78" s="35"/>
      <c r="L78" s="38"/>
    </row>
    <row r="79" spans="2:12" s="1" customFormat="1" ht="6.9" customHeight="1">
      <c r="B79" s="34"/>
      <c r="C79" s="35"/>
      <c r="D79" s="35"/>
      <c r="E79" s="35"/>
      <c r="F79" s="35"/>
      <c r="G79" s="35"/>
      <c r="H79" s="35"/>
      <c r="I79" s="112"/>
      <c r="J79" s="35"/>
      <c r="K79" s="35"/>
      <c r="L79" s="38"/>
    </row>
    <row r="80" spans="2:12" s="1" customFormat="1" ht="12" customHeight="1">
      <c r="B80" s="34"/>
      <c r="C80" s="29" t="s">
        <v>22</v>
      </c>
      <c r="D80" s="35"/>
      <c r="E80" s="35"/>
      <c r="F80" s="27" t="str">
        <f>F14</f>
        <v>Kostomlaty</v>
      </c>
      <c r="G80" s="35"/>
      <c r="H80" s="35"/>
      <c r="I80" s="113" t="s">
        <v>24</v>
      </c>
      <c r="J80" s="55" t="str">
        <f>IF(J14="","",J14)</f>
        <v>29.4.2019</v>
      </c>
      <c r="K80" s="35"/>
      <c r="L80" s="38"/>
    </row>
    <row r="81" spans="2:12" s="1" customFormat="1" ht="6.9" customHeight="1">
      <c r="B81" s="34"/>
      <c r="C81" s="35"/>
      <c r="D81" s="35"/>
      <c r="E81" s="35"/>
      <c r="F81" s="35"/>
      <c r="G81" s="35"/>
      <c r="H81" s="35"/>
      <c r="I81" s="112"/>
      <c r="J81" s="35"/>
      <c r="K81" s="35"/>
      <c r="L81" s="38"/>
    </row>
    <row r="82" spans="2:12" s="1" customFormat="1" ht="13.65" customHeight="1">
      <c r="B82" s="34"/>
      <c r="C82" s="29" t="s">
        <v>26</v>
      </c>
      <c r="D82" s="35"/>
      <c r="E82" s="35"/>
      <c r="F82" s="27" t="str">
        <f>E17</f>
        <v>Povodí Labe, státní podnik, závod Pardubice</v>
      </c>
      <c r="G82" s="35"/>
      <c r="H82" s="35"/>
      <c r="I82" s="113" t="s">
        <v>33</v>
      </c>
      <c r="J82" s="32" t="str">
        <f>E23</f>
        <v xml:space="preserve"> </v>
      </c>
      <c r="K82" s="35"/>
      <c r="L82" s="38"/>
    </row>
    <row r="83" spans="2:12" s="1" customFormat="1" ht="13.65" customHeight="1">
      <c r="B83" s="34"/>
      <c r="C83" s="29" t="s">
        <v>31</v>
      </c>
      <c r="D83" s="35"/>
      <c r="E83" s="35"/>
      <c r="F83" s="27" t="str">
        <f>IF(E20="","",E20)</f>
        <v>Vyplň údaj</v>
      </c>
      <c r="G83" s="35"/>
      <c r="H83" s="35"/>
      <c r="I83" s="113" t="s">
        <v>36</v>
      </c>
      <c r="J83" s="32" t="str">
        <f>E26</f>
        <v>Ing. Eva Morkesová</v>
      </c>
      <c r="K83" s="35"/>
      <c r="L83" s="38"/>
    </row>
    <row r="84" spans="2:12" s="1" customFormat="1" ht="10.35" customHeight="1">
      <c r="B84" s="34"/>
      <c r="C84" s="35"/>
      <c r="D84" s="35"/>
      <c r="E84" s="35"/>
      <c r="F84" s="35"/>
      <c r="G84" s="35"/>
      <c r="H84" s="35"/>
      <c r="I84" s="112"/>
      <c r="J84" s="35"/>
      <c r="K84" s="35"/>
      <c r="L84" s="38"/>
    </row>
    <row r="85" spans="2:20" s="10" customFormat="1" ht="29.25" customHeight="1">
      <c r="B85" s="156"/>
      <c r="C85" s="157" t="s">
        <v>124</v>
      </c>
      <c r="D85" s="158" t="s">
        <v>59</v>
      </c>
      <c r="E85" s="158" t="s">
        <v>55</v>
      </c>
      <c r="F85" s="158" t="s">
        <v>56</v>
      </c>
      <c r="G85" s="158" t="s">
        <v>125</v>
      </c>
      <c r="H85" s="158" t="s">
        <v>126</v>
      </c>
      <c r="I85" s="159" t="s">
        <v>127</v>
      </c>
      <c r="J85" s="158" t="s">
        <v>118</v>
      </c>
      <c r="K85" s="160" t="s">
        <v>128</v>
      </c>
      <c r="L85" s="161"/>
      <c r="M85" s="64" t="s">
        <v>28</v>
      </c>
      <c r="N85" s="65" t="s">
        <v>44</v>
      </c>
      <c r="O85" s="65" t="s">
        <v>129</v>
      </c>
      <c r="P85" s="65" t="s">
        <v>130</v>
      </c>
      <c r="Q85" s="65" t="s">
        <v>131</v>
      </c>
      <c r="R85" s="65" t="s">
        <v>132</v>
      </c>
      <c r="S85" s="65" t="s">
        <v>133</v>
      </c>
      <c r="T85" s="66" t="s">
        <v>134</v>
      </c>
    </row>
    <row r="86" spans="2:63" s="1" customFormat="1" ht="22.8" customHeight="1">
      <c r="B86" s="34"/>
      <c r="C86" s="71" t="s">
        <v>135</v>
      </c>
      <c r="D86" s="35"/>
      <c r="E86" s="35"/>
      <c r="F86" s="35"/>
      <c r="G86" s="35"/>
      <c r="H86" s="35"/>
      <c r="I86" s="112"/>
      <c r="J86" s="162">
        <f>BK86</f>
        <v>0</v>
      </c>
      <c r="K86" s="35"/>
      <c r="L86" s="38"/>
      <c r="M86" s="67"/>
      <c r="N86" s="68"/>
      <c r="O86" s="68"/>
      <c r="P86" s="163">
        <f>P87</f>
        <v>0</v>
      </c>
      <c r="Q86" s="68"/>
      <c r="R86" s="163">
        <f>R87</f>
        <v>0</v>
      </c>
      <c r="S86" s="68"/>
      <c r="T86" s="164">
        <f>T87</f>
        <v>0</v>
      </c>
      <c r="AT86" s="17" t="s">
        <v>73</v>
      </c>
      <c r="AU86" s="17" t="s">
        <v>119</v>
      </c>
      <c r="BK86" s="165">
        <f>BK87</f>
        <v>0</v>
      </c>
    </row>
    <row r="87" spans="2:63" s="11" customFormat="1" ht="25.95" customHeight="1">
      <c r="B87" s="166"/>
      <c r="C87" s="167"/>
      <c r="D87" s="168" t="s">
        <v>73</v>
      </c>
      <c r="E87" s="169" t="s">
        <v>136</v>
      </c>
      <c r="F87" s="169" t="s">
        <v>137</v>
      </c>
      <c r="G87" s="167"/>
      <c r="H87" s="167"/>
      <c r="I87" s="170"/>
      <c r="J87" s="171">
        <f>BK87</f>
        <v>0</v>
      </c>
      <c r="K87" s="167"/>
      <c r="L87" s="172"/>
      <c r="M87" s="173"/>
      <c r="N87" s="174"/>
      <c r="O87" s="174"/>
      <c r="P87" s="175">
        <f>SUM(P88:P91)</f>
        <v>0</v>
      </c>
      <c r="Q87" s="174"/>
      <c r="R87" s="175">
        <f>SUM(R88:R91)</f>
        <v>0</v>
      </c>
      <c r="S87" s="174"/>
      <c r="T87" s="176">
        <f>SUM(T88:T91)</f>
        <v>0</v>
      </c>
      <c r="AR87" s="177" t="s">
        <v>82</v>
      </c>
      <c r="AT87" s="178" t="s">
        <v>73</v>
      </c>
      <c r="AU87" s="178" t="s">
        <v>74</v>
      </c>
      <c r="AY87" s="177" t="s">
        <v>138</v>
      </c>
      <c r="BK87" s="179">
        <f>SUM(BK88:BK91)</f>
        <v>0</v>
      </c>
    </row>
    <row r="88" spans="2:65" s="1" customFormat="1" ht="16.5" customHeight="1">
      <c r="B88" s="34"/>
      <c r="C88" s="182" t="s">
        <v>82</v>
      </c>
      <c r="D88" s="182" t="s">
        <v>140</v>
      </c>
      <c r="E88" s="183" t="s">
        <v>602</v>
      </c>
      <c r="F88" s="184" t="s">
        <v>105</v>
      </c>
      <c r="G88" s="185" t="s">
        <v>584</v>
      </c>
      <c r="H88" s="186">
        <v>1</v>
      </c>
      <c r="I88" s="187"/>
      <c r="J88" s="188">
        <f>ROUND(I88*H88,2)</f>
        <v>0</v>
      </c>
      <c r="K88" s="184" t="s">
        <v>28</v>
      </c>
      <c r="L88" s="38"/>
      <c r="M88" s="189" t="s">
        <v>28</v>
      </c>
      <c r="N88" s="190" t="s">
        <v>47</v>
      </c>
      <c r="O88" s="60"/>
      <c r="P88" s="191">
        <f>O88*H88</f>
        <v>0</v>
      </c>
      <c r="Q88" s="191">
        <v>0</v>
      </c>
      <c r="R88" s="191">
        <f>Q88*H88</f>
        <v>0</v>
      </c>
      <c r="S88" s="191">
        <v>0</v>
      </c>
      <c r="T88" s="192">
        <f>S88*H88</f>
        <v>0</v>
      </c>
      <c r="AR88" s="17" t="s">
        <v>145</v>
      </c>
      <c r="AT88" s="17" t="s">
        <v>140</v>
      </c>
      <c r="AU88" s="17" t="s">
        <v>82</v>
      </c>
      <c r="AY88" s="17" t="s">
        <v>138</v>
      </c>
      <c r="BE88" s="193">
        <f>IF(N88="základní",J88,0)</f>
        <v>0</v>
      </c>
      <c r="BF88" s="193">
        <f>IF(N88="snížená",J88,0)</f>
        <v>0</v>
      </c>
      <c r="BG88" s="193">
        <f>IF(N88="zákl. přenesená",J88,0)</f>
        <v>0</v>
      </c>
      <c r="BH88" s="193">
        <f>IF(N88="sníž. přenesená",J88,0)</f>
        <v>0</v>
      </c>
      <c r="BI88" s="193">
        <f>IF(N88="nulová",J88,0)</f>
        <v>0</v>
      </c>
      <c r="BJ88" s="17" t="s">
        <v>145</v>
      </c>
      <c r="BK88" s="193">
        <f>ROUND(I88*H88,2)</f>
        <v>0</v>
      </c>
      <c r="BL88" s="17" t="s">
        <v>145</v>
      </c>
      <c r="BM88" s="17" t="s">
        <v>585</v>
      </c>
    </row>
    <row r="89" spans="2:47" s="1" customFormat="1" ht="10.2">
      <c r="B89" s="34"/>
      <c r="C89" s="35"/>
      <c r="D89" s="194" t="s">
        <v>147</v>
      </c>
      <c r="E89" s="35"/>
      <c r="F89" s="195" t="s">
        <v>603</v>
      </c>
      <c r="G89" s="35"/>
      <c r="H89" s="35"/>
      <c r="I89" s="112"/>
      <c r="J89" s="35"/>
      <c r="K89" s="35"/>
      <c r="L89" s="38"/>
      <c r="M89" s="196"/>
      <c r="N89" s="60"/>
      <c r="O89" s="60"/>
      <c r="P89" s="60"/>
      <c r="Q89" s="60"/>
      <c r="R89" s="60"/>
      <c r="S89" s="60"/>
      <c r="T89" s="61"/>
      <c r="AT89" s="17" t="s">
        <v>147</v>
      </c>
      <c r="AU89" s="17" t="s">
        <v>82</v>
      </c>
    </row>
    <row r="90" spans="2:51" s="12" customFormat="1" ht="10.2">
      <c r="B90" s="198"/>
      <c r="C90" s="199"/>
      <c r="D90" s="194" t="s">
        <v>151</v>
      </c>
      <c r="E90" s="200" t="s">
        <v>28</v>
      </c>
      <c r="F90" s="201" t="s">
        <v>604</v>
      </c>
      <c r="G90" s="199"/>
      <c r="H90" s="200" t="s">
        <v>28</v>
      </c>
      <c r="I90" s="202"/>
      <c r="J90" s="199"/>
      <c r="K90" s="199"/>
      <c r="L90" s="203"/>
      <c r="M90" s="204"/>
      <c r="N90" s="205"/>
      <c r="O90" s="205"/>
      <c r="P90" s="205"/>
      <c r="Q90" s="205"/>
      <c r="R90" s="205"/>
      <c r="S90" s="205"/>
      <c r="T90" s="206"/>
      <c r="AT90" s="207" t="s">
        <v>151</v>
      </c>
      <c r="AU90" s="207" t="s">
        <v>82</v>
      </c>
      <c r="AV90" s="12" t="s">
        <v>82</v>
      </c>
      <c r="AW90" s="12" t="s">
        <v>35</v>
      </c>
      <c r="AX90" s="12" t="s">
        <v>74</v>
      </c>
      <c r="AY90" s="207" t="s">
        <v>138</v>
      </c>
    </row>
    <row r="91" spans="2:51" s="13" customFormat="1" ht="10.2">
      <c r="B91" s="208"/>
      <c r="C91" s="209"/>
      <c r="D91" s="194" t="s">
        <v>151</v>
      </c>
      <c r="E91" s="210" t="s">
        <v>28</v>
      </c>
      <c r="F91" s="211" t="s">
        <v>82</v>
      </c>
      <c r="G91" s="209"/>
      <c r="H91" s="212">
        <v>1</v>
      </c>
      <c r="I91" s="213"/>
      <c r="J91" s="209"/>
      <c r="K91" s="209"/>
      <c r="L91" s="214"/>
      <c r="M91" s="243"/>
      <c r="N91" s="244"/>
      <c r="O91" s="244"/>
      <c r="P91" s="244"/>
      <c r="Q91" s="244"/>
      <c r="R91" s="244"/>
      <c r="S91" s="244"/>
      <c r="T91" s="245"/>
      <c r="AT91" s="218" t="s">
        <v>151</v>
      </c>
      <c r="AU91" s="218" t="s">
        <v>82</v>
      </c>
      <c r="AV91" s="13" t="s">
        <v>84</v>
      </c>
      <c r="AW91" s="13" t="s">
        <v>35</v>
      </c>
      <c r="AX91" s="13" t="s">
        <v>82</v>
      </c>
      <c r="AY91" s="218" t="s">
        <v>138</v>
      </c>
    </row>
    <row r="92" spans="2:12" s="1" customFormat="1" ht="6.9" customHeight="1">
      <c r="B92" s="46"/>
      <c r="C92" s="47"/>
      <c r="D92" s="47"/>
      <c r="E92" s="47"/>
      <c r="F92" s="47"/>
      <c r="G92" s="47"/>
      <c r="H92" s="47"/>
      <c r="I92" s="134"/>
      <c r="J92" s="47"/>
      <c r="K92" s="47"/>
      <c r="L92" s="38"/>
    </row>
  </sheetData>
  <sheetProtection algorithmName="SHA-512" hashValue="cIY0SthJdcmp+eqVYX65l2u0eh7heYQhIBVhw7gU2S/+0FjPs+qR8rEXsgU5jXqA2lhMXzupKl277Mz6mCyuPg==" saltValue="ihog3E2oQX9I/XtXlWHKYb6wLdrsvrsgDsobKbcNgsgqpbYjUV6LI8evrd/VYAEwEJ3l/8vbI1sGXcrddFNlKQ==" spinCount="100000" sheet="1" objects="1" scenarios="1" formatColumns="0" formatRows="0" autoFilter="0"/>
  <autoFilter ref="C85:K91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7" t="s">
        <v>110</v>
      </c>
    </row>
    <row r="3" spans="2:46" ht="6.9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20"/>
      <c r="AT3" s="17" t="s">
        <v>84</v>
      </c>
    </row>
    <row r="4" spans="2:46" ht="24.9" customHeight="1">
      <c r="B4" s="20"/>
      <c r="D4" s="110" t="s">
        <v>112</v>
      </c>
      <c r="L4" s="20"/>
      <c r="M4" s="24" t="s">
        <v>10</v>
      </c>
      <c r="AT4" s="17" t="s">
        <v>35</v>
      </c>
    </row>
    <row r="5" spans="2:12" ht="6.9" customHeight="1">
      <c r="B5" s="20"/>
      <c r="L5" s="20"/>
    </row>
    <row r="6" spans="2:12" ht="12" customHeight="1">
      <c r="B6" s="20"/>
      <c r="D6" s="111" t="s">
        <v>16</v>
      </c>
      <c r="L6" s="20"/>
    </row>
    <row r="7" spans="2:12" ht="16.5" customHeight="1">
      <c r="B7" s="20"/>
      <c r="E7" s="367" t="str">
        <f>'Rekapitulace stavby'!K6</f>
        <v>Labe, zdrž Lysá, PB, ř. km 878,30-879,80, údržba doprovodného a břehového porostu</v>
      </c>
      <c r="F7" s="368"/>
      <c r="G7" s="368"/>
      <c r="H7" s="368"/>
      <c r="L7" s="20"/>
    </row>
    <row r="8" spans="2:12" s="1" customFormat="1" ht="12" customHeight="1">
      <c r="B8" s="38"/>
      <c r="D8" s="111" t="s">
        <v>113</v>
      </c>
      <c r="I8" s="112"/>
      <c r="L8" s="38"/>
    </row>
    <row r="9" spans="2:12" s="1" customFormat="1" ht="36.9" customHeight="1">
      <c r="B9" s="38"/>
      <c r="E9" s="369" t="s">
        <v>605</v>
      </c>
      <c r="F9" s="370"/>
      <c r="G9" s="370"/>
      <c r="H9" s="370"/>
      <c r="I9" s="112"/>
      <c r="L9" s="38"/>
    </row>
    <row r="10" spans="2:12" s="1" customFormat="1" ht="10.2">
      <c r="B10" s="38"/>
      <c r="I10" s="112"/>
      <c r="L10" s="38"/>
    </row>
    <row r="11" spans="2:12" s="1" customFormat="1" ht="12" customHeight="1">
      <c r="B11" s="38"/>
      <c r="D11" s="111" t="s">
        <v>18</v>
      </c>
      <c r="F11" s="17" t="s">
        <v>111</v>
      </c>
      <c r="I11" s="113" t="s">
        <v>20</v>
      </c>
      <c r="J11" s="17" t="s">
        <v>21</v>
      </c>
      <c r="L11" s="38"/>
    </row>
    <row r="12" spans="2:12" s="1" customFormat="1" ht="12" customHeight="1">
      <c r="B12" s="38"/>
      <c r="D12" s="111" t="s">
        <v>22</v>
      </c>
      <c r="F12" s="17" t="s">
        <v>23</v>
      </c>
      <c r="I12" s="113" t="s">
        <v>24</v>
      </c>
      <c r="J12" s="114" t="str">
        <f>'Rekapitulace stavby'!AN8</f>
        <v>29.4.2019</v>
      </c>
      <c r="L12" s="38"/>
    </row>
    <row r="13" spans="2:12" s="1" customFormat="1" ht="10.8" customHeight="1">
      <c r="B13" s="38"/>
      <c r="I13" s="112"/>
      <c r="L13" s="38"/>
    </row>
    <row r="14" spans="2:12" s="1" customFormat="1" ht="12" customHeight="1">
      <c r="B14" s="38"/>
      <c r="D14" s="111" t="s">
        <v>26</v>
      </c>
      <c r="I14" s="113" t="s">
        <v>27</v>
      </c>
      <c r="J14" s="17" t="s">
        <v>28</v>
      </c>
      <c r="L14" s="38"/>
    </row>
    <row r="15" spans="2:12" s="1" customFormat="1" ht="18" customHeight="1">
      <c r="B15" s="38"/>
      <c r="E15" s="17" t="s">
        <v>29</v>
      </c>
      <c r="I15" s="113" t="s">
        <v>30</v>
      </c>
      <c r="J15" s="17" t="s">
        <v>28</v>
      </c>
      <c r="L15" s="38"/>
    </row>
    <row r="16" spans="2:12" s="1" customFormat="1" ht="6.9" customHeight="1">
      <c r="B16" s="38"/>
      <c r="I16" s="112"/>
      <c r="L16" s="38"/>
    </row>
    <row r="17" spans="2:12" s="1" customFormat="1" ht="12" customHeight="1">
      <c r="B17" s="38"/>
      <c r="D17" s="111" t="s">
        <v>31</v>
      </c>
      <c r="I17" s="113" t="s">
        <v>27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71" t="str">
        <f>'Rekapitulace stavby'!E14</f>
        <v>Vyplň údaj</v>
      </c>
      <c r="F18" s="372"/>
      <c r="G18" s="372"/>
      <c r="H18" s="372"/>
      <c r="I18" s="113" t="s">
        <v>30</v>
      </c>
      <c r="J18" s="30" t="str">
        <f>'Rekapitulace stavby'!AN14</f>
        <v>Vyplň údaj</v>
      </c>
      <c r="L18" s="38"/>
    </row>
    <row r="19" spans="2:12" s="1" customFormat="1" ht="6.9" customHeight="1">
      <c r="B19" s="38"/>
      <c r="I19" s="112"/>
      <c r="L19" s="38"/>
    </row>
    <row r="20" spans="2:12" s="1" customFormat="1" ht="12" customHeight="1">
      <c r="B20" s="38"/>
      <c r="D20" s="111" t="s">
        <v>33</v>
      </c>
      <c r="I20" s="113" t="s">
        <v>27</v>
      </c>
      <c r="J20" s="17" t="str">
        <f>IF('Rekapitulace stavby'!AN16="","",'Rekapitulace stavby'!AN16)</f>
        <v/>
      </c>
      <c r="L20" s="38"/>
    </row>
    <row r="21" spans="2:12" s="1" customFormat="1" ht="18" customHeight="1">
      <c r="B21" s="38"/>
      <c r="E21" s="17" t="str">
        <f>IF('Rekapitulace stavby'!E17="","",'Rekapitulace stavby'!E17)</f>
        <v xml:space="preserve"> </v>
      </c>
      <c r="I21" s="113" t="s">
        <v>30</v>
      </c>
      <c r="J21" s="17" t="str">
        <f>IF('Rekapitulace stavby'!AN17="","",'Rekapitulace stavby'!AN17)</f>
        <v/>
      </c>
      <c r="L21" s="38"/>
    </row>
    <row r="22" spans="2:12" s="1" customFormat="1" ht="6.9" customHeight="1">
      <c r="B22" s="38"/>
      <c r="I22" s="112"/>
      <c r="L22" s="38"/>
    </row>
    <row r="23" spans="2:12" s="1" customFormat="1" ht="12" customHeight="1">
      <c r="B23" s="38"/>
      <c r="D23" s="111" t="s">
        <v>36</v>
      </c>
      <c r="I23" s="113" t="s">
        <v>27</v>
      </c>
      <c r="J23" s="17" t="s">
        <v>28</v>
      </c>
      <c r="L23" s="38"/>
    </row>
    <row r="24" spans="2:12" s="1" customFormat="1" ht="18" customHeight="1">
      <c r="B24" s="38"/>
      <c r="E24" s="17" t="s">
        <v>37</v>
      </c>
      <c r="I24" s="113" t="s">
        <v>30</v>
      </c>
      <c r="J24" s="17" t="s">
        <v>28</v>
      </c>
      <c r="L24" s="38"/>
    </row>
    <row r="25" spans="2:12" s="1" customFormat="1" ht="6.9" customHeight="1">
      <c r="B25" s="38"/>
      <c r="I25" s="112"/>
      <c r="L25" s="38"/>
    </row>
    <row r="26" spans="2:12" s="1" customFormat="1" ht="12" customHeight="1">
      <c r="B26" s="38"/>
      <c r="D26" s="111" t="s">
        <v>38</v>
      </c>
      <c r="I26" s="112"/>
      <c r="L26" s="38"/>
    </row>
    <row r="27" spans="2:12" s="7" customFormat="1" ht="22.5" customHeight="1">
      <c r="B27" s="115"/>
      <c r="E27" s="373" t="s">
        <v>115</v>
      </c>
      <c r="F27" s="373"/>
      <c r="G27" s="373"/>
      <c r="H27" s="373"/>
      <c r="I27" s="116"/>
      <c r="L27" s="115"/>
    </row>
    <row r="28" spans="2:12" s="1" customFormat="1" ht="6.9" customHeight="1">
      <c r="B28" s="38"/>
      <c r="I28" s="112"/>
      <c r="L28" s="38"/>
    </row>
    <row r="29" spans="2:12" s="1" customFormat="1" ht="6.9" customHeight="1">
      <c r="B29" s="38"/>
      <c r="D29" s="56"/>
      <c r="E29" s="56"/>
      <c r="F29" s="56"/>
      <c r="G29" s="56"/>
      <c r="H29" s="56"/>
      <c r="I29" s="117"/>
      <c r="J29" s="56"/>
      <c r="K29" s="56"/>
      <c r="L29" s="38"/>
    </row>
    <row r="30" spans="2:12" s="1" customFormat="1" ht="25.35" customHeight="1">
      <c r="B30" s="38"/>
      <c r="D30" s="118" t="s">
        <v>40</v>
      </c>
      <c r="I30" s="112"/>
      <c r="J30" s="119">
        <f>ROUND(J82,2)</f>
        <v>0</v>
      </c>
      <c r="L30" s="38"/>
    </row>
    <row r="31" spans="2:12" s="1" customFormat="1" ht="6.9" customHeight="1">
      <c r="B31" s="38"/>
      <c r="D31" s="56"/>
      <c r="E31" s="56"/>
      <c r="F31" s="56"/>
      <c r="G31" s="56"/>
      <c r="H31" s="56"/>
      <c r="I31" s="117"/>
      <c r="J31" s="56"/>
      <c r="K31" s="56"/>
      <c r="L31" s="38"/>
    </row>
    <row r="32" spans="2:12" s="1" customFormat="1" ht="14.4" customHeight="1">
      <c r="B32" s="38"/>
      <c r="F32" s="120" t="s">
        <v>42</v>
      </c>
      <c r="I32" s="121" t="s">
        <v>41</v>
      </c>
      <c r="J32" s="120" t="s">
        <v>43</v>
      </c>
      <c r="L32" s="38"/>
    </row>
    <row r="33" spans="2:12" s="1" customFormat="1" ht="14.4" customHeight="1" hidden="1">
      <c r="B33" s="38"/>
      <c r="D33" s="111" t="s">
        <v>44</v>
      </c>
      <c r="E33" s="111" t="s">
        <v>45</v>
      </c>
      <c r="F33" s="122">
        <f>ROUND((SUM(BE82:BE98)),2)</f>
        <v>0</v>
      </c>
      <c r="I33" s="123">
        <v>0.21</v>
      </c>
      <c r="J33" s="122">
        <f>ROUND(((SUM(BE82:BE98))*I33),2)</f>
        <v>0</v>
      </c>
      <c r="L33" s="38"/>
    </row>
    <row r="34" spans="2:12" s="1" customFormat="1" ht="14.4" customHeight="1" hidden="1">
      <c r="B34" s="38"/>
      <c r="E34" s="111" t="s">
        <v>46</v>
      </c>
      <c r="F34" s="122">
        <f>ROUND((SUM(BF82:BF98)),2)</f>
        <v>0</v>
      </c>
      <c r="I34" s="123">
        <v>0.15</v>
      </c>
      <c r="J34" s="122">
        <f>ROUND(((SUM(BF82:BF98))*I34),2)</f>
        <v>0</v>
      </c>
      <c r="L34" s="38"/>
    </row>
    <row r="35" spans="2:12" s="1" customFormat="1" ht="14.4" customHeight="1">
      <c r="B35" s="38"/>
      <c r="D35" s="111" t="s">
        <v>44</v>
      </c>
      <c r="E35" s="111" t="s">
        <v>47</v>
      </c>
      <c r="F35" s="122">
        <f>ROUND((SUM(BG82:BG98)),2)</f>
        <v>0</v>
      </c>
      <c r="I35" s="123">
        <v>0.21</v>
      </c>
      <c r="J35" s="122">
        <f>0</f>
        <v>0</v>
      </c>
      <c r="L35" s="38"/>
    </row>
    <row r="36" spans="2:12" s="1" customFormat="1" ht="14.4" customHeight="1">
      <c r="B36" s="38"/>
      <c r="E36" s="111" t="s">
        <v>48</v>
      </c>
      <c r="F36" s="122">
        <f>ROUND((SUM(BH82:BH98)),2)</f>
        <v>0</v>
      </c>
      <c r="I36" s="123">
        <v>0.15</v>
      </c>
      <c r="J36" s="122">
        <f>0</f>
        <v>0</v>
      </c>
      <c r="L36" s="38"/>
    </row>
    <row r="37" spans="2:12" s="1" customFormat="1" ht="14.4" customHeight="1" hidden="1">
      <c r="B37" s="38"/>
      <c r="E37" s="111" t="s">
        <v>49</v>
      </c>
      <c r="F37" s="122">
        <f>ROUND((SUM(BI82:BI98)),2)</f>
        <v>0</v>
      </c>
      <c r="I37" s="123">
        <v>0</v>
      </c>
      <c r="J37" s="122">
        <f>0</f>
        <v>0</v>
      </c>
      <c r="L37" s="38"/>
    </row>
    <row r="38" spans="2:12" s="1" customFormat="1" ht="6.9" customHeight="1">
      <c r="B38" s="38"/>
      <c r="I38" s="112"/>
      <c r="L38" s="38"/>
    </row>
    <row r="39" spans="2:12" s="1" customFormat="1" ht="25.35" customHeight="1">
      <c r="B39" s="38"/>
      <c r="C39" s="124"/>
      <c r="D39" s="125" t="s">
        <v>50</v>
      </c>
      <c r="E39" s="126"/>
      <c r="F39" s="126"/>
      <c r="G39" s="127" t="s">
        <v>51</v>
      </c>
      <c r="H39" s="128" t="s">
        <v>52</v>
      </c>
      <c r="I39" s="129"/>
      <c r="J39" s="130">
        <f>SUM(J30:J37)</f>
        <v>0</v>
      </c>
      <c r="K39" s="131"/>
      <c r="L39" s="38"/>
    </row>
    <row r="40" spans="2:12" s="1" customFormat="1" ht="14.4" customHeight="1">
      <c r="B40" s="132"/>
      <c r="C40" s="133"/>
      <c r="D40" s="133"/>
      <c r="E40" s="133"/>
      <c r="F40" s="133"/>
      <c r="G40" s="133"/>
      <c r="H40" s="133"/>
      <c r="I40" s="134"/>
      <c r="J40" s="133"/>
      <c r="K40" s="133"/>
      <c r="L40" s="38"/>
    </row>
    <row r="44" spans="2:12" s="1" customFormat="1" ht="6.9" customHeight="1">
      <c r="B44" s="135"/>
      <c r="C44" s="136"/>
      <c r="D44" s="136"/>
      <c r="E44" s="136"/>
      <c r="F44" s="136"/>
      <c r="G44" s="136"/>
      <c r="H44" s="136"/>
      <c r="I44" s="137"/>
      <c r="J44" s="136"/>
      <c r="K44" s="136"/>
      <c r="L44" s="38"/>
    </row>
    <row r="45" spans="2:12" s="1" customFormat="1" ht="24.9" customHeight="1">
      <c r="B45" s="34"/>
      <c r="C45" s="23" t="s">
        <v>116</v>
      </c>
      <c r="D45" s="35"/>
      <c r="E45" s="35"/>
      <c r="F45" s="35"/>
      <c r="G45" s="35"/>
      <c r="H45" s="35"/>
      <c r="I45" s="112"/>
      <c r="J45" s="35"/>
      <c r="K45" s="35"/>
      <c r="L45" s="38"/>
    </row>
    <row r="46" spans="2:12" s="1" customFormat="1" ht="6.9" customHeight="1">
      <c r="B46" s="34"/>
      <c r="C46" s="35"/>
      <c r="D46" s="35"/>
      <c r="E46" s="35"/>
      <c r="F46" s="35"/>
      <c r="G46" s="35"/>
      <c r="H46" s="35"/>
      <c r="I46" s="112"/>
      <c r="J46" s="35"/>
      <c r="K46" s="35"/>
      <c r="L46" s="38"/>
    </row>
    <row r="47" spans="2:12" s="1" customFormat="1" ht="12" customHeight="1">
      <c r="B47" s="34"/>
      <c r="C47" s="29" t="s">
        <v>16</v>
      </c>
      <c r="D47" s="35"/>
      <c r="E47" s="35"/>
      <c r="F47" s="35"/>
      <c r="G47" s="35"/>
      <c r="H47" s="35"/>
      <c r="I47" s="112"/>
      <c r="J47" s="35"/>
      <c r="K47" s="35"/>
      <c r="L47" s="38"/>
    </row>
    <row r="48" spans="2:12" s="1" customFormat="1" ht="16.5" customHeight="1">
      <c r="B48" s="34"/>
      <c r="C48" s="35"/>
      <c r="D48" s="35"/>
      <c r="E48" s="374" t="str">
        <f>E7</f>
        <v>Labe, zdrž Lysá, PB, ř. km 878,30-879,80, údržba doprovodného a břehového porostu</v>
      </c>
      <c r="F48" s="375"/>
      <c r="G48" s="375"/>
      <c r="H48" s="375"/>
      <c r="I48" s="112"/>
      <c r="J48" s="35"/>
      <c r="K48" s="35"/>
      <c r="L48" s="38"/>
    </row>
    <row r="49" spans="2:12" s="1" customFormat="1" ht="12" customHeight="1">
      <c r="B49" s="34"/>
      <c r="C49" s="29" t="s">
        <v>113</v>
      </c>
      <c r="D49" s="35"/>
      <c r="E49" s="35"/>
      <c r="F49" s="35"/>
      <c r="G49" s="35"/>
      <c r="H49" s="35"/>
      <c r="I49" s="112"/>
      <c r="J49" s="35"/>
      <c r="K49" s="35"/>
      <c r="L49" s="38"/>
    </row>
    <row r="50" spans="2:12" s="1" customFormat="1" ht="16.5" customHeight="1">
      <c r="B50" s="34"/>
      <c r="C50" s="35"/>
      <c r="D50" s="35"/>
      <c r="E50" s="343" t="str">
        <f>E9</f>
        <v>VON.01 - Soupis prací - Vedlejší a ostatní náklady</v>
      </c>
      <c r="F50" s="342"/>
      <c r="G50" s="342"/>
      <c r="H50" s="342"/>
      <c r="I50" s="112"/>
      <c r="J50" s="35"/>
      <c r="K50" s="35"/>
      <c r="L50" s="38"/>
    </row>
    <row r="51" spans="2:12" s="1" customFormat="1" ht="6.9" customHeight="1">
      <c r="B51" s="34"/>
      <c r="C51" s="35"/>
      <c r="D51" s="35"/>
      <c r="E51" s="35"/>
      <c r="F51" s="35"/>
      <c r="G51" s="35"/>
      <c r="H51" s="35"/>
      <c r="I51" s="112"/>
      <c r="J51" s="35"/>
      <c r="K51" s="35"/>
      <c r="L51" s="38"/>
    </row>
    <row r="52" spans="2:12" s="1" customFormat="1" ht="12" customHeight="1">
      <c r="B52" s="34"/>
      <c r="C52" s="29" t="s">
        <v>22</v>
      </c>
      <c r="D52" s="35"/>
      <c r="E52" s="35"/>
      <c r="F52" s="27" t="str">
        <f>F12</f>
        <v>Kostomlaty</v>
      </c>
      <c r="G52" s="35"/>
      <c r="H52" s="35"/>
      <c r="I52" s="113" t="s">
        <v>24</v>
      </c>
      <c r="J52" s="55" t="str">
        <f>IF(J12="","",J12)</f>
        <v>29.4.2019</v>
      </c>
      <c r="K52" s="35"/>
      <c r="L52" s="38"/>
    </row>
    <row r="53" spans="2:12" s="1" customFormat="1" ht="6.9" customHeight="1">
      <c r="B53" s="34"/>
      <c r="C53" s="35"/>
      <c r="D53" s="35"/>
      <c r="E53" s="35"/>
      <c r="F53" s="35"/>
      <c r="G53" s="35"/>
      <c r="H53" s="35"/>
      <c r="I53" s="112"/>
      <c r="J53" s="35"/>
      <c r="K53" s="35"/>
      <c r="L53" s="38"/>
    </row>
    <row r="54" spans="2:12" s="1" customFormat="1" ht="13.65" customHeight="1">
      <c r="B54" s="34"/>
      <c r="C54" s="29" t="s">
        <v>26</v>
      </c>
      <c r="D54" s="35"/>
      <c r="E54" s="35"/>
      <c r="F54" s="27" t="str">
        <f>E15</f>
        <v>Povodí Labe, státní podnik, závod Pardubice</v>
      </c>
      <c r="G54" s="35"/>
      <c r="H54" s="35"/>
      <c r="I54" s="113" t="s">
        <v>33</v>
      </c>
      <c r="J54" s="32" t="str">
        <f>E21</f>
        <v xml:space="preserve"> </v>
      </c>
      <c r="K54" s="35"/>
      <c r="L54" s="38"/>
    </row>
    <row r="55" spans="2:12" s="1" customFormat="1" ht="13.65" customHeight="1">
      <c r="B55" s="34"/>
      <c r="C55" s="29" t="s">
        <v>31</v>
      </c>
      <c r="D55" s="35"/>
      <c r="E55" s="35"/>
      <c r="F55" s="27" t="str">
        <f>IF(E18="","",E18)</f>
        <v>Vyplň údaj</v>
      </c>
      <c r="G55" s="35"/>
      <c r="H55" s="35"/>
      <c r="I55" s="113" t="s">
        <v>36</v>
      </c>
      <c r="J55" s="32" t="str">
        <f>E24</f>
        <v>Ing. Eva Morkesová</v>
      </c>
      <c r="K55" s="35"/>
      <c r="L55" s="38"/>
    </row>
    <row r="56" spans="2:12" s="1" customFormat="1" ht="10.35" customHeight="1">
      <c r="B56" s="34"/>
      <c r="C56" s="35"/>
      <c r="D56" s="35"/>
      <c r="E56" s="35"/>
      <c r="F56" s="35"/>
      <c r="G56" s="35"/>
      <c r="H56" s="35"/>
      <c r="I56" s="112"/>
      <c r="J56" s="35"/>
      <c r="K56" s="35"/>
      <c r="L56" s="38"/>
    </row>
    <row r="57" spans="2:12" s="1" customFormat="1" ht="29.25" customHeight="1">
      <c r="B57" s="34"/>
      <c r="C57" s="138" t="s">
        <v>117</v>
      </c>
      <c r="D57" s="139"/>
      <c r="E57" s="139"/>
      <c r="F57" s="139"/>
      <c r="G57" s="139"/>
      <c r="H57" s="139"/>
      <c r="I57" s="140"/>
      <c r="J57" s="141" t="s">
        <v>118</v>
      </c>
      <c r="K57" s="139"/>
      <c r="L57" s="38"/>
    </row>
    <row r="58" spans="2:12" s="1" customFormat="1" ht="10.35" customHeight="1">
      <c r="B58" s="34"/>
      <c r="C58" s="35"/>
      <c r="D58" s="35"/>
      <c r="E58" s="35"/>
      <c r="F58" s="35"/>
      <c r="G58" s="35"/>
      <c r="H58" s="35"/>
      <c r="I58" s="112"/>
      <c r="J58" s="35"/>
      <c r="K58" s="35"/>
      <c r="L58" s="38"/>
    </row>
    <row r="59" spans="2:47" s="1" customFormat="1" ht="22.8" customHeight="1">
      <c r="B59" s="34"/>
      <c r="C59" s="142" t="s">
        <v>72</v>
      </c>
      <c r="D59" s="35"/>
      <c r="E59" s="35"/>
      <c r="F59" s="35"/>
      <c r="G59" s="35"/>
      <c r="H59" s="35"/>
      <c r="I59" s="112"/>
      <c r="J59" s="73">
        <f>J82</f>
        <v>0</v>
      </c>
      <c r="K59" s="35"/>
      <c r="L59" s="38"/>
      <c r="AU59" s="17" t="s">
        <v>119</v>
      </c>
    </row>
    <row r="60" spans="2:12" s="8" customFormat="1" ht="24.9" customHeight="1">
      <c r="B60" s="143"/>
      <c r="C60" s="144"/>
      <c r="D60" s="145" t="s">
        <v>606</v>
      </c>
      <c r="E60" s="146"/>
      <c r="F60" s="146"/>
      <c r="G60" s="146"/>
      <c r="H60" s="146"/>
      <c r="I60" s="147"/>
      <c r="J60" s="148">
        <f>J83</f>
        <v>0</v>
      </c>
      <c r="K60" s="144"/>
      <c r="L60" s="149"/>
    </row>
    <row r="61" spans="2:12" s="9" customFormat="1" ht="19.95" customHeight="1">
      <c r="B61" s="150"/>
      <c r="C61" s="94"/>
      <c r="D61" s="151" t="s">
        <v>607</v>
      </c>
      <c r="E61" s="152"/>
      <c r="F61" s="152"/>
      <c r="G61" s="152"/>
      <c r="H61" s="152"/>
      <c r="I61" s="153"/>
      <c r="J61" s="154">
        <f>J84</f>
        <v>0</v>
      </c>
      <c r="K61" s="94"/>
      <c r="L61" s="155"/>
    </row>
    <row r="62" spans="2:12" s="9" customFormat="1" ht="19.95" customHeight="1">
      <c r="B62" s="150"/>
      <c r="C62" s="94"/>
      <c r="D62" s="151" t="s">
        <v>608</v>
      </c>
      <c r="E62" s="152"/>
      <c r="F62" s="152"/>
      <c r="G62" s="152"/>
      <c r="H62" s="152"/>
      <c r="I62" s="153"/>
      <c r="J62" s="154">
        <f>J94</f>
        <v>0</v>
      </c>
      <c r="K62" s="94"/>
      <c r="L62" s="155"/>
    </row>
    <row r="63" spans="2:12" s="1" customFormat="1" ht="21.75" customHeight="1">
      <c r="B63" s="34"/>
      <c r="C63" s="35"/>
      <c r="D63" s="35"/>
      <c r="E63" s="35"/>
      <c r="F63" s="35"/>
      <c r="G63" s="35"/>
      <c r="H63" s="35"/>
      <c r="I63" s="112"/>
      <c r="J63" s="35"/>
      <c r="K63" s="35"/>
      <c r="L63" s="38"/>
    </row>
    <row r="64" spans="2:12" s="1" customFormat="1" ht="6.9" customHeight="1">
      <c r="B64" s="46"/>
      <c r="C64" s="47"/>
      <c r="D64" s="47"/>
      <c r="E64" s="47"/>
      <c r="F64" s="47"/>
      <c r="G64" s="47"/>
      <c r="H64" s="47"/>
      <c r="I64" s="134"/>
      <c r="J64" s="47"/>
      <c r="K64" s="47"/>
      <c r="L64" s="38"/>
    </row>
    <row r="68" spans="2:12" s="1" customFormat="1" ht="6.9" customHeight="1">
      <c r="B68" s="48"/>
      <c r="C68" s="49"/>
      <c r="D68" s="49"/>
      <c r="E68" s="49"/>
      <c r="F68" s="49"/>
      <c r="G68" s="49"/>
      <c r="H68" s="49"/>
      <c r="I68" s="137"/>
      <c r="J68" s="49"/>
      <c r="K68" s="49"/>
      <c r="L68" s="38"/>
    </row>
    <row r="69" spans="2:12" s="1" customFormat="1" ht="24.9" customHeight="1">
      <c r="B69" s="34"/>
      <c r="C69" s="23" t="s">
        <v>123</v>
      </c>
      <c r="D69" s="35"/>
      <c r="E69" s="35"/>
      <c r="F69" s="35"/>
      <c r="G69" s="35"/>
      <c r="H69" s="35"/>
      <c r="I69" s="112"/>
      <c r="J69" s="35"/>
      <c r="K69" s="35"/>
      <c r="L69" s="38"/>
    </row>
    <row r="70" spans="2:12" s="1" customFormat="1" ht="6.9" customHeight="1">
      <c r="B70" s="34"/>
      <c r="C70" s="35"/>
      <c r="D70" s="35"/>
      <c r="E70" s="35"/>
      <c r="F70" s="35"/>
      <c r="G70" s="35"/>
      <c r="H70" s="35"/>
      <c r="I70" s="112"/>
      <c r="J70" s="35"/>
      <c r="K70" s="35"/>
      <c r="L70" s="38"/>
    </row>
    <row r="71" spans="2:12" s="1" customFormat="1" ht="12" customHeight="1">
      <c r="B71" s="34"/>
      <c r="C71" s="29" t="s">
        <v>16</v>
      </c>
      <c r="D71" s="35"/>
      <c r="E71" s="35"/>
      <c r="F71" s="35"/>
      <c r="G71" s="35"/>
      <c r="H71" s="35"/>
      <c r="I71" s="112"/>
      <c r="J71" s="35"/>
      <c r="K71" s="35"/>
      <c r="L71" s="38"/>
    </row>
    <row r="72" spans="2:12" s="1" customFormat="1" ht="16.5" customHeight="1">
      <c r="B72" s="34"/>
      <c r="C72" s="35"/>
      <c r="D72" s="35"/>
      <c r="E72" s="374" t="str">
        <f>E7</f>
        <v>Labe, zdrž Lysá, PB, ř. km 878,30-879,80, údržba doprovodného a břehového porostu</v>
      </c>
      <c r="F72" s="375"/>
      <c r="G72" s="375"/>
      <c r="H72" s="375"/>
      <c r="I72" s="112"/>
      <c r="J72" s="35"/>
      <c r="K72" s="35"/>
      <c r="L72" s="38"/>
    </row>
    <row r="73" spans="2:12" s="1" customFormat="1" ht="12" customHeight="1">
      <c r="B73" s="34"/>
      <c r="C73" s="29" t="s">
        <v>113</v>
      </c>
      <c r="D73" s="35"/>
      <c r="E73" s="35"/>
      <c r="F73" s="35"/>
      <c r="G73" s="35"/>
      <c r="H73" s="35"/>
      <c r="I73" s="112"/>
      <c r="J73" s="35"/>
      <c r="K73" s="35"/>
      <c r="L73" s="38"/>
    </row>
    <row r="74" spans="2:12" s="1" customFormat="1" ht="16.5" customHeight="1">
      <c r="B74" s="34"/>
      <c r="C74" s="35"/>
      <c r="D74" s="35"/>
      <c r="E74" s="343" t="str">
        <f>E9</f>
        <v>VON.01 - Soupis prací - Vedlejší a ostatní náklady</v>
      </c>
      <c r="F74" s="342"/>
      <c r="G74" s="342"/>
      <c r="H74" s="342"/>
      <c r="I74" s="112"/>
      <c r="J74" s="35"/>
      <c r="K74" s="35"/>
      <c r="L74" s="38"/>
    </row>
    <row r="75" spans="2:12" s="1" customFormat="1" ht="6.9" customHeight="1">
      <c r="B75" s="34"/>
      <c r="C75" s="35"/>
      <c r="D75" s="35"/>
      <c r="E75" s="35"/>
      <c r="F75" s="35"/>
      <c r="G75" s="35"/>
      <c r="H75" s="35"/>
      <c r="I75" s="112"/>
      <c r="J75" s="35"/>
      <c r="K75" s="35"/>
      <c r="L75" s="38"/>
    </row>
    <row r="76" spans="2:12" s="1" customFormat="1" ht="12" customHeight="1">
      <c r="B76" s="34"/>
      <c r="C76" s="29" t="s">
        <v>22</v>
      </c>
      <c r="D76" s="35"/>
      <c r="E76" s="35"/>
      <c r="F76" s="27" t="str">
        <f>F12</f>
        <v>Kostomlaty</v>
      </c>
      <c r="G76" s="35"/>
      <c r="H76" s="35"/>
      <c r="I76" s="113" t="s">
        <v>24</v>
      </c>
      <c r="J76" s="55" t="str">
        <f>IF(J12="","",J12)</f>
        <v>29.4.2019</v>
      </c>
      <c r="K76" s="35"/>
      <c r="L76" s="38"/>
    </row>
    <row r="77" spans="2:12" s="1" customFormat="1" ht="6.9" customHeight="1">
      <c r="B77" s="34"/>
      <c r="C77" s="35"/>
      <c r="D77" s="35"/>
      <c r="E77" s="35"/>
      <c r="F77" s="35"/>
      <c r="G77" s="35"/>
      <c r="H77" s="35"/>
      <c r="I77" s="112"/>
      <c r="J77" s="35"/>
      <c r="K77" s="35"/>
      <c r="L77" s="38"/>
    </row>
    <row r="78" spans="2:12" s="1" customFormat="1" ht="13.65" customHeight="1">
      <c r="B78" s="34"/>
      <c r="C78" s="29" t="s">
        <v>26</v>
      </c>
      <c r="D78" s="35"/>
      <c r="E78" s="35"/>
      <c r="F78" s="27" t="str">
        <f>E15</f>
        <v>Povodí Labe, státní podnik, závod Pardubice</v>
      </c>
      <c r="G78" s="35"/>
      <c r="H78" s="35"/>
      <c r="I78" s="113" t="s">
        <v>33</v>
      </c>
      <c r="J78" s="32" t="str">
        <f>E21</f>
        <v xml:space="preserve"> </v>
      </c>
      <c r="K78" s="35"/>
      <c r="L78" s="38"/>
    </row>
    <row r="79" spans="2:12" s="1" customFormat="1" ht="13.65" customHeight="1">
      <c r="B79" s="34"/>
      <c r="C79" s="29" t="s">
        <v>31</v>
      </c>
      <c r="D79" s="35"/>
      <c r="E79" s="35"/>
      <c r="F79" s="27" t="str">
        <f>IF(E18="","",E18)</f>
        <v>Vyplň údaj</v>
      </c>
      <c r="G79" s="35"/>
      <c r="H79" s="35"/>
      <c r="I79" s="113" t="s">
        <v>36</v>
      </c>
      <c r="J79" s="32" t="str">
        <f>E24</f>
        <v>Ing. Eva Morkesová</v>
      </c>
      <c r="K79" s="35"/>
      <c r="L79" s="38"/>
    </row>
    <row r="80" spans="2:12" s="1" customFormat="1" ht="10.35" customHeight="1">
      <c r="B80" s="34"/>
      <c r="C80" s="35"/>
      <c r="D80" s="35"/>
      <c r="E80" s="35"/>
      <c r="F80" s="35"/>
      <c r="G80" s="35"/>
      <c r="H80" s="35"/>
      <c r="I80" s="112"/>
      <c r="J80" s="35"/>
      <c r="K80" s="35"/>
      <c r="L80" s="38"/>
    </row>
    <row r="81" spans="2:20" s="10" customFormat="1" ht="29.25" customHeight="1">
      <c r="B81" s="156"/>
      <c r="C81" s="157" t="s">
        <v>124</v>
      </c>
      <c r="D81" s="158" t="s">
        <v>59</v>
      </c>
      <c r="E81" s="158" t="s">
        <v>55</v>
      </c>
      <c r="F81" s="158" t="s">
        <v>56</v>
      </c>
      <c r="G81" s="158" t="s">
        <v>125</v>
      </c>
      <c r="H81" s="158" t="s">
        <v>126</v>
      </c>
      <c r="I81" s="159" t="s">
        <v>127</v>
      </c>
      <c r="J81" s="158" t="s">
        <v>118</v>
      </c>
      <c r="K81" s="160" t="s">
        <v>128</v>
      </c>
      <c r="L81" s="161"/>
      <c r="M81" s="64" t="s">
        <v>28</v>
      </c>
      <c r="N81" s="65" t="s">
        <v>44</v>
      </c>
      <c r="O81" s="65" t="s">
        <v>129</v>
      </c>
      <c r="P81" s="65" t="s">
        <v>130</v>
      </c>
      <c r="Q81" s="65" t="s">
        <v>131</v>
      </c>
      <c r="R81" s="65" t="s">
        <v>132</v>
      </c>
      <c r="S81" s="65" t="s">
        <v>133</v>
      </c>
      <c r="T81" s="66" t="s">
        <v>134</v>
      </c>
    </row>
    <row r="82" spans="2:63" s="1" customFormat="1" ht="22.8" customHeight="1">
      <c r="B82" s="34"/>
      <c r="C82" s="71" t="s">
        <v>135</v>
      </c>
      <c r="D82" s="35"/>
      <c r="E82" s="35"/>
      <c r="F82" s="35"/>
      <c r="G82" s="35"/>
      <c r="H82" s="35"/>
      <c r="I82" s="112"/>
      <c r="J82" s="162">
        <f>BK82</f>
        <v>0</v>
      </c>
      <c r="K82" s="35"/>
      <c r="L82" s="38"/>
      <c r="M82" s="67"/>
      <c r="N82" s="68"/>
      <c r="O82" s="68"/>
      <c r="P82" s="163">
        <f>P83</f>
        <v>0</v>
      </c>
      <c r="Q82" s="68"/>
      <c r="R82" s="163">
        <f>R83</f>
        <v>0</v>
      </c>
      <c r="S82" s="68"/>
      <c r="T82" s="164">
        <f>T83</f>
        <v>0</v>
      </c>
      <c r="AT82" s="17" t="s">
        <v>73</v>
      </c>
      <c r="AU82" s="17" t="s">
        <v>119</v>
      </c>
      <c r="BK82" s="165">
        <f>BK83</f>
        <v>0</v>
      </c>
    </row>
    <row r="83" spans="2:63" s="11" customFormat="1" ht="25.95" customHeight="1">
      <c r="B83" s="166"/>
      <c r="C83" s="167"/>
      <c r="D83" s="168" t="s">
        <v>73</v>
      </c>
      <c r="E83" s="169" t="s">
        <v>609</v>
      </c>
      <c r="F83" s="169" t="s">
        <v>610</v>
      </c>
      <c r="G83" s="167"/>
      <c r="H83" s="167"/>
      <c r="I83" s="170"/>
      <c r="J83" s="171">
        <f>BK83</f>
        <v>0</v>
      </c>
      <c r="K83" s="167"/>
      <c r="L83" s="172"/>
      <c r="M83" s="173"/>
      <c r="N83" s="174"/>
      <c r="O83" s="174"/>
      <c r="P83" s="175">
        <f>P84+P94</f>
        <v>0</v>
      </c>
      <c r="Q83" s="174"/>
      <c r="R83" s="175">
        <f>R84+R94</f>
        <v>0</v>
      </c>
      <c r="S83" s="174"/>
      <c r="T83" s="176">
        <f>T84+T94</f>
        <v>0</v>
      </c>
      <c r="AR83" s="177" t="s">
        <v>145</v>
      </c>
      <c r="AT83" s="178" t="s">
        <v>73</v>
      </c>
      <c r="AU83" s="178" t="s">
        <v>74</v>
      </c>
      <c r="AY83" s="177" t="s">
        <v>138</v>
      </c>
      <c r="BK83" s="179">
        <f>BK84+BK94</f>
        <v>0</v>
      </c>
    </row>
    <row r="84" spans="2:63" s="11" customFormat="1" ht="22.8" customHeight="1">
      <c r="B84" s="166"/>
      <c r="C84" s="167"/>
      <c r="D84" s="168" t="s">
        <v>73</v>
      </c>
      <c r="E84" s="180" t="s">
        <v>611</v>
      </c>
      <c r="F84" s="180" t="s">
        <v>612</v>
      </c>
      <c r="G84" s="167"/>
      <c r="H84" s="167"/>
      <c r="I84" s="170"/>
      <c r="J84" s="181">
        <f>BK84</f>
        <v>0</v>
      </c>
      <c r="K84" s="167"/>
      <c r="L84" s="172"/>
      <c r="M84" s="173"/>
      <c r="N84" s="174"/>
      <c r="O84" s="174"/>
      <c r="P84" s="175">
        <f>SUM(P85:P93)</f>
        <v>0</v>
      </c>
      <c r="Q84" s="174"/>
      <c r="R84" s="175">
        <f>SUM(R85:R93)</f>
        <v>0</v>
      </c>
      <c r="S84" s="174"/>
      <c r="T84" s="176">
        <f>SUM(T85:T93)</f>
        <v>0</v>
      </c>
      <c r="AR84" s="177" t="s">
        <v>145</v>
      </c>
      <c r="AT84" s="178" t="s">
        <v>73</v>
      </c>
      <c r="AU84" s="178" t="s">
        <v>82</v>
      </c>
      <c r="AY84" s="177" t="s">
        <v>138</v>
      </c>
      <c r="BK84" s="179">
        <f>SUM(BK85:BK93)</f>
        <v>0</v>
      </c>
    </row>
    <row r="85" spans="2:65" s="1" customFormat="1" ht="16.5" customHeight="1">
      <c r="B85" s="34"/>
      <c r="C85" s="182" t="s">
        <v>82</v>
      </c>
      <c r="D85" s="182" t="s">
        <v>140</v>
      </c>
      <c r="E85" s="183" t="s">
        <v>613</v>
      </c>
      <c r="F85" s="184" t="s">
        <v>614</v>
      </c>
      <c r="G85" s="185" t="s">
        <v>584</v>
      </c>
      <c r="H85" s="186">
        <v>1</v>
      </c>
      <c r="I85" s="187"/>
      <c r="J85" s="188">
        <f>ROUND(I85*H85,2)</f>
        <v>0</v>
      </c>
      <c r="K85" s="184" t="s">
        <v>28</v>
      </c>
      <c r="L85" s="38"/>
      <c r="M85" s="189" t="s">
        <v>28</v>
      </c>
      <c r="N85" s="190" t="s">
        <v>47</v>
      </c>
      <c r="O85" s="60"/>
      <c r="P85" s="191">
        <f>O85*H85</f>
        <v>0</v>
      </c>
      <c r="Q85" s="191">
        <v>0</v>
      </c>
      <c r="R85" s="191">
        <f>Q85*H85</f>
        <v>0</v>
      </c>
      <c r="S85" s="191">
        <v>0</v>
      </c>
      <c r="T85" s="192">
        <f>S85*H85</f>
        <v>0</v>
      </c>
      <c r="AR85" s="17" t="s">
        <v>615</v>
      </c>
      <c r="AT85" s="17" t="s">
        <v>140</v>
      </c>
      <c r="AU85" s="17" t="s">
        <v>84</v>
      </c>
      <c r="AY85" s="17" t="s">
        <v>138</v>
      </c>
      <c r="BE85" s="193">
        <f>IF(N85="základní",J85,0)</f>
        <v>0</v>
      </c>
      <c r="BF85" s="193">
        <f>IF(N85="snížená",J85,0)</f>
        <v>0</v>
      </c>
      <c r="BG85" s="193">
        <f>IF(N85="zákl. přenesená",J85,0)</f>
        <v>0</v>
      </c>
      <c r="BH85" s="193">
        <f>IF(N85="sníž. přenesená",J85,0)</f>
        <v>0</v>
      </c>
      <c r="BI85" s="193">
        <f>IF(N85="nulová",J85,0)</f>
        <v>0</v>
      </c>
      <c r="BJ85" s="17" t="s">
        <v>145</v>
      </c>
      <c r="BK85" s="193">
        <f>ROUND(I85*H85,2)</f>
        <v>0</v>
      </c>
      <c r="BL85" s="17" t="s">
        <v>615</v>
      </c>
      <c r="BM85" s="17" t="s">
        <v>616</v>
      </c>
    </row>
    <row r="86" spans="2:47" s="1" customFormat="1" ht="10.2">
      <c r="B86" s="34"/>
      <c r="C86" s="35"/>
      <c r="D86" s="194" t="s">
        <v>147</v>
      </c>
      <c r="E86" s="35"/>
      <c r="F86" s="195" t="s">
        <v>614</v>
      </c>
      <c r="G86" s="35"/>
      <c r="H86" s="35"/>
      <c r="I86" s="112"/>
      <c r="J86" s="35"/>
      <c r="K86" s="35"/>
      <c r="L86" s="38"/>
      <c r="M86" s="196"/>
      <c r="N86" s="60"/>
      <c r="O86" s="60"/>
      <c r="P86" s="60"/>
      <c r="Q86" s="60"/>
      <c r="R86" s="60"/>
      <c r="S86" s="60"/>
      <c r="T86" s="61"/>
      <c r="AT86" s="17" t="s">
        <v>147</v>
      </c>
      <c r="AU86" s="17" t="s">
        <v>84</v>
      </c>
    </row>
    <row r="87" spans="2:51" s="12" customFormat="1" ht="10.2">
      <c r="B87" s="198"/>
      <c r="C87" s="199"/>
      <c r="D87" s="194" t="s">
        <v>151</v>
      </c>
      <c r="E87" s="200" t="s">
        <v>28</v>
      </c>
      <c r="F87" s="201" t="s">
        <v>617</v>
      </c>
      <c r="G87" s="199"/>
      <c r="H87" s="200" t="s">
        <v>28</v>
      </c>
      <c r="I87" s="202"/>
      <c r="J87" s="199"/>
      <c r="K87" s="199"/>
      <c r="L87" s="203"/>
      <c r="M87" s="204"/>
      <c r="N87" s="205"/>
      <c r="O87" s="205"/>
      <c r="P87" s="205"/>
      <c r="Q87" s="205"/>
      <c r="R87" s="205"/>
      <c r="S87" s="205"/>
      <c r="T87" s="206"/>
      <c r="AT87" s="207" t="s">
        <v>151</v>
      </c>
      <c r="AU87" s="207" t="s">
        <v>84</v>
      </c>
      <c r="AV87" s="12" t="s">
        <v>82</v>
      </c>
      <c r="AW87" s="12" t="s">
        <v>35</v>
      </c>
      <c r="AX87" s="12" t="s">
        <v>74</v>
      </c>
      <c r="AY87" s="207" t="s">
        <v>138</v>
      </c>
    </row>
    <row r="88" spans="2:51" s="12" customFormat="1" ht="10.2">
      <c r="B88" s="198"/>
      <c r="C88" s="199"/>
      <c r="D88" s="194" t="s">
        <v>151</v>
      </c>
      <c r="E88" s="200" t="s">
        <v>28</v>
      </c>
      <c r="F88" s="201" t="s">
        <v>618</v>
      </c>
      <c r="G88" s="199"/>
      <c r="H88" s="200" t="s">
        <v>28</v>
      </c>
      <c r="I88" s="202"/>
      <c r="J88" s="199"/>
      <c r="K88" s="199"/>
      <c r="L88" s="203"/>
      <c r="M88" s="204"/>
      <c r="N88" s="205"/>
      <c r="O88" s="205"/>
      <c r="P88" s="205"/>
      <c r="Q88" s="205"/>
      <c r="R88" s="205"/>
      <c r="S88" s="205"/>
      <c r="T88" s="206"/>
      <c r="AT88" s="207" t="s">
        <v>151</v>
      </c>
      <c r="AU88" s="207" t="s">
        <v>84</v>
      </c>
      <c r="AV88" s="12" t="s">
        <v>82</v>
      </c>
      <c r="AW88" s="12" t="s">
        <v>35</v>
      </c>
      <c r="AX88" s="12" t="s">
        <v>74</v>
      </c>
      <c r="AY88" s="207" t="s">
        <v>138</v>
      </c>
    </row>
    <row r="89" spans="2:51" s="12" customFormat="1" ht="20.4">
      <c r="B89" s="198"/>
      <c r="C89" s="199"/>
      <c r="D89" s="194" t="s">
        <v>151</v>
      </c>
      <c r="E89" s="200" t="s">
        <v>28</v>
      </c>
      <c r="F89" s="201" t="s">
        <v>619</v>
      </c>
      <c r="G89" s="199"/>
      <c r="H89" s="200" t="s">
        <v>28</v>
      </c>
      <c r="I89" s="202"/>
      <c r="J89" s="199"/>
      <c r="K89" s="199"/>
      <c r="L89" s="203"/>
      <c r="M89" s="204"/>
      <c r="N89" s="205"/>
      <c r="O89" s="205"/>
      <c r="P89" s="205"/>
      <c r="Q89" s="205"/>
      <c r="R89" s="205"/>
      <c r="S89" s="205"/>
      <c r="T89" s="206"/>
      <c r="AT89" s="207" t="s">
        <v>151</v>
      </c>
      <c r="AU89" s="207" t="s">
        <v>84</v>
      </c>
      <c r="AV89" s="12" t="s">
        <v>82</v>
      </c>
      <c r="AW89" s="12" t="s">
        <v>35</v>
      </c>
      <c r="AX89" s="12" t="s">
        <v>74</v>
      </c>
      <c r="AY89" s="207" t="s">
        <v>138</v>
      </c>
    </row>
    <row r="90" spans="2:51" s="12" customFormat="1" ht="20.4">
      <c r="B90" s="198"/>
      <c r="C90" s="199"/>
      <c r="D90" s="194" t="s">
        <v>151</v>
      </c>
      <c r="E90" s="200" t="s">
        <v>28</v>
      </c>
      <c r="F90" s="201" t="s">
        <v>620</v>
      </c>
      <c r="G90" s="199"/>
      <c r="H90" s="200" t="s">
        <v>28</v>
      </c>
      <c r="I90" s="202"/>
      <c r="J90" s="199"/>
      <c r="K90" s="199"/>
      <c r="L90" s="203"/>
      <c r="M90" s="204"/>
      <c r="N90" s="205"/>
      <c r="O90" s="205"/>
      <c r="P90" s="205"/>
      <c r="Q90" s="205"/>
      <c r="R90" s="205"/>
      <c r="S90" s="205"/>
      <c r="T90" s="206"/>
      <c r="AT90" s="207" t="s">
        <v>151</v>
      </c>
      <c r="AU90" s="207" t="s">
        <v>84</v>
      </c>
      <c r="AV90" s="12" t="s">
        <v>82</v>
      </c>
      <c r="AW90" s="12" t="s">
        <v>35</v>
      </c>
      <c r="AX90" s="12" t="s">
        <v>74</v>
      </c>
      <c r="AY90" s="207" t="s">
        <v>138</v>
      </c>
    </row>
    <row r="91" spans="2:51" s="12" customFormat="1" ht="20.4">
      <c r="B91" s="198"/>
      <c r="C91" s="199"/>
      <c r="D91" s="194" t="s">
        <v>151</v>
      </c>
      <c r="E91" s="200" t="s">
        <v>28</v>
      </c>
      <c r="F91" s="201" t="s">
        <v>621</v>
      </c>
      <c r="G91" s="199"/>
      <c r="H91" s="200" t="s">
        <v>28</v>
      </c>
      <c r="I91" s="202"/>
      <c r="J91" s="199"/>
      <c r="K91" s="199"/>
      <c r="L91" s="203"/>
      <c r="M91" s="204"/>
      <c r="N91" s="205"/>
      <c r="O91" s="205"/>
      <c r="P91" s="205"/>
      <c r="Q91" s="205"/>
      <c r="R91" s="205"/>
      <c r="S91" s="205"/>
      <c r="T91" s="206"/>
      <c r="AT91" s="207" t="s">
        <v>151</v>
      </c>
      <c r="AU91" s="207" t="s">
        <v>84</v>
      </c>
      <c r="AV91" s="12" t="s">
        <v>82</v>
      </c>
      <c r="AW91" s="12" t="s">
        <v>35</v>
      </c>
      <c r="AX91" s="12" t="s">
        <v>74</v>
      </c>
      <c r="AY91" s="207" t="s">
        <v>138</v>
      </c>
    </row>
    <row r="92" spans="2:51" s="12" customFormat="1" ht="10.2">
      <c r="B92" s="198"/>
      <c r="C92" s="199"/>
      <c r="D92" s="194" t="s">
        <v>151</v>
      </c>
      <c r="E92" s="200" t="s">
        <v>28</v>
      </c>
      <c r="F92" s="201" t="s">
        <v>622</v>
      </c>
      <c r="G92" s="199"/>
      <c r="H92" s="200" t="s">
        <v>28</v>
      </c>
      <c r="I92" s="202"/>
      <c r="J92" s="199"/>
      <c r="K92" s="199"/>
      <c r="L92" s="203"/>
      <c r="M92" s="204"/>
      <c r="N92" s="205"/>
      <c r="O92" s="205"/>
      <c r="P92" s="205"/>
      <c r="Q92" s="205"/>
      <c r="R92" s="205"/>
      <c r="S92" s="205"/>
      <c r="T92" s="206"/>
      <c r="AT92" s="207" t="s">
        <v>151</v>
      </c>
      <c r="AU92" s="207" t="s">
        <v>84</v>
      </c>
      <c r="AV92" s="12" t="s">
        <v>82</v>
      </c>
      <c r="AW92" s="12" t="s">
        <v>35</v>
      </c>
      <c r="AX92" s="12" t="s">
        <v>74</v>
      </c>
      <c r="AY92" s="207" t="s">
        <v>138</v>
      </c>
    </row>
    <row r="93" spans="2:51" s="13" customFormat="1" ht="10.2">
      <c r="B93" s="208"/>
      <c r="C93" s="209"/>
      <c r="D93" s="194" t="s">
        <v>151</v>
      </c>
      <c r="E93" s="210" t="s">
        <v>28</v>
      </c>
      <c r="F93" s="211" t="s">
        <v>82</v>
      </c>
      <c r="G93" s="209"/>
      <c r="H93" s="212">
        <v>1</v>
      </c>
      <c r="I93" s="213"/>
      <c r="J93" s="209"/>
      <c r="K93" s="209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151</v>
      </c>
      <c r="AU93" s="218" t="s">
        <v>84</v>
      </c>
      <c r="AV93" s="13" t="s">
        <v>84</v>
      </c>
      <c r="AW93" s="13" t="s">
        <v>35</v>
      </c>
      <c r="AX93" s="13" t="s">
        <v>82</v>
      </c>
      <c r="AY93" s="218" t="s">
        <v>138</v>
      </c>
    </row>
    <row r="94" spans="2:63" s="11" customFormat="1" ht="22.8" customHeight="1">
      <c r="B94" s="166"/>
      <c r="C94" s="167"/>
      <c r="D94" s="168" t="s">
        <v>73</v>
      </c>
      <c r="E94" s="180" t="s">
        <v>623</v>
      </c>
      <c r="F94" s="180" t="s">
        <v>624</v>
      </c>
      <c r="G94" s="167"/>
      <c r="H94" s="167"/>
      <c r="I94" s="170"/>
      <c r="J94" s="181">
        <f>BK94</f>
        <v>0</v>
      </c>
      <c r="K94" s="167"/>
      <c r="L94" s="172"/>
      <c r="M94" s="173"/>
      <c r="N94" s="174"/>
      <c r="O94" s="174"/>
      <c r="P94" s="175">
        <f>SUM(P95:P98)</f>
        <v>0</v>
      </c>
      <c r="Q94" s="174"/>
      <c r="R94" s="175">
        <f>SUM(R95:R98)</f>
        <v>0</v>
      </c>
      <c r="S94" s="174"/>
      <c r="T94" s="176">
        <f>SUM(T95:T98)</f>
        <v>0</v>
      </c>
      <c r="AR94" s="177" t="s">
        <v>145</v>
      </c>
      <c r="AT94" s="178" t="s">
        <v>73</v>
      </c>
      <c r="AU94" s="178" t="s">
        <v>82</v>
      </c>
      <c r="AY94" s="177" t="s">
        <v>138</v>
      </c>
      <c r="BK94" s="179">
        <f>SUM(BK95:BK98)</f>
        <v>0</v>
      </c>
    </row>
    <row r="95" spans="2:65" s="1" customFormat="1" ht="22.5" customHeight="1">
      <c r="B95" s="34"/>
      <c r="C95" s="182" t="s">
        <v>84</v>
      </c>
      <c r="D95" s="182" t="s">
        <v>140</v>
      </c>
      <c r="E95" s="183" t="s">
        <v>625</v>
      </c>
      <c r="F95" s="184" t="s">
        <v>626</v>
      </c>
      <c r="G95" s="185" t="s">
        <v>584</v>
      </c>
      <c r="H95" s="186">
        <v>1</v>
      </c>
      <c r="I95" s="187"/>
      <c r="J95" s="188">
        <f>ROUND(I95*H95,2)</f>
        <v>0</v>
      </c>
      <c r="K95" s="184" t="s">
        <v>28</v>
      </c>
      <c r="L95" s="38"/>
      <c r="M95" s="189" t="s">
        <v>28</v>
      </c>
      <c r="N95" s="190" t="s">
        <v>47</v>
      </c>
      <c r="O95" s="60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17" t="s">
        <v>627</v>
      </c>
      <c r="AT95" s="17" t="s">
        <v>140</v>
      </c>
      <c r="AU95" s="17" t="s">
        <v>84</v>
      </c>
      <c r="AY95" s="17" t="s">
        <v>138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7" t="s">
        <v>145</v>
      </c>
      <c r="BK95" s="193">
        <f>ROUND(I95*H95,2)</f>
        <v>0</v>
      </c>
      <c r="BL95" s="17" t="s">
        <v>627</v>
      </c>
      <c r="BM95" s="17" t="s">
        <v>628</v>
      </c>
    </row>
    <row r="96" spans="2:47" s="1" customFormat="1" ht="19.2">
      <c r="B96" s="34"/>
      <c r="C96" s="35"/>
      <c r="D96" s="194" t="s">
        <v>147</v>
      </c>
      <c r="E96" s="35"/>
      <c r="F96" s="195" t="s">
        <v>626</v>
      </c>
      <c r="G96" s="35"/>
      <c r="H96" s="35"/>
      <c r="I96" s="112"/>
      <c r="J96" s="35"/>
      <c r="K96" s="35"/>
      <c r="L96" s="38"/>
      <c r="M96" s="196"/>
      <c r="N96" s="60"/>
      <c r="O96" s="60"/>
      <c r="P96" s="60"/>
      <c r="Q96" s="60"/>
      <c r="R96" s="60"/>
      <c r="S96" s="60"/>
      <c r="T96" s="61"/>
      <c r="AT96" s="17" t="s">
        <v>147</v>
      </c>
      <c r="AU96" s="17" t="s">
        <v>84</v>
      </c>
    </row>
    <row r="97" spans="2:65" s="1" customFormat="1" ht="22.5" customHeight="1">
      <c r="B97" s="34"/>
      <c r="C97" s="182" t="s">
        <v>184</v>
      </c>
      <c r="D97" s="182" t="s">
        <v>140</v>
      </c>
      <c r="E97" s="183" t="s">
        <v>629</v>
      </c>
      <c r="F97" s="184" t="s">
        <v>630</v>
      </c>
      <c r="G97" s="185" t="s">
        <v>584</v>
      </c>
      <c r="H97" s="186">
        <v>1</v>
      </c>
      <c r="I97" s="187"/>
      <c r="J97" s="188">
        <f>ROUND(I97*H97,2)</f>
        <v>0</v>
      </c>
      <c r="K97" s="184" t="s">
        <v>28</v>
      </c>
      <c r="L97" s="38"/>
      <c r="M97" s="189" t="s">
        <v>28</v>
      </c>
      <c r="N97" s="190" t="s">
        <v>47</v>
      </c>
      <c r="O97" s="60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AR97" s="17" t="s">
        <v>627</v>
      </c>
      <c r="AT97" s="17" t="s">
        <v>140</v>
      </c>
      <c r="AU97" s="17" t="s">
        <v>84</v>
      </c>
      <c r="AY97" s="17" t="s">
        <v>138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7" t="s">
        <v>145</v>
      </c>
      <c r="BK97" s="193">
        <f>ROUND(I97*H97,2)</f>
        <v>0</v>
      </c>
      <c r="BL97" s="17" t="s">
        <v>627</v>
      </c>
      <c r="BM97" s="17" t="s">
        <v>631</v>
      </c>
    </row>
    <row r="98" spans="2:47" s="1" customFormat="1" ht="19.2">
      <c r="B98" s="34"/>
      <c r="C98" s="35"/>
      <c r="D98" s="194" t="s">
        <v>147</v>
      </c>
      <c r="E98" s="35"/>
      <c r="F98" s="195" t="s">
        <v>630</v>
      </c>
      <c r="G98" s="35"/>
      <c r="H98" s="35"/>
      <c r="I98" s="112"/>
      <c r="J98" s="35"/>
      <c r="K98" s="35"/>
      <c r="L98" s="38"/>
      <c r="M98" s="240"/>
      <c r="N98" s="241"/>
      <c r="O98" s="241"/>
      <c r="P98" s="241"/>
      <c r="Q98" s="241"/>
      <c r="R98" s="241"/>
      <c r="S98" s="241"/>
      <c r="T98" s="242"/>
      <c r="AT98" s="17" t="s">
        <v>147</v>
      </c>
      <c r="AU98" s="17" t="s">
        <v>84</v>
      </c>
    </row>
    <row r="99" spans="2:12" s="1" customFormat="1" ht="6.9" customHeight="1">
      <c r="B99" s="46"/>
      <c r="C99" s="47"/>
      <c r="D99" s="47"/>
      <c r="E99" s="47"/>
      <c r="F99" s="47"/>
      <c r="G99" s="47"/>
      <c r="H99" s="47"/>
      <c r="I99" s="134"/>
      <c r="J99" s="47"/>
      <c r="K99" s="47"/>
      <c r="L99" s="38"/>
    </row>
  </sheetData>
  <sheetProtection algorithmName="SHA-512" hashValue="ZyrPXH4n3CLgZx5Q3ZgA0BWyAKNrLDxl/7XhOO8wy6J2jASEWj78nYY/0Jgcp9oTUpB7D64xGmCc8EBN9lkUjA==" saltValue="LANY1TYeKDUTgxjCgkfD5kUOjNHPnfMTt7GedA2VPOqZiYgaWr+zupN8UjE9YQW6OqxWE5SQU5k0M9oDPSpc7A==" spinCount="100000" sheet="1" objects="1" scenarios="1" formatColumns="0" formatRows="0" autoFilter="0"/>
  <autoFilter ref="C81:K9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Morkesová</dc:creator>
  <cp:keywords/>
  <dc:description/>
  <cp:lastModifiedBy>Ing. Eva Morkesová</cp:lastModifiedBy>
  <dcterms:created xsi:type="dcterms:W3CDTF">2019-06-17T07:40:51Z</dcterms:created>
  <dcterms:modified xsi:type="dcterms:W3CDTF">2019-06-17T07:51:34Z</dcterms:modified>
  <cp:category/>
  <cp:version/>
  <cp:contentType/>
  <cp:contentStatus/>
</cp:coreProperties>
</file>