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workbookProtection workbookAlgorithmName="SHA-512" workbookHashValue="JEjITm3e4lM0R5IhDq5tCyNOfVzLDjOagP252Ss570l/OmV4PXQKYpLmsLV6+uJ++GZrpWbywSAQGrkHvm8wsg==" workbookSpinCount="100000" workbookSaltValue="eb5GBwYHmoHiDg5z5GI7Pg==" lockStructure="1"/>
  <bookViews>
    <workbookView xWindow="0" yWindow="0" windowWidth="28800" windowHeight="11685" activeTab="0"/>
  </bookViews>
  <sheets>
    <sheet name="Rekapitulace stavby" sheetId="1" r:id="rId1"/>
    <sheet name="1 - SO 01 Rekonstrukce vz..." sheetId="2" r:id="rId2"/>
    <sheet name="2 - SO 02 Revitalizace delty" sheetId="3" r:id="rId3"/>
    <sheet name="3 - SO 03 Revitalizace ko..." sheetId="4" r:id="rId4"/>
    <sheet name="4 - SO 04 Oddělovací objekt" sheetId="5" r:id="rId5"/>
    <sheet name="5 - VON Vedlejší a ostatn..." sheetId="6" r:id="rId6"/>
    <sheet name="Pokyny pro vyplnění" sheetId="7" r:id="rId7"/>
  </sheets>
  <definedNames>
    <definedName name="_xlnm._FilterDatabase" localSheetId="1" hidden="1">'1 - SO 01 Rekonstrukce vz...'!$C$82:$K$150</definedName>
    <definedName name="_xlnm._FilterDatabase" localSheetId="2" hidden="1">'2 - SO 02 Revitalizace delty'!$C$77:$K$97</definedName>
    <definedName name="_xlnm._FilterDatabase" localSheetId="3" hidden="1">'3 - SO 03 Revitalizace ko...'!$C$83:$K$187</definedName>
    <definedName name="_xlnm._FilterDatabase" localSheetId="4" hidden="1">'4 - SO 04 Oddělovací objekt'!$C$82:$K$235</definedName>
    <definedName name="_xlnm._FilterDatabase" localSheetId="5" hidden="1">'5 - VON Vedlejší a ostatn...'!$C$77:$K$93</definedName>
    <definedName name="_xlnm.Print_Area" localSheetId="1">'1 - SO 01 Rekonstrukce vz...'!$C$4:$J$36,'1 - SO 01 Rekonstrukce vz...'!$C$42:$J$64,'1 - SO 01 Rekonstrukce vz...'!$C$70:$K$150</definedName>
    <definedName name="_xlnm.Print_Area" localSheetId="2">'2 - SO 02 Revitalizace delty'!$C$4:$J$36,'2 - SO 02 Revitalizace delty'!$C$42:$J$59,'2 - SO 02 Revitalizace delty'!$C$65:$K$97</definedName>
    <definedName name="_xlnm.Print_Area" localSheetId="3">'3 - SO 03 Revitalizace ko...'!$C$4:$J$36,'3 - SO 03 Revitalizace ko...'!$C$42:$J$65,'3 - SO 03 Revitalizace ko...'!$C$71:$K$187</definedName>
    <definedName name="_xlnm.Print_Area" localSheetId="4">'4 - SO 04 Oddělovací objekt'!$C$4:$J$36,'4 - SO 04 Oddělovací objekt'!$C$42:$J$64,'4 - SO 04 Oddělovací objekt'!$C$70:$K$235</definedName>
    <definedName name="_xlnm.Print_Area" localSheetId="5">'5 - VON Vedlejší a ostatn...'!$C$4:$J$36,'5 - VON Vedlejší a ostatn...'!$C$42:$J$59,'5 - VON Vedlejší a ostatn...'!$C$65:$K$93</definedName>
    <definedName name="_xlnm.Print_Area" localSheetId="6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stavby'!$C$39:$AQ$57</definedName>
    <definedName name="_xlnm.Print_Titles" localSheetId="0">'Rekapitulace stavby'!$49:$49</definedName>
    <definedName name="_xlnm.Print_Titles" localSheetId="1">'1 - SO 01 Rekonstrukce vz...'!$82:$82</definedName>
    <definedName name="_xlnm.Print_Titles" localSheetId="2">'2 - SO 02 Revitalizace delty'!$77:$77</definedName>
    <definedName name="_xlnm.Print_Titles" localSheetId="3">'3 - SO 03 Revitalizace ko...'!$83:$83</definedName>
    <definedName name="_xlnm.Print_Titles" localSheetId="4">'4 - SO 04 Oddělovací objekt'!$82:$82</definedName>
    <definedName name="_xlnm.Print_Titles" localSheetId="5">'5 - VON Vedlejší a ostatn...'!$77:$77</definedName>
  </definedNames>
  <calcPr calcId="162913"/>
</workbook>
</file>

<file path=xl/sharedStrings.xml><?xml version="1.0" encoding="utf-8"?>
<sst xmlns="http://schemas.openxmlformats.org/spreadsheetml/2006/main" count="5109" uniqueCount="904">
  <si>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</si>
  <si>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</si>
  <si>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</si>
  <si>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</si>
  <si>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</si>
  <si>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</si>
  <si>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</si>
  <si>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{e6414d07-dc65-490c-be7f-a28e445e662d}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</si>
  <si>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</si>
  <si>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</si>
  <si>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</si>
  <si>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</si>
  <si>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</si>
  <si>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</si>
  <si>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</si>
  <si>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</si>
  <si>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20160281K3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</si>
  <si>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</si>
  <si>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</si>
  <si>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PLA - Rozkoš, Domkov, revitalizace koryta</t>
  </si>
  <si>
    <t>KSO:</t>
  </si>
  <si>
    <t>833 21 11</t>
  </si>
  <si>
    <t>CC-CZ:</t>
  </si>
  <si>
    <t>24208</t>
  </si>
  <si>
    <t>Místo:</t>
  </si>
  <si>
    <t>Rozkoš, Domkov</t>
  </si>
  <si>
    <t>Datum:</t>
  </si>
  <si>
    <t>Zadavatel:</t>
  </si>
  <si>
    <t>IČ:</t>
  </si>
  <si>
    <t/>
  </si>
  <si>
    <t>Povodí Labe, státní podnik, Víta Nejedlého 951, HK</t>
  </si>
  <si>
    <t>DIČ:</t>
  </si>
  <si>
    <t>Uchazeč:</t>
  </si>
  <si>
    <t>Vyplň údaj</t>
  </si>
  <si>
    <t>Projektant:</t>
  </si>
  <si>
    <t>260 03 236</t>
  </si>
  <si>
    <t>Šindlar s.r.o.,Na Brně 372/2a, 500 06 Hradec Král.</t>
  </si>
  <si>
    <t>CZ 260 03 236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</si>
  <si>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</si>
  <si>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</si>
  <si>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</si>
  <si>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</si>
  <si>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</si>
  <si>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</si>
  <si>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</si>
  <si>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</si>
  <si>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</si>
  <si>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</si>
  <si>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</si>
  <si>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</si>
  <si>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</si>
  <si>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</si>
  <si>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</si>
  <si>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</si>
  <si>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</si>
  <si>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</si>
  <si>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</si>
  <si>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</si>
  <si>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</si>
  <si>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</si>
  <si>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</si>
  <si>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</si>
  <si>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</si>
  <si>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</si>
  <si>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</si>
  <si>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</si>
  <si>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</si>
  <si>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</si>
  <si>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</si>
  <si>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</si>
  <si>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</si>
  <si>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</si>
  <si>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</si>
  <si>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</si>
  <si>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</si>
  <si>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</si>
  <si>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</si>
  <si>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</si>
  <si>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</si>
  <si>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</si>
  <si>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 01 Rekonstrukce vzdouvacího objektu - mostu a brodu</t>
  </si>
  <si>
    <t>STA</t>
  </si>
  <si>
    <t>{16bca03c-d1d0-467e-8355-10f0168ed769}</t>
  </si>
  <si>
    <t>2</t>
  </si>
  <si>
    <t>SO 02 Revitalizace delty</t>
  </si>
  <si>
    <t>{9a5e8239-a0d0-4c31-a9e9-73e2a3e1ed3f}</t>
  </si>
  <si>
    <t>3</t>
  </si>
  <si>
    <t>SO 03 Revitalizace koryta a nivy</t>
  </si>
  <si>
    <t>{82aafe2d-5ee3-494a-bc9d-3e5eb6ba5e3d}</t>
  </si>
  <si>
    <t>4</t>
  </si>
  <si>
    <t>SO 04 Oddělovací objekt</t>
  </si>
  <si>
    <t>{75fc6695-1455-401a-9c5d-c85c4275c7b9}</t>
  </si>
  <si>
    <t>5</t>
  </si>
  <si>
    <t>VON Vedlejší a ostatní náklady</t>
  </si>
  <si>
    <t>{a3989a73-8121-4fab-a148-5f00b4786b60}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</si>
  <si>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</si>
  <si>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</si>
  <si>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</si>
  <si>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</si>
  <si>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</si>
  <si>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</si>
  <si>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</si>
  <si>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SO 01 Rekonstrukce vzdouvacího objektu - mostu a brodu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</si>
  <si>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</si>
  <si>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</si>
  <si>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</si>
  <si>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</si>
  <si>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</si>
  <si>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</si>
  <si>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</si>
  <si>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</si>
  <si>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</si>
  <si>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</si>
  <si>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</si>
  <si>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</si>
  <si>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</si>
  <si>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</si>
  <si>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</si>
  <si>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</si>
  <si>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</si>
  <si>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</si>
  <si>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</si>
  <si>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</si>
  <si>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</si>
  <si>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</si>
  <si>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</si>
  <si>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</si>
  <si>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</si>
  <si>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</si>
  <si>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</si>
  <si>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</si>
  <si>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</si>
  <si>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</si>
  <si>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</si>
  <si>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114203101</t>
  </si>
  <si>
    <t>Rozebrání dlažeb nebo záhozů s naložením na dopravní prostředek  dlažeb z lomového kamene nebo betonových tvárnic na sucho nebo se spárami vyplněnými pískem nebo drnem</t>
  </si>
  <si>
    <t>m3</t>
  </si>
  <si>
    <t>-409680451</t>
  </si>
  <si>
    <t>VV</t>
  </si>
  <si>
    <t>215,0*0,2 "stávající opevnění, příl. D.1. 1.</t>
  </si>
  <si>
    <t>122301101</t>
  </si>
  <si>
    <t>Odkopávky a prokopávky nezapažené  s přehozením výkopku na vzdálenost do 3 m nebo s naložením na dopravní prostředek v hornině tř. 4 do 100 m3</t>
  </si>
  <si>
    <t>-345666616</t>
  </si>
  <si>
    <t>215,0*0,2 "pro zához a rovnaninu, příl. D.1.1.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</si>
  <si>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</si>
  <si>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</si>
  <si>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310983007</t>
  </si>
  <si>
    <t>43,0*0,3 "lepivost 30%</t>
  </si>
  <si>
    <t>132312101</t>
  </si>
  <si>
    <t>Hloubení zapažených i nezapažených rýh šířky do 600 mm ručním nebo pneumatickým nářadím  s urovnáním dna do předepsaného profilu a spádu v horninách tř. 4 soudržných</t>
  </si>
  <si>
    <t>-2015255411</t>
  </si>
  <si>
    <t>(18,0+19,0+15,0+13,0)*0,3*0,6 "pro 4 prahy, příl. D.1.</t>
  </si>
  <si>
    <t>132312109</t>
  </si>
  <si>
    <t>Hloubení zapažených i nezapažených rýh šířky do 600 mm ručním nebo pneumatickým nářadím  s urovnáním dna do předepsaného profilu a spádu v horninách tř. 4 Příplatek k cenám za lepivost horniny tř. 4</t>
  </si>
  <si>
    <t>1980554064</t>
  </si>
  <si>
    <t>11,70*0,3 "lepivost 30%</t>
  </si>
  <si>
    <t>6</t>
  </si>
  <si>
    <t>153121112</t>
  </si>
  <si>
    <t>Opracování a případné okování štětových stěn ze dřeva  bez dodání vodicích pilot a kleštin nasazených nebo tabulových</t>
  </si>
  <si>
    <t>-48343767</t>
  </si>
  <si>
    <t>4,0*0,2*0,5 "hradicí prvky (hranoly), příl. D.1.2.</t>
  </si>
  <si>
    <t>7</t>
  </si>
  <si>
    <t>M</t>
  </si>
  <si>
    <t>60556100</t>
  </si>
  <si>
    <t>řezivo dubové sušené tl 30mm</t>
  </si>
  <si>
    <t>8</t>
  </si>
  <si>
    <t>1080866867</t>
  </si>
  <si>
    <t>4,0*0,2*0,5*1,2 "hradicí prvky (hranoly), ztratné 20%</t>
  </si>
  <si>
    <t>153123111</t>
  </si>
  <si>
    <t>Odstranění štětových stěn ze dřeva zaberaněných  z terénu při délce zaberanění do 3 m</t>
  </si>
  <si>
    <t>m2</t>
  </si>
  <si>
    <t>-561420819</t>
  </si>
  <si>
    <t>4,0*0,5 "odstranění stávajícího hrazení (hranolů), příl. D.1.2</t>
  </si>
  <si>
    <t>9</t>
  </si>
  <si>
    <t>153124111</t>
  </si>
  <si>
    <t>Zřízení dřevěných stěn nasazených nebo tabulových  jakékoliv výšky a tloušťky stěny, s dodáním spojovacího materiálu z terénu mezi zaberaněné vodicí piloty</t>
  </si>
  <si>
    <t>1180344317</t>
  </si>
  <si>
    <t>4,0*0,5 "zřízení hrazení z (hranolů), příl. D.1.2</t>
  </si>
  <si>
    <t>10</t>
  </si>
  <si>
    <t>162701105-R</t>
  </si>
  <si>
    <t>Odvoz a likvidace v souladu se zákonem o odpadech včetně případného poplatku za uložení</t>
  </si>
  <si>
    <t>1469051491</t>
  </si>
  <si>
    <t>11,70+43,0 "zemina z rýh a z odkopávky</t>
  </si>
  <si>
    <t>11</t>
  </si>
  <si>
    <t>162701155</t>
  </si>
  <si>
    <t>Vodorovné přemístění výkopku nebo sypaniny po suchu  na obvyklém dopravním prostředku, bez naložení výkopku, avšak se složením bez rozhrnutí z horniny tř. 5 až 7 na vzdálenost přes 9 000 do 10 000 m</t>
  </si>
  <si>
    <t>-421225976</t>
  </si>
  <si>
    <t>43,0 "rozebraná dlažba na řízenou skládku</t>
  </si>
  <si>
    <t>12</t>
  </si>
  <si>
    <t>162701159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</si>
  <si>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</si>
  <si>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-372941042</t>
  </si>
  <si>
    <t>43,0*8 "rozebraná dlažba na řízenou skládku, 8 příplatků</t>
  </si>
  <si>
    <t>Zakládání</t>
  </si>
  <si>
    <t>13</t>
  </si>
  <si>
    <t>213141121</t>
  </si>
  <si>
    <t>Zřízení vrstvy z geotextilie  filtrační, separační, odvodňovací, ochranné, výztužné nebo protierozní ve sklonu přes 1:5 do 1:2, šířky do 3 m</t>
  </si>
  <si>
    <t>371798510</t>
  </si>
  <si>
    <t>18,0*(1,3+5,1)+77,0 "pod stabilizaci brodu</t>
  </si>
  <si>
    <t>14</t>
  </si>
  <si>
    <t>693110410 - R</t>
  </si>
  <si>
    <t>geotextilie netkaná PES 300 g/m2</t>
  </si>
  <si>
    <t>-952994279</t>
  </si>
  <si>
    <t>186,120</t>
  </si>
  <si>
    <t>186,12*1,15 'Přepočtené koeficientem množství</t>
  </si>
  <si>
    <t>Svislé a kompletní konstrukce</t>
  </si>
  <si>
    <t>321321115</t>
  </si>
  <si>
    <t>Konstrukce z betonu vodních staveb  přehrad, jezů a plavebních komor, spodní stavby vodních elektráren, jader přehrad, odběrných věží a výpustných zařízení, opěrných zdí, šachet, šachtic a ostatních konstrukcí železového pro prostředí s mrazovými cykly tř</t>
  </si>
  <si>
    <t>1737309914</t>
  </si>
  <si>
    <t>(18,0+19,0+15,0+13,0)*0,3*0,6 " 4 prahy, příl. D.1.</t>
  </si>
  <si>
    <t>16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</si>
  <si>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</si>
  <si>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</t>
  </si>
  <si>
    <t>581185900</t>
  </si>
  <si>
    <t>2*(18,0+19,0+15,0+13,0)*0,6 " 4 prahy, příl. D.1.</t>
  </si>
  <si>
    <t>2*4*0,3*0,6 "čela prahů</t>
  </si>
  <si>
    <t>Součet</t>
  </si>
  <si>
    <t>17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</si>
  <si>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</si>
  <si>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</t>
  </si>
  <si>
    <t>-1700492088</t>
  </si>
  <si>
    <t>79,44 "pol. zřízení</t>
  </si>
  <si>
    <t>18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</si>
  <si>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</si>
  <si>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</t>
  </si>
  <si>
    <t>t</t>
  </si>
  <si>
    <t>-371438820</t>
  </si>
  <si>
    <t>79,44*0,006</t>
  </si>
  <si>
    <t>Vodorovné konstrukce</t>
  </si>
  <si>
    <t>19</t>
  </si>
  <si>
    <t>451571111</t>
  </si>
  <si>
    <t>Lože pod dlažby  ze štěrkopísků, tl. vrstvy do 100 mm</t>
  </si>
  <si>
    <t>138470286</t>
  </si>
  <si>
    <t>20</t>
  </si>
  <si>
    <t>462511270</t>
  </si>
  <si>
    <t>Zához z lomového kamene neupraveného záhozového  bez proštěrkování z terénu, hmotnosti jednotlivých kamenů do 200 kg</t>
  </si>
  <si>
    <t>-1641192805</t>
  </si>
  <si>
    <t>25,0*5,5*0,4 "stabilizace svahů brodu, příl D.1.3.</t>
  </si>
  <si>
    <t>462519002</t>
  </si>
  <si>
    <t>Zához z lomového kamene neupraveného záhozového  Příplatek k cenám za urovnání viditelných ploch záhozu z kamene, hmotnosti jednotlivých kamenů do 200 kg</t>
  </si>
  <si>
    <t>-926965635</t>
  </si>
  <si>
    <t>25,0*5,5 " svahy brodu, příl D.1.3.</t>
  </si>
  <si>
    <t>22</t>
  </si>
  <si>
    <t>463212121</t>
  </si>
  <si>
    <t>Rovnanina z lomového kamene upraveného, tříděného  jakékoliv tloušťky rovnaniny s vyplněním spár a dutin těženým kamenivem</t>
  </si>
  <si>
    <t>475234276</t>
  </si>
  <si>
    <t>77,0*0,4 "stabilizace koruny brodu, příl. D.1.1. a D.1.3.</t>
  </si>
  <si>
    <t>23</t>
  </si>
  <si>
    <t>463212191</t>
  </si>
  <si>
    <t>Rovnanina z lomového kamene upraveného, tříděného  Příplatek k cenám za vypracování líce</t>
  </si>
  <si>
    <t>-460813838</t>
  </si>
  <si>
    <t>77,0 "koruna brodu, příl. D.1. a D.1.3.</t>
  </si>
  <si>
    <t>Ostatní konstrukce a práce, bourání</t>
  </si>
  <si>
    <t>24</t>
  </si>
  <si>
    <t>953946111</t>
  </si>
  <si>
    <t>Montáž atypických ocelových konstrukcí  profilů hmotnosti do 13 kg/m, hmotnosti konstrukce do 1 t</t>
  </si>
  <si>
    <t>-1280940150</t>
  </si>
  <si>
    <t>2*0,001 "zajištění proti manipulaci</t>
  </si>
  <si>
    <t>25</t>
  </si>
  <si>
    <t>13010359</t>
  </si>
  <si>
    <t>ocel pásová válcovaná za studena 50x3mm</t>
  </si>
  <si>
    <t>-1316809419</t>
  </si>
  <si>
    <t>0,002</t>
  </si>
  <si>
    <t>26</t>
  </si>
  <si>
    <t>977131110</t>
  </si>
  <si>
    <t>Vrty příklepovými vrtáky do cihelného zdiva nebo prostého betonu průměru do 16 mm</t>
  </si>
  <si>
    <t>m</t>
  </si>
  <si>
    <t>569413421</t>
  </si>
  <si>
    <t>2*4*0,2 "pro kotvy zajišťující proti manipulaci</t>
  </si>
  <si>
    <t>27</t>
  </si>
  <si>
    <t>985564211</t>
  </si>
  <si>
    <t>Kotvičky pro výztuž stříkaného betonu z betonářské oceli do chemické malty, hloubky kotvení do 200 mm, průměru do 6 mm</t>
  </si>
  <si>
    <t>kus</t>
  </si>
  <si>
    <t>-144581551</t>
  </si>
  <si>
    <t>2*4 "zajištění proti manipulaci hrazení</t>
  </si>
  <si>
    <t>998</t>
  </si>
  <si>
    <t>Přesun hmot</t>
  </si>
  <si>
    <t>28</t>
  </si>
  <si>
    <t>998332011</t>
  </si>
  <si>
    <t>Přesun hmot pro úpravy vodních toků a kanály, hráze rybníků apod.  dopravní vzdálenost do 500 m</t>
  </si>
  <si>
    <t>-390852002</t>
  </si>
  <si>
    <t>29</t>
  </si>
  <si>
    <t>998332091</t>
  </si>
  <si>
    <t>Přesun hmot pro úpravy vodních toků a kanály, hráze rybníků apod.  Příplatek k ceně za zvětšený přesun přes vymezenou největší dopravní vzdálenost do 1 000 m</t>
  </si>
  <si>
    <t>-1887117584</t>
  </si>
  <si>
    <t>2 - SO 02 Revitalizace delty</t>
  </si>
  <si>
    <t>111201102</t>
  </si>
  <si>
    <t>Odstranění křovin a stromů s odstraněním kořenů  průměru kmene do 100 mm do sklonu terénu 1 : 5, při celkové ploše přes 1 000 do 10 000 m2</t>
  </si>
  <si>
    <t>-147983052</t>
  </si>
  <si>
    <t>2635,0 "příl. D.2.3.</t>
  </si>
  <si>
    <t>111251111-R</t>
  </si>
  <si>
    <t>Drcení ořezaných větví strojně - (štěpkování) o průměru větví do 100 mm</t>
  </si>
  <si>
    <t>-733388662</t>
  </si>
  <si>
    <t>2635,0*0,002 "drcení křoví, z ceníkové položky byla odstraněna doprava drtě</t>
  </si>
  <si>
    <t>124203101</t>
  </si>
  <si>
    <t>Vykopávky pro koryta vodotečí  s přehozením výkopku na vzdálenost do 3 m nebo s naložením na dopravní prostředek v hornině tř. 3 do 1 000 m3</t>
  </si>
  <si>
    <t>707713336</t>
  </si>
  <si>
    <t>800,0 "výkop v deltě, příl. D.2.5,</t>
  </si>
  <si>
    <t>124203109</t>
  </si>
  <si>
    <t>Vykopávky pro koryta vodotečí  s přehozením výkopku na vzdálenost do 3 m nebo s naložením na dopravní prostředek v hornině tř. 3 Příplatek k cenám za lepivost horniny tř. 3</t>
  </si>
  <si>
    <t>142751453</t>
  </si>
  <si>
    <t>800,0*0,3"lepivost 30%</t>
  </si>
  <si>
    <t>-1819320762</t>
  </si>
  <si>
    <t>5,27 "nadrcené křoví</t>
  </si>
  <si>
    <t>171201101</t>
  </si>
  <si>
    <t>Uložení sypaniny do násypů  s rozprostřením sypaniny ve vrstvách a s hrubým urovnáním nezhutněných z jakýchkoliv hornin</t>
  </si>
  <si>
    <t>1992041394</t>
  </si>
  <si>
    <t>800,0 "uložení v deltě, příl. D.2.5.</t>
  </si>
  <si>
    <t>181102302</t>
  </si>
  <si>
    <t>Úprava pláně na stavbách dálnic strojně v zářezech mimo skalních se zhutněním</t>
  </si>
  <si>
    <t>-1410556045</t>
  </si>
  <si>
    <t>140,0*15,0+65,0*12,1+54,0*12,7 "dno delty, příl. D.2.5.</t>
  </si>
  <si>
    <t>181202305</t>
  </si>
  <si>
    <t>Úprava pláně na stavbách dálnic strojně na násypech se zhutněním</t>
  </si>
  <si>
    <t>1500329531</t>
  </si>
  <si>
    <t>56,0*14,1+51,0*12,1+51,0*19,5 "nasypané ostrovy, příl. D.2.5.</t>
  </si>
  <si>
    <t>3 - SO 03 Revitalizace koryta a nivy</t>
  </si>
  <si>
    <t xml:space="preserve">    5 - Komunikace pozemní</t>
  </si>
  <si>
    <t xml:space="preserve">    997 - Přesun sutě</t>
  </si>
  <si>
    <t>112101101</t>
  </si>
  <si>
    <t>Kácení stromů s odřezáním kmene a s odvětvením listnatých, průměru kmene přes 100 do 300 mm</t>
  </si>
  <si>
    <t>CS ÚRS 2017 01</t>
  </si>
  <si>
    <t>381561205</t>
  </si>
  <si>
    <t>2600*0,04 "Probírka v ploše 2600m2 při rozteči stromů 5*5m, počet se může snížit při volení vhodné trasy koryta.</t>
  </si>
  <si>
    <t>112101102</t>
  </si>
  <si>
    <t>Odstranění stromů s odřezáním kmene a s odvětvením listnatých, průměru kmene přes 300 do 500 mm</t>
  </si>
  <si>
    <t>2089245276</t>
  </si>
  <si>
    <t>6 "včetně pařezů,pro využití do konstrukcí</t>
  </si>
  <si>
    <t>112201101</t>
  </si>
  <si>
    <t>Odstranění pařezů s jejich vykopáním, vytrháním nebo odstřelením, s přesekáním kořenů průměru přes 100 do 300 mm</t>
  </si>
  <si>
    <t>-867452927</t>
  </si>
  <si>
    <t>112201102</t>
  </si>
  <si>
    <t>Odstranění pařezů  s jejich vykopáním, vytrháním nebo odstřelením, s přesekáním kořenů průměru přes 300 do 500 mm</t>
  </si>
  <si>
    <t>1138686226</t>
  </si>
  <si>
    <t>6 "včetně kmenu</t>
  </si>
  <si>
    <t>113106241</t>
  </si>
  <si>
    <t>Rozebrání dlažeb a dílců komunikací pro pěší, vozovek a ploch s přemístěním hmot na skládku na vzdálenost do 3 m nebo s naložením na dopravní prostředek vozovek a ploch, s jakoukoliv výplní spár v ploše jednotlivě přes 200 m2 ze silničních dílců jakýchkoliv rozměrů, s ložem z kameniva nebo živice živicí se spárami zalitými</t>
  </si>
  <si>
    <t>1142082326</t>
  </si>
  <si>
    <t>330,0*3,0 "podle pol. osazení silničních dílců</t>
  </si>
  <si>
    <t>181111111</t>
  </si>
  <si>
    <t>Plošná úprava terénu v zemině tř. 1 až 4 s urovnáním povrchu bez doplnění ornice souvislé plochy do 500 m2 při nerovnostech terénu přes 50 do 100 mm v rovině nebo na svahu do 1:5</t>
  </si>
  <si>
    <t>888239362</t>
  </si>
  <si>
    <t>330,0*4,0 "příjezdové komunikace</t>
  </si>
  <si>
    <t>300,0+300,0+300,0+600,0+300,0+300,0 "manipulační plochy</t>
  </si>
  <si>
    <t>121101102</t>
  </si>
  <si>
    <t>Sejmutí ornice nebo lesní půdy  s vodorovným přemístěním na hromady v místě upotřebení nebo na dočasné či trvalé skládky se složením, na vzdálenost přes 50 do 100 m</t>
  </si>
  <si>
    <t>32670016</t>
  </si>
  <si>
    <t>71,0*2,6*0,1 "příl. C.2., revitalizace toku SO 03 mimo les</t>
  </si>
  <si>
    <t>122301402</t>
  </si>
  <si>
    <t>Vykopávky v zemnících na suchu  s přehozením výkopku na vzdálenost do 3 m nebo s naložením na dopravní prostředek v hornině tř. 4 přes 100 do 1 000 m3</t>
  </si>
  <si>
    <t>944990511</t>
  </si>
  <si>
    <t>354,0 "tůně v nivě, příl. D.3</t>
  </si>
  <si>
    <t>122301409</t>
  </si>
  <si>
    <t>Vykopávky v zemnících na suchu  s přehozením výkopku na vzdálenost do 3 m nebo s naložením na dopravní prostředek v hornině tř. 4 Příplatek k cenám za lepivost horniny tř. 4</t>
  </si>
  <si>
    <t>1464994968</t>
  </si>
  <si>
    <t>354,000*0,3 "lepivost 30%</t>
  </si>
  <si>
    <t>124303101</t>
  </si>
  <si>
    <t>Vykopávky pro koryta vodotečí  s přehozením výkopku na vzdálenost do 3 m nebo s naložením na dopravní prostředek v hornině tř. 4 do 1 000 m3</t>
  </si>
  <si>
    <t>-1965976230</t>
  </si>
  <si>
    <t>370,0*0,6 "hloubení koryta, příl. D.3.1, C.2, D.3.1.1.</t>
  </si>
  <si>
    <t>32,0 "pro zához, příl. D.3.2</t>
  </si>
  <si>
    <t>100,0 " SO 03.3 narušení břehu stávajícího koryta, příl. D.3.3</t>
  </si>
  <si>
    <t>124303109</t>
  </si>
  <si>
    <t>Vykopávky pro koryta vodotečí  s přehozením výkopku na vzdálenost do 3 m nebo s naložením na dopravní prostředek v hornině tř. 4 Příplatek k cenám za lepivost horniny tř. 4</t>
  </si>
  <si>
    <t>663480624</t>
  </si>
  <si>
    <t>354,0*0,3 "lepivost 30%</t>
  </si>
  <si>
    <t>132301202</t>
  </si>
  <si>
    <t>Hloubení zapažených i nezapažených rýh šířky přes 600 do 2 000 mm  s urovnáním dna do předepsaného profilu a spádu v hornině tř. 4 přes 100 do 1 000 m3</t>
  </si>
  <si>
    <t>-2040420288</t>
  </si>
  <si>
    <t>PSC</t>
  </si>
  <si>
    <t xml:space="preserve">Poznámka k souboru cen:
1. V cenách jsou započteny i náklady na případné nutné přemístění výkopku ve výkopišti na vzdálenost do 3 m a na přehození výkopku na přilehlém terénu na vzdálenost do 5 m od okraje jámy nebo naložení na dopravní prostředek. 2. Hloubení rýh při lesnicko-technických melioracích se oceňuje: a) ve stržích cenami platnými pro objem výkopu do 100 m3, i když skutečný objem výkopu je větší, 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 3. Náklady na svislé přemístění výkopku nad 1 m hloubky se určí dle ustanovení článku č. 3161 všeobecných podmínek katalogu. 4. Předepisuje-li projekt hloubit rýhy 5 až 7 bez použití trhavin, oceňuje se toto hloubení: a) v suchu nebo mokru cenami 138 40-1201, 138 50-1201 a 138 60-1201 Dolamování hloubených vykopávek, b) v tekoucí vodě při jakékoliv její rychlosti individuálně. 5. Ceny nelze použít pro hloubení rýh a hloubky přes 16 m. Tyto práce se oceňují individuálně. </t>
  </si>
  <si>
    <t>12*1,5*3,95"rýhy pro dřev. prahy, příl. D.3.2</t>
  </si>
  <si>
    <t>4*12,0*1,3 " SO 03.3 rýhy pro uložení stromů v původním korytě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</si>
  <si>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</si>
  <si>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</si>
  <si>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257100028</t>
  </si>
  <si>
    <t>133,50*0,3 " SO 03.3 lepivost 30%</t>
  </si>
  <si>
    <t>162201411</t>
  </si>
  <si>
    <t>Vodorovné přemístění větví, kmenů nebo pařezů  s naložením, složením a dopravou do 1000 m kmenů stromů listnatých, průměru přes 100 do 300 mm</t>
  </si>
  <si>
    <t>-892445955</t>
  </si>
  <si>
    <t>13 "spolu s pařezem pro využití do konstrukce</t>
  </si>
  <si>
    <t>162201412</t>
  </si>
  <si>
    <t>Vodorovné přemístění větví, kmenů nebo pařezů  s naložením, složením a dopravou do 1000 m kmenů stromů listnatých, průměru přes 300 do 500 mm</t>
  </si>
  <si>
    <t>-1592356100</t>
  </si>
  <si>
    <t>6 "z pol. kácení stromů, k použití do konstrukce</t>
  </si>
  <si>
    <t>162201421</t>
  </si>
  <si>
    <t>Vodorovné přemístění větví, kmenů nebo pařezů  s naložením, složením a dopravou do 1000 m pařezů kmenů, průměru přes 100 do 300 mm</t>
  </si>
  <si>
    <t>1740773178</t>
  </si>
  <si>
    <t>13 "spolu s kmenem pro využití do konstrukcí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</si>
  <si>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</si>
  <si>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</si>
  <si>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-1964738004</t>
  </si>
  <si>
    <t>254,0 "zemina z pol. vykopávky vodotečí</t>
  </si>
  <si>
    <t>354,0 "zemina z pol. vykopávky v zemníku (z tůní)</t>
  </si>
  <si>
    <t>167101102</t>
  </si>
  <si>
    <t>Nakládání, skládání a překládání neulehlého výkopku nebo sypaniny  nakládání, množství přes 100 m3, z hornin tř. 1 až 4</t>
  </si>
  <si>
    <t>-1749234165</t>
  </si>
  <si>
    <t>18,5 "ornice z meziskládky</t>
  </si>
  <si>
    <t>171101131</t>
  </si>
  <si>
    <t>Uložení sypaniny do násypů  s rozprostřením sypaniny ve vrstvách a s hrubým urovnáním zhutněných s uzavřením povrchu násypu z hornin nesoudržných a soudržných střídavě ukládaných</t>
  </si>
  <si>
    <t>957347355</t>
  </si>
  <si>
    <t>254,0+354,0 "zemina z vykopávek pro vyrovnání terénu</t>
  </si>
  <si>
    <t>174101101</t>
  </si>
  <si>
    <t>Zásyp sypaninou z jakékoliv horniny  s uložením výkopku ve vrstvách se zhutněním jam, šachet, rýh nebo kolem objektů v těchto vykopávkách</t>
  </si>
  <si>
    <t>-100005665</t>
  </si>
  <si>
    <t xml:space="preserve">Poznámka k souboru cen: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</si>
  <si>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71,10 "obsypání dřevěných prahů (kmenů stromů)</t>
  </si>
  <si>
    <t>181411122</t>
  </si>
  <si>
    <t>Založení trávníku na půdě předem připravené plochy do 1000 m2 výsevem včetně utažení lučního na svahu přes 1:5 do 1:2</t>
  </si>
  <si>
    <t>-1255732432</t>
  </si>
  <si>
    <t>123,067 " svahy koryta, příl D.3.</t>
  </si>
  <si>
    <t>005724700</t>
  </si>
  <si>
    <t>osivo směs travní univerzál</t>
  </si>
  <si>
    <t>kg</t>
  </si>
  <si>
    <t>1212978497</t>
  </si>
  <si>
    <t>181951102</t>
  </si>
  <si>
    <t>Úprava pláně vyrovnáním výškových rozdílů  v hornině tř. 1 až 4 se zhutněním</t>
  </si>
  <si>
    <t>2095917249</t>
  </si>
  <si>
    <t>196,0+114,0+713,0 " dosypaný terén (v depresích)</t>
  </si>
  <si>
    <t>182101101</t>
  </si>
  <si>
    <t>Svahování trvalých svahů do projektovaných profilů  s potřebným přemístěním výkopku při svahování v zářezech v hornině tř. 1 až 4</t>
  </si>
  <si>
    <t>-1399835578</t>
  </si>
  <si>
    <t>2*370,0*1,0 "tvarování koryta, příl. D.3</t>
  </si>
  <si>
    <t>120,0 "svahy tůní, příl. D.3.</t>
  </si>
  <si>
    <t>182301121</t>
  </si>
  <si>
    <t>Rozprostření a urovnání ornice ve svahu sklonu přes 1:5 při souvislé ploše do 500 m2, tl. vrstvy do 100 mm</t>
  </si>
  <si>
    <t>760511305</t>
  </si>
  <si>
    <t>18,5/0,3 "rozprostření ornice do svahů revitalizovaného koryta mimo les</t>
  </si>
  <si>
    <t>232312111</t>
  </si>
  <si>
    <t>Opracování pilot ze dřeva  průměru přes 120 mm</t>
  </si>
  <si>
    <t>-678295016</t>
  </si>
  <si>
    <t>8,0*2,5*3,14*0,1*0,1 " SO 03.3. příl. D. 3.3</t>
  </si>
  <si>
    <t>4,0*4,0*3,14*0,1*0,1  "SO 03.3. příl. D. 3.3</t>
  </si>
  <si>
    <t>30</t>
  </si>
  <si>
    <t>05217118</t>
  </si>
  <si>
    <t>tyče dřevěné v kůře D 100mm dl 8m</t>
  </si>
  <si>
    <t>-1703770504</t>
  </si>
  <si>
    <t>8,0*2,5*3,14*0,1*0,1*1,15 " SO 03.3 ztratné 15%</t>
  </si>
  <si>
    <t>4,0*4,0*3,14*0,1*0,1*1,15 " SO 03.3 ztratné 15%</t>
  </si>
  <si>
    <t>31</t>
  </si>
  <si>
    <t>232321111</t>
  </si>
  <si>
    <t>Zaražení nebo nastražení a zaberanění dřevěných kůlů nebo pilot  svislých průměru do 120 mm, na délku od 0 do 2 m</t>
  </si>
  <si>
    <t>-1275266270</t>
  </si>
  <si>
    <t>8,0*1,0  " SO 03.3 příl. D. 3.3</t>
  </si>
  <si>
    <t>4,0*2,0  "SO 03.3 příl. D. 3.3</t>
  </si>
  <si>
    <t>32</t>
  </si>
  <si>
    <t>1313881286</t>
  </si>
  <si>
    <t>8,0*4,0 "stabilizace napojení nového koryta. příl. D.3.2</t>
  </si>
  <si>
    <t>57,0 "stabilizace deponie v hlavním toku D.3.4.</t>
  </si>
  <si>
    <t>33</t>
  </si>
  <si>
    <t>556309698</t>
  </si>
  <si>
    <t>8,0*6,5</t>
  </si>
  <si>
    <t>34</t>
  </si>
  <si>
    <t>467951220</t>
  </si>
  <si>
    <t>Práh dřevěný z výřezů pro stavební účely  zajištění na vzdušné straně pilotami Ø od 150 do 190 mm, délky od 1,5 do 1,8 m, zaraženými v osové vzdálenosti od 1 do 3 m dvojitý z kulatiny Ø od 200 do 290 mm</t>
  </si>
  <si>
    <t>-382947733</t>
  </si>
  <si>
    <t>9*5,0 "prahy pro zvýšení dna, příl. D.3.</t>
  </si>
  <si>
    <t>35</t>
  </si>
  <si>
    <t>467951230</t>
  </si>
  <si>
    <t>Práh dřevěný z výřezů pro stavební účely  zajištění na vzdušné straně pilotami Ø od 150 do 190 mm, délky od 1,5 do 1,8 m, zaraženými v osové vzdálenosti od 1 do 3 m dvojitý z kulatiny Ø přes 290 do 400 mm</t>
  </si>
  <si>
    <t>85506222</t>
  </si>
  <si>
    <t>3*5,0 "prahy pro zvýšení dna,  příl. D. 3.8</t>
  </si>
  <si>
    <t>Komunikace pozemní</t>
  </si>
  <si>
    <t>36</t>
  </si>
  <si>
    <t>566301111</t>
  </si>
  <si>
    <t>Úprava dosavadního krytu z kameniva drceného jako podklad pro nový kryt s vyrovnáním profilu v příčném i podélném směru, s vlhčením a zhutněním, s doplněním kamenivem drceným, jeho rozprostřením a zhutněním, v množství přes 0,04 do 0,06 m3/m2</t>
  </si>
  <si>
    <t>1173205424</t>
  </si>
  <si>
    <t>2600,0*3,0*0,15 "vyspravení příjezdových komunikací, 15% plochy</t>
  </si>
  <si>
    <t>37</t>
  </si>
  <si>
    <t>584121111</t>
  </si>
  <si>
    <t>Osazení silničních dílců ze železového betonu s podkladem z kameniva těženého do tl. 40 mm jakéhokoliv druhu a velikosti</t>
  </si>
  <si>
    <t>-139329058</t>
  </si>
  <si>
    <t>330,0*3,0</t>
  </si>
  <si>
    <t>38</t>
  </si>
  <si>
    <t>593812990 - R</t>
  </si>
  <si>
    <t>panel silniční s úkosem 300x100x15 cm</t>
  </si>
  <si>
    <t>1361855473</t>
  </si>
  <si>
    <t>990,0/3,0 " panely byly oceněny ve výši 1/3 pořizovací ceny</t>
  </si>
  <si>
    <t>39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</si>
  <si>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</si>
  <si>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</si>
  <si>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-93641040</t>
  </si>
  <si>
    <t>100,0*3,0*5*10 "dle potřeby v závislosti na počasí</t>
  </si>
  <si>
    <t>997</t>
  </si>
  <si>
    <t>Přesun sutě</t>
  </si>
  <si>
    <t>40</t>
  </si>
  <si>
    <t>1118448870</t>
  </si>
  <si>
    <t>41</t>
  </si>
  <si>
    <t>1648791865</t>
  </si>
  <si>
    <t>4 - SO 04 Oddělovací objekt</t>
  </si>
  <si>
    <t>111201101</t>
  </si>
  <si>
    <t>Odstranění křovin a stromů s odstraněním kořenů  průměru kmene do 100 mm do sklonu terénu 1 : 5, při celkové ploše do 1 000 m2</t>
  </si>
  <si>
    <t>1577917401</t>
  </si>
  <si>
    <t>2950 "změřeno v terénu</t>
  </si>
  <si>
    <t>111251111</t>
  </si>
  <si>
    <t>-1921038537</t>
  </si>
  <si>
    <t>2950,0*0,0075 "křoví</t>
  </si>
  <si>
    <t>23*0,005+5*0,008"větve stromů</t>
  </si>
  <si>
    <t>Odstranění stromů s odřezáním kmene a s odvětvením listnatých, průměru kmene přes 100 do 300 mm</t>
  </si>
  <si>
    <t>1787289079</t>
  </si>
  <si>
    <t>23 "spočítáno v terénu</t>
  </si>
  <si>
    <t>-97485508</t>
  </si>
  <si>
    <t>5 "spočítáno v terénu</t>
  </si>
  <si>
    <t>Odstranění pařezů  s jejich vykopáním, vytrháním nebo odstřelením, s přesekáním kořenů průměru přes 100 do 300 mm</t>
  </si>
  <si>
    <t>1537283515</t>
  </si>
  <si>
    <t>800405148</t>
  </si>
  <si>
    <t>121460146</t>
  </si>
  <si>
    <t>80,0*0,1 "rozebrání stávající dlažby</t>
  </si>
  <si>
    <t>115001104</t>
  </si>
  <si>
    <t>Převedení vody potrubím průměru DN přes 250 do 300</t>
  </si>
  <si>
    <t>-854225312</t>
  </si>
  <si>
    <t>100,0 "příl. D.</t>
  </si>
  <si>
    <t>115101201</t>
  </si>
  <si>
    <t>Čerpání vody na dopravní výšku do 10 m s uvažovaným průměrným přítokem do 500 l/min</t>
  </si>
  <si>
    <t>hod</t>
  </si>
  <si>
    <t>1855431250</t>
  </si>
  <si>
    <t>3*7*24</t>
  </si>
  <si>
    <t>115101301</t>
  </si>
  <si>
    <t>Pohotovost záložní čerpací soupravy pro dopravní výšku do 10 m s uvažovaným průměrným přítokem do 500 l/min</t>
  </si>
  <si>
    <t>den</t>
  </si>
  <si>
    <t>-1357927215</t>
  </si>
  <si>
    <t>3*7</t>
  </si>
  <si>
    <t>-925058239</t>
  </si>
  <si>
    <t>2000,0*0,2 "snížení údolnice</t>
  </si>
  <si>
    <t>152,0*0,2 "hrázky v toku</t>
  </si>
  <si>
    <t>30,0 "břehy stávajícího koryta - zaslepení původního koryta</t>
  </si>
  <si>
    <t>122301102</t>
  </si>
  <si>
    <t>Odkopávky a prokopávky nezapažené  s přehozením výkopku na vzdálenost do 3 m nebo s naložením na dopravní prostředek v hornině tř. 4 přes 100 do 1 000 m3</t>
  </si>
  <si>
    <t>999759288</t>
  </si>
  <si>
    <t>500,0 "snížení údolnice, příl. D.4.</t>
  </si>
  <si>
    <t>90,0 "pro zámek hrázky, příl. D.4.</t>
  </si>
  <si>
    <t>1181786819</t>
  </si>
  <si>
    <t>590,0*0,3 "lepivost 30%</t>
  </si>
  <si>
    <t>-766638755</t>
  </si>
  <si>
    <t>130,0 "pro stabilizaci revitalizovaného toku, příl. D.4.</t>
  </si>
  <si>
    <t>17,0 "pro brod</t>
  </si>
  <si>
    <t>235,0 "revitalizace HOZ, příl. D.4.</t>
  </si>
  <si>
    <t>742134703</t>
  </si>
  <si>
    <t>382,0*0,3 "lepivost 30%</t>
  </si>
  <si>
    <t>132301101</t>
  </si>
  <si>
    <t>Hloubení zapažených i nezapažených rýh šířky do 600 mm  s urovnáním dna do předepsaného profilu a spádu v hornině tř. 4 do 100 m3</t>
  </si>
  <si>
    <t>-193850579</t>
  </si>
  <si>
    <t>15,0*0,4*0,8 "pro práh přelivné hrany do údolnice</t>
  </si>
  <si>
    <t>2*7,8*0,35*0,3 "pro stabilizační prahy brodu</t>
  </si>
  <si>
    <t>132301109</t>
  </si>
  <si>
    <t>Hloubení zapažených i nezapažených rýh šířky do 600 mm  s urovnáním dna do předepsaného profilu a spádu v hornině tř. 4 Příplatek k cenám za lepivost horniny tř. 4</t>
  </si>
  <si>
    <t>-1778306455</t>
  </si>
  <si>
    <t>6,438*0,3 "lepivost 30%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</si>
  <si>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</si>
  <si>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</si>
  <si>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755920769</t>
  </si>
  <si>
    <t>42,0+75,0</t>
  </si>
  <si>
    <t>-1536539281</t>
  </si>
  <si>
    <t>-667055832</t>
  </si>
  <si>
    <t>567942545</t>
  </si>
  <si>
    <t>505,600"ornice z meziskládky</t>
  </si>
  <si>
    <t>162301421</t>
  </si>
  <si>
    <t>Vodorovné přemístění větví, kmenů nebo pařezů  s naložením, složením a dopravou do 5000 m pařezů kmenů, průměru přes 100 do 300 mm</t>
  </si>
  <si>
    <t>1413074912</t>
  </si>
  <si>
    <t>18 "pařezy na skládku</t>
  </si>
  <si>
    <t>162301422</t>
  </si>
  <si>
    <t>Vodorovné přemístění větví, kmenů nebo pařezů  s naložením, složením a dopravou do 5000 m pařezů kmenů, průměru přes 300 do 500 mm</t>
  </si>
  <si>
    <t>-211072967</t>
  </si>
  <si>
    <t>5"pařezy na skládku</t>
  </si>
  <si>
    <t>162301921</t>
  </si>
  <si>
    <t>Vodorovné přemístění větví, kmenů nebo pařezů  s naložením, složením a dopravou Příplatek k cenám za každých dalších i započatých 5000 m přes 5000 m pařezů kmenů, průměru přes 100 do 300 mm</t>
  </si>
  <si>
    <t>1209186911</t>
  </si>
  <si>
    <t>18*3"pařezy na skládku, 3 příplatky</t>
  </si>
  <si>
    <t>162301922</t>
  </si>
  <si>
    <t>Vodorovné přemístění větví, kmenů nebo pařezů  s naložením, složením a dopravou Příplatek k cenám za každých dalších i započatých 5000 m přes 5000 m pařezů kmenů, průměru přes 300 do 500 mm</t>
  </si>
  <si>
    <t>-1550626025</t>
  </si>
  <si>
    <t>5*3 "pařezy na skládku, 3 příplatky</t>
  </si>
  <si>
    <t>-1830283457</t>
  </si>
  <si>
    <t>590,0+382,0+6,438 "zemina z vykopávek</t>
  </si>
  <si>
    <t>-264,0 "odečet zeminy uložené do hrázky</t>
  </si>
  <si>
    <t>574486617</t>
  </si>
  <si>
    <t>8,00 "rozebraná dlažba na skládku</t>
  </si>
  <si>
    <t>1639961396</t>
  </si>
  <si>
    <t>8,0*8 "rozebraná dlažba na skládku, 8 příplatků</t>
  </si>
  <si>
    <t>-1201872358</t>
  </si>
  <si>
    <t>460,40 "ornice z meziskládky</t>
  </si>
  <si>
    <t>171103100R</t>
  </si>
  <si>
    <t>Zemní hrázky přívodních a odpadních melioračních kanálů zhutňované po vrstvách tloušťky 200 mm, s přemístěním sypaniny do 20 m nebo s jejím přehozením do 3 m z hornin tř. 1 až 4</t>
  </si>
  <si>
    <t>kpl</t>
  </si>
  <si>
    <t>298572589</t>
  </si>
  <si>
    <t>171103213</t>
  </si>
  <si>
    <t>Uložení netříděných sypanin z hornin tř. 1 až 4 do zemních hrází  pro jakoukoliv šířku koruny přívodních kanálů inundačních nebo ochranných se zhutněním do 100 % PS - koef. C s příměsí jílové hlíny přes 50 % objemu</t>
  </si>
  <si>
    <t>1554886548</t>
  </si>
  <si>
    <t>264,0 "zaslepení původního karyta</t>
  </si>
  <si>
    <t>181301114</t>
  </si>
  <si>
    <t>Rozprostření a urovnání ornice v rovině nebo ve svahu sklonu do 1:5 při souvislé ploše přes 500 m2, tl. vrstvy přes 200 do 250 mm</t>
  </si>
  <si>
    <t>-1205016095</t>
  </si>
  <si>
    <t>2000,0-135,0-200,0 "plocha snížené nivy</t>
  </si>
  <si>
    <t>100,0 "zaslepení původního toku</t>
  </si>
  <si>
    <t>181411121</t>
  </si>
  <si>
    <t>Založení trávníku na půdě předem připravené plochy do 1000 m2 výsevem včetně utažení lučního v rovině nebo na svahu do 1:5</t>
  </si>
  <si>
    <t>1609543841</t>
  </si>
  <si>
    <t>-297313163</t>
  </si>
  <si>
    <t>1765*0,015 'Přepočtené koeficientem množství</t>
  </si>
  <si>
    <t>-517091234</t>
  </si>
  <si>
    <t>111,0 "svahy zaslepení původního koryta</t>
  </si>
  <si>
    <t>1725154922</t>
  </si>
  <si>
    <t>181951101</t>
  </si>
  <si>
    <t>Úprava pláně vyrovnáním výškových rozdílů  v hornině tř. 1 až 4 bez zhutnění</t>
  </si>
  <si>
    <t>706150610</t>
  </si>
  <si>
    <t>2000,0-200,0 "plocha snížené nivy včetně tůně</t>
  </si>
  <si>
    <t>100,0 "zaslepení původního toku, koruna hrázky</t>
  </si>
  <si>
    <t>680967320</t>
  </si>
  <si>
    <t>2*270,0*0,9 "revitalizovaný tok ve snížené nivě, příl. D.4.</t>
  </si>
  <si>
    <t>50,0*1,8 "pro stabilizaci revitalizovaného toku, příl. D.4.</t>
  </si>
  <si>
    <t>57,0*2,8 "revitalizace HOZ,LB, příl. D.4.</t>
  </si>
  <si>
    <t>182201101</t>
  </si>
  <si>
    <t>Svahování trvalých svahů do projektovaných profilů  s potřebným přemístěním výkopku při svahování násypů v jakékoliv hornině</t>
  </si>
  <si>
    <t>1495363074</t>
  </si>
  <si>
    <t>182301134</t>
  </si>
  <si>
    <t>Rozprostření a urovnání ornice ve svahu sklonu přes 1:5 při souvislé ploše přes 500 m2, tl. vrstvy přes 200 do 250 mm</t>
  </si>
  <si>
    <t>511694458</t>
  </si>
  <si>
    <t>-1379831294</t>
  </si>
  <si>
    <t>16,8*9,5 "pod stabilizaci zaslepení původního koryta</t>
  </si>
  <si>
    <t>7,8*3,4 "pod stabilizaci brodu</t>
  </si>
  <si>
    <t>42</t>
  </si>
  <si>
    <t>177856154</t>
  </si>
  <si>
    <t>43</t>
  </si>
  <si>
    <t>Konstrukce z betonu vodních staveb 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</si>
  <si>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-2078878058</t>
  </si>
  <si>
    <t>15,0*0,4*0,8 "pro práh přelivné hrany do údolnice, příl. D.4.</t>
  </si>
  <si>
    <t>44</t>
  </si>
  <si>
    <t>-787005076</t>
  </si>
  <si>
    <t>2*12,0 "pro práh přelivné hrany do údolnice, příl. D.4.</t>
  </si>
  <si>
    <t>2*0,4*0,8</t>
  </si>
  <si>
    <t>45</t>
  </si>
  <si>
    <t>1482047659</t>
  </si>
  <si>
    <t>24,64 "pol. zřízení</t>
  </si>
  <si>
    <t>46</t>
  </si>
  <si>
    <t>-29498227</t>
  </si>
  <si>
    <t>24,64*0,006</t>
  </si>
  <si>
    <t>47</t>
  </si>
  <si>
    <t>-150218235</t>
  </si>
  <si>
    <t>7,8*3,4 "pod rovnaninu brodu, příl. D.4.</t>
  </si>
  <si>
    <t>48</t>
  </si>
  <si>
    <t>452318510</t>
  </si>
  <si>
    <t>Zajišťovací práh z betonu prostého se zvýšenými nároky na prostředí na dně a ve svahu melioračních kanálů s patkami nebo bez patek</t>
  </si>
  <si>
    <t>-355359060</t>
  </si>
  <si>
    <t>2*7,8*0,35*0,8 " stabilizační prahy brodu, příl. D.1.</t>
  </si>
  <si>
    <t>4*0,4*0,8" Práh HOZ</t>
  </si>
  <si>
    <t>49</t>
  </si>
  <si>
    <t>-1206183375</t>
  </si>
  <si>
    <t>75,0 " stabilizace hrázky, příl. D.4.</t>
  </si>
  <si>
    <t>7,8*2*0,42 "stabilizace brodu, příl. D.4.</t>
  </si>
  <si>
    <t>1,6*2*4"stabilizace prahu HOZ, příl. D.4.</t>
  </si>
  <si>
    <t>50,0*2,5"stabilizace snížení nivy, příl. D.4.</t>
  </si>
  <si>
    <t>50</t>
  </si>
  <si>
    <t>2001790347</t>
  </si>
  <si>
    <t>211,0 " stabilizace hrázky, příl. D.4.</t>
  </si>
  <si>
    <t>7,8*2*2,2 "stabilizace brodu, příl. D.4.</t>
  </si>
  <si>
    <t>50,0*1,7 "stabilizace snížení nivy, příl. D.4.</t>
  </si>
  <si>
    <t>51</t>
  </si>
  <si>
    <t>-2041402842</t>
  </si>
  <si>
    <t>7,8*3,4*0,5 " stabilizace brodu, příl. D.4.</t>
  </si>
  <si>
    <t>52</t>
  </si>
  <si>
    <t>1319637980</t>
  </si>
  <si>
    <t>7,8*3,4 " stabilizace brodu, příl. D.4.</t>
  </si>
  <si>
    <t>53</t>
  </si>
  <si>
    <t>997013801</t>
  </si>
  <si>
    <t>Poplatek za uložení stavebního odpadu na skládce (skládkovné) z prostého betonu zatříděného do Katalogu odpadů pod kódem 170 101</t>
  </si>
  <si>
    <t>362425525</t>
  </si>
  <si>
    <t>8,0*2,2 "poplatek za uložení betonové dlažby</t>
  </si>
  <si>
    <t>54</t>
  </si>
  <si>
    <t>997013811</t>
  </si>
  <si>
    <t>Poplatek za uložení stavebního odpadu na skládce (skládkovné) dřevěného zatříděného do Katalogu odpadů pod kódem 170 201</t>
  </si>
  <si>
    <t>484503597</t>
  </si>
  <si>
    <t>(18*0,8+5*1,0)*0,550 "poplatek za uložení pařezů, měrná hmotnost 0,550 t/m3</t>
  </si>
  <si>
    <t>55</t>
  </si>
  <si>
    <t>1429125656</t>
  </si>
  <si>
    <t>56</t>
  </si>
  <si>
    <t>-395937956</t>
  </si>
  <si>
    <t>5 - VON Vedlejší a ostatní náklady</t>
  </si>
  <si>
    <t>N00 - Zajištění kompletního zařízení staveniště a jeho připojení na sítě</t>
  </si>
  <si>
    <t xml:space="preserve">    N01 - Ostatní náklady</t>
  </si>
  <si>
    <t>N00</t>
  </si>
  <si>
    <t>Zajištění kompletního zařízení staveniště a jeho připojení na sítě</t>
  </si>
  <si>
    <t>R001</t>
  </si>
  <si>
    <t xml:space="preserve">-Zajištění místnosti pro TDI v ZS vč. Jejího vybavení
-Zajištění ohlášení všech staveb zařízení staveniště dle §104 odst. 2 zákona č. 183/2006 Sb
-Zajištění oplocení prostoru ZS, jeho napojení na inženýrské sítě
-Zajištění následné likvidace všech objektů ZS včetně připojení na sítě
-Zajištění zřízení a odstranění dočasných komunikací, sjezdů a nájezdů pro realizaci stavby 
-Provedení takových opatření, aby plochy v obvodu staveniště nebyly znečištěny ropnými látkami a jinými podobnými produkty
-Provedení takových opatření, aby nebyly překročeny limity prašnosti a hlučnosti dané obecně závaznou vyhláškou
-Zajištění péče a nepředané objekty a konstrukce stavby, jejich ošetřování a zimní opatření
</t>
  </si>
  <si>
    <t>512</t>
  </si>
  <si>
    <t>-358368804</t>
  </si>
  <si>
    <t>N01</t>
  </si>
  <si>
    <t>Ostatní náklady</t>
  </si>
  <si>
    <t>R0210</t>
  </si>
  <si>
    <t>Vypracování plánu opatření pro případ havárie</t>
  </si>
  <si>
    <t>1138723090</t>
  </si>
  <si>
    <t>R0221</t>
  </si>
  <si>
    <t>Zpracování povodňového plánu stavby dle §71 zákona č. 254/2001 Sb. včetně zajištění schválení příslušnými orgány správy a Povodím Labe, státní podnik</t>
  </si>
  <si>
    <t>-1520803194</t>
  </si>
  <si>
    <t>R023</t>
  </si>
  <si>
    <t>Vypracování projektu skutečného provedení díla</t>
  </si>
  <si>
    <t>-2018526035</t>
  </si>
  <si>
    <t>R031</t>
  </si>
  <si>
    <t>Vypracování geodetického zaměření skutečného stavu</t>
  </si>
  <si>
    <t>-971354392</t>
  </si>
  <si>
    <t>R035</t>
  </si>
  <si>
    <t>Zajištění veškerých geodetických prací souvisejících s realizací díla</t>
  </si>
  <si>
    <t>-677772167</t>
  </si>
  <si>
    <t>R037</t>
  </si>
  <si>
    <t>Zajištění písemných souhlasných vyjádření všech dotčených vlastníků a případných uživatelů všech pozemků dotčených stavbou s jejich konečnou úprava po dokončení prací</t>
  </si>
  <si>
    <t>1357968077</t>
  </si>
  <si>
    <t>R09920</t>
  </si>
  <si>
    <t>Odborné odlovení rybí obsádky z prostoru staveniště</t>
  </si>
  <si>
    <t>823759844</t>
  </si>
  <si>
    <t>R0993</t>
  </si>
  <si>
    <t xml:space="preserve">- Zajištění dopravně inženýrských opatření
- Zajištění zřízení a likvidace dopravního značení včetně případné světelné signalizace
- Zajištění vydání dopravně inženýrského rozhodnutí
</t>
  </si>
  <si>
    <t>1645684329</t>
  </si>
  <si>
    <t>P</t>
  </si>
  <si>
    <t xml:space="preserve">Poznámka k položce:
- Zajištění dopravně inženýrských opatření
- Zajištění zřízení a likvidace dopravního značení včetně případné světelné signalizace
- Zajištění vydání dopravně inženýrského rozhodnutí
</t>
  </si>
  <si>
    <t>011214000</t>
  </si>
  <si>
    <t>Průzkumné, geodetické a projektové práce průzkumné práce botanický a zoologický průzkum botanický a zoologický průzkum</t>
  </si>
  <si>
    <t>soubor</t>
  </si>
  <si>
    <t>1024</t>
  </si>
  <si>
    <t>-768959575</t>
  </si>
  <si>
    <t>Botanický a zoologický průzkum, odborný dozor během realizace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</si>
  <si>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</si>
  <si>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</si>
  <si>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</si>
  <si>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</si>
  <si>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</si>
  <si>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</si>
  <si>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</si>
  <si>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</si>
  <si>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</si>
  <si>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</si>
  <si>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</si>
  <si>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</si>
  <si>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</si>
  <si>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</si>
  <si>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</si>
  <si>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</si>
  <si>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</si>
  <si>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</si>
  <si>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</si>
  <si>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</si>
  <si>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</si>
  <si>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</si>
  <si>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</si>
  <si>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</si>
  <si>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</si>
  <si>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</si>
  <si>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</si>
  <si>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</si>
  <si>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</si>
  <si>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</si>
  <si>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</si>
  <si>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</si>
  <si>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</si>
  <si>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</si>
  <si>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</si>
  <si>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</si>
  <si>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</si>
  <si>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</si>
  <si>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</si>
  <si>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</si>
  <si>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</si>
  <si>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</si>
  <si>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</si>
  <si>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</si>
  <si>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</si>
  <si>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</si>
  <si>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</si>
  <si>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</si>
  <si>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</si>
  <si>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</si>
  <si>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</si>
  <si>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</si>
  <si>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</si>
  <si>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</si>
  <si>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</si>
  <si>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</si>
  <si>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</si>
  <si>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</si>
  <si>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</si>
  <si>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</si>
  <si>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</si>
  <si>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</si>
  <si>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</si>
  <si>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</si>
  <si>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</si>
  <si>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</si>
  <si>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</si>
  <si>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</si>
  <si>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</si>
  <si>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</si>
  <si>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</si>
  <si>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</si>
  <si>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</si>
  <si>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</si>
  <si>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</si>
  <si>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</si>
  <si>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</si>
  <si>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</si>
  <si>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</si>
  <si>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</si>
  <si>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</si>
  <si>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</si>
  <si>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</si>
  <si>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</si>
  <si>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</si>
  <si>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</si>
  <si>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</si>
  <si>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</si>
  <si>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</si>
  <si>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</si>
  <si>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</si>
  <si>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</si>
  <si>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</si>
  <si>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</si>
  <si>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</si>
  <si>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</si>
  <si>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</si>
  <si>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</si>
  <si>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</si>
  <si>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</si>
  <si>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</si>
  <si>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</si>
  <si>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</si>
  <si>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</si>
  <si>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</si>
  <si>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</si>
  <si>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</si>
  <si>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</si>
  <si>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</si>
  <si>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</si>
  <si>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</si>
  <si>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</si>
  <si>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</si>
  <si>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</si>
  <si>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</si>
  <si>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</si>
  <si>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</si>
  <si>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</si>
  <si>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</si>
  <si>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</si>
  <si>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</si>
  <si>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</si>
  <si>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</si>
  <si>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</si>
  <si>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</si>
  <si>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</si>
  <si>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</si>
  <si>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</si>
  <si>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</si>
  <si>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</si>
  <si>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</si>
  <si>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</si>
  <si>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</si>
  <si>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</si>
  <si>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</si>
  <si>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</si>
  <si>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</si>
  <si>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</si>
  <si>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</si>
  <si>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</si>
  <si>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</si>
  <si>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</si>
  <si>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</si>
  <si>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</si>
  <si>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</si>
  <si>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</si>
  <si>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</si>
  <si>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</si>
  <si>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</si>
  <si>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</si>
  <si>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</si>
  <si>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</si>
  <si>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</si>
  <si>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</si>
  <si>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</si>
  <si>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</si>
  <si>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</si>
  <si>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</si>
  <si>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</si>
  <si>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</si>
  <si>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</si>
  <si>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</si>
  <si>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</si>
  <si>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</si>
  <si>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</si>
  <si>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</si>
  <si>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</si>
  <si>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</si>
  <si>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</si>
  <si>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</si>
  <si>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</si>
  <si>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</si>
  <si>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</si>
  <si>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</si>
  <si>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</si>
  <si>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</si>
  <si>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</si>
  <si>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</si>
  <si>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</si>
  <si>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</si>
  <si>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</si>
  <si>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</si>
  <si>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Soupis prací je sestaven za využití položek Cenové soustavy ÚRS. Cenové a technické podmínky položek Cenové soustavy ÚRS CÚ 2019I,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</si>
  <si>
    <t>CS ÚRS 2019 01</t>
  </si>
  <si>
    <t>Soupis prací je sestaven za využití položek Cenové soustavy ÚRS. Cenové a technické podmínky položek Cenové soustavy ÚRSCÚ 2019I, které jsou uvedeny v soupisu prací ( tzn. úvodní části katalogů ) jsou neomezeně dálkově k dispozici na http://www.cs-urs.cz/index.php?mod=podminky. Položky soupisu prací, které nemají ve sloupci "Cenová soustava" uveden žádný údaj, nepochází z Cenové soustavy ÚRS.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</si>
</sst>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1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14" fontId="3" fillId="3" borderId="0" xfId="0" applyNumberFormat="1" applyFont="1" applyFill="1" applyBorder="1" applyAlignment="1" applyProtection="1">
      <alignment horizontal="left" vertical="center"/>
      <protection locked="0"/>
    </xf>
    <xf numFmtId="0" fontId="27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tabSelected="1" workbookViewId="0" topLeftCell="A1">
      <pane ySplit="1" topLeftCell="A40" activePane="bottomLeft" state="frozen"/>
      <selection pane="bottomLeft" activeCell="BE54" sqref="BE5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63"/>
      <c r="AS2" s="363"/>
      <c r="AT2" s="363"/>
      <c r="AU2" s="363"/>
      <c r="AV2" s="363"/>
      <c r="AW2" s="363"/>
      <c r="AX2" s="363"/>
      <c r="AY2" s="363"/>
      <c r="AZ2" s="363"/>
      <c r="BA2" s="363"/>
      <c r="BB2" s="363"/>
      <c r="BC2" s="363"/>
      <c r="BD2" s="363"/>
      <c r="BE2" s="363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64" t="s">
        <v>16</v>
      </c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28"/>
      <c r="AQ5" s="30"/>
      <c r="BE5" s="357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44" t="s">
        <v>19</v>
      </c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5"/>
      <c r="Y6" s="345"/>
      <c r="Z6" s="345"/>
      <c r="AA6" s="345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28"/>
      <c r="AQ6" s="30"/>
      <c r="BE6" s="358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23</v>
      </c>
      <c r="AO7" s="28"/>
      <c r="AP7" s="28"/>
      <c r="AQ7" s="30"/>
      <c r="BE7" s="358"/>
      <c r="BS7" s="23" t="s">
        <v>8</v>
      </c>
    </row>
    <row r="8" spans="2:71" ht="14.45" customHeight="1">
      <c r="B8" s="27"/>
      <c r="C8" s="28"/>
      <c r="D8" s="36" t="s">
        <v>24</v>
      </c>
      <c r="E8" s="28"/>
      <c r="F8" s="28"/>
      <c r="G8" s="28"/>
      <c r="H8" s="28"/>
      <c r="I8" s="28"/>
      <c r="J8" s="28"/>
      <c r="K8" s="34" t="s">
        <v>25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26</v>
      </c>
      <c r="AL8" s="28"/>
      <c r="AM8" s="28"/>
      <c r="AN8" s="332"/>
      <c r="AO8" s="28"/>
      <c r="AP8" s="28"/>
      <c r="AQ8" s="30"/>
      <c r="BE8" s="358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58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29</v>
      </c>
      <c r="AO10" s="28"/>
      <c r="AP10" s="28"/>
      <c r="AQ10" s="30"/>
      <c r="BE10" s="358"/>
      <c r="BS10" s="23" t="s">
        <v>8</v>
      </c>
    </row>
    <row r="11" spans="2:71" ht="18.4" customHeight="1">
      <c r="B11" s="27"/>
      <c r="C11" s="28"/>
      <c r="D11" s="28"/>
      <c r="E11" s="34" t="s">
        <v>30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31</v>
      </c>
      <c r="AL11" s="28"/>
      <c r="AM11" s="28"/>
      <c r="AN11" s="34" t="s">
        <v>29</v>
      </c>
      <c r="AO11" s="28"/>
      <c r="AP11" s="28"/>
      <c r="AQ11" s="30"/>
      <c r="BE11" s="35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58"/>
      <c r="BS12" s="23" t="s">
        <v>8</v>
      </c>
    </row>
    <row r="13" spans="2:71" ht="14.45" customHeight="1">
      <c r="B13" s="27"/>
      <c r="C13" s="28"/>
      <c r="D13" s="36" t="s">
        <v>32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7" t="s">
        <v>33</v>
      </c>
      <c r="AO13" s="28"/>
      <c r="AP13" s="28"/>
      <c r="AQ13" s="30"/>
      <c r="BE13" s="358"/>
      <c r="BS13" s="23" t="s">
        <v>8</v>
      </c>
    </row>
    <row r="14" spans="2:71" ht="15">
      <c r="B14" s="27"/>
      <c r="C14" s="28"/>
      <c r="D14" s="28"/>
      <c r="E14" s="365" t="s">
        <v>33</v>
      </c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" t="s">
        <v>31</v>
      </c>
      <c r="AL14" s="28"/>
      <c r="AM14" s="28"/>
      <c r="AN14" s="37" t="s">
        <v>33</v>
      </c>
      <c r="AO14" s="28"/>
      <c r="AP14" s="28"/>
      <c r="AQ14" s="30"/>
      <c r="BE14" s="35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58"/>
      <c r="BS15" s="23" t="s">
        <v>6</v>
      </c>
    </row>
    <row r="16" spans="2:71" ht="14.45" customHeight="1">
      <c r="B16" s="27"/>
      <c r="C16" s="28"/>
      <c r="D16" s="36" t="s">
        <v>34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35</v>
      </c>
      <c r="AO16" s="28"/>
      <c r="AP16" s="28"/>
      <c r="AQ16" s="30"/>
      <c r="BE16" s="358"/>
      <c r="BS16" s="23" t="s">
        <v>6</v>
      </c>
    </row>
    <row r="17" spans="2:71" ht="18.4" customHeight="1">
      <c r="B17" s="27"/>
      <c r="C17" s="28"/>
      <c r="D17" s="28"/>
      <c r="E17" s="34" t="s">
        <v>36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31</v>
      </c>
      <c r="AL17" s="28"/>
      <c r="AM17" s="28"/>
      <c r="AN17" s="34" t="s">
        <v>37</v>
      </c>
      <c r="AO17" s="28"/>
      <c r="AP17" s="28"/>
      <c r="AQ17" s="30"/>
      <c r="BE17" s="358"/>
      <c r="BS17" s="23" t="s">
        <v>38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58"/>
      <c r="BS18" s="23" t="s">
        <v>8</v>
      </c>
    </row>
    <row r="19" spans="2:71" ht="14.45" customHeight="1">
      <c r="B19" s="27"/>
      <c r="C19" s="28"/>
      <c r="D19" s="36" t="s">
        <v>39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58"/>
      <c r="BS19" s="23" t="s">
        <v>8</v>
      </c>
    </row>
    <row r="20" spans="2:71" ht="57" customHeight="1">
      <c r="B20" s="27"/>
      <c r="C20" s="28"/>
      <c r="D20" s="28"/>
      <c r="E20" s="367" t="s">
        <v>901</v>
      </c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28"/>
      <c r="AP20" s="28"/>
      <c r="AQ20" s="30"/>
      <c r="BE20" s="35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58"/>
    </row>
    <row r="22" spans="2:57" ht="6.95" customHeight="1">
      <c r="B22" s="27"/>
      <c r="C22" s="2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8"/>
      <c r="AQ22" s="30"/>
      <c r="BE22" s="358"/>
    </row>
    <row r="23" spans="2:57" s="1" customFormat="1" ht="25.9" customHeight="1">
      <c r="B23" s="39"/>
      <c r="C23" s="40"/>
      <c r="D23" s="41" t="s">
        <v>40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68">
        <f>ROUND(AG51,2)</f>
        <v>0</v>
      </c>
      <c r="AL23" s="369"/>
      <c r="AM23" s="369"/>
      <c r="AN23" s="369"/>
      <c r="AO23" s="369"/>
      <c r="AP23" s="40"/>
      <c r="AQ23" s="43"/>
      <c r="BE23" s="358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58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70" t="s">
        <v>41</v>
      </c>
      <c r="M25" s="370"/>
      <c r="N25" s="370"/>
      <c r="O25" s="370"/>
      <c r="P25" s="40"/>
      <c r="Q25" s="40"/>
      <c r="R25" s="40"/>
      <c r="S25" s="40"/>
      <c r="T25" s="40"/>
      <c r="U25" s="40"/>
      <c r="V25" s="40"/>
      <c r="W25" s="370" t="s">
        <v>42</v>
      </c>
      <c r="X25" s="370"/>
      <c r="Y25" s="370"/>
      <c r="Z25" s="370"/>
      <c r="AA25" s="370"/>
      <c r="AB25" s="370"/>
      <c r="AC25" s="370"/>
      <c r="AD25" s="370"/>
      <c r="AE25" s="370"/>
      <c r="AF25" s="40"/>
      <c r="AG25" s="40"/>
      <c r="AH25" s="40"/>
      <c r="AI25" s="40"/>
      <c r="AJ25" s="40"/>
      <c r="AK25" s="370" t="s">
        <v>43</v>
      </c>
      <c r="AL25" s="370"/>
      <c r="AM25" s="370"/>
      <c r="AN25" s="370"/>
      <c r="AO25" s="370"/>
      <c r="AP25" s="40"/>
      <c r="AQ25" s="43"/>
      <c r="BE25" s="358"/>
    </row>
    <row r="26" spans="2:57" s="2" customFormat="1" ht="14.45" customHeight="1">
      <c r="B26" s="45"/>
      <c r="C26" s="46"/>
      <c r="D26" s="47" t="s">
        <v>44</v>
      </c>
      <c r="E26" s="46"/>
      <c r="F26" s="47" t="s">
        <v>45</v>
      </c>
      <c r="G26" s="46"/>
      <c r="H26" s="46"/>
      <c r="I26" s="46"/>
      <c r="J26" s="46"/>
      <c r="K26" s="46"/>
      <c r="L26" s="341">
        <v>0.21</v>
      </c>
      <c r="M26" s="342"/>
      <c r="N26" s="342"/>
      <c r="O26" s="342"/>
      <c r="P26" s="46"/>
      <c r="Q26" s="46"/>
      <c r="R26" s="46"/>
      <c r="S26" s="46"/>
      <c r="T26" s="46"/>
      <c r="U26" s="46"/>
      <c r="V26" s="46"/>
      <c r="W26" s="343">
        <f>ROUND(AZ51,2)</f>
        <v>0</v>
      </c>
      <c r="X26" s="342"/>
      <c r="Y26" s="342"/>
      <c r="Z26" s="342"/>
      <c r="AA26" s="342"/>
      <c r="AB26" s="342"/>
      <c r="AC26" s="342"/>
      <c r="AD26" s="342"/>
      <c r="AE26" s="342"/>
      <c r="AF26" s="46"/>
      <c r="AG26" s="46"/>
      <c r="AH26" s="46"/>
      <c r="AI26" s="46"/>
      <c r="AJ26" s="46"/>
      <c r="AK26" s="343">
        <f>ROUND(AV51,2)</f>
        <v>0</v>
      </c>
      <c r="AL26" s="342"/>
      <c r="AM26" s="342"/>
      <c r="AN26" s="342"/>
      <c r="AO26" s="342"/>
      <c r="AP26" s="46"/>
      <c r="AQ26" s="48"/>
      <c r="BE26" s="358"/>
    </row>
    <row r="27" spans="2:57" s="2" customFormat="1" ht="14.45" customHeight="1">
      <c r="B27" s="45"/>
      <c r="C27" s="46"/>
      <c r="D27" s="46"/>
      <c r="E27" s="46"/>
      <c r="F27" s="47" t="s">
        <v>46</v>
      </c>
      <c r="G27" s="46"/>
      <c r="H27" s="46"/>
      <c r="I27" s="46"/>
      <c r="J27" s="46"/>
      <c r="K27" s="46"/>
      <c r="L27" s="341">
        <v>0.15</v>
      </c>
      <c r="M27" s="342"/>
      <c r="N27" s="342"/>
      <c r="O27" s="342"/>
      <c r="P27" s="46"/>
      <c r="Q27" s="46"/>
      <c r="R27" s="46"/>
      <c r="S27" s="46"/>
      <c r="T27" s="46"/>
      <c r="U27" s="46"/>
      <c r="V27" s="46"/>
      <c r="W27" s="343">
        <f>ROUND(BA51,2)</f>
        <v>0</v>
      </c>
      <c r="X27" s="342"/>
      <c r="Y27" s="342"/>
      <c r="Z27" s="342"/>
      <c r="AA27" s="342"/>
      <c r="AB27" s="342"/>
      <c r="AC27" s="342"/>
      <c r="AD27" s="342"/>
      <c r="AE27" s="342"/>
      <c r="AF27" s="46"/>
      <c r="AG27" s="46"/>
      <c r="AH27" s="46"/>
      <c r="AI27" s="46"/>
      <c r="AJ27" s="46"/>
      <c r="AK27" s="343">
        <f>ROUND(AW51,2)</f>
        <v>0</v>
      </c>
      <c r="AL27" s="342"/>
      <c r="AM27" s="342"/>
      <c r="AN27" s="342"/>
      <c r="AO27" s="342"/>
      <c r="AP27" s="46"/>
      <c r="AQ27" s="48"/>
      <c r="BE27" s="358"/>
    </row>
    <row r="28" spans="2:57" s="2" customFormat="1" ht="14.45" customHeight="1" hidden="1">
      <c r="B28" s="45"/>
      <c r="C28" s="46"/>
      <c r="D28" s="46"/>
      <c r="E28" s="46"/>
      <c r="F28" s="47" t="s">
        <v>47</v>
      </c>
      <c r="G28" s="46"/>
      <c r="H28" s="46"/>
      <c r="I28" s="46"/>
      <c r="J28" s="46"/>
      <c r="K28" s="46"/>
      <c r="L28" s="341">
        <v>0.21</v>
      </c>
      <c r="M28" s="342"/>
      <c r="N28" s="342"/>
      <c r="O28" s="342"/>
      <c r="P28" s="46"/>
      <c r="Q28" s="46"/>
      <c r="R28" s="46"/>
      <c r="S28" s="46"/>
      <c r="T28" s="46"/>
      <c r="U28" s="46"/>
      <c r="V28" s="46"/>
      <c r="W28" s="343">
        <f>ROUND(BB51,2)</f>
        <v>0</v>
      </c>
      <c r="X28" s="342"/>
      <c r="Y28" s="342"/>
      <c r="Z28" s="342"/>
      <c r="AA28" s="342"/>
      <c r="AB28" s="342"/>
      <c r="AC28" s="342"/>
      <c r="AD28" s="342"/>
      <c r="AE28" s="342"/>
      <c r="AF28" s="46"/>
      <c r="AG28" s="46"/>
      <c r="AH28" s="46"/>
      <c r="AI28" s="46"/>
      <c r="AJ28" s="46"/>
      <c r="AK28" s="343">
        <v>0</v>
      </c>
      <c r="AL28" s="342"/>
      <c r="AM28" s="342"/>
      <c r="AN28" s="342"/>
      <c r="AO28" s="342"/>
      <c r="AP28" s="46"/>
      <c r="AQ28" s="48"/>
      <c r="BE28" s="358"/>
    </row>
    <row r="29" spans="2:57" s="2" customFormat="1" ht="14.45" customHeight="1" hidden="1">
      <c r="B29" s="45"/>
      <c r="C29" s="46"/>
      <c r="D29" s="46"/>
      <c r="E29" s="46"/>
      <c r="F29" s="47" t="s">
        <v>48</v>
      </c>
      <c r="G29" s="46"/>
      <c r="H29" s="46"/>
      <c r="I29" s="46"/>
      <c r="J29" s="46"/>
      <c r="K29" s="46"/>
      <c r="L29" s="341">
        <v>0.15</v>
      </c>
      <c r="M29" s="342"/>
      <c r="N29" s="342"/>
      <c r="O29" s="342"/>
      <c r="P29" s="46"/>
      <c r="Q29" s="46"/>
      <c r="R29" s="46"/>
      <c r="S29" s="46"/>
      <c r="T29" s="46"/>
      <c r="U29" s="46"/>
      <c r="V29" s="46"/>
      <c r="W29" s="343">
        <f>ROUND(BC51,2)</f>
        <v>0</v>
      </c>
      <c r="X29" s="342"/>
      <c r="Y29" s="342"/>
      <c r="Z29" s="342"/>
      <c r="AA29" s="342"/>
      <c r="AB29" s="342"/>
      <c r="AC29" s="342"/>
      <c r="AD29" s="342"/>
      <c r="AE29" s="342"/>
      <c r="AF29" s="46"/>
      <c r="AG29" s="46"/>
      <c r="AH29" s="46"/>
      <c r="AI29" s="46"/>
      <c r="AJ29" s="46"/>
      <c r="AK29" s="343">
        <v>0</v>
      </c>
      <c r="AL29" s="342"/>
      <c r="AM29" s="342"/>
      <c r="AN29" s="342"/>
      <c r="AO29" s="342"/>
      <c r="AP29" s="46"/>
      <c r="AQ29" s="48"/>
      <c r="BE29" s="358"/>
    </row>
    <row r="30" spans="2:57" s="2" customFormat="1" ht="14.45" customHeight="1" hidden="1">
      <c r="B30" s="45"/>
      <c r="C30" s="46"/>
      <c r="D30" s="46"/>
      <c r="E30" s="46"/>
      <c r="F30" s="47" t="s">
        <v>49</v>
      </c>
      <c r="G30" s="46"/>
      <c r="H30" s="46"/>
      <c r="I30" s="46"/>
      <c r="J30" s="46"/>
      <c r="K30" s="46"/>
      <c r="L30" s="341">
        <v>0</v>
      </c>
      <c r="M30" s="342"/>
      <c r="N30" s="342"/>
      <c r="O30" s="342"/>
      <c r="P30" s="46"/>
      <c r="Q30" s="46"/>
      <c r="R30" s="46"/>
      <c r="S30" s="46"/>
      <c r="T30" s="46"/>
      <c r="U30" s="46"/>
      <c r="V30" s="46"/>
      <c r="W30" s="343">
        <f>ROUND(BD51,2)</f>
        <v>0</v>
      </c>
      <c r="X30" s="342"/>
      <c r="Y30" s="342"/>
      <c r="Z30" s="342"/>
      <c r="AA30" s="342"/>
      <c r="AB30" s="342"/>
      <c r="AC30" s="342"/>
      <c r="AD30" s="342"/>
      <c r="AE30" s="342"/>
      <c r="AF30" s="46"/>
      <c r="AG30" s="46"/>
      <c r="AH30" s="46"/>
      <c r="AI30" s="46"/>
      <c r="AJ30" s="46"/>
      <c r="AK30" s="343">
        <v>0</v>
      </c>
      <c r="AL30" s="342"/>
      <c r="AM30" s="342"/>
      <c r="AN30" s="342"/>
      <c r="AO30" s="342"/>
      <c r="AP30" s="46"/>
      <c r="AQ30" s="48"/>
      <c r="BE30" s="358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58"/>
    </row>
    <row r="32" spans="2:57" s="1" customFormat="1" ht="25.9" customHeight="1">
      <c r="B32" s="39"/>
      <c r="C32" s="49"/>
      <c r="D32" s="50" t="s">
        <v>50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51</v>
      </c>
      <c r="U32" s="51"/>
      <c r="V32" s="51"/>
      <c r="W32" s="51"/>
      <c r="X32" s="359" t="s">
        <v>52</v>
      </c>
      <c r="Y32" s="360"/>
      <c r="Z32" s="360"/>
      <c r="AA32" s="360"/>
      <c r="AB32" s="360"/>
      <c r="AC32" s="51"/>
      <c r="AD32" s="51"/>
      <c r="AE32" s="51"/>
      <c r="AF32" s="51"/>
      <c r="AG32" s="51"/>
      <c r="AH32" s="51"/>
      <c r="AI32" s="51"/>
      <c r="AJ32" s="51"/>
      <c r="AK32" s="361">
        <f>SUM(AK23:AK30)</f>
        <v>0</v>
      </c>
      <c r="AL32" s="360"/>
      <c r="AM32" s="360"/>
      <c r="AN32" s="360"/>
      <c r="AO32" s="362"/>
      <c r="AP32" s="49"/>
      <c r="AQ32" s="53"/>
      <c r="BE32" s="358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53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20160281K3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6" t="str">
        <f>K6</f>
        <v>PLA - Rozkoš, Domkov, revitalizace koryta</v>
      </c>
      <c r="M42" s="337"/>
      <c r="N42" s="337"/>
      <c r="O42" s="337"/>
      <c r="P42" s="337"/>
      <c r="Q42" s="337"/>
      <c r="R42" s="337"/>
      <c r="S42" s="337"/>
      <c r="T42" s="337"/>
      <c r="U42" s="337"/>
      <c r="V42" s="337"/>
      <c r="W42" s="337"/>
      <c r="X42" s="337"/>
      <c r="Y42" s="337"/>
      <c r="Z42" s="337"/>
      <c r="AA42" s="337"/>
      <c r="AB42" s="337"/>
      <c r="AC42" s="337"/>
      <c r="AD42" s="337"/>
      <c r="AE42" s="337"/>
      <c r="AF42" s="337"/>
      <c r="AG42" s="337"/>
      <c r="AH42" s="337"/>
      <c r="AI42" s="337"/>
      <c r="AJ42" s="337"/>
      <c r="AK42" s="337"/>
      <c r="AL42" s="337"/>
      <c r="AM42" s="337"/>
      <c r="AN42" s="337"/>
      <c r="AO42" s="337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24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Rozkoš, Domkov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26</v>
      </c>
      <c r="AJ44" s="61"/>
      <c r="AK44" s="61"/>
      <c r="AL44" s="61"/>
      <c r="AM44" s="338" t="str">
        <f>IF(AN8="","",AN8)</f>
        <v/>
      </c>
      <c r="AN44" s="338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Povodí Labe, státní podnik, Víta Nejedlého 951, HK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34</v>
      </c>
      <c r="AJ46" s="61"/>
      <c r="AK46" s="61"/>
      <c r="AL46" s="61"/>
      <c r="AM46" s="354" t="str">
        <f>IF(E17="","",E17)</f>
        <v>Šindlar s.r.o.,Na Brně 372/2a, 500 06 Hradec Král.</v>
      </c>
      <c r="AN46" s="354"/>
      <c r="AO46" s="354"/>
      <c r="AP46" s="354"/>
      <c r="AQ46" s="61"/>
      <c r="AR46" s="59"/>
      <c r="AS46" s="348" t="s">
        <v>54</v>
      </c>
      <c r="AT46" s="34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32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50"/>
      <c r="AT47" s="35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2"/>
      <c r="AT48" s="35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34" t="s">
        <v>55</v>
      </c>
      <c r="D49" s="335"/>
      <c r="E49" s="335"/>
      <c r="F49" s="335"/>
      <c r="G49" s="335"/>
      <c r="H49" s="77"/>
      <c r="I49" s="339" t="s">
        <v>56</v>
      </c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  <c r="AA49" s="335"/>
      <c r="AB49" s="335"/>
      <c r="AC49" s="335"/>
      <c r="AD49" s="335"/>
      <c r="AE49" s="335"/>
      <c r="AF49" s="335"/>
      <c r="AG49" s="340" t="s">
        <v>57</v>
      </c>
      <c r="AH49" s="335"/>
      <c r="AI49" s="335"/>
      <c r="AJ49" s="335"/>
      <c r="AK49" s="335"/>
      <c r="AL49" s="335"/>
      <c r="AM49" s="335"/>
      <c r="AN49" s="339" t="s">
        <v>58</v>
      </c>
      <c r="AO49" s="335"/>
      <c r="AP49" s="335"/>
      <c r="AQ49" s="78" t="s">
        <v>59</v>
      </c>
      <c r="AR49" s="59"/>
      <c r="AS49" s="79" t="s">
        <v>60</v>
      </c>
      <c r="AT49" s="80" t="s">
        <v>61</v>
      </c>
      <c r="AU49" s="80" t="s">
        <v>62</v>
      </c>
      <c r="AV49" s="80" t="s">
        <v>63</v>
      </c>
      <c r="AW49" s="80" t="s">
        <v>64</v>
      </c>
      <c r="AX49" s="80" t="s">
        <v>65</v>
      </c>
      <c r="AY49" s="80" t="s">
        <v>66</v>
      </c>
      <c r="AZ49" s="80" t="s">
        <v>67</v>
      </c>
      <c r="BA49" s="80" t="s">
        <v>68</v>
      </c>
      <c r="BB49" s="80" t="s">
        <v>69</v>
      </c>
      <c r="BC49" s="80" t="s">
        <v>70</v>
      </c>
      <c r="BD49" s="81" t="s">
        <v>71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72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5">
        <f>ROUND(SUM(AG52:AG56),2)</f>
        <v>0</v>
      </c>
      <c r="AH51" s="355"/>
      <c r="AI51" s="355"/>
      <c r="AJ51" s="355"/>
      <c r="AK51" s="355"/>
      <c r="AL51" s="355"/>
      <c r="AM51" s="355"/>
      <c r="AN51" s="356">
        <f aca="true" t="shared" si="0" ref="AN51:AN56">SUM(AG51,AT51)</f>
        <v>0</v>
      </c>
      <c r="AO51" s="356"/>
      <c r="AP51" s="356"/>
      <c r="AQ51" s="87" t="s">
        <v>29</v>
      </c>
      <c r="AR51" s="69"/>
      <c r="AS51" s="88">
        <f>ROUND(SUM(AS52:AS56),2)</f>
        <v>0</v>
      </c>
      <c r="AT51" s="89">
        <f aca="true" t="shared" si="1" ref="AT51:AT56">ROUND(SUM(AV51:AW51),2)</f>
        <v>0</v>
      </c>
      <c r="AU51" s="90">
        <f>ROUND(SUM(AU52:AU56),5)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ROUND(SUM(AZ52:AZ56),2)</f>
        <v>0</v>
      </c>
      <c r="BA51" s="89">
        <f>ROUND(SUM(BA52:BA56),2)</f>
        <v>0</v>
      </c>
      <c r="BB51" s="89">
        <f>ROUND(SUM(BB52:BB56),2)</f>
        <v>0</v>
      </c>
      <c r="BC51" s="89">
        <f>ROUND(SUM(BC52:BC56),2)</f>
        <v>0</v>
      </c>
      <c r="BD51" s="91">
        <f>ROUND(SUM(BD52:BD56),2)</f>
        <v>0</v>
      </c>
      <c r="BS51" s="92" t="s">
        <v>73</v>
      </c>
      <c r="BT51" s="92" t="s">
        <v>74</v>
      </c>
      <c r="BU51" s="93" t="s">
        <v>75</v>
      </c>
      <c r="BV51" s="92" t="s">
        <v>76</v>
      </c>
      <c r="BW51" s="92" t="s">
        <v>7</v>
      </c>
      <c r="BX51" s="92" t="s">
        <v>77</v>
      </c>
      <c r="CL51" s="92" t="s">
        <v>21</v>
      </c>
    </row>
    <row r="52" spans="1:91" s="5" customFormat="1" ht="31.5" customHeight="1">
      <c r="A52" s="94" t="s">
        <v>78</v>
      </c>
      <c r="B52" s="95"/>
      <c r="C52" s="96"/>
      <c r="D52" s="333" t="s">
        <v>79</v>
      </c>
      <c r="E52" s="333"/>
      <c r="F52" s="333"/>
      <c r="G52" s="333"/>
      <c r="H52" s="333"/>
      <c r="I52" s="97"/>
      <c r="J52" s="333" t="s">
        <v>80</v>
      </c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46">
        <f>'1 - SO 01 Rekonstrukce vz...'!J27</f>
        <v>0</v>
      </c>
      <c r="AH52" s="347"/>
      <c r="AI52" s="347"/>
      <c r="AJ52" s="347"/>
      <c r="AK52" s="347"/>
      <c r="AL52" s="347"/>
      <c r="AM52" s="347"/>
      <c r="AN52" s="346">
        <f t="shared" si="0"/>
        <v>0</v>
      </c>
      <c r="AO52" s="347"/>
      <c r="AP52" s="347"/>
      <c r="AQ52" s="98" t="s">
        <v>81</v>
      </c>
      <c r="AR52" s="99"/>
      <c r="AS52" s="100">
        <v>0</v>
      </c>
      <c r="AT52" s="101">
        <f t="shared" si="1"/>
        <v>0</v>
      </c>
      <c r="AU52" s="102">
        <f>'1 - SO 01 Rekonstrukce vz...'!P83</f>
        <v>0</v>
      </c>
      <c r="AV52" s="101">
        <f>'1 - SO 01 Rekonstrukce vz...'!J30</f>
        <v>0</v>
      </c>
      <c r="AW52" s="101">
        <f>'1 - SO 01 Rekonstrukce vz...'!J31</f>
        <v>0</v>
      </c>
      <c r="AX52" s="101">
        <f>'1 - SO 01 Rekonstrukce vz...'!J32</f>
        <v>0</v>
      </c>
      <c r="AY52" s="101">
        <f>'1 - SO 01 Rekonstrukce vz...'!J33</f>
        <v>0</v>
      </c>
      <c r="AZ52" s="101">
        <f>'1 - SO 01 Rekonstrukce vz...'!F30</f>
        <v>0</v>
      </c>
      <c r="BA52" s="101">
        <f>'1 - SO 01 Rekonstrukce vz...'!F31</f>
        <v>0</v>
      </c>
      <c r="BB52" s="101">
        <f>'1 - SO 01 Rekonstrukce vz...'!F32</f>
        <v>0</v>
      </c>
      <c r="BC52" s="101">
        <f>'1 - SO 01 Rekonstrukce vz...'!F33</f>
        <v>0</v>
      </c>
      <c r="BD52" s="103">
        <f>'1 - SO 01 Rekonstrukce vz...'!F34</f>
        <v>0</v>
      </c>
      <c r="BT52" s="104" t="s">
        <v>79</v>
      </c>
      <c r="BV52" s="104" t="s">
        <v>76</v>
      </c>
      <c r="BW52" s="104" t="s">
        <v>82</v>
      </c>
      <c r="BX52" s="104" t="s">
        <v>7</v>
      </c>
      <c r="CL52" s="104" t="s">
        <v>21</v>
      </c>
      <c r="CM52" s="104" t="s">
        <v>83</v>
      </c>
    </row>
    <row r="53" spans="1:91" s="5" customFormat="1" ht="16.5" customHeight="1">
      <c r="A53" s="94" t="s">
        <v>78</v>
      </c>
      <c r="B53" s="95"/>
      <c r="C53" s="96"/>
      <c r="D53" s="333" t="s">
        <v>83</v>
      </c>
      <c r="E53" s="333"/>
      <c r="F53" s="333"/>
      <c r="G53" s="333"/>
      <c r="H53" s="333"/>
      <c r="I53" s="97"/>
      <c r="J53" s="333" t="s">
        <v>84</v>
      </c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46">
        <f>'2 - SO 02 Revitalizace delty'!J27</f>
        <v>0</v>
      </c>
      <c r="AH53" s="347"/>
      <c r="AI53" s="347"/>
      <c r="AJ53" s="347"/>
      <c r="AK53" s="347"/>
      <c r="AL53" s="347"/>
      <c r="AM53" s="347"/>
      <c r="AN53" s="346">
        <f t="shared" si="0"/>
        <v>0</v>
      </c>
      <c r="AO53" s="347"/>
      <c r="AP53" s="347"/>
      <c r="AQ53" s="98" t="s">
        <v>81</v>
      </c>
      <c r="AR53" s="99"/>
      <c r="AS53" s="100">
        <v>0</v>
      </c>
      <c r="AT53" s="101">
        <f t="shared" si="1"/>
        <v>0</v>
      </c>
      <c r="AU53" s="102">
        <f>'2 - SO 02 Revitalizace delty'!P78</f>
        <v>0</v>
      </c>
      <c r="AV53" s="101">
        <f>'2 - SO 02 Revitalizace delty'!J30</f>
        <v>0</v>
      </c>
      <c r="AW53" s="101">
        <f>'2 - SO 02 Revitalizace delty'!J31</f>
        <v>0</v>
      </c>
      <c r="AX53" s="101">
        <f>'2 - SO 02 Revitalizace delty'!J32</f>
        <v>0</v>
      </c>
      <c r="AY53" s="101">
        <f>'2 - SO 02 Revitalizace delty'!J33</f>
        <v>0</v>
      </c>
      <c r="AZ53" s="101">
        <f>'2 - SO 02 Revitalizace delty'!F30</f>
        <v>0</v>
      </c>
      <c r="BA53" s="101">
        <f>'2 - SO 02 Revitalizace delty'!F31</f>
        <v>0</v>
      </c>
      <c r="BB53" s="101">
        <f>'2 - SO 02 Revitalizace delty'!F32</f>
        <v>0</v>
      </c>
      <c r="BC53" s="101">
        <f>'2 - SO 02 Revitalizace delty'!F33</f>
        <v>0</v>
      </c>
      <c r="BD53" s="103">
        <f>'2 - SO 02 Revitalizace delty'!F34</f>
        <v>0</v>
      </c>
      <c r="BT53" s="104" t="s">
        <v>79</v>
      </c>
      <c r="BV53" s="104" t="s">
        <v>76</v>
      </c>
      <c r="BW53" s="104" t="s">
        <v>85</v>
      </c>
      <c r="BX53" s="104" t="s">
        <v>7</v>
      </c>
      <c r="CL53" s="104" t="s">
        <v>21</v>
      </c>
      <c r="CM53" s="104" t="s">
        <v>83</v>
      </c>
    </row>
    <row r="54" spans="1:91" s="5" customFormat="1" ht="16.5" customHeight="1">
      <c r="A54" s="94" t="s">
        <v>78</v>
      </c>
      <c r="B54" s="95"/>
      <c r="C54" s="96"/>
      <c r="D54" s="333" t="s">
        <v>86</v>
      </c>
      <c r="E54" s="333"/>
      <c r="F54" s="333"/>
      <c r="G54" s="333"/>
      <c r="H54" s="333"/>
      <c r="I54" s="97"/>
      <c r="J54" s="333" t="s">
        <v>87</v>
      </c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46">
        <f>'3 - SO 03 Revitalizace ko...'!J27</f>
        <v>0</v>
      </c>
      <c r="AH54" s="347"/>
      <c r="AI54" s="347"/>
      <c r="AJ54" s="347"/>
      <c r="AK54" s="347"/>
      <c r="AL54" s="347"/>
      <c r="AM54" s="347"/>
      <c r="AN54" s="346">
        <f t="shared" si="0"/>
        <v>0</v>
      </c>
      <c r="AO54" s="347"/>
      <c r="AP54" s="347"/>
      <c r="AQ54" s="98" t="s">
        <v>81</v>
      </c>
      <c r="AR54" s="99"/>
      <c r="AS54" s="100">
        <v>0</v>
      </c>
      <c r="AT54" s="101">
        <f t="shared" si="1"/>
        <v>0</v>
      </c>
      <c r="AU54" s="102">
        <f>'3 - SO 03 Revitalizace ko...'!P84</f>
        <v>0</v>
      </c>
      <c r="AV54" s="101">
        <f>'3 - SO 03 Revitalizace ko...'!J30</f>
        <v>0</v>
      </c>
      <c r="AW54" s="101">
        <f>'3 - SO 03 Revitalizace ko...'!J31</f>
        <v>0</v>
      </c>
      <c r="AX54" s="101">
        <f>'3 - SO 03 Revitalizace ko...'!J32</f>
        <v>0</v>
      </c>
      <c r="AY54" s="101">
        <f>'3 - SO 03 Revitalizace ko...'!J33</f>
        <v>0</v>
      </c>
      <c r="AZ54" s="101">
        <f>'3 - SO 03 Revitalizace ko...'!F30</f>
        <v>0</v>
      </c>
      <c r="BA54" s="101">
        <f>'3 - SO 03 Revitalizace ko...'!F31</f>
        <v>0</v>
      </c>
      <c r="BB54" s="101">
        <f>'3 - SO 03 Revitalizace ko...'!F32</f>
        <v>0</v>
      </c>
      <c r="BC54" s="101">
        <f>'3 - SO 03 Revitalizace ko...'!F33</f>
        <v>0</v>
      </c>
      <c r="BD54" s="103">
        <f>'3 - SO 03 Revitalizace ko...'!F34</f>
        <v>0</v>
      </c>
      <c r="BT54" s="104" t="s">
        <v>79</v>
      </c>
      <c r="BV54" s="104" t="s">
        <v>76</v>
      </c>
      <c r="BW54" s="104" t="s">
        <v>88</v>
      </c>
      <c r="BX54" s="104" t="s">
        <v>7</v>
      </c>
      <c r="CL54" s="104" t="s">
        <v>21</v>
      </c>
      <c r="CM54" s="104" t="s">
        <v>83</v>
      </c>
    </row>
    <row r="55" spans="1:91" s="5" customFormat="1" ht="16.5" customHeight="1">
      <c r="A55" s="94" t="s">
        <v>78</v>
      </c>
      <c r="B55" s="95"/>
      <c r="C55" s="96"/>
      <c r="D55" s="333" t="s">
        <v>89</v>
      </c>
      <c r="E55" s="333"/>
      <c r="F55" s="333"/>
      <c r="G55" s="333"/>
      <c r="H55" s="333"/>
      <c r="I55" s="97"/>
      <c r="J55" s="333" t="s">
        <v>90</v>
      </c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46">
        <f>'4 - SO 04 Oddělovací objekt'!J27</f>
        <v>0</v>
      </c>
      <c r="AH55" s="347"/>
      <c r="AI55" s="347"/>
      <c r="AJ55" s="347"/>
      <c r="AK55" s="347"/>
      <c r="AL55" s="347"/>
      <c r="AM55" s="347"/>
      <c r="AN55" s="346">
        <f t="shared" si="0"/>
        <v>0</v>
      </c>
      <c r="AO55" s="347"/>
      <c r="AP55" s="347"/>
      <c r="AQ55" s="98" t="s">
        <v>81</v>
      </c>
      <c r="AR55" s="99"/>
      <c r="AS55" s="100">
        <v>0</v>
      </c>
      <c r="AT55" s="101">
        <f t="shared" si="1"/>
        <v>0</v>
      </c>
      <c r="AU55" s="102">
        <f>'4 - SO 04 Oddělovací objekt'!P83</f>
        <v>0</v>
      </c>
      <c r="AV55" s="101">
        <f>'4 - SO 04 Oddělovací objekt'!J30</f>
        <v>0</v>
      </c>
      <c r="AW55" s="101">
        <f>'4 - SO 04 Oddělovací objekt'!J31</f>
        <v>0</v>
      </c>
      <c r="AX55" s="101">
        <f>'4 - SO 04 Oddělovací objekt'!J32</f>
        <v>0</v>
      </c>
      <c r="AY55" s="101">
        <f>'4 - SO 04 Oddělovací objekt'!J33</f>
        <v>0</v>
      </c>
      <c r="AZ55" s="101">
        <f>'4 - SO 04 Oddělovací objekt'!F30</f>
        <v>0</v>
      </c>
      <c r="BA55" s="101">
        <f>'4 - SO 04 Oddělovací objekt'!F31</f>
        <v>0</v>
      </c>
      <c r="BB55" s="101">
        <f>'4 - SO 04 Oddělovací objekt'!F32</f>
        <v>0</v>
      </c>
      <c r="BC55" s="101">
        <f>'4 - SO 04 Oddělovací objekt'!F33</f>
        <v>0</v>
      </c>
      <c r="BD55" s="103">
        <f>'4 - SO 04 Oddělovací objekt'!F34</f>
        <v>0</v>
      </c>
      <c r="BT55" s="104" t="s">
        <v>79</v>
      </c>
      <c r="BV55" s="104" t="s">
        <v>76</v>
      </c>
      <c r="BW55" s="104" t="s">
        <v>91</v>
      </c>
      <c r="BX55" s="104" t="s">
        <v>7</v>
      </c>
      <c r="CL55" s="104" t="s">
        <v>21</v>
      </c>
      <c r="CM55" s="104" t="s">
        <v>83</v>
      </c>
    </row>
    <row r="56" spans="1:91" s="5" customFormat="1" ht="16.5" customHeight="1">
      <c r="A56" s="94" t="s">
        <v>78</v>
      </c>
      <c r="B56" s="95"/>
      <c r="C56" s="96"/>
      <c r="D56" s="333" t="s">
        <v>92</v>
      </c>
      <c r="E56" s="333"/>
      <c r="F56" s="333"/>
      <c r="G56" s="333"/>
      <c r="H56" s="333"/>
      <c r="I56" s="97"/>
      <c r="J56" s="333" t="s">
        <v>93</v>
      </c>
      <c r="K56" s="333"/>
      <c r="L56" s="333"/>
      <c r="M56" s="333"/>
      <c r="N56" s="333"/>
      <c r="O56" s="333"/>
      <c r="P56" s="333"/>
      <c r="Q56" s="333"/>
      <c r="R56" s="333"/>
      <c r="S56" s="333"/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46">
        <f>'5 - VON Vedlejší a ostatn...'!J27</f>
        <v>0</v>
      </c>
      <c r="AH56" s="347"/>
      <c r="AI56" s="347"/>
      <c r="AJ56" s="347"/>
      <c r="AK56" s="347"/>
      <c r="AL56" s="347"/>
      <c r="AM56" s="347"/>
      <c r="AN56" s="346">
        <f t="shared" si="0"/>
        <v>0</v>
      </c>
      <c r="AO56" s="347"/>
      <c r="AP56" s="347"/>
      <c r="AQ56" s="98" t="s">
        <v>81</v>
      </c>
      <c r="AR56" s="99"/>
      <c r="AS56" s="105">
        <v>0</v>
      </c>
      <c r="AT56" s="106">
        <f t="shared" si="1"/>
        <v>0</v>
      </c>
      <c r="AU56" s="107">
        <f>'5 - VON Vedlejší a ostatn...'!P78</f>
        <v>0</v>
      </c>
      <c r="AV56" s="106">
        <f>'5 - VON Vedlejší a ostatn...'!J30</f>
        <v>0</v>
      </c>
      <c r="AW56" s="106">
        <f>'5 - VON Vedlejší a ostatn...'!J31</f>
        <v>0</v>
      </c>
      <c r="AX56" s="106">
        <f>'5 - VON Vedlejší a ostatn...'!J32</f>
        <v>0</v>
      </c>
      <c r="AY56" s="106">
        <f>'5 - VON Vedlejší a ostatn...'!J33</f>
        <v>0</v>
      </c>
      <c r="AZ56" s="106">
        <f>'5 - VON Vedlejší a ostatn...'!F30</f>
        <v>0</v>
      </c>
      <c r="BA56" s="106">
        <f>'5 - VON Vedlejší a ostatn...'!F31</f>
        <v>0</v>
      </c>
      <c r="BB56" s="106">
        <f>'5 - VON Vedlejší a ostatn...'!F32</f>
        <v>0</v>
      </c>
      <c r="BC56" s="106">
        <f>'5 - VON Vedlejší a ostatn...'!F33</f>
        <v>0</v>
      </c>
      <c r="BD56" s="108">
        <f>'5 - VON Vedlejší a ostatn...'!F34</f>
        <v>0</v>
      </c>
      <c r="BT56" s="104" t="s">
        <v>79</v>
      </c>
      <c r="BV56" s="104" t="s">
        <v>76</v>
      </c>
      <c r="BW56" s="104" t="s">
        <v>94</v>
      </c>
      <c r="BX56" s="104" t="s">
        <v>7</v>
      </c>
      <c r="CL56" s="104" t="s">
        <v>21</v>
      </c>
      <c r="CM56" s="104" t="s">
        <v>83</v>
      </c>
    </row>
    <row r="57" spans="2:44" s="1" customFormat="1" ht="30" customHeight="1">
      <c r="B57" s="39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59"/>
    </row>
    <row r="58" spans="2:44" s="1" customFormat="1" ht="6.95" customHeight="1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9"/>
    </row>
  </sheetData>
  <sheetProtection algorithmName="SHA-512" hashValue="nf2ct8aEtL6dWIGfqVSh6R0gTK0+nY6JaWBever5mwllm1B0KNFa7A9yZ3jyUyhG/aVOja4CnQ1bGXbiHvi+Hg==" saltValue="b8Id9hHuMwPsm+fcIvjBRw==" spinCount="100000" sheet="1" objects="1" scenarios="1"/>
  <mergeCells count="57">
    <mergeCell ref="BE5:BE32"/>
    <mergeCell ref="W30:AE30"/>
    <mergeCell ref="X32:AB32"/>
    <mergeCell ref="AK32:AO32"/>
    <mergeCell ref="AR2:BE2"/>
    <mergeCell ref="K5:AO5"/>
    <mergeCell ref="W28:AE28"/>
    <mergeCell ref="AK28:AO28"/>
    <mergeCell ref="L29:O29"/>
    <mergeCell ref="L28:O28"/>
    <mergeCell ref="E14:AJ14"/>
    <mergeCell ref="E20:AN20"/>
    <mergeCell ref="AK23:AO23"/>
    <mergeCell ref="L25:O25"/>
    <mergeCell ref="W25:AE25"/>
    <mergeCell ref="AK25:AO25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AN54:AP54"/>
    <mergeCell ref="AG54:AM54"/>
    <mergeCell ref="AN55:AP55"/>
    <mergeCell ref="AG55:AM55"/>
    <mergeCell ref="AN56:AP56"/>
    <mergeCell ref="AG56:AM56"/>
    <mergeCell ref="L30:O30"/>
    <mergeCell ref="AK30:AO30"/>
    <mergeCell ref="K6:AO6"/>
    <mergeCell ref="J52:AF52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49:G49"/>
    <mergeCell ref="L42:AO42"/>
    <mergeCell ref="AM44:AN44"/>
    <mergeCell ref="I49:AF49"/>
    <mergeCell ref="AG49:AM49"/>
    <mergeCell ref="D55:H55"/>
    <mergeCell ref="J55:AF55"/>
    <mergeCell ref="D56:H56"/>
    <mergeCell ref="J56:AF56"/>
    <mergeCell ref="D52:H52"/>
    <mergeCell ref="D53:H53"/>
    <mergeCell ref="J53:AF53"/>
    <mergeCell ref="D54:H54"/>
    <mergeCell ref="J54:AF54"/>
  </mergeCells>
  <hyperlinks>
    <hyperlink ref="K1:S1" location="C2" display="1) Rekapitulace stavby"/>
    <hyperlink ref="W1:AI1" location="C51" display="2) Rekapitulace objektů stavby a soupisů prací"/>
    <hyperlink ref="A52" location="'1 - SO 01 Rekonstrukce vz...'!C2" display="/"/>
    <hyperlink ref="A53" location="'2 - SO 02 Revitalizace delty'!C2" display="/"/>
    <hyperlink ref="A54" location="'3 - SO 03 Revitalizace ko...'!C2" display="/"/>
    <hyperlink ref="A55" location="'4 - SO 04 Oddělovací objekt'!C2" display="/"/>
    <hyperlink ref="A56" location="'5 - VON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51"/>
  <sheetViews>
    <sheetView showGridLines="0" workbookViewId="0" topLeftCell="A1">
      <pane ySplit="1" topLeftCell="A77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95</v>
      </c>
      <c r="G1" s="375" t="s">
        <v>96</v>
      </c>
      <c r="H1" s="375"/>
      <c r="I1" s="113"/>
      <c r="J1" s="112" t="s">
        <v>97</v>
      </c>
      <c r="K1" s="111" t="s">
        <v>98</v>
      </c>
      <c r="L1" s="112" t="s">
        <v>99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PLA - Rozkoš, Domkov, revitalizace koryta</v>
      </c>
      <c r="F7" s="377"/>
      <c r="G7" s="377"/>
      <c r="H7" s="377"/>
      <c r="I7" s="115"/>
      <c r="J7" s="28"/>
      <c r="K7" s="30"/>
    </row>
    <row r="8" spans="2:11" s="1" customFormat="1" ht="15">
      <c r="B8" s="39"/>
      <c r="C8" s="40"/>
      <c r="D8" s="36" t="s">
        <v>101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8" t="s">
        <v>102</v>
      </c>
      <c r="F9" s="379"/>
      <c r="G9" s="379"/>
      <c r="H9" s="37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29</v>
      </c>
      <c r="K11" s="43"/>
    </row>
    <row r="12" spans="2:11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17" t="s">
        <v>26</v>
      </c>
      <c r="J12" s="118">
        <f>'Rekapitulace stavby'!AN8</f>
        <v>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27</v>
      </c>
      <c r="E14" s="40"/>
      <c r="F14" s="40"/>
      <c r="G14" s="40"/>
      <c r="H14" s="40"/>
      <c r="I14" s="117" t="s">
        <v>28</v>
      </c>
      <c r="J14" s="34" t="s">
        <v>29</v>
      </c>
      <c r="K14" s="43"/>
    </row>
    <row r="15" spans="2:11" s="1" customFormat="1" ht="18" customHeight="1">
      <c r="B15" s="39"/>
      <c r="C15" s="40"/>
      <c r="D15" s="40"/>
      <c r="E15" s="34" t="s">
        <v>30</v>
      </c>
      <c r="F15" s="40"/>
      <c r="G15" s="40"/>
      <c r="H15" s="40"/>
      <c r="I15" s="117" t="s">
        <v>31</v>
      </c>
      <c r="J15" s="34" t="s">
        <v>29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28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17" t="s">
        <v>28</v>
      </c>
      <c r="J20" s="34" t="s">
        <v>35</v>
      </c>
      <c r="K20" s="43"/>
    </row>
    <row r="21" spans="2:11" s="1" customFormat="1" ht="18" customHeight="1">
      <c r="B21" s="39"/>
      <c r="C21" s="40"/>
      <c r="D21" s="40"/>
      <c r="E21" s="34" t="s">
        <v>36</v>
      </c>
      <c r="F21" s="40"/>
      <c r="G21" s="40"/>
      <c r="H21" s="40"/>
      <c r="I21" s="117" t="s">
        <v>31</v>
      </c>
      <c r="J21" s="34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71.25" customHeight="1">
      <c r="B24" s="119"/>
      <c r="C24" s="120"/>
      <c r="D24" s="120"/>
      <c r="E24" s="367" t="s">
        <v>901</v>
      </c>
      <c r="F24" s="367"/>
      <c r="G24" s="367"/>
      <c r="H24" s="36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ROUND(SUM(BE83:BE150),2)</f>
        <v>0</v>
      </c>
      <c r="G30" s="40"/>
      <c r="H30" s="40"/>
      <c r="I30" s="129">
        <v>0.21</v>
      </c>
      <c r="J30" s="128">
        <f>ROUND(ROUND((SUM(BE83:BE150)),2)*I30,2)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ROUND(SUM(BF83:BF150),2)</f>
        <v>0</v>
      </c>
      <c r="G31" s="40"/>
      <c r="H31" s="40"/>
      <c r="I31" s="129">
        <v>0.15</v>
      </c>
      <c r="J31" s="128">
        <f>ROUND(ROUND((SUM(BF83:BF150)),2)*I31,2)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ROUND(SUM(BG83:BG150),2)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ROUND(SUM(BH83:BH150),2)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ROUND(SUM(BI83:BI150),2)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103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76" t="str">
        <f>E7</f>
        <v>PLA - Rozkoš, Domkov, revitalizace koryta</v>
      </c>
      <c r="F45" s="377"/>
      <c r="G45" s="377"/>
      <c r="H45" s="377"/>
      <c r="I45" s="116"/>
      <c r="J45" s="40"/>
      <c r="K45" s="43"/>
    </row>
    <row r="46" spans="2:11" s="1" customFormat="1" ht="14.45" customHeight="1">
      <c r="B46" s="39"/>
      <c r="C46" s="36" t="s">
        <v>101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78" t="str">
        <f>E9</f>
        <v>1 - SO 01 Rekonstrukce vzdouvacího objektu - mostu a brodu</v>
      </c>
      <c r="F47" s="379"/>
      <c r="G47" s="379"/>
      <c r="H47" s="37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24</v>
      </c>
      <c r="D49" s="40"/>
      <c r="E49" s="40"/>
      <c r="F49" s="34" t="str">
        <f>F12</f>
        <v>Rozkoš, Domkov</v>
      </c>
      <c r="G49" s="40"/>
      <c r="H49" s="40"/>
      <c r="I49" s="117" t="s">
        <v>26</v>
      </c>
      <c r="J49" s="118">
        <f>IF(J12="","",J12)</f>
        <v>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6" t="s">
        <v>27</v>
      </c>
      <c r="D51" s="40"/>
      <c r="E51" s="40"/>
      <c r="F51" s="34" t="str">
        <f>E15</f>
        <v>Povodí Labe, státní podnik, Víta Nejedlého 951, HK</v>
      </c>
      <c r="G51" s="40"/>
      <c r="H51" s="40"/>
      <c r="I51" s="117" t="s">
        <v>34</v>
      </c>
      <c r="J51" s="367" t="str">
        <f>E21</f>
        <v>Šindlar s.r.o.,Na Brně 372/2a, 500 06 Hradec Král.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/>
      </c>
      <c r="G52" s="40"/>
      <c r="H52" s="40"/>
      <c r="I52" s="116"/>
      <c r="J52" s="37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104</v>
      </c>
      <c r="D54" s="130"/>
      <c r="E54" s="130"/>
      <c r="F54" s="130"/>
      <c r="G54" s="130"/>
      <c r="H54" s="130"/>
      <c r="I54" s="143"/>
      <c r="J54" s="144" t="s">
        <v>105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106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3" t="s">
        <v>107</v>
      </c>
    </row>
    <row r="57" spans="2:11" s="7" customFormat="1" ht="24.95" customHeight="1">
      <c r="B57" s="147"/>
      <c r="C57" s="148"/>
      <c r="D57" s="149" t="s">
        <v>108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109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110</v>
      </c>
      <c r="E59" s="157"/>
      <c r="F59" s="157"/>
      <c r="G59" s="157"/>
      <c r="H59" s="157"/>
      <c r="I59" s="158"/>
      <c r="J59" s="159">
        <f>J111</f>
        <v>0</v>
      </c>
      <c r="K59" s="160"/>
    </row>
    <row r="60" spans="2:11" s="8" customFormat="1" ht="19.9" customHeight="1">
      <c r="B60" s="154"/>
      <c r="C60" s="155"/>
      <c r="D60" s="156" t="s">
        <v>111</v>
      </c>
      <c r="E60" s="157"/>
      <c r="F60" s="157"/>
      <c r="G60" s="157"/>
      <c r="H60" s="157"/>
      <c r="I60" s="158"/>
      <c r="J60" s="159">
        <f>J117</f>
        <v>0</v>
      </c>
      <c r="K60" s="160"/>
    </row>
    <row r="61" spans="2:11" s="8" customFormat="1" ht="19.9" customHeight="1">
      <c r="B61" s="154"/>
      <c r="C61" s="155"/>
      <c r="D61" s="156" t="s">
        <v>112</v>
      </c>
      <c r="E61" s="157"/>
      <c r="F61" s="157"/>
      <c r="G61" s="157"/>
      <c r="H61" s="157"/>
      <c r="I61" s="158"/>
      <c r="J61" s="159">
        <f>J128</f>
        <v>0</v>
      </c>
      <c r="K61" s="160"/>
    </row>
    <row r="62" spans="2:11" s="8" customFormat="1" ht="19.9" customHeight="1">
      <c r="B62" s="154"/>
      <c r="C62" s="155"/>
      <c r="D62" s="156" t="s">
        <v>113</v>
      </c>
      <c r="E62" s="157"/>
      <c r="F62" s="157"/>
      <c r="G62" s="157"/>
      <c r="H62" s="157"/>
      <c r="I62" s="158"/>
      <c r="J62" s="159">
        <f>J139</f>
        <v>0</v>
      </c>
      <c r="K62" s="160"/>
    </row>
    <row r="63" spans="2:11" s="8" customFormat="1" ht="19.9" customHeight="1">
      <c r="B63" s="154"/>
      <c r="C63" s="155"/>
      <c r="D63" s="156" t="s">
        <v>114</v>
      </c>
      <c r="E63" s="157"/>
      <c r="F63" s="157"/>
      <c r="G63" s="157"/>
      <c r="H63" s="157"/>
      <c r="I63" s="158"/>
      <c r="J63" s="159">
        <f>J148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115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72" t="str">
        <f>E7</f>
        <v>PLA - Rozkoš, Domkov, revitalizace koryta</v>
      </c>
      <c r="F73" s="373"/>
      <c r="G73" s="373"/>
      <c r="H73" s="373"/>
      <c r="I73" s="161"/>
      <c r="J73" s="61"/>
      <c r="K73" s="61"/>
      <c r="L73" s="59"/>
    </row>
    <row r="74" spans="2:12" s="1" customFormat="1" ht="14.45" customHeight="1">
      <c r="B74" s="39"/>
      <c r="C74" s="63" t="s">
        <v>101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6" t="str">
        <f>E9</f>
        <v>1 - SO 01 Rekonstrukce vzdouvacího objektu - mostu a brodu</v>
      </c>
      <c r="F75" s="374"/>
      <c r="G75" s="374"/>
      <c r="H75" s="374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24</v>
      </c>
      <c r="D77" s="61"/>
      <c r="E77" s="61"/>
      <c r="F77" s="162" t="str">
        <f>F12</f>
        <v>Rozkoš, Domkov</v>
      </c>
      <c r="G77" s="61"/>
      <c r="H77" s="61"/>
      <c r="I77" s="163" t="s">
        <v>26</v>
      </c>
      <c r="J77" s="71">
        <f>IF(J12="","",J12)</f>
        <v>0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62" t="str">
        <f>E15</f>
        <v>Povodí Labe, státní podnik, Víta Nejedlého 951, HK</v>
      </c>
      <c r="G79" s="61"/>
      <c r="H79" s="61"/>
      <c r="I79" s="163" t="s">
        <v>34</v>
      </c>
      <c r="J79" s="162" t="str">
        <f>E21</f>
        <v>Šindlar s.r.o.,Na Brně 372/2a, 500 06 Hradec Král.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116</v>
      </c>
      <c r="D82" s="166" t="s">
        <v>59</v>
      </c>
      <c r="E82" s="166" t="s">
        <v>55</v>
      </c>
      <c r="F82" s="166" t="s">
        <v>117</v>
      </c>
      <c r="G82" s="166" t="s">
        <v>118</v>
      </c>
      <c r="H82" s="166" t="s">
        <v>119</v>
      </c>
      <c r="I82" s="167" t="s">
        <v>120</v>
      </c>
      <c r="J82" s="166" t="s">
        <v>105</v>
      </c>
      <c r="K82" s="168" t="s">
        <v>121</v>
      </c>
      <c r="L82" s="169"/>
      <c r="M82" s="79" t="s">
        <v>122</v>
      </c>
      <c r="N82" s="80" t="s">
        <v>44</v>
      </c>
      <c r="O82" s="80" t="s">
        <v>123</v>
      </c>
      <c r="P82" s="80" t="s">
        <v>124</v>
      </c>
      <c r="Q82" s="80" t="s">
        <v>125</v>
      </c>
      <c r="R82" s="80" t="s">
        <v>126</v>
      </c>
      <c r="S82" s="80" t="s">
        <v>127</v>
      </c>
      <c r="T82" s="81" t="s">
        <v>128</v>
      </c>
    </row>
    <row r="83" spans="2:63" s="1" customFormat="1" ht="29.25" customHeight="1">
      <c r="B83" s="39"/>
      <c r="C83" s="85" t="s">
        <v>106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266.99900207</v>
      </c>
      <c r="S83" s="83"/>
      <c r="T83" s="172">
        <f>T84</f>
        <v>0.0016</v>
      </c>
      <c r="AT83" s="23" t="s">
        <v>73</v>
      </c>
      <c r="AU83" s="23" t="s">
        <v>107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73</v>
      </c>
      <c r="E84" s="177" t="s">
        <v>129</v>
      </c>
      <c r="F84" s="177" t="s">
        <v>130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P85+P111+P117+P128+P139+P148</f>
        <v>0</v>
      </c>
      <c r="Q84" s="182"/>
      <c r="R84" s="183">
        <f>R85+R111+R117+R128+R139+R148</f>
        <v>266.99900207</v>
      </c>
      <c r="S84" s="182"/>
      <c r="T84" s="184">
        <f>T85+T111+T117+T128+T139+T148</f>
        <v>0.0016</v>
      </c>
      <c r="AR84" s="185" t="s">
        <v>79</v>
      </c>
      <c r="AT84" s="186" t="s">
        <v>73</v>
      </c>
      <c r="AU84" s="186" t="s">
        <v>74</v>
      </c>
      <c r="AY84" s="185" t="s">
        <v>131</v>
      </c>
      <c r="BK84" s="187">
        <f>BK85+BK111+BK117+BK128+BK139+BK148</f>
        <v>0</v>
      </c>
    </row>
    <row r="85" spans="2:63" s="10" customFormat="1" ht="19.9" customHeight="1">
      <c r="B85" s="174"/>
      <c r="C85" s="175"/>
      <c r="D85" s="176" t="s">
        <v>73</v>
      </c>
      <c r="E85" s="188" t="s">
        <v>79</v>
      </c>
      <c r="F85" s="188" t="s">
        <v>132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SUM(P86:P110)</f>
        <v>0</v>
      </c>
      <c r="Q85" s="182"/>
      <c r="R85" s="183">
        <f>SUM(R86:R110)</f>
        <v>0.294676</v>
      </c>
      <c r="S85" s="182"/>
      <c r="T85" s="184">
        <f>SUM(T86:T110)</f>
        <v>0</v>
      </c>
      <c r="AR85" s="185" t="s">
        <v>79</v>
      </c>
      <c r="AT85" s="186" t="s">
        <v>73</v>
      </c>
      <c r="AU85" s="186" t="s">
        <v>79</v>
      </c>
      <c r="AY85" s="185" t="s">
        <v>131</v>
      </c>
      <c r="BK85" s="187">
        <f>SUM(BK86:BK110)</f>
        <v>0</v>
      </c>
    </row>
    <row r="86" spans="2:65" s="1" customFormat="1" ht="38.25" customHeight="1">
      <c r="B86" s="39"/>
      <c r="C86" s="190" t="s">
        <v>79</v>
      </c>
      <c r="D86" s="190" t="s">
        <v>133</v>
      </c>
      <c r="E86" s="191" t="s">
        <v>134</v>
      </c>
      <c r="F86" s="192" t="s">
        <v>135</v>
      </c>
      <c r="G86" s="193" t="s">
        <v>136</v>
      </c>
      <c r="H86" s="194">
        <v>43</v>
      </c>
      <c r="I86" s="195"/>
      <c r="J86" s="196">
        <f>ROUND(I86*H86,2)</f>
        <v>0</v>
      </c>
      <c r="K86" s="192" t="s">
        <v>902</v>
      </c>
      <c r="L86" s="59"/>
      <c r="M86" s="197" t="s">
        <v>29</v>
      </c>
      <c r="N86" s="198" t="s">
        <v>45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3" t="s">
        <v>89</v>
      </c>
      <c r="AT86" s="23" t="s">
        <v>133</v>
      </c>
      <c r="AU86" s="23" t="s">
        <v>83</v>
      </c>
      <c r="AY86" s="23" t="s">
        <v>131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3" t="s">
        <v>79</v>
      </c>
      <c r="BK86" s="201">
        <f>ROUND(I86*H86,2)</f>
        <v>0</v>
      </c>
      <c r="BL86" s="23" t="s">
        <v>89</v>
      </c>
      <c r="BM86" s="23" t="s">
        <v>137</v>
      </c>
    </row>
    <row r="87" spans="2:51" s="11" customFormat="1" ht="13.5">
      <c r="B87" s="202"/>
      <c r="C87" s="203"/>
      <c r="D87" s="204" t="s">
        <v>138</v>
      </c>
      <c r="E87" s="205" t="s">
        <v>29</v>
      </c>
      <c r="F87" s="206" t="s">
        <v>139</v>
      </c>
      <c r="G87" s="203"/>
      <c r="H87" s="207">
        <v>43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138</v>
      </c>
      <c r="AU87" s="213" t="s">
        <v>83</v>
      </c>
      <c r="AV87" s="11" t="s">
        <v>83</v>
      </c>
      <c r="AW87" s="11" t="s">
        <v>38</v>
      </c>
      <c r="AX87" s="11" t="s">
        <v>79</v>
      </c>
      <c r="AY87" s="213" t="s">
        <v>131</v>
      </c>
    </row>
    <row r="88" spans="2:65" s="1" customFormat="1" ht="38.25" customHeight="1">
      <c r="B88" s="39"/>
      <c r="C88" s="190" t="s">
        <v>83</v>
      </c>
      <c r="D88" s="190" t="s">
        <v>133</v>
      </c>
      <c r="E88" s="191" t="s">
        <v>140</v>
      </c>
      <c r="F88" s="192" t="s">
        <v>141</v>
      </c>
      <c r="G88" s="193" t="s">
        <v>136</v>
      </c>
      <c r="H88" s="194">
        <v>43</v>
      </c>
      <c r="I88" s="195"/>
      <c r="J88" s="196">
        <f>ROUND(I88*H88,2)</f>
        <v>0</v>
      </c>
      <c r="K88" s="192" t="s">
        <v>902</v>
      </c>
      <c r="L88" s="59"/>
      <c r="M88" s="197" t="s">
        <v>29</v>
      </c>
      <c r="N88" s="198" t="s">
        <v>45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3" t="s">
        <v>89</v>
      </c>
      <c r="AT88" s="23" t="s">
        <v>133</v>
      </c>
      <c r="AU88" s="23" t="s">
        <v>83</v>
      </c>
      <c r="AY88" s="23" t="s">
        <v>131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3" t="s">
        <v>79</v>
      </c>
      <c r="BK88" s="201">
        <f>ROUND(I88*H88,2)</f>
        <v>0</v>
      </c>
      <c r="BL88" s="23" t="s">
        <v>89</v>
      </c>
      <c r="BM88" s="23" t="s">
        <v>142</v>
      </c>
    </row>
    <row r="89" spans="2:51" s="11" customFormat="1" ht="13.5">
      <c r="B89" s="202"/>
      <c r="C89" s="203"/>
      <c r="D89" s="204" t="s">
        <v>138</v>
      </c>
      <c r="E89" s="205" t="s">
        <v>29</v>
      </c>
      <c r="F89" s="206" t="s">
        <v>143</v>
      </c>
      <c r="G89" s="203"/>
      <c r="H89" s="207">
        <v>43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138</v>
      </c>
      <c r="AU89" s="213" t="s">
        <v>83</v>
      </c>
      <c r="AV89" s="11" t="s">
        <v>83</v>
      </c>
      <c r="AW89" s="11" t="s">
        <v>38</v>
      </c>
      <c r="AX89" s="11" t="s">
        <v>79</v>
      </c>
      <c r="AY89" s="213" t="s">
        <v>131</v>
      </c>
    </row>
    <row r="90" spans="2:65" s="1" customFormat="1" ht="38.25" customHeight="1">
      <c r="B90" s="39"/>
      <c r="C90" s="190" t="s">
        <v>86</v>
      </c>
      <c r="D90" s="190" t="s">
        <v>133</v>
      </c>
      <c r="E90" s="191" t="s">
        <v>144</v>
      </c>
      <c r="F90" s="192" t="s">
        <v>145</v>
      </c>
      <c r="G90" s="193" t="s">
        <v>136</v>
      </c>
      <c r="H90" s="194">
        <v>12.9</v>
      </c>
      <c r="I90" s="195"/>
      <c r="J90" s="196">
        <f>ROUND(I90*H90,2)</f>
        <v>0</v>
      </c>
      <c r="K90" s="192" t="s">
        <v>902</v>
      </c>
      <c r="L90" s="59"/>
      <c r="M90" s="197" t="s">
        <v>29</v>
      </c>
      <c r="N90" s="198" t="s">
        <v>45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3" t="s">
        <v>89</v>
      </c>
      <c r="AT90" s="23" t="s">
        <v>133</v>
      </c>
      <c r="AU90" s="23" t="s">
        <v>83</v>
      </c>
      <c r="AY90" s="23" t="s">
        <v>131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3" t="s">
        <v>79</v>
      </c>
      <c r="BK90" s="201">
        <f>ROUND(I90*H90,2)</f>
        <v>0</v>
      </c>
      <c r="BL90" s="23" t="s">
        <v>89</v>
      </c>
      <c r="BM90" s="23" t="s">
        <v>146</v>
      </c>
    </row>
    <row r="91" spans="2:51" s="11" customFormat="1" ht="13.5">
      <c r="B91" s="202"/>
      <c r="C91" s="203"/>
      <c r="D91" s="204" t="s">
        <v>138</v>
      </c>
      <c r="E91" s="205" t="s">
        <v>29</v>
      </c>
      <c r="F91" s="206" t="s">
        <v>147</v>
      </c>
      <c r="G91" s="203"/>
      <c r="H91" s="207">
        <v>12.9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138</v>
      </c>
      <c r="AU91" s="213" t="s">
        <v>83</v>
      </c>
      <c r="AV91" s="11" t="s">
        <v>83</v>
      </c>
      <c r="AW91" s="11" t="s">
        <v>38</v>
      </c>
      <c r="AX91" s="11" t="s">
        <v>79</v>
      </c>
      <c r="AY91" s="213" t="s">
        <v>131</v>
      </c>
    </row>
    <row r="92" spans="2:65" s="1" customFormat="1" ht="38.25" customHeight="1">
      <c r="B92" s="39"/>
      <c r="C92" s="190" t="s">
        <v>89</v>
      </c>
      <c r="D92" s="190" t="s">
        <v>133</v>
      </c>
      <c r="E92" s="191" t="s">
        <v>148</v>
      </c>
      <c r="F92" s="192" t="s">
        <v>149</v>
      </c>
      <c r="G92" s="193" t="s">
        <v>136</v>
      </c>
      <c r="H92" s="194">
        <v>11.7</v>
      </c>
      <c r="I92" s="195"/>
      <c r="J92" s="196">
        <f>ROUND(I92*H92,2)</f>
        <v>0</v>
      </c>
      <c r="K92" s="192" t="s">
        <v>902</v>
      </c>
      <c r="L92" s="59"/>
      <c r="M92" s="197" t="s">
        <v>29</v>
      </c>
      <c r="N92" s="198" t="s">
        <v>45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89</v>
      </c>
      <c r="AT92" s="23" t="s">
        <v>133</v>
      </c>
      <c r="AU92" s="23" t="s">
        <v>83</v>
      </c>
      <c r="AY92" s="23" t="s">
        <v>131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79</v>
      </c>
      <c r="BK92" s="201">
        <f>ROUND(I92*H92,2)</f>
        <v>0</v>
      </c>
      <c r="BL92" s="23" t="s">
        <v>89</v>
      </c>
      <c r="BM92" s="23" t="s">
        <v>150</v>
      </c>
    </row>
    <row r="93" spans="2:51" s="11" customFormat="1" ht="13.5">
      <c r="B93" s="202"/>
      <c r="C93" s="203"/>
      <c r="D93" s="204" t="s">
        <v>138</v>
      </c>
      <c r="E93" s="205" t="s">
        <v>29</v>
      </c>
      <c r="F93" s="206" t="s">
        <v>151</v>
      </c>
      <c r="G93" s="203"/>
      <c r="H93" s="207">
        <v>11.7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138</v>
      </c>
      <c r="AU93" s="213" t="s">
        <v>83</v>
      </c>
      <c r="AV93" s="11" t="s">
        <v>83</v>
      </c>
      <c r="AW93" s="11" t="s">
        <v>38</v>
      </c>
      <c r="AX93" s="11" t="s">
        <v>79</v>
      </c>
      <c r="AY93" s="213" t="s">
        <v>131</v>
      </c>
    </row>
    <row r="94" spans="2:65" s="1" customFormat="1" ht="38.25" customHeight="1">
      <c r="B94" s="39"/>
      <c r="C94" s="190" t="s">
        <v>92</v>
      </c>
      <c r="D94" s="190" t="s">
        <v>133</v>
      </c>
      <c r="E94" s="191" t="s">
        <v>152</v>
      </c>
      <c r="F94" s="192" t="s">
        <v>153</v>
      </c>
      <c r="G94" s="193" t="s">
        <v>136</v>
      </c>
      <c r="H94" s="194">
        <v>3.51</v>
      </c>
      <c r="I94" s="195"/>
      <c r="J94" s="196">
        <f>ROUND(I94*H94,2)</f>
        <v>0</v>
      </c>
      <c r="K94" s="192" t="s">
        <v>902</v>
      </c>
      <c r="L94" s="59"/>
      <c r="M94" s="197" t="s">
        <v>29</v>
      </c>
      <c r="N94" s="198" t="s">
        <v>45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3" t="s">
        <v>89</v>
      </c>
      <c r="AT94" s="23" t="s">
        <v>133</v>
      </c>
      <c r="AU94" s="23" t="s">
        <v>83</v>
      </c>
      <c r="AY94" s="23" t="s">
        <v>131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3" t="s">
        <v>79</v>
      </c>
      <c r="BK94" s="201">
        <f>ROUND(I94*H94,2)</f>
        <v>0</v>
      </c>
      <c r="BL94" s="23" t="s">
        <v>89</v>
      </c>
      <c r="BM94" s="23" t="s">
        <v>154</v>
      </c>
    </row>
    <row r="95" spans="2:51" s="11" customFormat="1" ht="13.5">
      <c r="B95" s="202"/>
      <c r="C95" s="203"/>
      <c r="D95" s="204" t="s">
        <v>138</v>
      </c>
      <c r="E95" s="205" t="s">
        <v>29</v>
      </c>
      <c r="F95" s="206" t="s">
        <v>155</v>
      </c>
      <c r="G95" s="203"/>
      <c r="H95" s="207">
        <v>3.51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138</v>
      </c>
      <c r="AU95" s="213" t="s">
        <v>83</v>
      </c>
      <c r="AV95" s="11" t="s">
        <v>83</v>
      </c>
      <c r="AW95" s="11" t="s">
        <v>38</v>
      </c>
      <c r="AX95" s="11" t="s">
        <v>79</v>
      </c>
      <c r="AY95" s="213" t="s">
        <v>131</v>
      </c>
    </row>
    <row r="96" spans="2:65" s="1" customFormat="1" ht="25.5" customHeight="1">
      <c r="B96" s="39"/>
      <c r="C96" s="190" t="s">
        <v>156</v>
      </c>
      <c r="D96" s="190" t="s">
        <v>133</v>
      </c>
      <c r="E96" s="191" t="s">
        <v>157</v>
      </c>
      <c r="F96" s="192" t="s">
        <v>158</v>
      </c>
      <c r="G96" s="193" t="s">
        <v>136</v>
      </c>
      <c r="H96" s="194">
        <v>0.4</v>
      </c>
      <c r="I96" s="195"/>
      <c r="J96" s="196">
        <f>ROUND(I96*H96,2)</f>
        <v>0</v>
      </c>
      <c r="K96" s="192" t="s">
        <v>902</v>
      </c>
      <c r="L96" s="59"/>
      <c r="M96" s="197" t="s">
        <v>29</v>
      </c>
      <c r="N96" s="198" t="s">
        <v>45</v>
      </c>
      <c r="O96" s="40"/>
      <c r="P96" s="199">
        <f>O96*H96</f>
        <v>0</v>
      </c>
      <c r="Q96" s="199">
        <v>0.13614</v>
      </c>
      <c r="R96" s="199">
        <f>Q96*H96</f>
        <v>0.054456000000000004</v>
      </c>
      <c r="S96" s="199">
        <v>0</v>
      </c>
      <c r="T96" s="200">
        <f>S96*H96</f>
        <v>0</v>
      </c>
      <c r="AR96" s="23" t="s">
        <v>89</v>
      </c>
      <c r="AT96" s="23" t="s">
        <v>133</v>
      </c>
      <c r="AU96" s="23" t="s">
        <v>83</v>
      </c>
      <c r="AY96" s="23" t="s">
        <v>131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3" t="s">
        <v>79</v>
      </c>
      <c r="BK96" s="201">
        <f>ROUND(I96*H96,2)</f>
        <v>0</v>
      </c>
      <c r="BL96" s="23" t="s">
        <v>89</v>
      </c>
      <c r="BM96" s="23" t="s">
        <v>159</v>
      </c>
    </row>
    <row r="97" spans="2:51" s="11" customFormat="1" ht="13.5">
      <c r="B97" s="202"/>
      <c r="C97" s="203"/>
      <c r="D97" s="204" t="s">
        <v>138</v>
      </c>
      <c r="E97" s="205" t="s">
        <v>29</v>
      </c>
      <c r="F97" s="206" t="s">
        <v>160</v>
      </c>
      <c r="G97" s="203"/>
      <c r="H97" s="207">
        <v>0.4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138</v>
      </c>
      <c r="AU97" s="213" t="s">
        <v>83</v>
      </c>
      <c r="AV97" s="11" t="s">
        <v>83</v>
      </c>
      <c r="AW97" s="11" t="s">
        <v>38</v>
      </c>
      <c r="AX97" s="11" t="s">
        <v>79</v>
      </c>
      <c r="AY97" s="213" t="s">
        <v>131</v>
      </c>
    </row>
    <row r="98" spans="2:65" s="1" customFormat="1" ht="16.5" customHeight="1">
      <c r="B98" s="39"/>
      <c r="C98" s="214" t="s">
        <v>161</v>
      </c>
      <c r="D98" s="214" t="s">
        <v>162</v>
      </c>
      <c r="E98" s="215" t="s">
        <v>163</v>
      </c>
      <c r="F98" s="216" t="s">
        <v>164</v>
      </c>
      <c r="G98" s="217" t="s">
        <v>136</v>
      </c>
      <c r="H98" s="218">
        <v>0.48</v>
      </c>
      <c r="I98" s="219"/>
      <c r="J98" s="220">
        <f>ROUND(I98*H98,2)</f>
        <v>0</v>
      </c>
      <c r="K98" s="216" t="s">
        <v>902</v>
      </c>
      <c r="L98" s="221"/>
      <c r="M98" s="222" t="s">
        <v>29</v>
      </c>
      <c r="N98" s="223" t="s">
        <v>45</v>
      </c>
      <c r="O98" s="40"/>
      <c r="P98" s="199">
        <f>O98*H98</f>
        <v>0</v>
      </c>
      <c r="Q98" s="199">
        <v>0.5</v>
      </c>
      <c r="R98" s="199">
        <f>Q98*H98</f>
        <v>0.24</v>
      </c>
      <c r="S98" s="199">
        <v>0</v>
      </c>
      <c r="T98" s="200">
        <f>S98*H98</f>
        <v>0</v>
      </c>
      <c r="AR98" s="23" t="s">
        <v>165</v>
      </c>
      <c r="AT98" s="23" t="s">
        <v>162</v>
      </c>
      <c r="AU98" s="23" t="s">
        <v>83</v>
      </c>
      <c r="AY98" s="23" t="s">
        <v>131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3" t="s">
        <v>79</v>
      </c>
      <c r="BK98" s="201">
        <f>ROUND(I98*H98,2)</f>
        <v>0</v>
      </c>
      <c r="BL98" s="23" t="s">
        <v>89</v>
      </c>
      <c r="BM98" s="23" t="s">
        <v>166</v>
      </c>
    </row>
    <row r="99" spans="2:51" s="11" customFormat="1" ht="13.5">
      <c r="B99" s="202"/>
      <c r="C99" s="203"/>
      <c r="D99" s="204" t="s">
        <v>138</v>
      </c>
      <c r="E99" s="205" t="s">
        <v>29</v>
      </c>
      <c r="F99" s="206" t="s">
        <v>167</v>
      </c>
      <c r="G99" s="203"/>
      <c r="H99" s="207">
        <v>0.48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138</v>
      </c>
      <c r="AU99" s="213" t="s">
        <v>83</v>
      </c>
      <c r="AV99" s="11" t="s">
        <v>83</v>
      </c>
      <c r="AW99" s="11" t="s">
        <v>38</v>
      </c>
      <c r="AX99" s="11" t="s">
        <v>79</v>
      </c>
      <c r="AY99" s="213" t="s">
        <v>131</v>
      </c>
    </row>
    <row r="100" spans="2:65" s="1" customFormat="1" ht="25.5" customHeight="1">
      <c r="B100" s="39"/>
      <c r="C100" s="190" t="s">
        <v>165</v>
      </c>
      <c r="D100" s="190" t="s">
        <v>133</v>
      </c>
      <c r="E100" s="191" t="s">
        <v>168</v>
      </c>
      <c r="F100" s="192" t="s">
        <v>169</v>
      </c>
      <c r="G100" s="193" t="s">
        <v>170</v>
      </c>
      <c r="H100" s="194">
        <v>2</v>
      </c>
      <c r="I100" s="195"/>
      <c r="J100" s="196">
        <f>ROUND(I100*H100,2)</f>
        <v>0</v>
      </c>
      <c r="K100" s="192" t="s">
        <v>902</v>
      </c>
      <c r="L100" s="59"/>
      <c r="M100" s="197" t="s">
        <v>29</v>
      </c>
      <c r="N100" s="198" t="s">
        <v>45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3" t="s">
        <v>89</v>
      </c>
      <c r="AT100" s="23" t="s">
        <v>133</v>
      </c>
      <c r="AU100" s="23" t="s">
        <v>83</v>
      </c>
      <c r="AY100" s="23" t="s">
        <v>131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3" t="s">
        <v>79</v>
      </c>
      <c r="BK100" s="201">
        <f>ROUND(I100*H100,2)</f>
        <v>0</v>
      </c>
      <c r="BL100" s="23" t="s">
        <v>89</v>
      </c>
      <c r="BM100" s="23" t="s">
        <v>171</v>
      </c>
    </row>
    <row r="101" spans="2:51" s="11" customFormat="1" ht="13.5">
      <c r="B101" s="202"/>
      <c r="C101" s="203"/>
      <c r="D101" s="204" t="s">
        <v>138</v>
      </c>
      <c r="E101" s="205" t="s">
        <v>29</v>
      </c>
      <c r="F101" s="206" t="s">
        <v>172</v>
      </c>
      <c r="G101" s="203"/>
      <c r="H101" s="207">
        <v>2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138</v>
      </c>
      <c r="AU101" s="213" t="s">
        <v>83</v>
      </c>
      <c r="AV101" s="11" t="s">
        <v>83</v>
      </c>
      <c r="AW101" s="11" t="s">
        <v>38</v>
      </c>
      <c r="AX101" s="11" t="s">
        <v>79</v>
      </c>
      <c r="AY101" s="213" t="s">
        <v>131</v>
      </c>
    </row>
    <row r="102" spans="2:65" s="1" customFormat="1" ht="38.25" customHeight="1">
      <c r="B102" s="39"/>
      <c r="C102" s="190" t="s">
        <v>173</v>
      </c>
      <c r="D102" s="190" t="s">
        <v>133</v>
      </c>
      <c r="E102" s="191" t="s">
        <v>174</v>
      </c>
      <c r="F102" s="192" t="s">
        <v>175</v>
      </c>
      <c r="G102" s="193" t="s">
        <v>170</v>
      </c>
      <c r="H102" s="194">
        <v>2</v>
      </c>
      <c r="I102" s="195"/>
      <c r="J102" s="196">
        <f>ROUND(I102*H102,2)</f>
        <v>0</v>
      </c>
      <c r="K102" s="192" t="s">
        <v>902</v>
      </c>
      <c r="L102" s="59"/>
      <c r="M102" s="197" t="s">
        <v>29</v>
      </c>
      <c r="N102" s="198" t="s">
        <v>45</v>
      </c>
      <c r="O102" s="40"/>
      <c r="P102" s="199">
        <f>O102*H102</f>
        <v>0</v>
      </c>
      <c r="Q102" s="199">
        <v>0.00011</v>
      </c>
      <c r="R102" s="199">
        <f>Q102*H102</f>
        <v>0.00022</v>
      </c>
      <c r="S102" s="199">
        <v>0</v>
      </c>
      <c r="T102" s="200">
        <f>S102*H102</f>
        <v>0</v>
      </c>
      <c r="AR102" s="23" t="s">
        <v>89</v>
      </c>
      <c r="AT102" s="23" t="s">
        <v>133</v>
      </c>
      <c r="AU102" s="23" t="s">
        <v>83</v>
      </c>
      <c r="AY102" s="23" t="s">
        <v>131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3" t="s">
        <v>79</v>
      </c>
      <c r="BK102" s="201">
        <f>ROUND(I102*H102,2)</f>
        <v>0</v>
      </c>
      <c r="BL102" s="23" t="s">
        <v>89</v>
      </c>
      <c r="BM102" s="23" t="s">
        <v>176</v>
      </c>
    </row>
    <row r="103" spans="2:51" s="11" customFormat="1" ht="13.5">
      <c r="B103" s="202"/>
      <c r="C103" s="203"/>
      <c r="D103" s="204" t="s">
        <v>138</v>
      </c>
      <c r="E103" s="205" t="s">
        <v>29</v>
      </c>
      <c r="F103" s="206" t="s">
        <v>177</v>
      </c>
      <c r="G103" s="203"/>
      <c r="H103" s="207">
        <v>2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138</v>
      </c>
      <c r="AU103" s="213" t="s">
        <v>83</v>
      </c>
      <c r="AV103" s="11" t="s">
        <v>83</v>
      </c>
      <c r="AW103" s="11" t="s">
        <v>38</v>
      </c>
      <c r="AX103" s="11" t="s">
        <v>79</v>
      </c>
      <c r="AY103" s="213" t="s">
        <v>131</v>
      </c>
    </row>
    <row r="104" spans="2:65" s="1" customFormat="1" ht="25.5" customHeight="1">
      <c r="B104" s="39"/>
      <c r="C104" s="190" t="s">
        <v>178</v>
      </c>
      <c r="D104" s="190" t="s">
        <v>133</v>
      </c>
      <c r="E104" s="191" t="s">
        <v>179</v>
      </c>
      <c r="F104" s="192" t="s">
        <v>180</v>
      </c>
      <c r="G104" s="193" t="s">
        <v>136</v>
      </c>
      <c r="H104" s="194">
        <v>54.7</v>
      </c>
      <c r="I104" s="195"/>
      <c r="J104" s="196">
        <f>ROUND(I104*H104,2)</f>
        <v>0</v>
      </c>
      <c r="K104" s="192" t="s">
        <v>29</v>
      </c>
      <c r="L104" s="59"/>
      <c r="M104" s="197" t="s">
        <v>29</v>
      </c>
      <c r="N104" s="198" t="s">
        <v>45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3" t="s">
        <v>89</v>
      </c>
      <c r="AT104" s="23" t="s">
        <v>133</v>
      </c>
      <c r="AU104" s="23" t="s">
        <v>83</v>
      </c>
      <c r="AY104" s="23" t="s">
        <v>131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3" t="s">
        <v>79</v>
      </c>
      <c r="BK104" s="201">
        <f>ROUND(I104*H104,2)</f>
        <v>0</v>
      </c>
      <c r="BL104" s="23" t="s">
        <v>89</v>
      </c>
      <c r="BM104" s="23" t="s">
        <v>181</v>
      </c>
    </row>
    <row r="105" spans="2:51" s="12" customFormat="1" ht="7.5" customHeight="1">
      <c r="B105" s="224"/>
      <c r="C105" s="225"/>
      <c r="D105" s="204"/>
      <c r="E105" s="226" t="s">
        <v>29</v>
      </c>
      <c r="F105" s="227"/>
      <c r="G105" s="225"/>
      <c r="H105" s="226" t="s">
        <v>29</v>
      </c>
      <c r="I105" s="228"/>
      <c r="J105" s="225"/>
      <c r="K105" s="225"/>
      <c r="L105" s="229"/>
      <c r="M105" s="230"/>
      <c r="N105" s="231"/>
      <c r="O105" s="231"/>
      <c r="P105" s="231"/>
      <c r="Q105" s="231"/>
      <c r="R105" s="231"/>
      <c r="S105" s="231"/>
      <c r="T105" s="232"/>
      <c r="AT105" s="233" t="s">
        <v>138</v>
      </c>
      <c r="AU105" s="233" t="s">
        <v>83</v>
      </c>
      <c r="AV105" s="12" t="s">
        <v>79</v>
      </c>
      <c r="AW105" s="12" t="s">
        <v>38</v>
      </c>
      <c r="AX105" s="12" t="s">
        <v>74</v>
      </c>
      <c r="AY105" s="233" t="s">
        <v>131</v>
      </c>
    </row>
    <row r="106" spans="2:51" s="11" customFormat="1" ht="13.5">
      <c r="B106" s="202"/>
      <c r="C106" s="203"/>
      <c r="D106" s="204" t="s">
        <v>138</v>
      </c>
      <c r="E106" s="205" t="s">
        <v>29</v>
      </c>
      <c r="F106" s="206" t="s">
        <v>182</v>
      </c>
      <c r="G106" s="203"/>
      <c r="H106" s="207">
        <v>54.7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138</v>
      </c>
      <c r="AU106" s="213" t="s">
        <v>83</v>
      </c>
      <c r="AV106" s="11" t="s">
        <v>83</v>
      </c>
      <c r="AW106" s="11" t="s">
        <v>38</v>
      </c>
      <c r="AX106" s="11" t="s">
        <v>79</v>
      </c>
      <c r="AY106" s="213" t="s">
        <v>131</v>
      </c>
    </row>
    <row r="107" spans="2:65" s="1" customFormat="1" ht="38.25" customHeight="1">
      <c r="B107" s="39"/>
      <c r="C107" s="190" t="s">
        <v>183</v>
      </c>
      <c r="D107" s="190" t="s">
        <v>133</v>
      </c>
      <c r="E107" s="191" t="s">
        <v>184</v>
      </c>
      <c r="F107" s="192" t="s">
        <v>185</v>
      </c>
      <c r="G107" s="193" t="s">
        <v>136</v>
      </c>
      <c r="H107" s="194">
        <v>43</v>
      </c>
      <c r="I107" s="195"/>
      <c r="J107" s="196">
        <f>ROUND(I107*H107,2)</f>
        <v>0</v>
      </c>
      <c r="K107" s="192" t="s">
        <v>902</v>
      </c>
      <c r="L107" s="59"/>
      <c r="M107" s="197" t="s">
        <v>29</v>
      </c>
      <c r="N107" s="198" t="s">
        <v>45</v>
      </c>
      <c r="O107" s="40"/>
      <c r="P107" s="199">
        <f>O107*H107</f>
        <v>0</v>
      </c>
      <c r="Q107" s="199">
        <v>0</v>
      </c>
      <c r="R107" s="199">
        <f>Q107*H107</f>
        <v>0</v>
      </c>
      <c r="S107" s="199">
        <v>0</v>
      </c>
      <c r="T107" s="200">
        <f>S107*H107</f>
        <v>0</v>
      </c>
      <c r="AR107" s="23" t="s">
        <v>89</v>
      </c>
      <c r="AT107" s="23" t="s">
        <v>133</v>
      </c>
      <c r="AU107" s="23" t="s">
        <v>83</v>
      </c>
      <c r="AY107" s="23" t="s">
        <v>131</v>
      </c>
      <c r="BE107" s="201">
        <f>IF(N107="základní",J107,0)</f>
        <v>0</v>
      </c>
      <c r="BF107" s="201">
        <f>IF(N107="snížená",J107,0)</f>
        <v>0</v>
      </c>
      <c r="BG107" s="201">
        <f>IF(N107="zákl. přenesená",J107,0)</f>
        <v>0</v>
      </c>
      <c r="BH107" s="201">
        <f>IF(N107="sníž. přenesená",J107,0)</f>
        <v>0</v>
      </c>
      <c r="BI107" s="201">
        <f>IF(N107="nulová",J107,0)</f>
        <v>0</v>
      </c>
      <c r="BJ107" s="23" t="s">
        <v>79</v>
      </c>
      <c r="BK107" s="201">
        <f>ROUND(I107*H107,2)</f>
        <v>0</v>
      </c>
      <c r="BL107" s="23" t="s">
        <v>89</v>
      </c>
      <c r="BM107" s="23" t="s">
        <v>186</v>
      </c>
    </row>
    <row r="108" spans="2:51" s="11" customFormat="1" ht="13.5">
      <c r="B108" s="202"/>
      <c r="C108" s="203"/>
      <c r="D108" s="204" t="s">
        <v>138</v>
      </c>
      <c r="E108" s="205" t="s">
        <v>29</v>
      </c>
      <c r="F108" s="206" t="s">
        <v>187</v>
      </c>
      <c r="G108" s="203"/>
      <c r="H108" s="207">
        <v>43</v>
      </c>
      <c r="I108" s="208"/>
      <c r="J108" s="203"/>
      <c r="K108" s="203"/>
      <c r="L108" s="209"/>
      <c r="M108" s="210"/>
      <c r="N108" s="211"/>
      <c r="O108" s="211"/>
      <c r="P108" s="211"/>
      <c r="Q108" s="211"/>
      <c r="R108" s="211"/>
      <c r="S108" s="211"/>
      <c r="T108" s="212"/>
      <c r="AT108" s="213" t="s">
        <v>138</v>
      </c>
      <c r="AU108" s="213" t="s">
        <v>83</v>
      </c>
      <c r="AV108" s="11" t="s">
        <v>83</v>
      </c>
      <c r="AW108" s="11" t="s">
        <v>38</v>
      </c>
      <c r="AX108" s="11" t="s">
        <v>79</v>
      </c>
      <c r="AY108" s="213" t="s">
        <v>131</v>
      </c>
    </row>
    <row r="109" spans="2:65" s="1" customFormat="1" ht="51" customHeight="1">
      <c r="B109" s="39"/>
      <c r="C109" s="190" t="s">
        <v>188</v>
      </c>
      <c r="D109" s="190" t="s">
        <v>133</v>
      </c>
      <c r="E109" s="191" t="s">
        <v>189</v>
      </c>
      <c r="F109" s="192" t="s">
        <v>190</v>
      </c>
      <c r="G109" s="193" t="s">
        <v>136</v>
      </c>
      <c r="H109" s="194">
        <v>344</v>
      </c>
      <c r="I109" s="195"/>
      <c r="J109" s="196">
        <f>ROUND(I109*H109,2)</f>
        <v>0</v>
      </c>
      <c r="K109" s="192" t="s">
        <v>902</v>
      </c>
      <c r="L109" s="59"/>
      <c r="M109" s="197" t="s">
        <v>29</v>
      </c>
      <c r="N109" s="198" t="s">
        <v>45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3" t="s">
        <v>89</v>
      </c>
      <c r="AT109" s="23" t="s">
        <v>133</v>
      </c>
      <c r="AU109" s="23" t="s">
        <v>83</v>
      </c>
      <c r="AY109" s="23" t="s">
        <v>131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3" t="s">
        <v>79</v>
      </c>
      <c r="BK109" s="201">
        <f>ROUND(I109*H109,2)</f>
        <v>0</v>
      </c>
      <c r="BL109" s="23" t="s">
        <v>89</v>
      </c>
      <c r="BM109" s="23" t="s">
        <v>191</v>
      </c>
    </row>
    <row r="110" spans="2:51" s="11" customFormat="1" ht="13.5">
      <c r="B110" s="202"/>
      <c r="C110" s="203"/>
      <c r="D110" s="204" t="s">
        <v>138</v>
      </c>
      <c r="E110" s="205" t="s">
        <v>29</v>
      </c>
      <c r="F110" s="206" t="s">
        <v>192</v>
      </c>
      <c r="G110" s="203"/>
      <c r="H110" s="207">
        <v>344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138</v>
      </c>
      <c r="AU110" s="213" t="s">
        <v>83</v>
      </c>
      <c r="AV110" s="11" t="s">
        <v>83</v>
      </c>
      <c r="AW110" s="11" t="s">
        <v>38</v>
      </c>
      <c r="AX110" s="11" t="s">
        <v>79</v>
      </c>
      <c r="AY110" s="213" t="s">
        <v>131</v>
      </c>
    </row>
    <row r="111" spans="2:63" s="10" customFormat="1" ht="29.85" customHeight="1">
      <c r="B111" s="174"/>
      <c r="C111" s="175"/>
      <c r="D111" s="176" t="s">
        <v>73</v>
      </c>
      <c r="E111" s="188" t="s">
        <v>83</v>
      </c>
      <c r="F111" s="188" t="s">
        <v>193</v>
      </c>
      <c r="G111" s="175"/>
      <c r="H111" s="175"/>
      <c r="I111" s="178"/>
      <c r="J111" s="189">
        <f>BK111</f>
        <v>0</v>
      </c>
      <c r="K111" s="175"/>
      <c r="L111" s="180"/>
      <c r="M111" s="181"/>
      <c r="N111" s="182"/>
      <c r="O111" s="182"/>
      <c r="P111" s="183">
        <f>SUM(P112:P116)</f>
        <v>0</v>
      </c>
      <c r="Q111" s="182"/>
      <c r="R111" s="183">
        <f>SUM(R112:R116)</f>
        <v>0.0834314</v>
      </c>
      <c r="S111" s="182"/>
      <c r="T111" s="184">
        <f>SUM(T112:T116)</f>
        <v>0</v>
      </c>
      <c r="AR111" s="185" t="s">
        <v>79</v>
      </c>
      <c r="AT111" s="186" t="s">
        <v>73</v>
      </c>
      <c r="AU111" s="186" t="s">
        <v>79</v>
      </c>
      <c r="AY111" s="185" t="s">
        <v>131</v>
      </c>
      <c r="BK111" s="187">
        <f>SUM(BK112:BK116)</f>
        <v>0</v>
      </c>
    </row>
    <row r="112" spans="2:65" s="1" customFormat="1" ht="25.5" customHeight="1">
      <c r="B112" s="39"/>
      <c r="C112" s="190" t="s">
        <v>194</v>
      </c>
      <c r="D112" s="190" t="s">
        <v>133</v>
      </c>
      <c r="E112" s="191" t="s">
        <v>195</v>
      </c>
      <c r="F112" s="192" t="s">
        <v>196</v>
      </c>
      <c r="G112" s="193" t="s">
        <v>170</v>
      </c>
      <c r="H112" s="194">
        <v>192.2</v>
      </c>
      <c r="I112" s="195"/>
      <c r="J112" s="196">
        <f>ROUND(I112*H112,2)</f>
        <v>0</v>
      </c>
      <c r="K112" s="192" t="s">
        <v>902</v>
      </c>
      <c r="L112" s="59"/>
      <c r="M112" s="197" t="s">
        <v>29</v>
      </c>
      <c r="N112" s="198" t="s">
        <v>45</v>
      </c>
      <c r="O112" s="40"/>
      <c r="P112" s="199">
        <f>O112*H112</f>
        <v>0</v>
      </c>
      <c r="Q112" s="199">
        <v>0.0001</v>
      </c>
      <c r="R112" s="199">
        <f>Q112*H112</f>
        <v>0.01922</v>
      </c>
      <c r="S112" s="199">
        <v>0</v>
      </c>
      <c r="T112" s="200">
        <f>S112*H112</f>
        <v>0</v>
      </c>
      <c r="AR112" s="23" t="s">
        <v>89</v>
      </c>
      <c r="AT112" s="23" t="s">
        <v>133</v>
      </c>
      <c r="AU112" s="23" t="s">
        <v>83</v>
      </c>
      <c r="AY112" s="23" t="s">
        <v>131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3" t="s">
        <v>79</v>
      </c>
      <c r="BK112" s="201">
        <f>ROUND(I112*H112,2)</f>
        <v>0</v>
      </c>
      <c r="BL112" s="23" t="s">
        <v>89</v>
      </c>
      <c r="BM112" s="23" t="s">
        <v>197</v>
      </c>
    </row>
    <row r="113" spans="2:51" s="11" customFormat="1" ht="13.5">
      <c r="B113" s="202"/>
      <c r="C113" s="203"/>
      <c r="D113" s="204" t="s">
        <v>138</v>
      </c>
      <c r="E113" s="205" t="s">
        <v>29</v>
      </c>
      <c r="F113" s="206" t="s">
        <v>198</v>
      </c>
      <c r="G113" s="203"/>
      <c r="H113" s="207">
        <v>192.2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138</v>
      </c>
      <c r="AU113" s="213" t="s">
        <v>83</v>
      </c>
      <c r="AV113" s="11" t="s">
        <v>83</v>
      </c>
      <c r="AW113" s="11" t="s">
        <v>38</v>
      </c>
      <c r="AX113" s="11" t="s">
        <v>79</v>
      </c>
      <c r="AY113" s="213" t="s">
        <v>131</v>
      </c>
    </row>
    <row r="114" spans="2:65" s="1" customFormat="1" ht="16.5" customHeight="1">
      <c r="B114" s="39"/>
      <c r="C114" s="214" t="s">
        <v>199</v>
      </c>
      <c r="D114" s="214" t="s">
        <v>162</v>
      </c>
      <c r="E114" s="215" t="s">
        <v>200</v>
      </c>
      <c r="F114" s="216" t="s">
        <v>201</v>
      </c>
      <c r="G114" s="217" t="s">
        <v>170</v>
      </c>
      <c r="H114" s="218">
        <v>214.038</v>
      </c>
      <c r="I114" s="219"/>
      <c r="J114" s="220">
        <f>ROUND(I114*H114,2)</f>
        <v>0</v>
      </c>
      <c r="K114" s="216" t="s">
        <v>29</v>
      </c>
      <c r="L114" s="221"/>
      <c r="M114" s="222" t="s">
        <v>29</v>
      </c>
      <c r="N114" s="223" t="s">
        <v>45</v>
      </c>
      <c r="O114" s="40"/>
      <c r="P114" s="199">
        <f>O114*H114</f>
        <v>0</v>
      </c>
      <c r="Q114" s="199">
        <v>0.0003</v>
      </c>
      <c r="R114" s="199">
        <f>Q114*H114</f>
        <v>0.0642114</v>
      </c>
      <c r="S114" s="199">
        <v>0</v>
      </c>
      <c r="T114" s="200">
        <f>S114*H114</f>
        <v>0</v>
      </c>
      <c r="AR114" s="23" t="s">
        <v>165</v>
      </c>
      <c r="AT114" s="23" t="s">
        <v>162</v>
      </c>
      <c r="AU114" s="23" t="s">
        <v>83</v>
      </c>
      <c r="AY114" s="23" t="s">
        <v>131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3" t="s">
        <v>79</v>
      </c>
      <c r="BK114" s="201">
        <f>ROUND(I114*H114,2)</f>
        <v>0</v>
      </c>
      <c r="BL114" s="23" t="s">
        <v>89</v>
      </c>
      <c r="BM114" s="23" t="s">
        <v>202</v>
      </c>
    </row>
    <row r="115" spans="2:51" s="11" customFormat="1" ht="13.5">
      <c r="B115" s="202"/>
      <c r="C115" s="203"/>
      <c r="D115" s="204" t="s">
        <v>138</v>
      </c>
      <c r="E115" s="205" t="s">
        <v>29</v>
      </c>
      <c r="F115" s="206" t="s">
        <v>203</v>
      </c>
      <c r="G115" s="203"/>
      <c r="H115" s="207">
        <v>186.12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138</v>
      </c>
      <c r="AU115" s="213" t="s">
        <v>83</v>
      </c>
      <c r="AV115" s="11" t="s">
        <v>83</v>
      </c>
      <c r="AW115" s="11" t="s">
        <v>38</v>
      </c>
      <c r="AX115" s="11" t="s">
        <v>79</v>
      </c>
      <c r="AY115" s="213" t="s">
        <v>131</v>
      </c>
    </row>
    <row r="116" spans="2:51" s="11" customFormat="1" ht="13.5">
      <c r="B116" s="202"/>
      <c r="C116" s="203"/>
      <c r="D116" s="204" t="s">
        <v>138</v>
      </c>
      <c r="E116" s="203"/>
      <c r="F116" s="206" t="s">
        <v>204</v>
      </c>
      <c r="G116" s="203"/>
      <c r="H116" s="207">
        <v>214.038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138</v>
      </c>
      <c r="AU116" s="213" t="s">
        <v>83</v>
      </c>
      <c r="AV116" s="11" t="s">
        <v>83</v>
      </c>
      <c r="AW116" s="11" t="s">
        <v>6</v>
      </c>
      <c r="AX116" s="11" t="s">
        <v>79</v>
      </c>
      <c r="AY116" s="213" t="s">
        <v>131</v>
      </c>
    </row>
    <row r="117" spans="2:63" s="10" customFormat="1" ht="29.85" customHeight="1">
      <c r="B117" s="174"/>
      <c r="C117" s="175"/>
      <c r="D117" s="176" t="s">
        <v>73</v>
      </c>
      <c r="E117" s="188" t="s">
        <v>86</v>
      </c>
      <c r="F117" s="188" t="s">
        <v>205</v>
      </c>
      <c r="G117" s="175"/>
      <c r="H117" s="175"/>
      <c r="I117" s="178"/>
      <c r="J117" s="189">
        <f>BK117</f>
        <v>0</v>
      </c>
      <c r="K117" s="175"/>
      <c r="L117" s="180"/>
      <c r="M117" s="181"/>
      <c r="N117" s="182"/>
      <c r="O117" s="182"/>
      <c r="P117" s="183">
        <f>SUM(P118:P127)</f>
        <v>0</v>
      </c>
      <c r="Q117" s="182"/>
      <c r="R117" s="183">
        <f>SUM(R118:R127)</f>
        <v>34.03647867</v>
      </c>
      <c r="S117" s="182"/>
      <c r="T117" s="184">
        <f>SUM(T118:T127)</f>
        <v>0</v>
      </c>
      <c r="AR117" s="185" t="s">
        <v>79</v>
      </c>
      <c r="AT117" s="186" t="s">
        <v>73</v>
      </c>
      <c r="AU117" s="186" t="s">
        <v>79</v>
      </c>
      <c r="AY117" s="185" t="s">
        <v>131</v>
      </c>
      <c r="BK117" s="187">
        <f>SUM(BK118:BK127)</f>
        <v>0</v>
      </c>
    </row>
    <row r="118" spans="2:65" s="1" customFormat="1" ht="51" customHeight="1">
      <c r="B118" s="39"/>
      <c r="C118" s="190" t="s">
        <v>10</v>
      </c>
      <c r="D118" s="190" t="s">
        <v>133</v>
      </c>
      <c r="E118" s="191" t="s">
        <v>206</v>
      </c>
      <c r="F118" s="192" t="s">
        <v>207</v>
      </c>
      <c r="G118" s="193" t="s">
        <v>136</v>
      </c>
      <c r="H118" s="194">
        <v>11.7</v>
      </c>
      <c r="I118" s="195"/>
      <c r="J118" s="196">
        <f>ROUND(I118*H118,2)</f>
        <v>0</v>
      </c>
      <c r="K118" s="192" t="s">
        <v>902</v>
      </c>
      <c r="L118" s="59"/>
      <c r="M118" s="197" t="s">
        <v>29</v>
      </c>
      <c r="N118" s="198" t="s">
        <v>45</v>
      </c>
      <c r="O118" s="40"/>
      <c r="P118" s="199">
        <f>O118*H118</f>
        <v>0</v>
      </c>
      <c r="Q118" s="199">
        <v>2.80894</v>
      </c>
      <c r="R118" s="199">
        <f>Q118*H118</f>
        <v>32.864598</v>
      </c>
      <c r="S118" s="199">
        <v>0</v>
      </c>
      <c r="T118" s="200">
        <f>S118*H118</f>
        <v>0</v>
      </c>
      <c r="AR118" s="23" t="s">
        <v>89</v>
      </c>
      <c r="AT118" s="23" t="s">
        <v>133</v>
      </c>
      <c r="AU118" s="23" t="s">
        <v>83</v>
      </c>
      <c r="AY118" s="23" t="s">
        <v>131</v>
      </c>
      <c r="BE118" s="201">
        <f>IF(N118="základní",J118,0)</f>
        <v>0</v>
      </c>
      <c r="BF118" s="201">
        <f>IF(N118="snížená",J118,0)</f>
        <v>0</v>
      </c>
      <c r="BG118" s="201">
        <f>IF(N118="zákl. přenesená",J118,0)</f>
        <v>0</v>
      </c>
      <c r="BH118" s="201">
        <f>IF(N118="sníž. přenesená",J118,0)</f>
        <v>0</v>
      </c>
      <c r="BI118" s="201">
        <f>IF(N118="nulová",J118,0)</f>
        <v>0</v>
      </c>
      <c r="BJ118" s="23" t="s">
        <v>79</v>
      </c>
      <c r="BK118" s="201">
        <f>ROUND(I118*H118,2)</f>
        <v>0</v>
      </c>
      <c r="BL118" s="23" t="s">
        <v>89</v>
      </c>
      <c r="BM118" s="23" t="s">
        <v>208</v>
      </c>
    </row>
    <row r="119" spans="2:51" s="11" customFormat="1" ht="13.5">
      <c r="B119" s="202"/>
      <c r="C119" s="203"/>
      <c r="D119" s="204" t="s">
        <v>138</v>
      </c>
      <c r="E119" s="205" t="s">
        <v>29</v>
      </c>
      <c r="F119" s="206" t="s">
        <v>209</v>
      </c>
      <c r="G119" s="203"/>
      <c r="H119" s="207">
        <v>11.7</v>
      </c>
      <c r="I119" s="208"/>
      <c r="J119" s="203"/>
      <c r="K119" s="203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138</v>
      </c>
      <c r="AU119" s="213" t="s">
        <v>83</v>
      </c>
      <c r="AV119" s="11" t="s">
        <v>83</v>
      </c>
      <c r="AW119" s="11" t="s">
        <v>38</v>
      </c>
      <c r="AX119" s="11" t="s">
        <v>79</v>
      </c>
      <c r="AY119" s="213" t="s">
        <v>131</v>
      </c>
    </row>
    <row r="120" spans="2:65" s="1" customFormat="1" ht="51" customHeight="1">
      <c r="B120" s="39"/>
      <c r="C120" s="190" t="s">
        <v>210</v>
      </c>
      <c r="D120" s="190" t="s">
        <v>133</v>
      </c>
      <c r="E120" s="191" t="s">
        <v>211</v>
      </c>
      <c r="F120" s="192" t="s">
        <v>212</v>
      </c>
      <c r="G120" s="193" t="s">
        <v>170</v>
      </c>
      <c r="H120" s="194">
        <v>79.44</v>
      </c>
      <c r="I120" s="195"/>
      <c r="J120" s="196">
        <f>ROUND(I120*H120,2)</f>
        <v>0</v>
      </c>
      <c r="K120" s="192" t="s">
        <v>902</v>
      </c>
      <c r="L120" s="59"/>
      <c r="M120" s="197" t="s">
        <v>29</v>
      </c>
      <c r="N120" s="198" t="s">
        <v>45</v>
      </c>
      <c r="O120" s="40"/>
      <c r="P120" s="199">
        <f>O120*H120</f>
        <v>0</v>
      </c>
      <c r="Q120" s="199">
        <v>0.00765</v>
      </c>
      <c r="R120" s="199">
        <f>Q120*H120</f>
        <v>0.6077159999999999</v>
      </c>
      <c r="S120" s="199">
        <v>0</v>
      </c>
      <c r="T120" s="200">
        <f>S120*H120</f>
        <v>0</v>
      </c>
      <c r="AR120" s="23" t="s">
        <v>89</v>
      </c>
      <c r="AT120" s="23" t="s">
        <v>133</v>
      </c>
      <c r="AU120" s="23" t="s">
        <v>83</v>
      </c>
      <c r="AY120" s="23" t="s">
        <v>131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3" t="s">
        <v>79</v>
      </c>
      <c r="BK120" s="201">
        <f>ROUND(I120*H120,2)</f>
        <v>0</v>
      </c>
      <c r="BL120" s="23" t="s">
        <v>89</v>
      </c>
      <c r="BM120" s="23" t="s">
        <v>213</v>
      </c>
    </row>
    <row r="121" spans="2:51" s="11" customFormat="1" ht="13.5">
      <c r="B121" s="202"/>
      <c r="C121" s="203"/>
      <c r="D121" s="204" t="s">
        <v>138</v>
      </c>
      <c r="E121" s="205" t="s">
        <v>29</v>
      </c>
      <c r="F121" s="206" t="s">
        <v>214</v>
      </c>
      <c r="G121" s="203"/>
      <c r="H121" s="207">
        <v>78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138</v>
      </c>
      <c r="AU121" s="213" t="s">
        <v>83</v>
      </c>
      <c r="AV121" s="11" t="s">
        <v>83</v>
      </c>
      <c r="AW121" s="11" t="s">
        <v>38</v>
      </c>
      <c r="AX121" s="11" t="s">
        <v>74</v>
      </c>
      <c r="AY121" s="213" t="s">
        <v>131</v>
      </c>
    </row>
    <row r="122" spans="2:51" s="11" customFormat="1" ht="13.5">
      <c r="B122" s="202"/>
      <c r="C122" s="203"/>
      <c r="D122" s="204" t="s">
        <v>138</v>
      </c>
      <c r="E122" s="205" t="s">
        <v>29</v>
      </c>
      <c r="F122" s="206" t="s">
        <v>215</v>
      </c>
      <c r="G122" s="203"/>
      <c r="H122" s="207">
        <v>1.44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138</v>
      </c>
      <c r="AU122" s="213" t="s">
        <v>83</v>
      </c>
      <c r="AV122" s="11" t="s">
        <v>83</v>
      </c>
      <c r="AW122" s="11" t="s">
        <v>38</v>
      </c>
      <c r="AX122" s="11" t="s">
        <v>74</v>
      </c>
      <c r="AY122" s="213" t="s">
        <v>131</v>
      </c>
    </row>
    <row r="123" spans="2:51" s="13" customFormat="1" ht="13.5">
      <c r="B123" s="234"/>
      <c r="C123" s="235"/>
      <c r="D123" s="204" t="s">
        <v>138</v>
      </c>
      <c r="E123" s="236" t="s">
        <v>29</v>
      </c>
      <c r="F123" s="237" t="s">
        <v>216</v>
      </c>
      <c r="G123" s="235"/>
      <c r="H123" s="238">
        <v>79.44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138</v>
      </c>
      <c r="AU123" s="244" t="s">
        <v>83</v>
      </c>
      <c r="AV123" s="13" t="s">
        <v>89</v>
      </c>
      <c r="AW123" s="13" t="s">
        <v>38</v>
      </c>
      <c r="AX123" s="13" t="s">
        <v>79</v>
      </c>
      <c r="AY123" s="244" t="s">
        <v>131</v>
      </c>
    </row>
    <row r="124" spans="2:65" s="1" customFormat="1" ht="51" customHeight="1">
      <c r="B124" s="39"/>
      <c r="C124" s="190" t="s">
        <v>217</v>
      </c>
      <c r="D124" s="190" t="s">
        <v>133</v>
      </c>
      <c r="E124" s="191" t="s">
        <v>218</v>
      </c>
      <c r="F124" s="192" t="s">
        <v>219</v>
      </c>
      <c r="G124" s="193" t="s">
        <v>170</v>
      </c>
      <c r="H124" s="194">
        <v>79.44</v>
      </c>
      <c r="I124" s="195"/>
      <c r="J124" s="196">
        <f>ROUND(I124*H124,2)</f>
        <v>0</v>
      </c>
      <c r="K124" s="192" t="s">
        <v>902</v>
      </c>
      <c r="L124" s="59"/>
      <c r="M124" s="197" t="s">
        <v>29</v>
      </c>
      <c r="N124" s="198" t="s">
        <v>45</v>
      </c>
      <c r="O124" s="40"/>
      <c r="P124" s="199">
        <f>O124*H124</f>
        <v>0</v>
      </c>
      <c r="Q124" s="199">
        <v>0.00086</v>
      </c>
      <c r="R124" s="199">
        <f>Q124*H124</f>
        <v>0.0683184</v>
      </c>
      <c r="S124" s="199">
        <v>0</v>
      </c>
      <c r="T124" s="200">
        <f>S124*H124</f>
        <v>0</v>
      </c>
      <c r="AR124" s="23" t="s">
        <v>89</v>
      </c>
      <c r="AT124" s="23" t="s">
        <v>133</v>
      </c>
      <c r="AU124" s="23" t="s">
        <v>83</v>
      </c>
      <c r="AY124" s="23" t="s">
        <v>131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3" t="s">
        <v>79</v>
      </c>
      <c r="BK124" s="201">
        <f>ROUND(I124*H124,2)</f>
        <v>0</v>
      </c>
      <c r="BL124" s="23" t="s">
        <v>89</v>
      </c>
      <c r="BM124" s="23" t="s">
        <v>220</v>
      </c>
    </row>
    <row r="125" spans="2:51" s="11" customFormat="1" ht="13.5">
      <c r="B125" s="202"/>
      <c r="C125" s="203"/>
      <c r="D125" s="204" t="s">
        <v>138</v>
      </c>
      <c r="E125" s="205" t="s">
        <v>29</v>
      </c>
      <c r="F125" s="206" t="s">
        <v>221</v>
      </c>
      <c r="G125" s="203"/>
      <c r="H125" s="207">
        <v>79.44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138</v>
      </c>
      <c r="AU125" s="213" t="s">
        <v>83</v>
      </c>
      <c r="AV125" s="11" t="s">
        <v>83</v>
      </c>
      <c r="AW125" s="11" t="s">
        <v>38</v>
      </c>
      <c r="AX125" s="11" t="s">
        <v>79</v>
      </c>
      <c r="AY125" s="213" t="s">
        <v>131</v>
      </c>
    </row>
    <row r="126" spans="2:65" s="1" customFormat="1" ht="51" customHeight="1">
      <c r="B126" s="39"/>
      <c r="C126" s="190" t="s">
        <v>222</v>
      </c>
      <c r="D126" s="190" t="s">
        <v>133</v>
      </c>
      <c r="E126" s="191" t="s">
        <v>223</v>
      </c>
      <c r="F126" s="192" t="s">
        <v>224</v>
      </c>
      <c r="G126" s="193" t="s">
        <v>225</v>
      </c>
      <c r="H126" s="194">
        <v>0.477</v>
      </c>
      <c r="I126" s="195"/>
      <c r="J126" s="196">
        <f>ROUND(I126*H126,2)</f>
        <v>0</v>
      </c>
      <c r="K126" s="192" t="s">
        <v>902</v>
      </c>
      <c r="L126" s="59"/>
      <c r="M126" s="197" t="s">
        <v>29</v>
      </c>
      <c r="N126" s="198" t="s">
        <v>45</v>
      </c>
      <c r="O126" s="40"/>
      <c r="P126" s="199">
        <f>O126*H126</f>
        <v>0</v>
      </c>
      <c r="Q126" s="199">
        <v>1.03951</v>
      </c>
      <c r="R126" s="199">
        <f>Q126*H126</f>
        <v>0.4958462699999999</v>
      </c>
      <c r="S126" s="199">
        <v>0</v>
      </c>
      <c r="T126" s="200">
        <f>S126*H126</f>
        <v>0</v>
      </c>
      <c r="AR126" s="23" t="s">
        <v>89</v>
      </c>
      <c r="AT126" s="23" t="s">
        <v>133</v>
      </c>
      <c r="AU126" s="23" t="s">
        <v>83</v>
      </c>
      <c r="AY126" s="23" t="s">
        <v>131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3" t="s">
        <v>79</v>
      </c>
      <c r="BK126" s="201">
        <f>ROUND(I126*H126,2)</f>
        <v>0</v>
      </c>
      <c r="BL126" s="23" t="s">
        <v>89</v>
      </c>
      <c r="BM126" s="23" t="s">
        <v>226</v>
      </c>
    </row>
    <row r="127" spans="2:51" s="11" customFormat="1" ht="13.5">
      <c r="B127" s="202"/>
      <c r="C127" s="203"/>
      <c r="D127" s="204" t="s">
        <v>138</v>
      </c>
      <c r="E127" s="205" t="s">
        <v>29</v>
      </c>
      <c r="F127" s="206" t="s">
        <v>227</v>
      </c>
      <c r="G127" s="203"/>
      <c r="H127" s="207">
        <v>0.477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138</v>
      </c>
      <c r="AU127" s="213" t="s">
        <v>83</v>
      </c>
      <c r="AV127" s="11" t="s">
        <v>83</v>
      </c>
      <c r="AW127" s="11" t="s">
        <v>38</v>
      </c>
      <c r="AX127" s="11" t="s">
        <v>79</v>
      </c>
      <c r="AY127" s="213" t="s">
        <v>131</v>
      </c>
    </row>
    <row r="128" spans="2:63" s="10" customFormat="1" ht="29.85" customHeight="1">
      <c r="B128" s="174"/>
      <c r="C128" s="175"/>
      <c r="D128" s="176" t="s">
        <v>73</v>
      </c>
      <c r="E128" s="188" t="s">
        <v>89</v>
      </c>
      <c r="F128" s="188" t="s">
        <v>228</v>
      </c>
      <c r="G128" s="175"/>
      <c r="H128" s="175"/>
      <c r="I128" s="178"/>
      <c r="J128" s="189">
        <f>BK128</f>
        <v>0</v>
      </c>
      <c r="K128" s="175"/>
      <c r="L128" s="180"/>
      <c r="M128" s="181"/>
      <c r="N128" s="182"/>
      <c r="O128" s="182"/>
      <c r="P128" s="183">
        <f>SUM(P129:P138)</f>
        <v>0</v>
      </c>
      <c r="Q128" s="182"/>
      <c r="R128" s="183">
        <f>SUM(R129:R138)</f>
        <v>232.581184</v>
      </c>
      <c r="S128" s="182"/>
      <c r="T128" s="184">
        <f>SUM(T129:T138)</f>
        <v>0</v>
      </c>
      <c r="AR128" s="185" t="s">
        <v>79</v>
      </c>
      <c r="AT128" s="186" t="s">
        <v>73</v>
      </c>
      <c r="AU128" s="186" t="s">
        <v>79</v>
      </c>
      <c r="AY128" s="185" t="s">
        <v>131</v>
      </c>
      <c r="BK128" s="187">
        <f>SUM(BK129:BK138)</f>
        <v>0</v>
      </c>
    </row>
    <row r="129" spans="2:65" s="1" customFormat="1" ht="16.5" customHeight="1">
      <c r="B129" s="39"/>
      <c r="C129" s="190" t="s">
        <v>229</v>
      </c>
      <c r="D129" s="190" t="s">
        <v>133</v>
      </c>
      <c r="E129" s="191" t="s">
        <v>230</v>
      </c>
      <c r="F129" s="192" t="s">
        <v>231</v>
      </c>
      <c r="G129" s="193" t="s">
        <v>170</v>
      </c>
      <c r="H129" s="194">
        <v>192.2</v>
      </c>
      <c r="I129" s="195"/>
      <c r="J129" s="196">
        <f>ROUND(I129*H129,2)</f>
        <v>0</v>
      </c>
      <c r="K129" s="192" t="s">
        <v>902</v>
      </c>
      <c r="L129" s="59"/>
      <c r="M129" s="197" t="s">
        <v>29</v>
      </c>
      <c r="N129" s="198" t="s">
        <v>45</v>
      </c>
      <c r="O129" s="40"/>
      <c r="P129" s="199">
        <f>O129*H129</f>
        <v>0</v>
      </c>
      <c r="Q129" s="199">
        <v>0.21252</v>
      </c>
      <c r="R129" s="199">
        <f>Q129*H129</f>
        <v>40.846343999999995</v>
      </c>
      <c r="S129" s="199">
        <v>0</v>
      </c>
      <c r="T129" s="200">
        <f>S129*H129</f>
        <v>0</v>
      </c>
      <c r="AR129" s="23" t="s">
        <v>89</v>
      </c>
      <c r="AT129" s="23" t="s">
        <v>133</v>
      </c>
      <c r="AU129" s="23" t="s">
        <v>83</v>
      </c>
      <c r="AY129" s="23" t="s">
        <v>131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3" t="s">
        <v>79</v>
      </c>
      <c r="BK129" s="201">
        <f>ROUND(I129*H129,2)</f>
        <v>0</v>
      </c>
      <c r="BL129" s="23" t="s">
        <v>89</v>
      </c>
      <c r="BM129" s="23" t="s">
        <v>232</v>
      </c>
    </row>
    <row r="130" spans="2:51" s="11" customFormat="1" ht="13.5">
      <c r="B130" s="202"/>
      <c r="C130" s="203"/>
      <c r="D130" s="204" t="s">
        <v>138</v>
      </c>
      <c r="E130" s="205" t="s">
        <v>29</v>
      </c>
      <c r="F130" s="206" t="s">
        <v>198</v>
      </c>
      <c r="G130" s="203"/>
      <c r="H130" s="207">
        <v>192.2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138</v>
      </c>
      <c r="AU130" s="213" t="s">
        <v>83</v>
      </c>
      <c r="AV130" s="11" t="s">
        <v>83</v>
      </c>
      <c r="AW130" s="11" t="s">
        <v>38</v>
      </c>
      <c r="AX130" s="11" t="s">
        <v>79</v>
      </c>
      <c r="AY130" s="213" t="s">
        <v>131</v>
      </c>
    </row>
    <row r="131" spans="2:65" s="1" customFormat="1" ht="25.5" customHeight="1">
      <c r="B131" s="39"/>
      <c r="C131" s="190" t="s">
        <v>233</v>
      </c>
      <c r="D131" s="190" t="s">
        <v>133</v>
      </c>
      <c r="E131" s="191" t="s">
        <v>234</v>
      </c>
      <c r="F131" s="192" t="s">
        <v>235</v>
      </c>
      <c r="G131" s="193" t="s">
        <v>136</v>
      </c>
      <c r="H131" s="194">
        <v>55</v>
      </c>
      <c r="I131" s="195"/>
      <c r="J131" s="196">
        <f>ROUND(I131*H131,2)</f>
        <v>0</v>
      </c>
      <c r="K131" s="192" t="s">
        <v>902</v>
      </c>
      <c r="L131" s="59"/>
      <c r="M131" s="197" t="s">
        <v>29</v>
      </c>
      <c r="N131" s="198" t="s">
        <v>45</v>
      </c>
      <c r="O131" s="40"/>
      <c r="P131" s="199">
        <f>O131*H131</f>
        <v>0</v>
      </c>
      <c r="Q131" s="199">
        <v>2.13408</v>
      </c>
      <c r="R131" s="199">
        <f>Q131*H131</f>
        <v>117.3744</v>
      </c>
      <c r="S131" s="199">
        <v>0</v>
      </c>
      <c r="T131" s="200">
        <f>S131*H131</f>
        <v>0</v>
      </c>
      <c r="AR131" s="23" t="s">
        <v>89</v>
      </c>
      <c r="AT131" s="23" t="s">
        <v>133</v>
      </c>
      <c r="AU131" s="23" t="s">
        <v>83</v>
      </c>
      <c r="AY131" s="23" t="s">
        <v>131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3" t="s">
        <v>79</v>
      </c>
      <c r="BK131" s="201">
        <f>ROUND(I131*H131,2)</f>
        <v>0</v>
      </c>
      <c r="BL131" s="23" t="s">
        <v>89</v>
      </c>
      <c r="BM131" s="23" t="s">
        <v>236</v>
      </c>
    </row>
    <row r="132" spans="2:51" s="11" customFormat="1" ht="13.5">
      <c r="B132" s="202"/>
      <c r="C132" s="203"/>
      <c r="D132" s="204" t="s">
        <v>138</v>
      </c>
      <c r="E132" s="205" t="s">
        <v>29</v>
      </c>
      <c r="F132" s="206" t="s">
        <v>237</v>
      </c>
      <c r="G132" s="203"/>
      <c r="H132" s="207">
        <v>55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138</v>
      </c>
      <c r="AU132" s="213" t="s">
        <v>83</v>
      </c>
      <c r="AV132" s="11" t="s">
        <v>83</v>
      </c>
      <c r="AW132" s="11" t="s">
        <v>38</v>
      </c>
      <c r="AX132" s="11" t="s">
        <v>79</v>
      </c>
      <c r="AY132" s="213" t="s">
        <v>131</v>
      </c>
    </row>
    <row r="133" spans="2:65" s="1" customFormat="1" ht="38.25" customHeight="1">
      <c r="B133" s="39"/>
      <c r="C133" s="190" t="s">
        <v>9</v>
      </c>
      <c r="D133" s="190" t="s">
        <v>133</v>
      </c>
      <c r="E133" s="191" t="s">
        <v>238</v>
      </c>
      <c r="F133" s="192" t="s">
        <v>239</v>
      </c>
      <c r="G133" s="193" t="s">
        <v>170</v>
      </c>
      <c r="H133" s="194">
        <v>137.5</v>
      </c>
      <c r="I133" s="195"/>
      <c r="J133" s="196">
        <f>ROUND(I133*H133,2)</f>
        <v>0</v>
      </c>
      <c r="K133" s="192" t="s">
        <v>902</v>
      </c>
      <c r="L133" s="59"/>
      <c r="M133" s="197" t="s">
        <v>29</v>
      </c>
      <c r="N133" s="198" t="s">
        <v>45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3" t="s">
        <v>89</v>
      </c>
      <c r="AT133" s="23" t="s">
        <v>133</v>
      </c>
      <c r="AU133" s="23" t="s">
        <v>83</v>
      </c>
      <c r="AY133" s="23" t="s">
        <v>131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3" t="s">
        <v>79</v>
      </c>
      <c r="BK133" s="201">
        <f>ROUND(I133*H133,2)</f>
        <v>0</v>
      </c>
      <c r="BL133" s="23" t="s">
        <v>89</v>
      </c>
      <c r="BM133" s="23" t="s">
        <v>240</v>
      </c>
    </row>
    <row r="134" spans="2:51" s="11" customFormat="1" ht="13.5">
      <c r="B134" s="202"/>
      <c r="C134" s="203"/>
      <c r="D134" s="204" t="s">
        <v>138</v>
      </c>
      <c r="E134" s="205" t="s">
        <v>29</v>
      </c>
      <c r="F134" s="206" t="s">
        <v>241</v>
      </c>
      <c r="G134" s="203"/>
      <c r="H134" s="207">
        <v>137.5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138</v>
      </c>
      <c r="AU134" s="213" t="s">
        <v>83</v>
      </c>
      <c r="AV134" s="11" t="s">
        <v>83</v>
      </c>
      <c r="AW134" s="11" t="s">
        <v>38</v>
      </c>
      <c r="AX134" s="11" t="s">
        <v>79</v>
      </c>
      <c r="AY134" s="213" t="s">
        <v>131</v>
      </c>
    </row>
    <row r="135" spans="2:65" s="1" customFormat="1" ht="25.5" customHeight="1">
      <c r="B135" s="39"/>
      <c r="C135" s="190" t="s">
        <v>242</v>
      </c>
      <c r="D135" s="190" t="s">
        <v>133</v>
      </c>
      <c r="E135" s="191" t="s">
        <v>243</v>
      </c>
      <c r="F135" s="192" t="s">
        <v>244</v>
      </c>
      <c r="G135" s="193" t="s">
        <v>136</v>
      </c>
      <c r="H135" s="194">
        <v>30.8</v>
      </c>
      <c r="I135" s="195"/>
      <c r="J135" s="196">
        <f>ROUND(I135*H135,2)</f>
        <v>0</v>
      </c>
      <c r="K135" s="192" t="s">
        <v>902</v>
      </c>
      <c r="L135" s="59"/>
      <c r="M135" s="197" t="s">
        <v>29</v>
      </c>
      <c r="N135" s="198" t="s">
        <v>45</v>
      </c>
      <c r="O135" s="40"/>
      <c r="P135" s="199">
        <f>O135*H135</f>
        <v>0</v>
      </c>
      <c r="Q135" s="199">
        <v>2.4143</v>
      </c>
      <c r="R135" s="199">
        <f>Q135*H135</f>
        <v>74.36044</v>
      </c>
      <c r="S135" s="199">
        <v>0</v>
      </c>
      <c r="T135" s="200">
        <f>S135*H135</f>
        <v>0</v>
      </c>
      <c r="AR135" s="23" t="s">
        <v>89</v>
      </c>
      <c r="AT135" s="23" t="s">
        <v>133</v>
      </c>
      <c r="AU135" s="23" t="s">
        <v>83</v>
      </c>
      <c r="AY135" s="23" t="s">
        <v>131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3" t="s">
        <v>79</v>
      </c>
      <c r="BK135" s="201">
        <f>ROUND(I135*H135,2)</f>
        <v>0</v>
      </c>
      <c r="BL135" s="23" t="s">
        <v>89</v>
      </c>
      <c r="BM135" s="23" t="s">
        <v>245</v>
      </c>
    </row>
    <row r="136" spans="2:51" s="11" customFormat="1" ht="13.5">
      <c r="B136" s="202"/>
      <c r="C136" s="203"/>
      <c r="D136" s="204" t="s">
        <v>138</v>
      </c>
      <c r="E136" s="205" t="s">
        <v>29</v>
      </c>
      <c r="F136" s="206" t="s">
        <v>246</v>
      </c>
      <c r="G136" s="203"/>
      <c r="H136" s="207">
        <v>30.8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138</v>
      </c>
      <c r="AU136" s="213" t="s">
        <v>83</v>
      </c>
      <c r="AV136" s="11" t="s">
        <v>83</v>
      </c>
      <c r="AW136" s="11" t="s">
        <v>38</v>
      </c>
      <c r="AX136" s="11" t="s">
        <v>79</v>
      </c>
      <c r="AY136" s="213" t="s">
        <v>131</v>
      </c>
    </row>
    <row r="137" spans="2:65" s="1" customFormat="1" ht="25.5" customHeight="1">
      <c r="B137" s="39"/>
      <c r="C137" s="190" t="s">
        <v>247</v>
      </c>
      <c r="D137" s="190" t="s">
        <v>133</v>
      </c>
      <c r="E137" s="191" t="s">
        <v>248</v>
      </c>
      <c r="F137" s="192" t="s">
        <v>249</v>
      </c>
      <c r="G137" s="193" t="s">
        <v>170</v>
      </c>
      <c r="H137" s="194">
        <v>77</v>
      </c>
      <c r="I137" s="195"/>
      <c r="J137" s="196">
        <f>ROUND(I137*H137,2)</f>
        <v>0</v>
      </c>
      <c r="K137" s="192" t="s">
        <v>902</v>
      </c>
      <c r="L137" s="59"/>
      <c r="M137" s="197" t="s">
        <v>29</v>
      </c>
      <c r="N137" s="198" t="s">
        <v>45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3" t="s">
        <v>89</v>
      </c>
      <c r="AT137" s="23" t="s">
        <v>133</v>
      </c>
      <c r="AU137" s="23" t="s">
        <v>83</v>
      </c>
      <c r="AY137" s="23" t="s">
        <v>131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3" t="s">
        <v>79</v>
      </c>
      <c r="BK137" s="201">
        <f>ROUND(I137*H137,2)</f>
        <v>0</v>
      </c>
      <c r="BL137" s="23" t="s">
        <v>89</v>
      </c>
      <c r="BM137" s="23" t="s">
        <v>250</v>
      </c>
    </row>
    <row r="138" spans="2:51" s="11" customFormat="1" ht="13.5">
      <c r="B138" s="202"/>
      <c r="C138" s="203"/>
      <c r="D138" s="204" t="s">
        <v>138</v>
      </c>
      <c r="E138" s="205" t="s">
        <v>29</v>
      </c>
      <c r="F138" s="206" t="s">
        <v>251</v>
      </c>
      <c r="G138" s="203"/>
      <c r="H138" s="207">
        <v>77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138</v>
      </c>
      <c r="AU138" s="213" t="s">
        <v>83</v>
      </c>
      <c r="AV138" s="11" t="s">
        <v>83</v>
      </c>
      <c r="AW138" s="11" t="s">
        <v>38</v>
      </c>
      <c r="AX138" s="11" t="s">
        <v>79</v>
      </c>
      <c r="AY138" s="213" t="s">
        <v>131</v>
      </c>
    </row>
    <row r="139" spans="2:63" s="10" customFormat="1" ht="29.85" customHeight="1">
      <c r="B139" s="174"/>
      <c r="C139" s="175"/>
      <c r="D139" s="176" t="s">
        <v>73</v>
      </c>
      <c r="E139" s="188" t="s">
        <v>173</v>
      </c>
      <c r="F139" s="188" t="s">
        <v>252</v>
      </c>
      <c r="G139" s="175"/>
      <c r="H139" s="175"/>
      <c r="I139" s="178"/>
      <c r="J139" s="189">
        <f>BK139</f>
        <v>0</v>
      </c>
      <c r="K139" s="175"/>
      <c r="L139" s="180"/>
      <c r="M139" s="181"/>
      <c r="N139" s="182"/>
      <c r="O139" s="182"/>
      <c r="P139" s="183">
        <f>SUM(P140:P147)</f>
        <v>0</v>
      </c>
      <c r="Q139" s="182"/>
      <c r="R139" s="183">
        <f>SUM(R140:R147)</f>
        <v>0.0032319999999999996</v>
      </c>
      <c r="S139" s="182"/>
      <c r="T139" s="184">
        <f>SUM(T140:T147)</f>
        <v>0.0016</v>
      </c>
      <c r="AR139" s="185" t="s">
        <v>79</v>
      </c>
      <c r="AT139" s="186" t="s">
        <v>73</v>
      </c>
      <c r="AU139" s="186" t="s">
        <v>79</v>
      </c>
      <c r="AY139" s="185" t="s">
        <v>131</v>
      </c>
      <c r="BK139" s="187">
        <f>SUM(BK140:BK147)</f>
        <v>0</v>
      </c>
    </row>
    <row r="140" spans="2:65" s="1" customFormat="1" ht="25.5" customHeight="1">
      <c r="B140" s="39"/>
      <c r="C140" s="190" t="s">
        <v>253</v>
      </c>
      <c r="D140" s="190" t="s">
        <v>133</v>
      </c>
      <c r="E140" s="191" t="s">
        <v>254</v>
      </c>
      <c r="F140" s="192" t="s">
        <v>255</v>
      </c>
      <c r="G140" s="193" t="s">
        <v>225</v>
      </c>
      <c r="H140" s="194">
        <v>0.002</v>
      </c>
      <c r="I140" s="195"/>
      <c r="J140" s="196">
        <f>ROUND(I140*H140,2)</f>
        <v>0</v>
      </c>
      <c r="K140" s="192" t="s">
        <v>902</v>
      </c>
      <c r="L140" s="59"/>
      <c r="M140" s="197" t="s">
        <v>29</v>
      </c>
      <c r="N140" s="198" t="s">
        <v>45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3" t="s">
        <v>89</v>
      </c>
      <c r="AT140" s="23" t="s">
        <v>133</v>
      </c>
      <c r="AU140" s="23" t="s">
        <v>83</v>
      </c>
      <c r="AY140" s="23" t="s">
        <v>131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3" t="s">
        <v>79</v>
      </c>
      <c r="BK140" s="201">
        <f>ROUND(I140*H140,2)</f>
        <v>0</v>
      </c>
      <c r="BL140" s="23" t="s">
        <v>89</v>
      </c>
      <c r="BM140" s="23" t="s">
        <v>256</v>
      </c>
    </row>
    <row r="141" spans="2:51" s="11" customFormat="1" ht="13.5">
      <c r="B141" s="202"/>
      <c r="C141" s="203"/>
      <c r="D141" s="204" t="s">
        <v>138</v>
      </c>
      <c r="E141" s="205" t="s">
        <v>29</v>
      </c>
      <c r="F141" s="206" t="s">
        <v>257</v>
      </c>
      <c r="G141" s="203"/>
      <c r="H141" s="207">
        <v>0.002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138</v>
      </c>
      <c r="AU141" s="213" t="s">
        <v>83</v>
      </c>
      <c r="AV141" s="11" t="s">
        <v>83</v>
      </c>
      <c r="AW141" s="11" t="s">
        <v>38</v>
      </c>
      <c r="AX141" s="11" t="s">
        <v>79</v>
      </c>
      <c r="AY141" s="213" t="s">
        <v>131</v>
      </c>
    </row>
    <row r="142" spans="2:65" s="1" customFormat="1" ht="16.5" customHeight="1">
      <c r="B142" s="39"/>
      <c r="C142" s="214" t="s">
        <v>258</v>
      </c>
      <c r="D142" s="214" t="s">
        <v>162</v>
      </c>
      <c r="E142" s="215" t="s">
        <v>259</v>
      </c>
      <c r="F142" s="216" t="s">
        <v>260</v>
      </c>
      <c r="G142" s="217" t="s">
        <v>225</v>
      </c>
      <c r="H142" s="218">
        <v>0.002</v>
      </c>
      <c r="I142" s="219"/>
      <c r="J142" s="220">
        <f>ROUND(I142*H142,2)</f>
        <v>0</v>
      </c>
      <c r="K142" s="216" t="s">
        <v>902</v>
      </c>
      <c r="L142" s="221"/>
      <c r="M142" s="222" t="s">
        <v>29</v>
      </c>
      <c r="N142" s="223" t="s">
        <v>45</v>
      </c>
      <c r="O142" s="40"/>
      <c r="P142" s="199">
        <f>O142*H142</f>
        <v>0</v>
      </c>
      <c r="Q142" s="199">
        <v>1</v>
      </c>
      <c r="R142" s="199">
        <f>Q142*H142</f>
        <v>0.002</v>
      </c>
      <c r="S142" s="199">
        <v>0</v>
      </c>
      <c r="T142" s="200">
        <f>S142*H142</f>
        <v>0</v>
      </c>
      <c r="AR142" s="23" t="s">
        <v>165</v>
      </c>
      <c r="AT142" s="23" t="s">
        <v>162</v>
      </c>
      <c r="AU142" s="23" t="s">
        <v>83</v>
      </c>
      <c r="AY142" s="23" t="s">
        <v>131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3" t="s">
        <v>79</v>
      </c>
      <c r="BK142" s="201">
        <f>ROUND(I142*H142,2)</f>
        <v>0</v>
      </c>
      <c r="BL142" s="23" t="s">
        <v>89</v>
      </c>
      <c r="BM142" s="23" t="s">
        <v>261</v>
      </c>
    </row>
    <row r="143" spans="2:51" s="11" customFormat="1" ht="13.5">
      <c r="B143" s="202"/>
      <c r="C143" s="203"/>
      <c r="D143" s="204" t="s">
        <v>138</v>
      </c>
      <c r="E143" s="205" t="s">
        <v>29</v>
      </c>
      <c r="F143" s="206" t="s">
        <v>262</v>
      </c>
      <c r="G143" s="203"/>
      <c r="H143" s="207">
        <v>0.002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138</v>
      </c>
      <c r="AU143" s="213" t="s">
        <v>83</v>
      </c>
      <c r="AV143" s="11" t="s">
        <v>83</v>
      </c>
      <c r="AW143" s="11" t="s">
        <v>38</v>
      </c>
      <c r="AX143" s="11" t="s">
        <v>79</v>
      </c>
      <c r="AY143" s="213" t="s">
        <v>131</v>
      </c>
    </row>
    <row r="144" spans="2:65" s="1" customFormat="1" ht="25.5" customHeight="1">
      <c r="B144" s="39"/>
      <c r="C144" s="190" t="s">
        <v>263</v>
      </c>
      <c r="D144" s="190" t="s">
        <v>133</v>
      </c>
      <c r="E144" s="191" t="s">
        <v>264</v>
      </c>
      <c r="F144" s="192" t="s">
        <v>265</v>
      </c>
      <c r="G144" s="193" t="s">
        <v>266</v>
      </c>
      <c r="H144" s="194">
        <v>1.6</v>
      </c>
      <c r="I144" s="195"/>
      <c r="J144" s="196">
        <f>ROUND(I144*H144,2)</f>
        <v>0</v>
      </c>
      <c r="K144" s="192" t="s">
        <v>902</v>
      </c>
      <c r="L144" s="59"/>
      <c r="M144" s="197" t="s">
        <v>29</v>
      </c>
      <c r="N144" s="198" t="s">
        <v>45</v>
      </c>
      <c r="O144" s="40"/>
      <c r="P144" s="199">
        <f>O144*H144</f>
        <v>0</v>
      </c>
      <c r="Q144" s="199">
        <v>2E-05</v>
      </c>
      <c r="R144" s="199">
        <f>Q144*H144</f>
        <v>3.2000000000000005E-05</v>
      </c>
      <c r="S144" s="199">
        <v>0.001</v>
      </c>
      <c r="T144" s="200">
        <f>S144*H144</f>
        <v>0.0016</v>
      </c>
      <c r="AR144" s="23" t="s">
        <v>89</v>
      </c>
      <c r="AT144" s="23" t="s">
        <v>133</v>
      </c>
      <c r="AU144" s="23" t="s">
        <v>83</v>
      </c>
      <c r="AY144" s="23" t="s">
        <v>131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79</v>
      </c>
      <c r="BK144" s="201">
        <f>ROUND(I144*H144,2)</f>
        <v>0</v>
      </c>
      <c r="BL144" s="23" t="s">
        <v>89</v>
      </c>
      <c r="BM144" s="23" t="s">
        <v>267</v>
      </c>
    </row>
    <row r="145" spans="2:51" s="11" customFormat="1" ht="13.5">
      <c r="B145" s="202"/>
      <c r="C145" s="203"/>
      <c r="D145" s="204" t="s">
        <v>138</v>
      </c>
      <c r="E145" s="205" t="s">
        <v>29</v>
      </c>
      <c r="F145" s="206" t="s">
        <v>268</v>
      </c>
      <c r="G145" s="203"/>
      <c r="H145" s="207">
        <v>1.6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138</v>
      </c>
      <c r="AU145" s="213" t="s">
        <v>83</v>
      </c>
      <c r="AV145" s="11" t="s">
        <v>83</v>
      </c>
      <c r="AW145" s="11" t="s">
        <v>38</v>
      </c>
      <c r="AX145" s="11" t="s">
        <v>79</v>
      </c>
      <c r="AY145" s="213" t="s">
        <v>131</v>
      </c>
    </row>
    <row r="146" spans="2:65" s="1" customFormat="1" ht="25.5" customHeight="1">
      <c r="B146" s="39"/>
      <c r="C146" s="190" t="s">
        <v>269</v>
      </c>
      <c r="D146" s="190" t="s">
        <v>133</v>
      </c>
      <c r="E146" s="191" t="s">
        <v>270</v>
      </c>
      <c r="F146" s="192" t="s">
        <v>271</v>
      </c>
      <c r="G146" s="193" t="s">
        <v>272</v>
      </c>
      <c r="H146" s="194">
        <v>8</v>
      </c>
      <c r="I146" s="195"/>
      <c r="J146" s="196">
        <f>ROUND(I146*H146,2)</f>
        <v>0</v>
      </c>
      <c r="K146" s="192" t="s">
        <v>902</v>
      </c>
      <c r="L146" s="59"/>
      <c r="M146" s="197" t="s">
        <v>29</v>
      </c>
      <c r="N146" s="198" t="s">
        <v>45</v>
      </c>
      <c r="O146" s="40"/>
      <c r="P146" s="199">
        <f>O146*H146</f>
        <v>0</v>
      </c>
      <c r="Q146" s="199">
        <v>0.00015</v>
      </c>
      <c r="R146" s="199">
        <f>Q146*H146</f>
        <v>0.0012</v>
      </c>
      <c r="S146" s="199">
        <v>0</v>
      </c>
      <c r="T146" s="200">
        <f>S146*H146</f>
        <v>0</v>
      </c>
      <c r="AR146" s="23" t="s">
        <v>89</v>
      </c>
      <c r="AT146" s="23" t="s">
        <v>133</v>
      </c>
      <c r="AU146" s="23" t="s">
        <v>83</v>
      </c>
      <c r="AY146" s="23" t="s">
        <v>131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3" t="s">
        <v>79</v>
      </c>
      <c r="BK146" s="201">
        <f>ROUND(I146*H146,2)</f>
        <v>0</v>
      </c>
      <c r="BL146" s="23" t="s">
        <v>89</v>
      </c>
      <c r="BM146" s="23" t="s">
        <v>273</v>
      </c>
    </row>
    <row r="147" spans="2:51" s="11" customFormat="1" ht="13.5">
      <c r="B147" s="202"/>
      <c r="C147" s="203"/>
      <c r="D147" s="204" t="s">
        <v>138</v>
      </c>
      <c r="E147" s="205" t="s">
        <v>29</v>
      </c>
      <c r="F147" s="206" t="s">
        <v>274</v>
      </c>
      <c r="G147" s="203"/>
      <c r="H147" s="207">
        <v>8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138</v>
      </c>
      <c r="AU147" s="213" t="s">
        <v>83</v>
      </c>
      <c r="AV147" s="11" t="s">
        <v>83</v>
      </c>
      <c r="AW147" s="11" t="s">
        <v>38</v>
      </c>
      <c r="AX147" s="11" t="s">
        <v>79</v>
      </c>
      <c r="AY147" s="213" t="s">
        <v>131</v>
      </c>
    </row>
    <row r="148" spans="2:63" s="10" customFormat="1" ht="29.85" customHeight="1">
      <c r="B148" s="174"/>
      <c r="C148" s="175"/>
      <c r="D148" s="176" t="s">
        <v>73</v>
      </c>
      <c r="E148" s="188" t="s">
        <v>275</v>
      </c>
      <c r="F148" s="188" t="s">
        <v>276</v>
      </c>
      <c r="G148" s="175"/>
      <c r="H148" s="175"/>
      <c r="I148" s="178"/>
      <c r="J148" s="189">
        <f>BK148</f>
        <v>0</v>
      </c>
      <c r="K148" s="175"/>
      <c r="L148" s="180"/>
      <c r="M148" s="181"/>
      <c r="N148" s="182"/>
      <c r="O148" s="182"/>
      <c r="P148" s="183">
        <f>SUM(P149:P150)</f>
        <v>0</v>
      </c>
      <c r="Q148" s="182"/>
      <c r="R148" s="183">
        <f>SUM(R149:R150)</f>
        <v>0</v>
      </c>
      <c r="S148" s="182"/>
      <c r="T148" s="184">
        <f>SUM(T149:T150)</f>
        <v>0</v>
      </c>
      <c r="AR148" s="185" t="s">
        <v>79</v>
      </c>
      <c r="AT148" s="186" t="s">
        <v>73</v>
      </c>
      <c r="AU148" s="186" t="s">
        <v>79</v>
      </c>
      <c r="AY148" s="185" t="s">
        <v>131</v>
      </c>
      <c r="BK148" s="187">
        <f>SUM(BK149:BK150)</f>
        <v>0</v>
      </c>
    </row>
    <row r="149" spans="2:65" s="1" customFormat="1" ht="25.5" customHeight="1">
      <c r="B149" s="39"/>
      <c r="C149" s="190" t="s">
        <v>277</v>
      </c>
      <c r="D149" s="190" t="s">
        <v>133</v>
      </c>
      <c r="E149" s="191" t="s">
        <v>278</v>
      </c>
      <c r="F149" s="192" t="s">
        <v>279</v>
      </c>
      <c r="G149" s="193" t="s">
        <v>225</v>
      </c>
      <c r="H149" s="194">
        <v>266.999</v>
      </c>
      <c r="I149" s="195"/>
      <c r="J149" s="196">
        <f>ROUND(I149*H149,2)</f>
        <v>0</v>
      </c>
      <c r="K149" s="192" t="s">
        <v>902</v>
      </c>
      <c r="L149" s="59"/>
      <c r="M149" s="197" t="s">
        <v>29</v>
      </c>
      <c r="N149" s="198" t="s">
        <v>45</v>
      </c>
      <c r="O149" s="40"/>
      <c r="P149" s="199">
        <f>O149*H149</f>
        <v>0</v>
      </c>
      <c r="Q149" s="199">
        <v>0</v>
      </c>
      <c r="R149" s="199">
        <f>Q149*H149</f>
        <v>0</v>
      </c>
      <c r="S149" s="199">
        <v>0</v>
      </c>
      <c r="T149" s="200">
        <f>S149*H149</f>
        <v>0</v>
      </c>
      <c r="AR149" s="23" t="s">
        <v>89</v>
      </c>
      <c r="AT149" s="23" t="s">
        <v>133</v>
      </c>
      <c r="AU149" s="23" t="s">
        <v>83</v>
      </c>
      <c r="AY149" s="23" t="s">
        <v>131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3" t="s">
        <v>79</v>
      </c>
      <c r="BK149" s="201">
        <f>ROUND(I149*H149,2)</f>
        <v>0</v>
      </c>
      <c r="BL149" s="23" t="s">
        <v>89</v>
      </c>
      <c r="BM149" s="23" t="s">
        <v>280</v>
      </c>
    </row>
    <row r="150" spans="2:65" s="1" customFormat="1" ht="38.25" customHeight="1">
      <c r="B150" s="39"/>
      <c r="C150" s="190" t="s">
        <v>281</v>
      </c>
      <c r="D150" s="190" t="s">
        <v>133</v>
      </c>
      <c r="E150" s="191" t="s">
        <v>282</v>
      </c>
      <c r="F150" s="192" t="s">
        <v>283</v>
      </c>
      <c r="G150" s="193" t="s">
        <v>225</v>
      </c>
      <c r="H150" s="194">
        <v>266.999</v>
      </c>
      <c r="I150" s="195"/>
      <c r="J150" s="196">
        <f>ROUND(I150*H150,2)</f>
        <v>0</v>
      </c>
      <c r="K150" s="192" t="s">
        <v>902</v>
      </c>
      <c r="L150" s="59"/>
      <c r="M150" s="197" t="s">
        <v>29</v>
      </c>
      <c r="N150" s="245" t="s">
        <v>45</v>
      </c>
      <c r="O150" s="246"/>
      <c r="P150" s="247">
        <f>O150*H150</f>
        <v>0</v>
      </c>
      <c r="Q150" s="247">
        <v>0</v>
      </c>
      <c r="R150" s="247">
        <f>Q150*H150</f>
        <v>0</v>
      </c>
      <c r="S150" s="247">
        <v>0</v>
      </c>
      <c r="T150" s="248">
        <f>S150*H150</f>
        <v>0</v>
      </c>
      <c r="AR150" s="23" t="s">
        <v>89</v>
      </c>
      <c r="AT150" s="23" t="s">
        <v>133</v>
      </c>
      <c r="AU150" s="23" t="s">
        <v>83</v>
      </c>
      <c r="AY150" s="23" t="s">
        <v>131</v>
      </c>
      <c r="BE150" s="201">
        <f>IF(N150="základní",J150,0)</f>
        <v>0</v>
      </c>
      <c r="BF150" s="201">
        <f>IF(N150="snížená",J150,0)</f>
        <v>0</v>
      </c>
      <c r="BG150" s="201">
        <f>IF(N150="zákl. přenesená",J150,0)</f>
        <v>0</v>
      </c>
      <c r="BH150" s="201">
        <f>IF(N150="sníž. přenesená",J150,0)</f>
        <v>0</v>
      </c>
      <c r="BI150" s="201">
        <f>IF(N150="nulová",J150,0)</f>
        <v>0</v>
      </c>
      <c r="BJ150" s="23" t="s">
        <v>79</v>
      </c>
      <c r="BK150" s="201">
        <f>ROUND(I150*H150,2)</f>
        <v>0</v>
      </c>
      <c r="BL150" s="23" t="s">
        <v>89</v>
      </c>
      <c r="BM150" s="23" t="s">
        <v>284</v>
      </c>
    </row>
    <row r="151" spans="2:12" s="1" customFormat="1" ht="6.95" customHeight="1">
      <c r="B151" s="54"/>
      <c r="C151" s="55"/>
      <c r="D151" s="55"/>
      <c r="E151" s="55"/>
      <c r="F151" s="55"/>
      <c r="G151" s="55"/>
      <c r="H151" s="55"/>
      <c r="I151" s="137"/>
      <c r="J151" s="55"/>
      <c r="K151" s="55"/>
      <c r="L151" s="59"/>
    </row>
  </sheetData>
  <sheetProtection algorithmName="SHA-512" hashValue="h4oXKF3OcMW5zbJmB3jX/0qZ/vyJczx/VM2ut466kk5AuuCEvLfrd2fQRfxZpYkvWck//Uzk1kB46orNIgSzeQ==" saltValue="nGyrhU5vUbjHTpOTo0VPvg==" spinCount="100000" sheet="1" objects="1" scenarios="1"/>
  <autoFilter ref="C82:K150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8"/>
  <sheetViews>
    <sheetView showGridLines="0" workbookViewId="0" topLeftCell="A1">
      <pane ySplit="1" topLeftCell="A74" activePane="bottomLeft" state="frozen"/>
      <selection pane="bottomLeft" activeCell="I81" sqref="I8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95</v>
      </c>
      <c r="G1" s="375" t="s">
        <v>96</v>
      </c>
      <c r="H1" s="375"/>
      <c r="I1" s="113"/>
      <c r="J1" s="112" t="s">
        <v>97</v>
      </c>
      <c r="K1" s="111" t="s">
        <v>98</v>
      </c>
      <c r="L1" s="112" t="s">
        <v>99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PLA - Rozkoš, Domkov, revitalizace koryta</v>
      </c>
      <c r="F7" s="377"/>
      <c r="G7" s="377"/>
      <c r="H7" s="377"/>
      <c r="I7" s="115"/>
      <c r="J7" s="28"/>
      <c r="K7" s="30"/>
    </row>
    <row r="8" spans="2:11" s="1" customFormat="1" ht="15">
      <c r="B8" s="39"/>
      <c r="C8" s="40"/>
      <c r="D8" s="36" t="s">
        <v>101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8" t="s">
        <v>285</v>
      </c>
      <c r="F9" s="379"/>
      <c r="G9" s="379"/>
      <c r="H9" s="37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29</v>
      </c>
      <c r="K11" s="43"/>
    </row>
    <row r="12" spans="2:11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17" t="s">
        <v>26</v>
      </c>
      <c r="J12" s="118">
        <f>'Rekapitulace stavby'!AN8</f>
        <v>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27</v>
      </c>
      <c r="E14" s="40"/>
      <c r="F14" s="40"/>
      <c r="G14" s="40"/>
      <c r="H14" s="40"/>
      <c r="I14" s="117" t="s">
        <v>28</v>
      </c>
      <c r="J14" s="34" t="s">
        <v>29</v>
      </c>
      <c r="K14" s="43"/>
    </row>
    <row r="15" spans="2:11" s="1" customFormat="1" ht="18" customHeight="1">
      <c r="B15" s="39"/>
      <c r="C15" s="40"/>
      <c r="D15" s="40"/>
      <c r="E15" s="34" t="s">
        <v>30</v>
      </c>
      <c r="F15" s="40"/>
      <c r="G15" s="40"/>
      <c r="H15" s="40"/>
      <c r="I15" s="117" t="s">
        <v>31</v>
      </c>
      <c r="J15" s="34" t="s">
        <v>29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28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17" t="s">
        <v>28</v>
      </c>
      <c r="J20" s="34" t="s">
        <v>35</v>
      </c>
      <c r="K20" s="43"/>
    </row>
    <row r="21" spans="2:11" s="1" customFormat="1" ht="18" customHeight="1">
      <c r="B21" s="39"/>
      <c r="C21" s="40"/>
      <c r="D21" s="40"/>
      <c r="E21" s="34" t="s">
        <v>36</v>
      </c>
      <c r="F21" s="40"/>
      <c r="G21" s="40"/>
      <c r="H21" s="40"/>
      <c r="I21" s="117" t="s">
        <v>31</v>
      </c>
      <c r="J21" s="34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71.25" customHeight="1">
      <c r="B24" s="119"/>
      <c r="C24" s="120"/>
      <c r="D24" s="120"/>
      <c r="E24" s="367" t="s">
        <v>901</v>
      </c>
      <c r="F24" s="367"/>
      <c r="G24" s="367"/>
      <c r="H24" s="36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ROUND(SUM(BE78:BE97),2)</f>
        <v>0</v>
      </c>
      <c r="G30" s="40"/>
      <c r="H30" s="40"/>
      <c r="I30" s="129">
        <v>0.21</v>
      </c>
      <c r="J30" s="128">
        <f>ROUND(ROUND((SUM(BE78:BE97)),2)*I30,2)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ROUND(SUM(BF78:BF97),2)</f>
        <v>0</v>
      </c>
      <c r="G31" s="40"/>
      <c r="H31" s="40"/>
      <c r="I31" s="129">
        <v>0.15</v>
      </c>
      <c r="J31" s="128">
        <f>ROUND(ROUND((SUM(BF78:BF97)),2)*I31,2)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ROUND(SUM(BG78:BG97),2)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ROUND(SUM(BH78:BH97),2)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ROUND(SUM(BI78:BI97),2)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103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76" t="str">
        <f>E7</f>
        <v>PLA - Rozkoš, Domkov, revitalizace koryta</v>
      </c>
      <c r="F45" s="377"/>
      <c r="G45" s="377"/>
      <c r="H45" s="377"/>
      <c r="I45" s="116"/>
      <c r="J45" s="40"/>
      <c r="K45" s="43"/>
    </row>
    <row r="46" spans="2:11" s="1" customFormat="1" ht="14.45" customHeight="1">
      <c r="B46" s="39"/>
      <c r="C46" s="36" t="s">
        <v>101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78" t="str">
        <f>E9</f>
        <v>2 - SO 02 Revitalizace delty</v>
      </c>
      <c r="F47" s="379"/>
      <c r="G47" s="379"/>
      <c r="H47" s="37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24</v>
      </c>
      <c r="D49" s="40"/>
      <c r="E49" s="40"/>
      <c r="F49" s="34" t="str">
        <f>F12</f>
        <v>Rozkoš, Domkov</v>
      </c>
      <c r="G49" s="40"/>
      <c r="H49" s="40"/>
      <c r="I49" s="117" t="s">
        <v>26</v>
      </c>
      <c r="J49" s="118">
        <f>IF(J12="","",J12)</f>
        <v>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6" t="s">
        <v>27</v>
      </c>
      <c r="D51" s="40"/>
      <c r="E51" s="40"/>
      <c r="F51" s="34" t="str">
        <f>E15</f>
        <v>Povodí Labe, státní podnik, Víta Nejedlého 951, HK</v>
      </c>
      <c r="G51" s="40"/>
      <c r="H51" s="40"/>
      <c r="I51" s="117" t="s">
        <v>34</v>
      </c>
      <c r="J51" s="367" t="str">
        <f>E21</f>
        <v>Šindlar s.r.o.,Na Brně 372/2a, 500 06 Hradec Král.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/>
      </c>
      <c r="G52" s="40"/>
      <c r="H52" s="40"/>
      <c r="I52" s="116"/>
      <c r="J52" s="37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104</v>
      </c>
      <c r="D54" s="130"/>
      <c r="E54" s="130"/>
      <c r="F54" s="130"/>
      <c r="G54" s="130"/>
      <c r="H54" s="130"/>
      <c r="I54" s="143"/>
      <c r="J54" s="144" t="s">
        <v>105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106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3" t="s">
        <v>107</v>
      </c>
    </row>
    <row r="57" spans="2:11" s="7" customFormat="1" ht="24.95" customHeight="1">
      <c r="B57" s="147"/>
      <c r="C57" s="148"/>
      <c r="D57" s="149" t="s">
        <v>108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109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115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6.5" customHeight="1">
      <c r="B68" s="39"/>
      <c r="C68" s="61"/>
      <c r="D68" s="61"/>
      <c r="E68" s="372" t="str">
        <f>E7</f>
        <v>PLA - Rozkoš, Domkov, revitalizace koryta</v>
      </c>
      <c r="F68" s="373"/>
      <c r="G68" s="373"/>
      <c r="H68" s="373"/>
      <c r="I68" s="161"/>
      <c r="J68" s="61"/>
      <c r="K68" s="61"/>
      <c r="L68" s="59"/>
    </row>
    <row r="69" spans="2:12" s="1" customFormat="1" ht="14.45" customHeight="1">
      <c r="B69" s="39"/>
      <c r="C69" s="63" t="s">
        <v>101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7.25" customHeight="1">
      <c r="B70" s="39"/>
      <c r="C70" s="61"/>
      <c r="D70" s="61"/>
      <c r="E70" s="336" t="str">
        <f>E9</f>
        <v>2 - SO 02 Revitalizace delty</v>
      </c>
      <c r="F70" s="374"/>
      <c r="G70" s="374"/>
      <c r="H70" s="374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24</v>
      </c>
      <c r="D72" s="61"/>
      <c r="E72" s="61"/>
      <c r="F72" s="162" t="str">
        <f>F12</f>
        <v>Rozkoš, Domkov</v>
      </c>
      <c r="G72" s="61"/>
      <c r="H72" s="61"/>
      <c r="I72" s="163" t="s">
        <v>26</v>
      </c>
      <c r="J72" s="71">
        <f>IF(J12="","",J12)</f>
        <v>0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5">
      <c r="B74" s="39"/>
      <c r="C74" s="63" t="s">
        <v>27</v>
      </c>
      <c r="D74" s="61"/>
      <c r="E74" s="61"/>
      <c r="F74" s="162" t="str">
        <f>E15</f>
        <v>Povodí Labe, státní podnik, Víta Nejedlého 951, HK</v>
      </c>
      <c r="G74" s="61"/>
      <c r="H74" s="61"/>
      <c r="I74" s="163" t="s">
        <v>34</v>
      </c>
      <c r="J74" s="162" t="str">
        <f>E21</f>
        <v>Šindlar s.r.o.,Na Brně 372/2a, 500 06 Hradec Král.</v>
      </c>
      <c r="K74" s="61"/>
      <c r="L74" s="59"/>
    </row>
    <row r="75" spans="2:12" s="1" customFormat="1" ht="14.45" customHeight="1">
      <c r="B75" s="39"/>
      <c r="C75" s="63" t="s">
        <v>32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116</v>
      </c>
      <c r="D77" s="166" t="s">
        <v>59</v>
      </c>
      <c r="E77" s="166" t="s">
        <v>55</v>
      </c>
      <c r="F77" s="166" t="s">
        <v>117</v>
      </c>
      <c r="G77" s="166" t="s">
        <v>118</v>
      </c>
      <c r="H77" s="166" t="s">
        <v>119</v>
      </c>
      <c r="I77" s="167" t="s">
        <v>120</v>
      </c>
      <c r="J77" s="166" t="s">
        <v>105</v>
      </c>
      <c r="K77" s="168" t="s">
        <v>121</v>
      </c>
      <c r="L77" s="169"/>
      <c r="M77" s="79" t="s">
        <v>122</v>
      </c>
      <c r="N77" s="80" t="s">
        <v>44</v>
      </c>
      <c r="O77" s="80" t="s">
        <v>123</v>
      </c>
      <c r="P77" s="80" t="s">
        <v>124</v>
      </c>
      <c r="Q77" s="80" t="s">
        <v>125</v>
      </c>
      <c r="R77" s="80" t="s">
        <v>126</v>
      </c>
      <c r="S77" s="80" t="s">
        <v>127</v>
      </c>
      <c r="T77" s="81" t="s">
        <v>128</v>
      </c>
    </row>
    <row r="78" spans="2:63" s="1" customFormat="1" ht="29.25" customHeight="1">
      <c r="B78" s="39"/>
      <c r="C78" s="85" t="s">
        <v>106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3" t="s">
        <v>73</v>
      </c>
      <c r="AU78" s="23" t="s">
        <v>107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73</v>
      </c>
      <c r="E79" s="177" t="s">
        <v>129</v>
      </c>
      <c r="F79" s="177" t="s">
        <v>130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79</v>
      </c>
      <c r="AT79" s="186" t="s">
        <v>73</v>
      </c>
      <c r="AU79" s="186" t="s">
        <v>74</v>
      </c>
      <c r="AY79" s="185" t="s">
        <v>131</v>
      </c>
      <c r="BK79" s="187">
        <f>BK80</f>
        <v>0</v>
      </c>
    </row>
    <row r="80" spans="2:63" s="10" customFormat="1" ht="19.9" customHeight="1">
      <c r="B80" s="174"/>
      <c r="C80" s="175"/>
      <c r="D80" s="176" t="s">
        <v>73</v>
      </c>
      <c r="E80" s="188" t="s">
        <v>79</v>
      </c>
      <c r="F80" s="188" t="s">
        <v>132</v>
      </c>
      <c r="G80" s="175"/>
      <c r="H80" s="175"/>
      <c r="I80" s="178"/>
      <c r="J80" s="189">
        <f>BK80</f>
        <v>0</v>
      </c>
      <c r="K80" s="175"/>
      <c r="L80" s="180"/>
      <c r="M80" s="181"/>
      <c r="N80" s="182"/>
      <c r="O80" s="182"/>
      <c r="P80" s="183">
        <f>SUM(P81:P97)</f>
        <v>0</v>
      </c>
      <c r="Q80" s="182"/>
      <c r="R80" s="183">
        <f>SUM(R81:R97)</f>
        <v>0</v>
      </c>
      <c r="S80" s="182"/>
      <c r="T80" s="184">
        <f>SUM(T81:T97)</f>
        <v>0</v>
      </c>
      <c r="AR80" s="185" t="s">
        <v>79</v>
      </c>
      <c r="AT80" s="186" t="s">
        <v>73</v>
      </c>
      <c r="AU80" s="186" t="s">
        <v>79</v>
      </c>
      <c r="AY80" s="185" t="s">
        <v>131</v>
      </c>
      <c r="BK80" s="187">
        <f>SUM(BK81:BK97)</f>
        <v>0</v>
      </c>
    </row>
    <row r="81" spans="2:65" s="1" customFormat="1" ht="25.5" customHeight="1">
      <c r="B81" s="39"/>
      <c r="C81" s="190" t="s">
        <v>79</v>
      </c>
      <c r="D81" s="190" t="s">
        <v>133</v>
      </c>
      <c r="E81" s="191" t="s">
        <v>286</v>
      </c>
      <c r="F81" s="192" t="s">
        <v>287</v>
      </c>
      <c r="G81" s="193" t="s">
        <v>170</v>
      </c>
      <c r="H81" s="194">
        <v>2635</v>
      </c>
      <c r="I81" s="195"/>
      <c r="J81" s="196">
        <f>ROUND(I81*H81,2)</f>
        <v>0</v>
      </c>
      <c r="K81" s="192" t="s">
        <v>902</v>
      </c>
      <c r="L81" s="59"/>
      <c r="M81" s="197" t="s">
        <v>29</v>
      </c>
      <c r="N81" s="198" t="s">
        <v>45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3" t="s">
        <v>89</v>
      </c>
      <c r="AT81" s="23" t="s">
        <v>133</v>
      </c>
      <c r="AU81" s="23" t="s">
        <v>83</v>
      </c>
      <c r="AY81" s="23" t="s">
        <v>131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3" t="s">
        <v>79</v>
      </c>
      <c r="BK81" s="201">
        <f>ROUND(I81*H81,2)</f>
        <v>0</v>
      </c>
      <c r="BL81" s="23" t="s">
        <v>89</v>
      </c>
      <c r="BM81" s="23" t="s">
        <v>288</v>
      </c>
    </row>
    <row r="82" spans="2:51" s="11" customFormat="1" ht="13.5">
      <c r="B82" s="202"/>
      <c r="C82" s="203"/>
      <c r="D82" s="204" t="s">
        <v>138</v>
      </c>
      <c r="E82" s="205" t="s">
        <v>29</v>
      </c>
      <c r="F82" s="206" t="s">
        <v>289</v>
      </c>
      <c r="G82" s="203"/>
      <c r="H82" s="207">
        <v>2635</v>
      </c>
      <c r="I82" s="208"/>
      <c r="J82" s="203"/>
      <c r="K82" s="203"/>
      <c r="L82" s="209"/>
      <c r="M82" s="210"/>
      <c r="N82" s="211"/>
      <c r="O82" s="211"/>
      <c r="P82" s="211"/>
      <c r="Q82" s="211"/>
      <c r="R82" s="211"/>
      <c r="S82" s="211"/>
      <c r="T82" s="212"/>
      <c r="AT82" s="213" t="s">
        <v>138</v>
      </c>
      <c r="AU82" s="213" t="s">
        <v>83</v>
      </c>
      <c r="AV82" s="11" t="s">
        <v>83</v>
      </c>
      <c r="AW82" s="11" t="s">
        <v>38</v>
      </c>
      <c r="AX82" s="11" t="s">
        <v>79</v>
      </c>
      <c r="AY82" s="213" t="s">
        <v>131</v>
      </c>
    </row>
    <row r="83" spans="2:65" s="1" customFormat="1" ht="16.5" customHeight="1">
      <c r="B83" s="39"/>
      <c r="C83" s="190" t="s">
        <v>83</v>
      </c>
      <c r="D83" s="190" t="s">
        <v>133</v>
      </c>
      <c r="E83" s="191" t="s">
        <v>290</v>
      </c>
      <c r="F83" s="192" t="s">
        <v>291</v>
      </c>
      <c r="G83" s="193" t="s">
        <v>136</v>
      </c>
      <c r="H83" s="194">
        <v>5.27</v>
      </c>
      <c r="I83" s="195"/>
      <c r="J83" s="196">
        <f>ROUND(I83*H83,2)</f>
        <v>0</v>
      </c>
      <c r="K83" s="192" t="s">
        <v>29</v>
      </c>
      <c r="L83" s="59"/>
      <c r="M83" s="197" t="s">
        <v>29</v>
      </c>
      <c r="N83" s="198" t="s">
        <v>45</v>
      </c>
      <c r="O83" s="40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3" t="s">
        <v>89</v>
      </c>
      <c r="AT83" s="23" t="s">
        <v>133</v>
      </c>
      <c r="AU83" s="23" t="s">
        <v>83</v>
      </c>
      <c r="AY83" s="23" t="s">
        <v>131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3" t="s">
        <v>79</v>
      </c>
      <c r="BK83" s="201">
        <f>ROUND(I83*H83,2)</f>
        <v>0</v>
      </c>
      <c r="BL83" s="23" t="s">
        <v>89</v>
      </c>
      <c r="BM83" s="23" t="s">
        <v>292</v>
      </c>
    </row>
    <row r="84" spans="2:51" s="11" customFormat="1" ht="13.5">
      <c r="B84" s="202"/>
      <c r="C84" s="203"/>
      <c r="D84" s="204" t="s">
        <v>138</v>
      </c>
      <c r="E84" s="205" t="s">
        <v>29</v>
      </c>
      <c r="F84" s="206" t="s">
        <v>293</v>
      </c>
      <c r="G84" s="203"/>
      <c r="H84" s="207">
        <v>5.27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AT84" s="213" t="s">
        <v>138</v>
      </c>
      <c r="AU84" s="213" t="s">
        <v>83</v>
      </c>
      <c r="AV84" s="11" t="s">
        <v>83</v>
      </c>
      <c r="AW84" s="11" t="s">
        <v>38</v>
      </c>
      <c r="AX84" s="11" t="s">
        <v>79</v>
      </c>
      <c r="AY84" s="213" t="s">
        <v>131</v>
      </c>
    </row>
    <row r="85" spans="2:65" s="1" customFormat="1" ht="25.5" customHeight="1">
      <c r="B85" s="39"/>
      <c r="C85" s="190" t="s">
        <v>86</v>
      </c>
      <c r="D85" s="190" t="s">
        <v>133</v>
      </c>
      <c r="E85" s="191" t="s">
        <v>294</v>
      </c>
      <c r="F85" s="192" t="s">
        <v>295</v>
      </c>
      <c r="G85" s="193" t="s">
        <v>136</v>
      </c>
      <c r="H85" s="194">
        <v>800</v>
      </c>
      <c r="I85" s="195"/>
      <c r="J85" s="196">
        <f>ROUND(I85*H85,2)</f>
        <v>0</v>
      </c>
      <c r="K85" s="192" t="s">
        <v>902</v>
      </c>
      <c r="L85" s="59"/>
      <c r="M85" s="197" t="s">
        <v>29</v>
      </c>
      <c r="N85" s="198" t="s">
        <v>45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3" t="s">
        <v>89</v>
      </c>
      <c r="AT85" s="23" t="s">
        <v>133</v>
      </c>
      <c r="AU85" s="23" t="s">
        <v>83</v>
      </c>
      <c r="AY85" s="23" t="s">
        <v>131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3" t="s">
        <v>79</v>
      </c>
      <c r="BK85" s="201">
        <f>ROUND(I85*H85,2)</f>
        <v>0</v>
      </c>
      <c r="BL85" s="23" t="s">
        <v>89</v>
      </c>
      <c r="BM85" s="23" t="s">
        <v>296</v>
      </c>
    </row>
    <row r="86" spans="2:51" s="11" customFormat="1" ht="13.5">
      <c r="B86" s="202"/>
      <c r="C86" s="203"/>
      <c r="D86" s="204" t="s">
        <v>138</v>
      </c>
      <c r="E86" s="205" t="s">
        <v>29</v>
      </c>
      <c r="F86" s="206" t="s">
        <v>297</v>
      </c>
      <c r="G86" s="203"/>
      <c r="H86" s="207">
        <v>800</v>
      </c>
      <c r="I86" s="208"/>
      <c r="J86" s="203"/>
      <c r="K86" s="203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138</v>
      </c>
      <c r="AU86" s="213" t="s">
        <v>83</v>
      </c>
      <c r="AV86" s="11" t="s">
        <v>83</v>
      </c>
      <c r="AW86" s="11" t="s">
        <v>38</v>
      </c>
      <c r="AX86" s="11" t="s">
        <v>79</v>
      </c>
      <c r="AY86" s="213" t="s">
        <v>131</v>
      </c>
    </row>
    <row r="87" spans="2:65" s="1" customFormat="1" ht="38.25" customHeight="1">
      <c r="B87" s="39"/>
      <c r="C87" s="190" t="s">
        <v>89</v>
      </c>
      <c r="D87" s="190" t="s">
        <v>133</v>
      </c>
      <c r="E87" s="191" t="s">
        <v>298</v>
      </c>
      <c r="F87" s="192" t="s">
        <v>299</v>
      </c>
      <c r="G87" s="193" t="s">
        <v>136</v>
      </c>
      <c r="H87" s="194">
        <v>240</v>
      </c>
      <c r="I87" s="195"/>
      <c r="J87" s="196">
        <f>ROUND(I87*H87,2)</f>
        <v>0</v>
      </c>
      <c r="K87" s="192" t="s">
        <v>902</v>
      </c>
      <c r="L87" s="59"/>
      <c r="M87" s="197" t="s">
        <v>29</v>
      </c>
      <c r="N87" s="198" t="s">
        <v>45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3" t="s">
        <v>89</v>
      </c>
      <c r="AT87" s="23" t="s">
        <v>133</v>
      </c>
      <c r="AU87" s="23" t="s">
        <v>83</v>
      </c>
      <c r="AY87" s="23" t="s">
        <v>131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3" t="s">
        <v>79</v>
      </c>
      <c r="BK87" s="201">
        <f>ROUND(I87*H87,2)</f>
        <v>0</v>
      </c>
      <c r="BL87" s="23" t="s">
        <v>89</v>
      </c>
      <c r="BM87" s="23" t="s">
        <v>300</v>
      </c>
    </row>
    <row r="88" spans="2:51" s="11" customFormat="1" ht="13.5">
      <c r="B88" s="202"/>
      <c r="C88" s="203"/>
      <c r="D88" s="204" t="s">
        <v>138</v>
      </c>
      <c r="E88" s="205" t="s">
        <v>29</v>
      </c>
      <c r="F88" s="206" t="s">
        <v>301</v>
      </c>
      <c r="G88" s="203"/>
      <c r="H88" s="207">
        <v>240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138</v>
      </c>
      <c r="AU88" s="213" t="s">
        <v>83</v>
      </c>
      <c r="AV88" s="11" t="s">
        <v>83</v>
      </c>
      <c r="AW88" s="11" t="s">
        <v>38</v>
      </c>
      <c r="AX88" s="11" t="s">
        <v>79</v>
      </c>
      <c r="AY88" s="213" t="s">
        <v>131</v>
      </c>
    </row>
    <row r="89" spans="2:65" s="1" customFormat="1" ht="25.5" customHeight="1">
      <c r="B89" s="39"/>
      <c r="C89" s="190" t="s">
        <v>92</v>
      </c>
      <c r="D89" s="190" t="s">
        <v>133</v>
      </c>
      <c r="E89" s="191" t="s">
        <v>179</v>
      </c>
      <c r="F89" s="192" t="s">
        <v>180</v>
      </c>
      <c r="G89" s="193" t="s">
        <v>136</v>
      </c>
      <c r="H89" s="194">
        <v>5.27</v>
      </c>
      <c r="I89" s="195"/>
      <c r="J89" s="196">
        <f>ROUND(I89*H89,2)</f>
        <v>0</v>
      </c>
      <c r="K89" s="192" t="s">
        <v>29</v>
      </c>
      <c r="L89" s="59"/>
      <c r="M89" s="197" t="s">
        <v>29</v>
      </c>
      <c r="N89" s="198" t="s">
        <v>45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3" t="s">
        <v>89</v>
      </c>
      <c r="AT89" s="23" t="s">
        <v>133</v>
      </c>
      <c r="AU89" s="23" t="s">
        <v>83</v>
      </c>
      <c r="AY89" s="23" t="s">
        <v>131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3" t="s">
        <v>79</v>
      </c>
      <c r="BK89" s="201">
        <f>ROUND(I89*H89,2)</f>
        <v>0</v>
      </c>
      <c r="BL89" s="23" t="s">
        <v>89</v>
      </c>
      <c r="BM89" s="23" t="s">
        <v>302</v>
      </c>
    </row>
    <row r="90" spans="2:51" s="12" customFormat="1" ht="6" customHeight="1">
      <c r="B90" s="224"/>
      <c r="C90" s="225"/>
      <c r="D90" s="204"/>
      <c r="E90" s="226" t="s">
        <v>29</v>
      </c>
      <c r="F90" s="227"/>
      <c r="G90" s="225"/>
      <c r="H90" s="226" t="s">
        <v>29</v>
      </c>
      <c r="I90" s="228"/>
      <c r="J90" s="225"/>
      <c r="K90" s="225"/>
      <c r="L90" s="229"/>
      <c r="M90" s="230"/>
      <c r="N90" s="231"/>
      <c r="O90" s="231"/>
      <c r="P90" s="231"/>
      <c r="Q90" s="231"/>
      <c r="R90" s="231"/>
      <c r="S90" s="231"/>
      <c r="T90" s="232"/>
      <c r="AT90" s="233" t="s">
        <v>138</v>
      </c>
      <c r="AU90" s="233" t="s">
        <v>83</v>
      </c>
      <c r="AV90" s="12" t="s">
        <v>79</v>
      </c>
      <c r="AW90" s="12" t="s">
        <v>38</v>
      </c>
      <c r="AX90" s="12" t="s">
        <v>74</v>
      </c>
      <c r="AY90" s="233" t="s">
        <v>131</v>
      </c>
    </row>
    <row r="91" spans="2:51" s="11" customFormat="1" ht="13.5">
      <c r="B91" s="202"/>
      <c r="C91" s="203"/>
      <c r="D91" s="204" t="s">
        <v>138</v>
      </c>
      <c r="E91" s="205" t="s">
        <v>29</v>
      </c>
      <c r="F91" s="206" t="s">
        <v>303</v>
      </c>
      <c r="G91" s="203"/>
      <c r="H91" s="207">
        <v>5.27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138</v>
      </c>
      <c r="AU91" s="213" t="s">
        <v>83</v>
      </c>
      <c r="AV91" s="11" t="s">
        <v>83</v>
      </c>
      <c r="AW91" s="11" t="s">
        <v>38</v>
      </c>
      <c r="AX91" s="11" t="s">
        <v>79</v>
      </c>
      <c r="AY91" s="213" t="s">
        <v>131</v>
      </c>
    </row>
    <row r="92" spans="2:65" s="1" customFormat="1" ht="25.5" customHeight="1">
      <c r="B92" s="39"/>
      <c r="C92" s="190" t="s">
        <v>156</v>
      </c>
      <c r="D92" s="190" t="s">
        <v>133</v>
      </c>
      <c r="E92" s="191" t="s">
        <v>304</v>
      </c>
      <c r="F92" s="192" t="s">
        <v>305</v>
      </c>
      <c r="G92" s="193" t="s">
        <v>136</v>
      </c>
      <c r="H92" s="194">
        <v>800</v>
      </c>
      <c r="I92" s="195"/>
      <c r="J92" s="196">
        <f>ROUND(I92*H92,2)</f>
        <v>0</v>
      </c>
      <c r="K92" s="192" t="s">
        <v>902</v>
      </c>
      <c r="L92" s="59"/>
      <c r="M92" s="197" t="s">
        <v>29</v>
      </c>
      <c r="N92" s="198" t="s">
        <v>45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89</v>
      </c>
      <c r="AT92" s="23" t="s">
        <v>133</v>
      </c>
      <c r="AU92" s="23" t="s">
        <v>83</v>
      </c>
      <c r="AY92" s="23" t="s">
        <v>131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79</v>
      </c>
      <c r="BK92" s="201">
        <f>ROUND(I92*H92,2)</f>
        <v>0</v>
      </c>
      <c r="BL92" s="23" t="s">
        <v>89</v>
      </c>
      <c r="BM92" s="23" t="s">
        <v>306</v>
      </c>
    </row>
    <row r="93" spans="2:51" s="11" customFormat="1" ht="13.5">
      <c r="B93" s="202"/>
      <c r="C93" s="203"/>
      <c r="D93" s="204" t="s">
        <v>138</v>
      </c>
      <c r="E93" s="205" t="s">
        <v>29</v>
      </c>
      <c r="F93" s="206" t="s">
        <v>307</v>
      </c>
      <c r="G93" s="203"/>
      <c r="H93" s="207">
        <v>800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138</v>
      </c>
      <c r="AU93" s="213" t="s">
        <v>83</v>
      </c>
      <c r="AV93" s="11" t="s">
        <v>83</v>
      </c>
      <c r="AW93" s="11" t="s">
        <v>38</v>
      </c>
      <c r="AX93" s="11" t="s">
        <v>79</v>
      </c>
      <c r="AY93" s="213" t="s">
        <v>131</v>
      </c>
    </row>
    <row r="94" spans="2:65" s="1" customFormat="1" ht="25.5" customHeight="1">
      <c r="B94" s="39"/>
      <c r="C94" s="190" t="s">
        <v>161</v>
      </c>
      <c r="D94" s="190" t="s">
        <v>133</v>
      </c>
      <c r="E94" s="191" t="s">
        <v>308</v>
      </c>
      <c r="F94" s="192" t="s">
        <v>309</v>
      </c>
      <c r="G94" s="193" t="s">
        <v>170</v>
      </c>
      <c r="H94" s="194">
        <v>3572.3</v>
      </c>
      <c r="I94" s="195"/>
      <c r="J94" s="196">
        <f>ROUND(I94*H94,2)</f>
        <v>0</v>
      </c>
      <c r="K94" s="192" t="s">
        <v>902</v>
      </c>
      <c r="L94" s="59"/>
      <c r="M94" s="197" t="s">
        <v>29</v>
      </c>
      <c r="N94" s="198" t="s">
        <v>45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3" t="s">
        <v>89</v>
      </c>
      <c r="AT94" s="23" t="s">
        <v>133</v>
      </c>
      <c r="AU94" s="23" t="s">
        <v>83</v>
      </c>
      <c r="AY94" s="23" t="s">
        <v>131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3" t="s">
        <v>79</v>
      </c>
      <c r="BK94" s="201">
        <f>ROUND(I94*H94,2)</f>
        <v>0</v>
      </c>
      <c r="BL94" s="23" t="s">
        <v>89</v>
      </c>
      <c r="BM94" s="23" t="s">
        <v>310</v>
      </c>
    </row>
    <row r="95" spans="2:51" s="11" customFormat="1" ht="13.5">
      <c r="B95" s="202"/>
      <c r="C95" s="203"/>
      <c r="D95" s="204" t="s">
        <v>138</v>
      </c>
      <c r="E95" s="205" t="s">
        <v>29</v>
      </c>
      <c r="F95" s="206" t="s">
        <v>311</v>
      </c>
      <c r="G95" s="203"/>
      <c r="H95" s="207">
        <v>3572.3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138</v>
      </c>
      <c r="AU95" s="213" t="s">
        <v>83</v>
      </c>
      <c r="AV95" s="11" t="s">
        <v>83</v>
      </c>
      <c r="AW95" s="11" t="s">
        <v>38</v>
      </c>
      <c r="AX95" s="11" t="s">
        <v>79</v>
      </c>
      <c r="AY95" s="213" t="s">
        <v>131</v>
      </c>
    </row>
    <row r="96" spans="2:65" s="1" customFormat="1" ht="16.5" customHeight="1">
      <c r="B96" s="39"/>
      <c r="C96" s="190" t="s">
        <v>165</v>
      </c>
      <c r="D96" s="190" t="s">
        <v>133</v>
      </c>
      <c r="E96" s="191" t="s">
        <v>312</v>
      </c>
      <c r="F96" s="192" t="s">
        <v>313</v>
      </c>
      <c r="G96" s="193" t="s">
        <v>170</v>
      </c>
      <c r="H96" s="194">
        <v>2401.2</v>
      </c>
      <c r="I96" s="195"/>
      <c r="J96" s="196">
        <f>ROUND(I96*H96,2)</f>
        <v>0</v>
      </c>
      <c r="K96" s="192" t="s">
        <v>902</v>
      </c>
      <c r="L96" s="59"/>
      <c r="M96" s="197" t="s">
        <v>29</v>
      </c>
      <c r="N96" s="198" t="s">
        <v>45</v>
      </c>
      <c r="O96" s="40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3" t="s">
        <v>89</v>
      </c>
      <c r="AT96" s="23" t="s">
        <v>133</v>
      </c>
      <c r="AU96" s="23" t="s">
        <v>83</v>
      </c>
      <c r="AY96" s="23" t="s">
        <v>131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3" t="s">
        <v>79</v>
      </c>
      <c r="BK96" s="201">
        <f>ROUND(I96*H96,2)</f>
        <v>0</v>
      </c>
      <c r="BL96" s="23" t="s">
        <v>89</v>
      </c>
      <c r="BM96" s="23" t="s">
        <v>314</v>
      </c>
    </row>
    <row r="97" spans="2:51" s="11" customFormat="1" ht="13.5">
      <c r="B97" s="202"/>
      <c r="C97" s="203"/>
      <c r="D97" s="204" t="s">
        <v>138</v>
      </c>
      <c r="E97" s="205" t="s">
        <v>29</v>
      </c>
      <c r="F97" s="206" t="s">
        <v>315</v>
      </c>
      <c r="G97" s="203"/>
      <c r="H97" s="207">
        <v>2401.2</v>
      </c>
      <c r="I97" s="208"/>
      <c r="J97" s="203"/>
      <c r="K97" s="203"/>
      <c r="L97" s="209"/>
      <c r="M97" s="249"/>
      <c r="N97" s="250"/>
      <c r="O97" s="250"/>
      <c r="P97" s="250"/>
      <c r="Q97" s="250"/>
      <c r="R97" s="250"/>
      <c r="S97" s="250"/>
      <c r="T97" s="251"/>
      <c r="AT97" s="213" t="s">
        <v>138</v>
      </c>
      <c r="AU97" s="213" t="s">
        <v>83</v>
      </c>
      <c r="AV97" s="11" t="s">
        <v>83</v>
      </c>
      <c r="AW97" s="11" t="s">
        <v>38</v>
      </c>
      <c r="AX97" s="11" t="s">
        <v>79</v>
      </c>
      <c r="AY97" s="213" t="s">
        <v>131</v>
      </c>
    </row>
    <row r="98" spans="2:12" s="1" customFormat="1" ht="6.95" customHeight="1">
      <c r="B98" s="54"/>
      <c r="C98" s="55"/>
      <c r="D98" s="55"/>
      <c r="E98" s="55"/>
      <c r="F98" s="55"/>
      <c r="G98" s="55"/>
      <c r="H98" s="55"/>
      <c r="I98" s="137"/>
      <c r="J98" s="55"/>
      <c r="K98" s="55"/>
      <c r="L98" s="59"/>
    </row>
  </sheetData>
  <sheetProtection algorithmName="SHA-512" hashValue="20w/3zPoV/8FujNo9b1py9dIuNomYpmNFMxwf+iAc5LwH0Dzen3Di6u0lxbbA79OS6JyCsZcPO9ipa54T0AyiA==" saltValue="KoMBM+SKcQ8yyvgZ/St/gw==" spinCount="100000" sheet="1" objects="1" scenarios="1"/>
  <autoFilter ref="C77:K97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71" activePane="bottomLeft" state="frozen"/>
      <selection pane="bottomLeft" activeCell="I87" sqref="I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95</v>
      </c>
      <c r="G1" s="375" t="s">
        <v>96</v>
      </c>
      <c r="H1" s="375"/>
      <c r="I1" s="113"/>
      <c r="J1" s="112" t="s">
        <v>97</v>
      </c>
      <c r="K1" s="111" t="s">
        <v>98</v>
      </c>
      <c r="L1" s="112" t="s">
        <v>99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PLA - Rozkoš, Domkov, revitalizace koryta</v>
      </c>
      <c r="F7" s="377"/>
      <c r="G7" s="377"/>
      <c r="H7" s="377"/>
      <c r="I7" s="115"/>
      <c r="J7" s="28"/>
      <c r="K7" s="30"/>
    </row>
    <row r="8" spans="2:11" s="1" customFormat="1" ht="15">
      <c r="B8" s="39"/>
      <c r="C8" s="40"/>
      <c r="D8" s="36" t="s">
        <v>101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8" t="s">
        <v>316</v>
      </c>
      <c r="F9" s="379"/>
      <c r="G9" s="379"/>
      <c r="H9" s="37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29</v>
      </c>
      <c r="K11" s="43"/>
    </row>
    <row r="12" spans="2:11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17" t="s">
        <v>26</v>
      </c>
      <c r="J12" s="118">
        <f>'Rekapitulace stavby'!AN8</f>
        <v>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27</v>
      </c>
      <c r="E14" s="40"/>
      <c r="F14" s="40"/>
      <c r="G14" s="40"/>
      <c r="H14" s="40"/>
      <c r="I14" s="117" t="s">
        <v>28</v>
      </c>
      <c r="J14" s="34" t="s">
        <v>29</v>
      </c>
      <c r="K14" s="43"/>
    </row>
    <row r="15" spans="2:11" s="1" customFormat="1" ht="18" customHeight="1">
      <c r="B15" s="39"/>
      <c r="C15" s="40"/>
      <c r="D15" s="40"/>
      <c r="E15" s="34" t="s">
        <v>30</v>
      </c>
      <c r="F15" s="40"/>
      <c r="G15" s="40"/>
      <c r="H15" s="40"/>
      <c r="I15" s="117" t="s">
        <v>31</v>
      </c>
      <c r="J15" s="34" t="s">
        <v>29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28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17" t="s">
        <v>28</v>
      </c>
      <c r="J20" s="34" t="s">
        <v>35</v>
      </c>
      <c r="K20" s="43"/>
    </row>
    <row r="21" spans="2:11" s="1" customFormat="1" ht="18" customHeight="1">
      <c r="B21" s="39"/>
      <c r="C21" s="40"/>
      <c r="D21" s="40"/>
      <c r="E21" s="34" t="s">
        <v>36</v>
      </c>
      <c r="F21" s="40"/>
      <c r="G21" s="40"/>
      <c r="H21" s="40"/>
      <c r="I21" s="117" t="s">
        <v>31</v>
      </c>
      <c r="J21" s="34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71.25" customHeight="1">
      <c r="B24" s="119"/>
      <c r="C24" s="120"/>
      <c r="D24" s="120"/>
      <c r="E24" s="367" t="s">
        <v>901</v>
      </c>
      <c r="F24" s="367"/>
      <c r="G24" s="367"/>
      <c r="H24" s="36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ROUND(J84,2)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ROUND(SUM(BE84:BE187),2)</f>
        <v>0</v>
      </c>
      <c r="G30" s="40"/>
      <c r="H30" s="40"/>
      <c r="I30" s="129">
        <v>0.21</v>
      </c>
      <c r="J30" s="128">
        <f>ROUND(ROUND((SUM(BE84:BE187)),2)*I30,2)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ROUND(SUM(BF84:BF187),2)</f>
        <v>0</v>
      </c>
      <c r="G31" s="40"/>
      <c r="H31" s="40"/>
      <c r="I31" s="129">
        <v>0.15</v>
      </c>
      <c r="J31" s="128">
        <f>ROUND(ROUND((SUM(BF84:BF187)),2)*I31,2)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ROUND(SUM(BG84:BG187),2)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ROUND(SUM(BH84:BH187),2)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ROUND(SUM(BI84:BI187),2)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103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76" t="str">
        <f>E7</f>
        <v>PLA - Rozkoš, Domkov, revitalizace koryta</v>
      </c>
      <c r="F45" s="377"/>
      <c r="G45" s="377"/>
      <c r="H45" s="377"/>
      <c r="I45" s="116"/>
      <c r="J45" s="40"/>
      <c r="K45" s="43"/>
    </row>
    <row r="46" spans="2:11" s="1" customFormat="1" ht="14.45" customHeight="1">
      <c r="B46" s="39"/>
      <c r="C46" s="36" t="s">
        <v>101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78" t="str">
        <f>E9</f>
        <v>3 - SO 03 Revitalizace koryta a nivy</v>
      </c>
      <c r="F47" s="379"/>
      <c r="G47" s="379"/>
      <c r="H47" s="37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24</v>
      </c>
      <c r="D49" s="40"/>
      <c r="E49" s="40"/>
      <c r="F49" s="34" t="str">
        <f>F12</f>
        <v>Rozkoš, Domkov</v>
      </c>
      <c r="G49" s="40"/>
      <c r="H49" s="40"/>
      <c r="I49" s="117" t="s">
        <v>26</v>
      </c>
      <c r="J49" s="118">
        <f>IF(J12="","",J12)</f>
        <v>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6" t="s">
        <v>27</v>
      </c>
      <c r="D51" s="40"/>
      <c r="E51" s="40"/>
      <c r="F51" s="34" t="str">
        <f>E15</f>
        <v>Povodí Labe, státní podnik, Víta Nejedlého 951, HK</v>
      </c>
      <c r="G51" s="40"/>
      <c r="H51" s="40"/>
      <c r="I51" s="117" t="s">
        <v>34</v>
      </c>
      <c r="J51" s="367" t="str">
        <f>E21</f>
        <v>Šindlar s.r.o.,Na Brně 372/2a, 500 06 Hradec Král.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/>
      </c>
      <c r="G52" s="40"/>
      <c r="H52" s="40"/>
      <c r="I52" s="116"/>
      <c r="J52" s="37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104</v>
      </c>
      <c r="D54" s="130"/>
      <c r="E54" s="130"/>
      <c r="F54" s="130"/>
      <c r="G54" s="130"/>
      <c r="H54" s="130"/>
      <c r="I54" s="143"/>
      <c r="J54" s="144" t="s">
        <v>105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106</v>
      </c>
      <c r="D56" s="40"/>
      <c r="E56" s="40"/>
      <c r="F56" s="40"/>
      <c r="G56" s="40"/>
      <c r="H56" s="40"/>
      <c r="I56" s="116"/>
      <c r="J56" s="126">
        <f>J84</f>
        <v>0</v>
      </c>
      <c r="K56" s="43"/>
      <c r="AU56" s="23" t="s">
        <v>107</v>
      </c>
    </row>
    <row r="57" spans="2:11" s="7" customFormat="1" ht="24.95" customHeight="1">
      <c r="B57" s="147"/>
      <c r="C57" s="148"/>
      <c r="D57" s="149" t="s">
        <v>108</v>
      </c>
      <c r="E57" s="150"/>
      <c r="F57" s="150"/>
      <c r="G57" s="150"/>
      <c r="H57" s="150"/>
      <c r="I57" s="151"/>
      <c r="J57" s="152">
        <f>J85</f>
        <v>0</v>
      </c>
      <c r="K57" s="153"/>
    </row>
    <row r="58" spans="2:11" s="8" customFormat="1" ht="19.9" customHeight="1">
      <c r="B58" s="154"/>
      <c r="C58" s="155"/>
      <c r="D58" s="156" t="s">
        <v>109</v>
      </c>
      <c r="E58" s="157"/>
      <c r="F58" s="157"/>
      <c r="G58" s="157"/>
      <c r="H58" s="157"/>
      <c r="I58" s="158"/>
      <c r="J58" s="159">
        <f>J86</f>
        <v>0</v>
      </c>
      <c r="K58" s="160"/>
    </row>
    <row r="59" spans="2:11" s="8" customFormat="1" ht="19.9" customHeight="1">
      <c r="B59" s="154"/>
      <c r="C59" s="155"/>
      <c r="D59" s="156" t="s">
        <v>110</v>
      </c>
      <c r="E59" s="157"/>
      <c r="F59" s="157"/>
      <c r="G59" s="157"/>
      <c r="H59" s="157"/>
      <c r="I59" s="158"/>
      <c r="J59" s="159">
        <f>J150</f>
        <v>0</v>
      </c>
      <c r="K59" s="160"/>
    </row>
    <row r="60" spans="2:11" s="8" customFormat="1" ht="19.9" customHeight="1">
      <c r="B60" s="154"/>
      <c r="C60" s="155"/>
      <c r="D60" s="156" t="s">
        <v>112</v>
      </c>
      <c r="E60" s="157"/>
      <c r="F60" s="157"/>
      <c r="G60" s="157"/>
      <c r="H60" s="157"/>
      <c r="I60" s="158"/>
      <c r="J60" s="159">
        <f>J163</f>
        <v>0</v>
      </c>
      <c r="K60" s="160"/>
    </row>
    <row r="61" spans="2:11" s="8" customFormat="1" ht="19.9" customHeight="1">
      <c r="B61" s="154"/>
      <c r="C61" s="155"/>
      <c r="D61" s="156" t="s">
        <v>317</v>
      </c>
      <c r="E61" s="157"/>
      <c r="F61" s="157"/>
      <c r="G61" s="157"/>
      <c r="H61" s="157"/>
      <c r="I61" s="158"/>
      <c r="J61" s="159">
        <f>J174</f>
        <v>0</v>
      </c>
      <c r="K61" s="160"/>
    </row>
    <row r="62" spans="2:11" s="8" customFormat="1" ht="19.9" customHeight="1">
      <c r="B62" s="154"/>
      <c r="C62" s="155"/>
      <c r="D62" s="156" t="s">
        <v>113</v>
      </c>
      <c r="E62" s="157"/>
      <c r="F62" s="157"/>
      <c r="G62" s="157"/>
      <c r="H62" s="157"/>
      <c r="I62" s="158"/>
      <c r="J62" s="159">
        <f>J181</f>
        <v>0</v>
      </c>
      <c r="K62" s="160"/>
    </row>
    <row r="63" spans="2:11" s="8" customFormat="1" ht="19.9" customHeight="1">
      <c r="B63" s="154"/>
      <c r="C63" s="155"/>
      <c r="D63" s="156" t="s">
        <v>318</v>
      </c>
      <c r="E63" s="157"/>
      <c r="F63" s="157"/>
      <c r="G63" s="157"/>
      <c r="H63" s="157"/>
      <c r="I63" s="158"/>
      <c r="J63" s="159">
        <f>J184</f>
        <v>0</v>
      </c>
      <c r="K63" s="160"/>
    </row>
    <row r="64" spans="2:11" s="8" customFormat="1" ht="19.9" customHeight="1">
      <c r="B64" s="154"/>
      <c r="C64" s="155"/>
      <c r="D64" s="156" t="s">
        <v>114</v>
      </c>
      <c r="E64" s="157"/>
      <c r="F64" s="157"/>
      <c r="G64" s="157"/>
      <c r="H64" s="157"/>
      <c r="I64" s="158"/>
      <c r="J64" s="159">
        <f>J185</f>
        <v>0</v>
      </c>
      <c r="K64" s="160"/>
    </row>
    <row r="65" spans="2:11" s="1" customFormat="1" ht="21.75" customHeight="1">
      <c r="B65" s="39"/>
      <c r="C65" s="40"/>
      <c r="D65" s="40"/>
      <c r="E65" s="40"/>
      <c r="F65" s="40"/>
      <c r="G65" s="40"/>
      <c r="H65" s="40"/>
      <c r="I65" s="116"/>
      <c r="J65" s="40"/>
      <c r="K65" s="43"/>
    </row>
    <row r="66" spans="2:11" s="1" customFormat="1" ht="6.95" customHeight="1">
      <c r="B66" s="54"/>
      <c r="C66" s="55"/>
      <c r="D66" s="55"/>
      <c r="E66" s="55"/>
      <c r="F66" s="55"/>
      <c r="G66" s="55"/>
      <c r="H66" s="55"/>
      <c r="I66" s="137"/>
      <c r="J66" s="55"/>
      <c r="K66" s="56"/>
    </row>
    <row r="70" spans="2:12" s="1" customFormat="1" ht="6.95" customHeight="1">
      <c r="B70" s="57"/>
      <c r="C70" s="58"/>
      <c r="D70" s="58"/>
      <c r="E70" s="58"/>
      <c r="F70" s="58"/>
      <c r="G70" s="58"/>
      <c r="H70" s="58"/>
      <c r="I70" s="140"/>
      <c r="J70" s="58"/>
      <c r="K70" s="58"/>
      <c r="L70" s="59"/>
    </row>
    <row r="71" spans="2:12" s="1" customFormat="1" ht="36.95" customHeight="1">
      <c r="B71" s="39"/>
      <c r="C71" s="60" t="s">
        <v>115</v>
      </c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6.95" customHeight="1">
      <c r="B72" s="39"/>
      <c r="C72" s="61"/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4.45" customHeight="1">
      <c r="B73" s="39"/>
      <c r="C73" s="63" t="s">
        <v>18</v>
      </c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6.5" customHeight="1">
      <c r="B74" s="39"/>
      <c r="C74" s="61"/>
      <c r="D74" s="61"/>
      <c r="E74" s="372" t="str">
        <f>E7</f>
        <v>PLA - Rozkoš, Domkov, revitalizace koryta</v>
      </c>
      <c r="F74" s="373"/>
      <c r="G74" s="373"/>
      <c r="H74" s="373"/>
      <c r="I74" s="161"/>
      <c r="J74" s="61"/>
      <c r="K74" s="61"/>
      <c r="L74" s="59"/>
    </row>
    <row r="75" spans="2:12" s="1" customFormat="1" ht="14.45" customHeight="1">
      <c r="B75" s="39"/>
      <c r="C75" s="63" t="s">
        <v>101</v>
      </c>
      <c r="D75" s="61"/>
      <c r="E75" s="61"/>
      <c r="F75" s="61"/>
      <c r="G75" s="61"/>
      <c r="H75" s="61"/>
      <c r="I75" s="161"/>
      <c r="J75" s="61"/>
      <c r="K75" s="61"/>
      <c r="L75" s="59"/>
    </row>
    <row r="76" spans="2:12" s="1" customFormat="1" ht="17.25" customHeight="1">
      <c r="B76" s="39"/>
      <c r="C76" s="61"/>
      <c r="D76" s="61"/>
      <c r="E76" s="336" t="str">
        <f>E9</f>
        <v>3 - SO 03 Revitalizace koryta a nivy</v>
      </c>
      <c r="F76" s="374"/>
      <c r="G76" s="374"/>
      <c r="H76" s="374"/>
      <c r="I76" s="161"/>
      <c r="J76" s="61"/>
      <c r="K76" s="61"/>
      <c r="L76" s="59"/>
    </row>
    <row r="77" spans="2:12" s="1" customFormat="1" ht="6.95" customHeight="1">
      <c r="B77" s="39"/>
      <c r="C77" s="61"/>
      <c r="D77" s="61"/>
      <c r="E77" s="61"/>
      <c r="F77" s="61"/>
      <c r="G77" s="61"/>
      <c r="H77" s="61"/>
      <c r="I77" s="161"/>
      <c r="J77" s="61"/>
      <c r="K77" s="61"/>
      <c r="L77" s="59"/>
    </row>
    <row r="78" spans="2:12" s="1" customFormat="1" ht="18" customHeight="1">
      <c r="B78" s="39"/>
      <c r="C78" s="63" t="s">
        <v>24</v>
      </c>
      <c r="D78" s="61"/>
      <c r="E78" s="61"/>
      <c r="F78" s="162" t="str">
        <f>F12</f>
        <v>Rozkoš, Domkov</v>
      </c>
      <c r="G78" s="61"/>
      <c r="H78" s="61"/>
      <c r="I78" s="163" t="s">
        <v>26</v>
      </c>
      <c r="J78" s="71">
        <f>IF(J12="","",J12)</f>
        <v>0</v>
      </c>
      <c r="K78" s="61"/>
      <c r="L78" s="59"/>
    </row>
    <row r="79" spans="2:12" s="1" customFormat="1" ht="6.9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12" s="1" customFormat="1" ht="15">
      <c r="B80" s="39"/>
      <c r="C80" s="63" t="s">
        <v>27</v>
      </c>
      <c r="D80" s="61"/>
      <c r="E80" s="61"/>
      <c r="F80" s="162" t="str">
        <f>E15</f>
        <v>Povodí Labe, státní podnik, Víta Nejedlého 951, HK</v>
      </c>
      <c r="G80" s="61"/>
      <c r="H80" s="61"/>
      <c r="I80" s="163" t="s">
        <v>34</v>
      </c>
      <c r="J80" s="162" t="str">
        <f>E21</f>
        <v>Šindlar s.r.o.,Na Brně 372/2a, 500 06 Hradec Král.</v>
      </c>
      <c r="K80" s="61"/>
      <c r="L80" s="59"/>
    </row>
    <row r="81" spans="2:12" s="1" customFormat="1" ht="14.45" customHeight="1">
      <c r="B81" s="39"/>
      <c r="C81" s="63" t="s">
        <v>32</v>
      </c>
      <c r="D81" s="61"/>
      <c r="E81" s="61"/>
      <c r="F81" s="162" t="str">
        <f>IF(E18="","",E18)</f>
        <v/>
      </c>
      <c r="G81" s="61"/>
      <c r="H81" s="61"/>
      <c r="I81" s="161"/>
      <c r="J81" s="61"/>
      <c r="K81" s="61"/>
      <c r="L81" s="59"/>
    </row>
    <row r="82" spans="2:12" s="1" customFormat="1" ht="10.35" customHeight="1">
      <c r="B82" s="39"/>
      <c r="C82" s="61"/>
      <c r="D82" s="61"/>
      <c r="E82" s="61"/>
      <c r="F82" s="61"/>
      <c r="G82" s="61"/>
      <c r="H82" s="61"/>
      <c r="I82" s="161"/>
      <c r="J82" s="61"/>
      <c r="K82" s="61"/>
      <c r="L82" s="59"/>
    </row>
    <row r="83" spans="2:20" s="9" customFormat="1" ht="29.25" customHeight="1">
      <c r="B83" s="164"/>
      <c r="C83" s="165" t="s">
        <v>116</v>
      </c>
      <c r="D83" s="166" t="s">
        <v>59</v>
      </c>
      <c r="E83" s="166" t="s">
        <v>55</v>
      </c>
      <c r="F83" s="166" t="s">
        <v>117</v>
      </c>
      <c r="G83" s="166" t="s">
        <v>118</v>
      </c>
      <c r="H83" s="166" t="s">
        <v>119</v>
      </c>
      <c r="I83" s="167" t="s">
        <v>120</v>
      </c>
      <c r="J83" s="166" t="s">
        <v>105</v>
      </c>
      <c r="K83" s="168" t="s">
        <v>121</v>
      </c>
      <c r="L83" s="169"/>
      <c r="M83" s="79" t="s">
        <v>122</v>
      </c>
      <c r="N83" s="80" t="s">
        <v>44</v>
      </c>
      <c r="O83" s="80" t="s">
        <v>123</v>
      </c>
      <c r="P83" s="80" t="s">
        <v>124</v>
      </c>
      <c r="Q83" s="80" t="s">
        <v>125</v>
      </c>
      <c r="R83" s="80" t="s">
        <v>126</v>
      </c>
      <c r="S83" s="80" t="s">
        <v>127</v>
      </c>
      <c r="T83" s="81" t="s">
        <v>128</v>
      </c>
    </row>
    <row r="84" spans="2:63" s="1" customFormat="1" ht="29.25" customHeight="1">
      <c r="B84" s="39"/>
      <c r="C84" s="85" t="s">
        <v>106</v>
      </c>
      <c r="D84" s="61"/>
      <c r="E84" s="61"/>
      <c r="F84" s="61"/>
      <c r="G84" s="61"/>
      <c r="H84" s="61"/>
      <c r="I84" s="161"/>
      <c r="J84" s="170">
        <f>BK84</f>
        <v>0</v>
      </c>
      <c r="K84" s="61"/>
      <c r="L84" s="59"/>
      <c r="M84" s="82"/>
      <c r="N84" s="83"/>
      <c r="O84" s="83"/>
      <c r="P84" s="171">
        <f>P85</f>
        <v>0</v>
      </c>
      <c r="Q84" s="83"/>
      <c r="R84" s="171">
        <f>R85</f>
        <v>764.3767435</v>
      </c>
      <c r="S84" s="83"/>
      <c r="T84" s="172">
        <f>T85</f>
        <v>703.92</v>
      </c>
      <c r="AT84" s="23" t="s">
        <v>73</v>
      </c>
      <c r="AU84" s="23" t="s">
        <v>107</v>
      </c>
      <c r="BK84" s="173">
        <f>BK85</f>
        <v>0</v>
      </c>
    </row>
    <row r="85" spans="2:63" s="10" customFormat="1" ht="37.35" customHeight="1">
      <c r="B85" s="174"/>
      <c r="C85" s="175"/>
      <c r="D85" s="176" t="s">
        <v>73</v>
      </c>
      <c r="E85" s="177" t="s">
        <v>129</v>
      </c>
      <c r="F85" s="177" t="s">
        <v>130</v>
      </c>
      <c r="G85" s="175"/>
      <c r="H85" s="175"/>
      <c r="I85" s="178"/>
      <c r="J85" s="179">
        <f>BK85</f>
        <v>0</v>
      </c>
      <c r="K85" s="175"/>
      <c r="L85" s="180"/>
      <c r="M85" s="181"/>
      <c r="N85" s="182"/>
      <c r="O85" s="182"/>
      <c r="P85" s="183">
        <f>P86+P150+P163+P174+P181+P184+P185</f>
        <v>0</v>
      </c>
      <c r="Q85" s="182"/>
      <c r="R85" s="183">
        <f>R86+R150+R163+R174+R181+R184+R185</f>
        <v>764.3767435</v>
      </c>
      <c r="S85" s="182"/>
      <c r="T85" s="184">
        <f>T86+T150+T163+T174+T181+T184+T185</f>
        <v>703.92</v>
      </c>
      <c r="AR85" s="185" t="s">
        <v>79</v>
      </c>
      <c r="AT85" s="186" t="s">
        <v>73</v>
      </c>
      <c r="AU85" s="186" t="s">
        <v>74</v>
      </c>
      <c r="AY85" s="185" t="s">
        <v>131</v>
      </c>
      <c r="BK85" s="187">
        <f>BK86+BK150+BK163+BK174+BK181+BK184+BK185</f>
        <v>0</v>
      </c>
    </row>
    <row r="86" spans="2:63" s="10" customFormat="1" ht="19.9" customHeight="1">
      <c r="B86" s="174"/>
      <c r="C86" s="175"/>
      <c r="D86" s="176" t="s">
        <v>73</v>
      </c>
      <c r="E86" s="188" t="s">
        <v>79</v>
      </c>
      <c r="F86" s="188" t="s">
        <v>132</v>
      </c>
      <c r="G86" s="175"/>
      <c r="H86" s="175"/>
      <c r="I86" s="178"/>
      <c r="J86" s="189">
        <f>BK86</f>
        <v>0</v>
      </c>
      <c r="K86" s="175"/>
      <c r="L86" s="180"/>
      <c r="M86" s="181"/>
      <c r="N86" s="182"/>
      <c r="O86" s="182"/>
      <c r="P86" s="183">
        <f>SUM(P87:P149)</f>
        <v>0</v>
      </c>
      <c r="Q86" s="182"/>
      <c r="R86" s="183">
        <f>SUM(R87:R149)</f>
        <v>0.009500000000000001</v>
      </c>
      <c r="S86" s="182"/>
      <c r="T86" s="184">
        <f>SUM(T87:T149)</f>
        <v>403.91999999999996</v>
      </c>
      <c r="AR86" s="185" t="s">
        <v>79</v>
      </c>
      <c r="AT86" s="186" t="s">
        <v>73</v>
      </c>
      <c r="AU86" s="186" t="s">
        <v>79</v>
      </c>
      <c r="AY86" s="185" t="s">
        <v>131</v>
      </c>
      <c r="BK86" s="187">
        <f>SUM(BK87:BK149)</f>
        <v>0</v>
      </c>
    </row>
    <row r="87" spans="2:65" s="1" customFormat="1" ht="25.5" customHeight="1">
      <c r="B87" s="39"/>
      <c r="C87" s="190" t="s">
        <v>79</v>
      </c>
      <c r="D87" s="190" t="s">
        <v>133</v>
      </c>
      <c r="E87" s="191" t="s">
        <v>319</v>
      </c>
      <c r="F87" s="192" t="s">
        <v>320</v>
      </c>
      <c r="G87" s="193" t="s">
        <v>272</v>
      </c>
      <c r="H87" s="194">
        <v>104</v>
      </c>
      <c r="I87" s="195"/>
      <c r="J87" s="196">
        <f>ROUND(I87*H87,2)</f>
        <v>0</v>
      </c>
      <c r="K87" s="192" t="s">
        <v>321</v>
      </c>
      <c r="L87" s="59"/>
      <c r="M87" s="197" t="s">
        <v>29</v>
      </c>
      <c r="N87" s="198" t="s">
        <v>45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3" t="s">
        <v>89</v>
      </c>
      <c r="AT87" s="23" t="s">
        <v>133</v>
      </c>
      <c r="AU87" s="23" t="s">
        <v>83</v>
      </c>
      <c r="AY87" s="23" t="s">
        <v>131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3" t="s">
        <v>79</v>
      </c>
      <c r="BK87" s="201">
        <f>ROUND(I87*H87,2)</f>
        <v>0</v>
      </c>
      <c r="BL87" s="23" t="s">
        <v>89</v>
      </c>
      <c r="BM87" s="23" t="s">
        <v>322</v>
      </c>
    </row>
    <row r="88" spans="2:51" s="11" customFormat="1" ht="27">
      <c r="B88" s="202"/>
      <c r="C88" s="203"/>
      <c r="D88" s="204" t="s">
        <v>138</v>
      </c>
      <c r="E88" s="205" t="s">
        <v>29</v>
      </c>
      <c r="F88" s="206" t="s">
        <v>323</v>
      </c>
      <c r="G88" s="203"/>
      <c r="H88" s="207">
        <v>104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138</v>
      </c>
      <c r="AU88" s="213" t="s">
        <v>83</v>
      </c>
      <c r="AV88" s="11" t="s">
        <v>83</v>
      </c>
      <c r="AW88" s="11" t="s">
        <v>38</v>
      </c>
      <c r="AX88" s="11" t="s">
        <v>79</v>
      </c>
      <c r="AY88" s="213" t="s">
        <v>131</v>
      </c>
    </row>
    <row r="89" spans="2:65" s="1" customFormat="1" ht="25.5" customHeight="1">
      <c r="B89" s="39"/>
      <c r="C89" s="190" t="s">
        <v>83</v>
      </c>
      <c r="D89" s="190" t="s">
        <v>133</v>
      </c>
      <c r="E89" s="191" t="s">
        <v>324</v>
      </c>
      <c r="F89" s="192" t="s">
        <v>325</v>
      </c>
      <c r="G89" s="193" t="s">
        <v>272</v>
      </c>
      <c r="H89" s="194">
        <v>6</v>
      </c>
      <c r="I89" s="195"/>
      <c r="J89" s="196">
        <f>ROUND(I89*H89,2)</f>
        <v>0</v>
      </c>
      <c r="K89" s="192" t="s">
        <v>902</v>
      </c>
      <c r="L89" s="59"/>
      <c r="M89" s="197" t="s">
        <v>29</v>
      </c>
      <c r="N89" s="198" t="s">
        <v>45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3" t="s">
        <v>89</v>
      </c>
      <c r="AT89" s="23" t="s">
        <v>133</v>
      </c>
      <c r="AU89" s="23" t="s">
        <v>83</v>
      </c>
      <c r="AY89" s="23" t="s">
        <v>131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3" t="s">
        <v>79</v>
      </c>
      <c r="BK89" s="201">
        <f>ROUND(I89*H89,2)</f>
        <v>0</v>
      </c>
      <c r="BL89" s="23" t="s">
        <v>89</v>
      </c>
      <c r="BM89" s="23" t="s">
        <v>326</v>
      </c>
    </row>
    <row r="90" spans="2:51" s="11" customFormat="1" ht="13.5">
      <c r="B90" s="202"/>
      <c r="C90" s="203"/>
      <c r="D90" s="204" t="s">
        <v>138</v>
      </c>
      <c r="E90" s="205" t="s">
        <v>29</v>
      </c>
      <c r="F90" s="206" t="s">
        <v>327</v>
      </c>
      <c r="G90" s="203"/>
      <c r="H90" s="207">
        <v>6</v>
      </c>
      <c r="I90" s="208"/>
      <c r="J90" s="203"/>
      <c r="K90" s="203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138</v>
      </c>
      <c r="AU90" s="213" t="s">
        <v>83</v>
      </c>
      <c r="AV90" s="11" t="s">
        <v>83</v>
      </c>
      <c r="AW90" s="11" t="s">
        <v>38</v>
      </c>
      <c r="AX90" s="11" t="s">
        <v>79</v>
      </c>
      <c r="AY90" s="213" t="s">
        <v>131</v>
      </c>
    </row>
    <row r="91" spans="2:65" s="1" customFormat="1" ht="25.5" customHeight="1">
      <c r="B91" s="39"/>
      <c r="C91" s="190" t="s">
        <v>86</v>
      </c>
      <c r="D91" s="190" t="s">
        <v>133</v>
      </c>
      <c r="E91" s="191" t="s">
        <v>328</v>
      </c>
      <c r="F91" s="192" t="s">
        <v>329</v>
      </c>
      <c r="G91" s="193" t="s">
        <v>272</v>
      </c>
      <c r="H91" s="194">
        <v>104</v>
      </c>
      <c r="I91" s="195"/>
      <c r="J91" s="196">
        <f>ROUND(I91*H91,2)</f>
        <v>0</v>
      </c>
      <c r="K91" s="192" t="s">
        <v>902</v>
      </c>
      <c r="L91" s="59"/>
      <c r="M91" s="197" t="s">
        <v>29</v>
      </c>
      <c r="N91" s="198" t="s">
        <v>45</v>
      </c>
      <c r="O91" s="40"/>
      <c r="P91" s="199">
        <f>O91*H91</f>
        <v>0</v>
      </c>
      <c r="Q91" s="199">
        <v>5E-05</v>
      </c>
      <c r="R91" s="199">
        <f>Q91*H91</f>
        <v>0.005200000000000001</v>
      </c>
      <c r="S91" s="199">
        <v>0</v>
      </c>
      <c r="T91" s="200">
        <f>S91*H91</f>
        <v>0</v>
      </c>
      <c r="AR91" s="23" t="s">
        <v>89</v>
      </c>
      <c r="AT91" s="23" t="s">
        <v>133</v>
      </c>
      <c r="AU91" s="23" t="s">
        <v>83</v>
      </c>
      <c r="AY91" s="23" t="s">
        <v>131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3" t="s">
        <v>79</v>
      </c>
      <c r="BK91" s="201">
        <f>ROUND(I91*H91,2)</f>
        <v>0</v>
      </c>
      <c r="BL91" s="23" t="s">
        <v>89</v>
      </c>
      <c r="BM91" s="23" t="s">
        <v>330</v>
      </c>
    </row>
    <row r="92" spans="2:51" s="11" customFormat="1" ht="27">
      <c r="B92" s="202"/>
      <c r="C92" s="203"/>
      <c r="D92" s="204" t="s">
        <v>138</v>
      </c>
      <c r="E92" s="205" t="s">
        <v>29</v>
      </c>
      <c r="F92" s="206" t="s">
        <v>323</v>
      </c>
      <c r="G92" s="203"/>
      <c r="H92" s="207">
        <v>104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138</v>
      </c>
      <c r="AU92" s="213" t="s">
        <v>83</v>
      </c>
      <c r="AV92" s="11" t="s">
        <v>83</v>
      </c>
      <c r="AW92" s="11" t="s">
        <v>38</v>
      </c>
      <c r="AX92" s="11" t="s">
        <v>79</v>
      </c>
      <c r="AY92" s="213" t="s">
        <v>131</v>
      </c>
    </row>
    <row r="93" spans="2:65" s="1" customFormat="1" ht="25.5" customHeight="1">
      <c r="B93" s="39"/>
      <c r="C93" s="190" t="s">
        <v>89</v>
      </c>
      <c r="D93" s="190" t="s">
        <v>133</v>
      </c>
      <c r="E93" s="191" t="s">
        <v>331</v>
      </c>
      <c r="F93" s="192" t="s">
        <v>332</v>
      </c>
      <c r="G93" s="193" t="s">
        <v>272</v>
      </c>
      <c r="H93" s="194">
        <v>6</v>
      </c>
      <c r="I93" s="195"/>
      <c r="J93" s="196">
        <f>ROUND(I93*H93,2)</f>
        <v>0</v>
      </c>
      <c r="K93" s="192" t="s">
        <v>902</v>
      </c>
      <c r="L93" s="59"/>
      <c r="M93" s="197" t="s">
        <v>29</v>
      </c>
      <c r="N93" s="198" t="s">
        <v>45</v>
      </c>
      <c r="O93" s="40"/>
      <c r="P93" s="199">
        <f>O93*H93</f>
        <v>0</v>
      </c>
      <c r="Q93" s="199">
        <v>5E-05</v>
      </c>
      <c r="R93" s="199">
        <f>Q93*H93</f>
        <v>0.00030000000000000003</v>
      </c>
      <c r="S93" s="199">
        <v>0</v>
      </c>
      <c r="T93" s="200">
        <f>S93*H93</f>
        <v>0</v>
      </c>
      <c r="AR93" s="23" t="s">
        <v>89</v>
      </c>
      <c r="AT93" s="23" t="s">
        <v>133</v>
      </c>
      <c r="AU93" s="23" t="s">
        <v>83</v>
      </c>
      <c r="AY93" s="23" t="s">
        <v>131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3" t="s">
        <v>79</v>
      </c>
      <c r="BK93" s="201">
        <f>ROUND(I93*H93,2)</f>
        <v>0</v>
      </c>
      <c r="BL93" s="23" t="s">
        <v>89</v>
      </c>
      <c r="BM93" s="23" t="s">
        <v>333</v>
      </c>
    </row>
    <row r="94" spans="2:51" s="11" customFormat="1" ht="13.5">
      <c r="B94" s="202"/>
      <c r="C94" s="203"/>
      <c r="D94" s="204" t="s">
        <v>138</v>
      </c>
      <c r="E94" s="205" t="s">
        <v>29</v>
      </c>
      <c r="F94" s="206" t="s">
        <v>334</v>
      </c>
      <c r="G94" s="203"/>
      <c r="H94" s="207">
        <v>6</v>
      </c>
      <c r="I94" s="208"/>
      <c r="J94" s="203"/>
      <c r="K94" s="203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138</v>
      </c>
      <c r="AU94" s="213" t="s">
        <v>83</v>
      </c>
      <c r="AV94" s="11" t="s">
        <v>83</v>
      </c>
      <c r="AW94" s="11" t="s">
        <v>38</v>
      </c>
      <c r="AX94" s="11" t="s">
        <v>79</v>
      </c>
      <c r="AY94" s="213" t="s">
        <v>131</v>
      </c>
    </row>
    <row r="95" spans="2:65" s="1" customFormat="1" ht="63.75" customHeight="1">
      <c r="B95" s="39"/>
      <c r="C95" s="190" t="s">
        <v>92</v>
      </c>
      <c r="D95" s="190" t="s">
        <v>133</v>
      </c>
      <c r="E95" s="191" t="s">
        <v>335</v>
      </c>
      <c r="F95" s="192" t="s">
        <v>336</v>
      </c>
      <c r="G95" s="193" t="s">
        <v>170</v>
      </c>
      <c r="H95" s="194">
        <v>990</v>
      </c>
      <c r="I95" s="195"/>
      <c r="J95" s="196">
        <f>ROUND(I95*H95,2)</f>
        <v>0</v>
      </c>
      <c r="K95" s="192" t="s">
        <v>902</v>
      </c>
      <c r="L95" s="59"/>
      <c r="M95" s="197" t="s">
        <v>29</v>
      </c>
      <c r="N95" s="198" t="s">
        <v>45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0.408</v>
      </c>
      <c r="T95" s="200">
        <f>S95*H95</f>
        <v>403.91999999999996</v>
      </c>
      <c r="AR95" s="23" t="s">
        <v>89</v>
      </c>
      <c r="AT95" s="23" t="s">
        <v>133</v>
      </c>
      <c r="AU95" s="23" t="s">
        <v>83</v>
      </c>
      <c r="AY95" s="23" t="s">
        <v>131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3" t="s">
        <v>79</v>
      </c>
      <c r="BK95" s="201">
        <f>ROUND(I95*H95,2)</f>
        <v>0</v>
      </c>
      <c r="BL95" s="23" t="s">
        <v>89</v>
      </c>
      <c r="BM95" s="23" t="s">
        <v>337</v>
      </c>
    </row>
    <row r="96" spans="2:51" s="11" customFormat="1" ht="13.5">
      <c r="B96" s="202"/>
      <c r="C96" s="203"/>
      <c r="D96" s="204" t="s">
        <v>138</v>
      </c>
      <c r="E96" s="205" t="s">
        <v>29</v>
      </c>
      <c r="F96" s="206" t="s">
        <v>338</v>
      </c>
      <c r="G96" s="203"/>
      <c r="H96" s="207">
        <v>990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138</v>
      </c>
      <c r="AU96" s="213" t="s">
        <v>83</v>
      </c>
      <c r="AV96" s="11" t="s">
        <v>83</v>
      </c>
      <c r="AW96" s="11" t="s">
        <v>38</v>
      </c>
      <c r="AX96" s="11" t="s">
        <v>79</v>
      </c>
      <c r="AY96" s="213" t="s">
        <v>131</v>
      </c>
    </row>
    <row r="97" spans="2:65" s="1" customFormat="1" ht="38.25" customHeight="1">
      <c r="B97" s="39"/>
      <c r="C97" s="190" t="s">
        <v>156</v>
      </c>
      <c r="D97" s="190" t="s">
        <v>133</v>
      </c>
      <c r="E97" s="191" t="s">
        <v>339</v>
      </c>
      <c r="F97" s="192" t="s">
        <v>340</v>
      </c>
      <c r="G97" s="193" t="s">
        <v>170</v>
      </c>
      <c r="H97" s="194">
        <v>3420</v>
      </c>
      <c r="I97" s="195"/>
      <c r="J97" s="196">
        <f>ROUND(I97*H97,2)</f>
        <v>0</v>
      </c>
      <c r="K97" s="192" t="s">
        <v>902</v>
      </c>
      <c r="L97" s="59"/>
      <c r="M97" s="197" t="s">
        <v>29</v>
      </c>
      <c r="N97" s="198" t="s">
        <v>45</v>
      </c>
      <c r="O97" s="40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3" t="s">
        <v>89</v>
      </c>
      <c r="AT97" s="23" t="s">
        <v>133</v>
      </c>
      <c r="AU97" s="23" t="s">
        <v>83</v>
      </c>
      <c r="AY97" s="23" t="s">
        <v>131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3" t="s">
        <v>79</v>
      </c>
      <c r="BK97" s="201">
        <f>ROUND(I97*H97,2)</f>
        <v>0</v>
      </c>
      <c r="BL97" s="23" t="s">
        <v>89</v>
      </c>
      <c r="BM97" s="23" t="s">
        <v>341</v>
      </c>
    </row>
    <row r="98" spans="2:51" s="11" customFormat="1" ht="13.5">
      <c r="B98" s="202"/>
      <c r="C98" s="203"/>
      <c r="D98" s="204" t="s">
        <v>138</v>
      </c>
      <c r="E98" s="205" t="s">
        <v>29</v>
      </c>
      <c r="F98" s="206" t="s">
        <v>342</v>
      </c>
      <c r="G98" s="203"/>
      <c r="H98" s="207">
        <v>1320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138</v>
      </c>
      <c r="AU98" s="213" t="s">
        <v>83</v>
      </c>
      <c r="AV98" s="11" t="s">
        <v>83</v>
      </c>
      <c r="AW98" s="11" t="s">
        <v>38</v>
      </c>
      <c r="AX98" s="11" t="s">
        <v>74</v>
      </c>
      <c r="AY98" s="213" t="s">
        <v>131</v>
      </c>
    </row>
    <row r="99" spans="2:51" s="11" customFormat="1" ht="13.5">
      <c r="B99" s="202"/>
      <c r="C99" s="203"/>
      <c r="D99" s="204" t="s">
        <v>138</v>
      </c>
      <c r="E99" s="205" t="s">
        <v>29</v>
      </c>
      <c r="F99" s="206" t="s">
        <v>343</v>
      </c>
      <c r="G99" s="203"/>
      <c r="H99" s="207">
        <v>2100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138</v>
      </c>
      <c r="AU99" s="213" t="s">
        <v>83</v>
      </c>
      <c r="AV99" s="11" t="s">
        <v>83</v>
      </c>
      <c r="AW99" s="11" t="s">
        <v>38</v>
      </c>
      <c r="AX99" s="11" t="s">
        <v>74</v>
      </c>
      <c r="AY99" s="213" t="s">
        <v>131</v>
      </c>
    </row>
    <row r="100" spans="2:51" s="13" customFormat="1" ht="13.5">
      <c r="B100" s="234"/>
      <c r="C100" s="235"/>
      <c r="D100" s="204" t="s">
        <v>138</v>
      </c>
      <c r="E100" s="236" t="s">
        <v>29</v>
      </c>
      <c r="F100" s="237" t="s">
        <v>216</v>
      </c>
      <c r="G100" s="235"/>
      <c r="H100" s="238">
        <v>3420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AT100" s="244" t="s">
        <v>138</v>
      </c>
      <c r="AU100" s="244" t="s">
        <v>83</v>
      </c>
      <c r="AV100" s="13" t="s">
        <v>89</v>
      </c>
      <c r="AW100" s="13" t="s">
        <v>38</v>
      </c>
      <c r="AX100" s="13" t="s">
        <v>79</v>
      </c>
      <c r="AY100" s="244" t="s">
        <v>131</v>
      </c>
    </row>
    <row r="101" spans="2:65" s="1" customFormat="1" ht="38.25" customHeight="1">
      <c r="B101" s="39"/>
      <c r="C101" s="190" t="s">
        <v>161</v>
      </c>
      <c r="D101" s="190" t="s">
        <v>133</v>
      </c>
      <c r="E101" s="191" t="s">
        <v>344</v>
      </c>
      <c r="F101" s="192" t="s">
        <v>345</v>
      </c>
      <c r="G101" s="193" t="s">
        <v>136</v>
      </c>
      <c r="H101" s="194">
        <v>18.46</v>
      </c>
      <c r="I101" s="195"/>
      <c r="J101" s="196">
        <f>ROUND(I101*H101,2)</f>
        <v>0</v>
      </c>
      <c r="K101" s="192" t="s">
        <v>902</v>
      </c>
      <c r="L101" s="59"/>
      <c r="M101" s="197" t="s">
        <v>29</v>
      </c>
      <c r="N101" s="198" t="s">
        <v>45</v>
      </c>
      <c r="O101" s="40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3" t="s">
        <v>89</v>
      </c>
      <c r="AT101" s="23" t="s">
        <v>133</v>
      </c>
      <c r="AU101" s="23" t="s">
        <v>83</v>
      </c>
      <c r="AY101" s="23" t="s">
        <v>131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3" t="s">
        <v>79</v>
      </c>
      <c r="BK101" s="201">
        <f>ROUND(I101*H101,2)</f>
        <v>0</v>
      </c>
      <c r="BL101" s="23" t="s">
        <v>89</v>
      </c>
      <c r="BM101" s="23" t="s">
        <v>346</v>
      </c>
    </row>
    <row r="102" spans="2:51" s="11" customFormat="1" ht="13.5">
      <c r="B102" s="202"/>
      <c r="C102" s="203"/>
      <c r="D102" s="204" t="s">
        <v>138</v>
      </c>
      <c r="E102" s="205" t="s">
        <v>29</v>
      </c>
      <c r="F102" s="206" t="s">
        <v>347</v>
      </c>
      <c r="G102" s="203"/>
      <c r="H102" s="207">
        <v>18.46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138</v>
      </c>
      <c r="AU102" s="213" t="s">
        <v>83</v>
      </c>
      <c r="AV102" s="11" t="s">
        <v>83</v>
      </c>
      <c r="AW102" s="11" t="s">
        <v>38</v>
      </c>
      <c r="AX102" s="11" t="s">
        <v>74</v>
      </c>
      <c r="AY102" s="213" t="s">
        <v>131</v>
      </c>
    </row>
    <row r="103" spans="2:51" s="13" customFormat="1" ht="13.5">
      <c r="B103" s="234"/>
      <c r="C103" s="235"/>
      <c r="D103" s="204" t="s">
        <v>138</v>
      </c>
      <c r="E103" s="236" t="s">
        <v>29</v>
      </c>
      <c r="F103" s="237" t="s">
        <v>216</v>
      </c>
      <c r="G103" s="235"/>
      <c r="H103" s="238">
        <v>18.46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138</v>
      </c>
      <c r="AU103" s="244" t="s">
        <v>83</v>
      </c>
      <c r="AV103" s="13" t="s">
        <v>89</v>
      </c>
      <c r="AW103" s="13" t="s">
        <v>38</v>
      </c>
      <c r="AX103" s="13" t="s">
        <v>79</v>
      </c>
      <c r="AY103" s="244" t="s">
        <v>131</v>
      </c>
    </row>
    <row r="104" spans="2:65" s="1" customFormat="1" ht="38.25" customHeight="1">
      <c r="B104" s="39"/>
      <c r="C104" s="190" t="s">
        <v>165</v>
      </c>
      <c r="D104" s="190" t="s">
        <v>133</v>
      </c>
      <c r="E104" s="191" t="s">
        <v>348</v>
      </c>
      <c r="F104" s="192" t="s">
        <v>349</v>
      </c>
      <c r="G104" s="193" t="s">
        <v>136</v>
      </c>
      <c r="H104" s="194">
        <v>354</v>
      </c>
      <c r="I104" s="195"/>
      <c r="J104" s="196">
        <f>ROUND(I104*H104,2)</f>
        <v>0</v>
      </c>
      <c r="K104" s="192" t="s">
        <v>902</v>
      </c>
      <c r="L104" s="59"/>
      <c r="M104" s="197" t="s">
        <v>29</v>
      </c>
      <c r="N104" s="198" t="s">
        <v>45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3" t="s">
        <v>89</v>
      </c>
      <c r="AT104" s="23" t="s">
        <v>133</v>
      </c>
      <c r="AU104" s="23" t="s">
        <v>83</v>
      </c>
      <c r="AY104" s="23" t="s">
        <v>131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3" t="s">
        <v>79</v>
      </c>
      <c r="BK104" s="201">
        <f>ROUND(I104*H104,2)</f>
        <v>0</v>
      </c>
      <c r="BL104" s="23" t="s">
        <v>89</v>
      </c>
      <c r="BM104" s="23" t="s">
        <v>350</v>
      </c>
    </row>
    <row r="105" spans="2:51" s="11" customFormat="1" ht="13.5">
      <c r="B105" s="202"/>
      <c r="C105" s="203"/>
      <c r="D105" s="204" t="s">
        <v>138</v>
      </c>
      <c r="E105" s="205" t="s">
        <v>29</v>
      </c>
      <c r="F105" s="206" t="s">
        <v>351</v>
      </c>
      <c r="G105" s="203"/>
      <c r="H105" s="207">
        <v>354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138</v>
      </c>
      <c r="AU105" s="213" t="s">
        <v>83</v>
      </c>
      <c r="AV105" s="11" t="s">
        <v>83</v>
      </c>
      <c r="AW105" s="11" t="s">
        <v>38</v>
      </c>
      <c r="AX105" s="11" t="s">
        <v>79</v>
      </c>
      <c r="AY105" s="213" t="s">
        <v>131</v>
      </c>
    </row>
    <row r="106" spans="2:65" s="1" customFormat="1" ht="38.25" customHeight="1">
      <c r="B106" s="39"/>
      <c r="C106" s="190" t="s">
        <v>173</v>
      </c>
      <c r="D106" s="190" t="s">
        <v>133</v>
      </c>
      <c r="E106" s="191" t="s">
        <v>352</v>
      </c>
      <c r="F106" s="192" t="s">
        <v>353</v>
      </c>
      <c r="G106" s="193" t="s">
        <v>136</v>
      </c>
      <c r="H106" s="194">
        <v>106.2</v>
      </c>
      <c r="I106" s="195"/>
      <c r="J106" s="196">
        <f>ROUND(I106*H106,2)</f>
        <v>0</v>
      </c>
      <c r="K106" s="192" t="s">
        <v>902</v>
      </c>
      <c r="L106" s="59"/>
      <c r="M106" s="197" t="s">
        <v>29</v>
      </c>
      <c r="N106" s="198" t="s">
        <v>45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3" t="s">
        <v>89</v>
      </c>
      <c r="AT106" s="23" t="s">
        <v>133</v>
      </c>
      <c r="AU106" s="23" t="s">
        <v>83</v>
      </c>
      <c r="AY106" s="23" t="s">
        <v>131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3" t="s">
        <v>79</v>
      </c>
      <c r="BK106" s="201">
        <f>ROUND(I106*H106,2)</f>
        <v>0</v>
      </c>
      <c r="BL106" s="23" t="s">
        <v>89</v>
      </c>
      <c r="BM106" s="23" t="s">
        <v>354</v>
      </c>
    </row>
    <row r="107" spans="2:51" s="11" customFormat="1" ht="13.5">
      <c r="B107" s="202"/>
      <c r="C107" s="203"/>
      <c r="D107" s="204" t="s">
        <v>138</v>
      </c>
      <c r="E107" s="205" t="s">
        <v>29</v>
      </c>
      <c r="F107" s="206" t="s">
        <v>355</v>
      </c>
      <c r="G107" s="203"/>
      <c r="H107" s="207">
        <v>106.2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138</v>
      </c>
      <c r="AU107" s="213" t="s">
        <v>83</v>
      </c>
      <c r="AV107" s="11" t="s">
        <v>83</v>
      </c>
      <c r="AW107" s="11" t="s">
        <v>38</v>
      </c>
      <c r="AX107" s="11" t="s">
        <v>79</v>
      </c>
      <c r="AY107" s="213" t="s">
        <v>131</v>
      </c>
    </row>
    <row r="108" spans="2:65" s="1" customFormat="1" ht="25.5" customHeight="1">
      <c r="B108" s="39"/>
      <c r="C108" s="190" t="s">
        <v>178</v>
      </c>
      <c r="D108" s="190" t="s">
        <v>133</v>
      </c>
      <c r="E108" s="191" t="s">
        <v>356</v>
      </c>
      <c r="F108" s="192" t="s">
        <v>357</v>
      </c>
      <c r="G108" s="193" t="s">
        <v>136</v>
      </c>
      <c r="H108" s="194">
        <v>354</v>
      </c>
      <c r="I108" s="195"/>
      <c r="J108" s="196">
        <f>ROUND(I108*H108,2)</f>
        <v>0</v>
      </c>
      <c r="K108" s="192" t="s">
        <v>902</v>
      </c>
      <c r="L108" s="59"/>
      <c r="M108" s="197" t="s">
        <v>29</v>
      </c>
      <c r="N108" s="198" t="s">
        <v>45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3" t="s">
        <v>89</v>
      </c>
      <c r="AT108" s="23" t="s">
        <v>133</v>
      </c>
      <c r="AU108" s="23" t="s">
        <v>83</v>
      </c>
      <c r="AY108" s="23" t="s">
        <v>131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3" t="s">
        <v>79</v>
      </c>
      <c r="BK108" s="201">
        <f>ROUND(I108*H108,2)</f>
        <v>0</v>
      </c>
      <c r="BL108" s="23" t="s">
        <v>89</v>
      </c>
      <c r="BM108" s="23" t="s">
        <v>358</v>
      </c>
    </row>
    <row r="109" spans="2:51" s="11" customFormat="1" ht="13.5">
      <c r="B109" s="202"/>
      <c r="C109" s="203"/>
      <c r="D109" s="204" t="s">
        <v>138</v>
      </c>
      <c r="E109" s="205" t="s">
        <v>29</v>
      </c>
      <c r="F109" s="206" t="s">
        <v>359</v>
      </c>
      <c r="G109" s="203"/>
      <c r="H109" s="207">
        <v>222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138</v>
      </c>
      <c r="AU109" s="213" t="s">
        <v>83</v>
      </c>
      <c r="AV109" s="11" t="s">
        <v>83</v>
      </c>
      <c r="AW109" s="11" t="s">
        <v>38</v>
      </c>
      <c r="AX109" s="11" t="s">
        <v>74</v>
      </c>
      <c r="AY109" s="213" t="s">
        <v>131</v>
      </c>
    </row>
    <row r="110" spans="2:51" s="11" customFormat="1" ht="13.5">
      <c r="B110" s="202"/>
      <c r="C110" s="203"/>
      <c r="D110" s="204" t="s">
        <v>138</v>
      </c>
      <c r="E110" s="205" t="s">
        <v>29</v>
      </c>
      <c r="F110" s="206" t="s">
        <v>360</v>
      </c>
      <c r="G110" s="203"/>
      <c r="H110" s="207">
        <v>32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138</v>
      </c>
      <c r="AU110" s="213" t="s">
        <v>83</v>
      </c>
      <c r="AV110" s="11" t="s">
        <v>83</v>
      </c>
      <c r="AW110" s="11" t="s">
        <v>38</v>
      </c>
      <c r="AX110" s="11" t="s">
        <v>74</v>
      </c>
      <c r="AY110" s="213" t="s">
        <v>131</v>
      </c>
    </row>
    <row r="111" spans="2:51" s="11" customFormat="1" ht="13.5">
      <c r="B111" s="202"/>
      <c r="C111" s="203"/>
      <c r="D111" s="204" t="s">
        <v>138</v>
      </c>
      <c r="E111" s="205" t="s">
        <v>29</v>
      </c>
      <c r="F111" s="206" t="s">
        <v>361</v>
      </c>
      <c r="G111" s="203"/>
      <c r="H111" s="207">
        <v>100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138</v>
      </c>
      <c r="AU111" s="213" t="s">
        <v>83</v>
      </c>
      <c r="AV111" s="11" t="s">
        <v>83</v>
      </c>
      <c r="AW111" s="11" t="s">
        <v>38</v>
      </c>
      <c r="AX111" s="11" t="s">
        <v>74</v>
      </c>
      <c r="AY111" s="213" t="s">
        <v>131</v>
      </c>
    </row>
    <row r="112" spans="2:51" s="13" customFormat="1" ht="13.5">
      <c r="B112" s="234"/>
      <c r="C112" s="235"/>
      <c r="D112" s="204" t="s">
        <v>138</v>
      </c>
      <c r="E112" s="236" t="s">
        <v>29</v>
      </c>
      <c r="F112" s="237" t="s">
        <v>216</v>
      </c>
      <c r="G112" s="235"/>
      <c r="H112" s="238">
        <v>354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138</v>
      </c>
      <c r="AU112" s="244" t="s">
        <v>83</v>
      </c>
      <c r="AV112" s="13" t="s">
        <v>89</v>
      </c>
      <c r="AW112" s="13" t="s">
        <v>38</v>
      </c>
      <c r="AX112" s="13" t="s">
        <v>79</v>
      </c>
      <c r="AY112" s="244" t="s">
        <v>131</v>
      </c>
    </row>
    <row r="113" spans="2:65" s="1" customFormat="1" ht="38.25" customHeight="1">
      <c r="B113" s="39"/>
      <c r="C113" s="190" t="s">
        <v>188</v>
      </c>
      <c r="D113" s="190" t="s">
        <v>133</v>
      </c>
      <c r="E113" s="191" t="s">
        <v>362</v>
      </c>
      <c r="F113" s="192" t="s">
        <v>363</v>
      </c>
      <c r="G113" s="193" t="s">
        <v>136</v>
      </c>
      <c r="H113" s="194">
        <v>106.2</v>
      </c>
      <c r="I113" s="195"/>
      <c r="J113" s="196">
        <f>ROUND(I113*H113,2)</f>
        <v>0</v>
      </c>
      <c r="K113" s="192" t="s">
        <v>902</v>
      </c>
      <c r="L113" s="59"/>
      <c r="M113" s="197" t="s">
        <v>29</v>
      </c>
      <c r="N113" s="198" t="s">
        <v>45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3" t="s">
        <v>89</v>
      </c>
      <c r="AT113" s="23" t="s">
        <v>133</v>
      </c>
      <c r="AU113" s="23" t="s">
        <v>83</v>
      </c>
      <c r="AY113" s="23" t="s">
        <v>131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3" t="s">
        <v>79</v>
      </c>
      <c r="BK113" s="201">
        <f>ROUND(I113*H113,2)</f>
        <v>0</v>
      </c>
      <c r="BL113" s="23" t="s">
        <v>89</v>
      </c>
      <c r="BM113" s="23" t="s">
        <v>364</v>
      </c>
    </row>
    <row r="114" spans="2:51" s="11" customFormat="1" ht="13.5">
      <c r="B114" s="202"/>
      <c r="C114" s="203"/>
      <c r="D114" s="204" t="s">
        <v>138</v>
      </c>
      <c r="E114" s="205" t="s">
        <v>29</v>
      </c>
      <c r="F114" s="206" t="s">
        <v>365</v>
      </c>
      <c r="G114" s="203"/>
      <c r="H114" s="207">
        <v>106.2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138</v>
      </c>
      <c r="AU114" s="213" t="s">
        <v>83</v>
      </c>
      <c r="AV114" s="11" t="s">
        <v>83</v>
      </c>
      <c r="AW114" s="11" t="s">
        <v>38</v>
      </c>
      <c r="AX114" s="11" t="s">
        <v>79</v>
      </c>
      <c r="AY114" s="213" t="s">
        <v>131</v>
      </c>
    </row>
    <row r="115" spans="2:65" s="1" customFormat="1" ht="38.25" customHeight="1">
      <c r="B115" s="39"/>
      <c r="C115" s="190" t="s">
        <v>199</v>
      </c>
      <c r="D115" s="190" t="s">
        <v>133</v>
      </c>
      <c r="E115" s="191" t="s">
        <v>366</v>
      </c>
      <c r="F115" s="192" t="s">
        <v>367</v>
      </c>
      <c r="G115" s="193" t="s">
        <v>136</v>
      </c>
      <c r="H115" s="194">
        <v>133.5</v>
      </c>
      <c r="I115" s="195"/>
      <c r="J115" s="196">
        <f>ROUND(I115*H115,2)</f>
        <v>0</v>
      </c>
      <c r="K115" s="192" t="s">
        <v>902</v>
      </c>
      <c r="L115" s="59"/>
      <c r="M115" s="197" t="s">
        <v>29</v>
      </c>
      <c r="N115" s="198" t="s">
        <v>45</v>
      </c>
      <c r="O115" s="40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3" t="s">
        <v>89</v>
      </c>
      <c r="AT115" s="23" t="s">
        <v>133</v>
      </c>
      <c r="AU115" s="23" t="s">
        <v>83</v>
      </c>
      <c r="AY115" s="23" t="s">
        <v>131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3" t="s">
        <v>79</v>
      </c>
      <c r="BK115" s="201">
        <f>ROUND(I115*H115,2)</f>
        <v>0</v>
      </c>
      <c r="BL115" s="23" t="s">
        <v>89</v>
      </c>
      <c r="BM115" s="23" t="s">
        <v>368</v>
      </c>
    </row>
    <row r="116" spans="2:47" s="1" customFormat="1" ht="202.5">
      <c r="B116" s="39"/>
      <c r="C116" s="61"/>
      <c r="D116" s="204" t="s">
        <v>369</v>
      </c>
      <c r="E116" s="61"/>
      <c r="F116" s="252" t="s">
        <v>370</v>
      </c>
      <c r="G116" s="61"/>
      <c r="H116" s="61"/>
      <c r="I116" s="161"/>
      <c r="J116" s="61"/>
      <c r="K116" s="61"/>
      <c r="L116" s="59"/>
      <c r="M116" s="253"/>
      <c r="N116" s="40"/>
      <c r="O116" s="40"/>
      <c r="P116" s="40"/>
      <c r="Q116" s="40"/>
      <c r="R116" s="40"/>
      <c r="S116" s="40"/>
      <c r="T116" s="76"/>
      <c r="AT116" s="23" t="s">
        <v>369</v>
      </c>
      <c r="AU116" s="23" t="s">
        <v>83</v>
      </c>
    </row>
    <row r="117" spans="2:51" s="11" customFormat="1" ht="13.5">
      <c r="B117" s="202"/>
      <c r="C117" s="203"/>
      <c r="D117" s="204" t="s">
        <v>138</v>
      </c>
      <c r="E117" s="205" t="s">
        <v>29</v>
      </c>
      <c r="F117" s="206" t="s">
        <v>371</v>
      </c>
      <c r="G117" s="203"/>
      <c r="H117" s="207">
        <v>71.1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138</v>
      </c>
      <c r="AU117" s="213" t="s">
        <v>83</v>
      </c>
      <c r="AV117" s="11" t="s">
        <v>83</v>
      </c>
      <c r="AW117" s="11" t="s">
        <v>38</v>
      </c>
      <c r="AX117" s="11" t="s">
        <v>74</v>
      </c>
      <c r="AY117" s="213" t="s">
        <v>131</v>
      </c>
    </row>
    <row r="118" spans="2:51" s="11" customFormat="1" ht="13.5">
      <c r="B118" s="202"/>
      <c r="C118" s="203"/>
      <c r="D118" s="204" t="s">
        <v>138</v>
      </c>
      <c r="E118" s="205" t="s">
        <v>29</v>
      </c>
      <c r="F118" s="206" t="s">
        <v>372</v>
      </c>
      <c r="G118" s="203"/>
      <c r="H118" s="207">
        <v>62.4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138</v>
      </c>
      <c r="AU118" s="213" t="s">
        <v>83</v>
      </c>
      <c r="AV118" s="11" t="s">
        <v>83</v>
      </c>
      <c r="AW118" s="11" t="s">
        <v>38</v>
      </c>
      <c r="AX118" s="11" t="s">
        <v>74</v>
      </c>
      <c r="AY118" s="213" t="s">
        <v>131</v>
      </c>
    </row>
    <row r="119" spans="2:51" s="13" customFormat="1" ht="13.5">
      <c r="B119" s="234"/>
      <c r="C119" s="235"/>
      <c r="D119" s="204" t="s">
        <v>138</v>
      </c>
      <c r="E119" s="236" t="s">
        <v>29</v>
      </c>
      <c r="F119" s="237" t="s">
        <v>216</v>
      </c>
      <c r="G119" s="235"/>
      <c r="H119" s="238">
        <v>133.5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138</v>
      </c>
      <c r="AU119" s="244" t="s">
        <v>83</v>
      </c>
      <c r="AV119" s="13" t="s">
        <v>89</v>
      </c>
      <c r="AW119" s="13" t="s">
        <v>38</v>
      </c>
      <c r="AX119" s="13" t="s">
        <v>79</v>
      </c>
      <c r="AY119" s="244" t="s">
        <v>131</v>
      </c>
    </row>
    <row r="120" spans="2:65" s="1" customFormat="1" ht="38.25" customHeight="1">
      <c r="B120" s="39"/>
      <c r="C120" s="190" t="s">
        <v>210</v>
      </c>
      <c r="D120" s="190" t="s">
        <v>133</v>
      </c>
      <c r="E120" s="191" t="s">
        <v>373</v>
      </c>
      <c r="F120" s="192" t="s">
        <v>374</v>
      </c>
      <c r="G120" s="193" t="s">
        <v>136</v>
      </c>
      <c r="H120" s="194">
        <v>40.05</v>
      </c>
      <c r="I120" s="195"/>
      <c r="J120" s="196">
        <f>ROUND(I120*H120,2)</f>
        <v>0</v>
      </c>
      <c r="K120" s="192" t="s">
        <v>902</v>
      </c>
      <c r="L120" s="59"/>
      <c r="M120" s="197" t="s">
        <v>29</v>
      </c>
      <c r="N120" s="198" t="s">
        <v>45</v>
      </c>
      <c r="O120" s="40"/>
      <c r="P120" s="199">
        <f>O120*H120</f>
        <v>0</v>
      </c>
      <c r="Q120" s="199">
        <v>0</v>
      </c>
      <c r="R120" s="199">
        <f>Q120*H120</f>
        <v>0</v>
      </c>
      <c r="S120" s="199">
        <v>0</v>
      </c>
      <c r="T120" s="200">
        <f>S120*H120</f>
        <v>0</v>
      </c>
      <c r="AR120" s="23" t="s">
        <v>89</v>
      </c>
      <c r="AT120" s="23" t="s">
        <v>133</v>
      </c>
      <c r="AU120" s="23" t="s">
        <v>83</v>
      </c>
      <c r="AY120" s="23" t="s">
        <v>131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3" t="s">
        <v>79</v>
      </c>
      <c r="BK120" s="201">
        <f>ROUND(I120*H120,2)</f>
        <v>0</v>
      </c>
      <c r="BL120" s="23" t="s">
        <v>89</v>
      </c>
      <c r="BM120" s="23" t="s">
        <v>375</v>
      </c>
    </row>
    <row r="121" spans="2:51" s="11" customFormat="1" ht="13.5">
      <c r="B121" s="202"/>
      <c r="C121" s="203"/>
      <c r="D121" s="204" t="s">
        <v>138</v>
      </c>
      <c r="E121" s="205" t="s">
        <v>29</v>
      </c>
      <c r="F121" s="206" t="s">
        <v>376</v>
      </c>
      <c r="G121" s="203"/>
      <c r="H121" s="207">
        <v>40.05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138</v>
      </c>
      <c r="AU121" s="213" t="s">
        <v>83</v>
      </c>
      <c r="AV121" s="11" t="s">
        <v>83</v>
      </c>
      <c r="AW121" s="11" t="s">
        <v>38</v>
      </c>
      <c r="AX121" s="11" t="s">
        <v>79</v>
      </c>
      <c r="AY121" s="213" t="s">
        <v>131</v>
      </c>
    </row>
    <row r="122" spans="2:65" s="1" customFormat="1" ht="38.25" customHeight="1">
      <c r="B122" s="39"/>
      <c r="C122" s="190" t="s">
        <v>217</v>
      </c>
      <c r="D122" s="190" t="s">
        <v>133</v>
      </c>
      <c r="E122" s="191" t="s">
        <v>377</v>
      </c>
      <c r="F122" s="192" t="s">
        <v>378</v>
      </c>
      <c r="G122" s="193" t="s">
        <v>272</v>
      </c>
      <c r="H122" s="194">
        <v>13</v>
      </c>
      <c r="I122" s="195"/>
      <c r="J122" s="196">
        <f>ROUND(I122*H122,2)</f>
        <v>0</v>
      </c>
      <c r="K122" s="192" t="s">
        <v>902</v>
      </c>
      <c r="L122" s="59"/>
      <c r="M122" s="197" t="s">
        <v>29</v>
      </c>
      <c r="N122" s="198" t="s">
        <v>45</v>
      </c>
      <c r="O122" s="40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3" t="s">
        <v>89</v>
      </c>
      <c r="AT122" s="23" t="s">
        <v>133</v>
      </c>
      <c r="AU122" s="23" t="s">
        <v>83</v>
      </c>
      <c r="AY122" s="23" t="s">
        <v>131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3" t="s">
        <v>79</v>
      </c>
      <c r="BK122" s="201">
        <f>ROUND(I122*H122,2)</f>
        <v>0</v>
      </c>
      <c r="BL122" s="23" t="s">
        <v>89</v>
      </c>
      <c r="BM122" s="23" t="s">
        <v>379</v>
      </c>
    </row>
    <row r="123" spans="2:51" s="11" customFormat="1" ht="13.5">
      <c r="B123" s="202"/>
      <c r="C123" s="203"/>
      <c r="D123" s="204" t="s">
        <v>138</v>
      </c>
      <c r="E123" s="205" t="s">
        <v>29</v>
      </c>
      <c r="F123" s="206" t="s">
        <v>380</v>
      </c>
      <c r="G123" s="203"/>
      <c r="H123" s="207">
        <v>13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138</v>
      </c>
      <c r="AU123" s="213" t="s">
        <v>83</v>
      </c>
      <c r="AV123" s="11" t="s">
        <v>83</v>
      </c>
      <c r="AW123" s="11" t="s">
        <v>38</v>
      </c>
      <c r="AX123" s="11" t="s">
        <v>79</v>
      </c>
      <c r="AY123" s="213" t="s">
        <v>131</v>
      </c>
    </row>
    <row r="124" spans="2:65" s="1" customFormat="1" ht="38.25" customHeight="1">
      <c r="B124" s="39"/>
      <c r="C124" s="190" t="s">
        <v>222</v>
      </c>
      <c r="D124" s="190" t="s">
        <v>133</v>
      </c>
      <c r="E124" s="191" t="s">
        <v>381</v>
      </c>
      <c r="F124" s="192" t="s">
        <v>382</v>
      </c>
      <c r="G124" s="193" t="s">
        <v>272</v>
      </c>
      <c r="H124" s="194">
        <v>6</v>
      </c>
      <c r="I124" s="195"/>
      <c r="J124" s="196">
        <f>ROUND(I124*H124,2)</f>
        <v>0</v>
      </c>
      <c r="K124" s="192" t="s">
        <v>902</v>
      </c>
      <c r="L124" s="59"/>
      <c r="M124" s="197" t="s">
        <v>29</v>
      </c>
      <c r="N124" s="198" t="s">
        <v>45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3" t="s">
        <v>89</v>
      </c>
      <c r="AT124" s="23" t="s">
        <v>133</v>
      </c>
      <c r="AU124" s="23" t="s">
        <v>83</v>
      </c>
      <c r="AY124" s="23" t="s">
        <v>131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3" t="s">
        <v>79</v>
      </c>
      <c r="BK124" s="201">
        <f>ROUND(I124*H124,2)</f>
        <v>0</v>
      </c>
      <c r="BL124" s="23" t="s">
        <v>89</v>
      </c>
      <c r="BM124" s="23" t="s">
        <v>383</v>
      </c>
    </row>
    <row r="125" spans="2:51" s="11" customFormat="1" ht="13.5">
      <c r="B125" s="202"/>
      <c r="C125" s="203"/>
      <c r="D125" s="204" t="s">
        <v>138</v>
      </c>
      <c r="E125" s="205" t="s">
        <v>29</v>
      </c>
      <c r="F125" s="206" t="s">
        <v>384</v>
      </c>
      <c r="G125" s="203"/>
      <c r="H125" s="207">
        <v>6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138</v>
      </c>
      <c r="AU125" s="213" t="s">
        <v>83</v>
      </c>
      <c r="AV125" s="11" t="s">
        <v>83</v>
      </c>
      <c r="AW125" s="11" t="s">
        <v>38</v>
      </c>
      <c r="AX125" s="11" t="s">
        <v>79</v>
      </c>
      <c r="AY125" s="213" t="s">
        <v>131</v>
      </c>
    </row>
    <row r="126" spans="2:65" s="1" customFormat="1" ht="25.5" customHeight="1">
      <c r="B126" s="39"/>
      <c r="C126" s="190" t="s">
        <v>229</v>
      </c>
      <c r="D126" s="190" t="s">
        <v>133</v>
      </c>
      <c r="E126" s="191" t="s">
        <v>385</v>
      </c>
      <c r="F126" s="192" t="s">
        <v>386</v>
      </c>
      <c r="G126" s="193" t="s">
        <v>272</v>
      </c>
      <c r="H126" s="194">
        <v>13</v>
      </c>
      <c r="I126" s="195"/>
      <c r="J126" s="196">
        <f>ROUND(I126*H126,2)</f>
        <v>0</v>
      </c>
      <c r="K126" s="192" t="s">
        <v>902</v>
      </c>
      <c r="L126" s="59"/>
      <c r="M126" s="197" t="s">
        <v>29</v>
      </c>
      <c r="N126" s="198" t="s">
        <v>45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3" t="s">
        <v>89</v>
      </c>
      <c r="AT126" s="23" t="s">
        <v>133</v>
      </c>
      <c r="AU126" s="23" t="s">
        <v>83</v>
      </c>
      <c r="AY126" s="23" t="s">
        <v>131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3" t="s">
        <v>79</v>
      </c>
      <c r="BK126" s="201">
        <f>ROUND(I126*H126,2)</f>
        <v>0</v>
      </c>
      <c r="BL126" s="23" t="s">
        <v>89</v>
      </c>
      <c r="BM126" s="23" t="s">
        <v>387</v>
      </c>
    </row>
    <row r="127" spans="2:51" s="11" customFormat="1" ht="13.5">
      <c r="B127" s="202"/>
      <c r="C127" s="203"/>
      <c r="D127" s="204" t="s">
        <v>138</v>
      </c>
      <c r="E127" s="205" t="s">
        <v>29</v>
      </c>
      <c r="F127" s="206" t="s">
        <v>388</v>
      </c>
      <c r="G127" s="203"/>
      <c r="H127" s="207">
        <v>13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138</v>
      </c>
      <c r="AU127" s="213" t="s">
        <v>83</v>
      </c>
      <c r="AV127" s="11" t="s">
        <v>83</v>
      </c>
      <c r="AW127" s="11" t="s">
        <v>38</v>
      </c>
      <c r="AX127" s="11" t="s">
        <v>79</v>
      </c>
      <c r="AY127" s="213" t="s">
        <v>131</v>
      </c>
    </row>
    <row r="128" spans="2:65" s="1" customFormat="1" ht="38.25" customHeight="1">
      <c r="B128" s="39"/>
      <c r="C128" s="190" t="s">
        <v>233</v>
      </c>
      <c r="D128" s="190" t="s">
        <v>133</v>
      </c>
      <c r="E128" s="191" t="s">
        <v>389</v>
      </c>
      <c r="F128" s="192" t="s">
        <v>390</v>
      </c>
      <c r="G128" s="193" t="s">
        <v>136</v>
      </c>
      <c r="H128" s="194">
        <v>608</v>
      </c>
      <c r="I128" s="195"/>
      <c r="J128" s="196">
        <f>ROUND(I128*H128,2)</f>
        <v>0</v>
      </c>
      <c r="K128" s="192" t="s">
        <v>902</v>
      </c>
      <c r="L128" s="59"/>
      <c r="M128" s="197" t="s">
        <v>29</v>
      </c>
      <c r="N128" s="198" t="s">
        <v>45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3" t="s">
        <v>89</v>
      </c>
      <c r="AT128" s="23" t="s">
        <v>133</v>
      </c>
      <c r="AU128" s="23" t="s">
        <v>83</v>
      </c>
      <c r="AY128" s="23" t="s">
        <v>131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3" t="s">
        <v>79</v>
      </c>
      <c r="BK128" s="201">
        <f>ROUND(I128*H128,2)</f>
        <v>0</v>
      </c>
      <c r="BL128" s="23" t="s">
        <v>89</v>
      </c>
      <c r="BM128" s="23" t="s">
        <v>391</v>
      </c>
    </row>
    <row r="129" spans="2:51" s="11" customFormat="1" ht="13.5">
      <c r="B129" s="202"/>
      <c r="C129" s="203"/>
      <c r="D129" s="204" t="s">
        <v>138</v>
      </c>
      <c r="E129" s="205" t="s">
        <v>29</v>
      </c>
      <c r="F129" s="206" t="s">
        <v>392</v>
      </c>
      <c r="G129" s="203"/>
      <c r="H129" s="207">
        <v>254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138</v>
      </c>
      <c r="AU129" s="213" t="s">
        <v>83</v>
      </c>
      <c r="AV129" s="11" t="s">
        <v>83</v>
      </c>
      <c r="AW129" s="11" t="s">
        <v>38</v>
      </c>
      <c r="AX129" s="11" t="s">
        <v>74</v>
      </c>
      <c r="AY129" s="213" t="s">
        <v>131</v>
      </c>
    </row>
    <row r="130" spans="2:51" s="11" customFormat="1" ht="13.5">
      <c r="B130" s="202"/>
      <c r="C130" s="203"/>
      <c r="D130" s="204" t="s">
        <v>138</v>
      </c>
      <c r="E130" s="205" t="s">
        <v>29</v>
      </c>
      <c r="F130" s="206" t="s">
        <v>393</v>
      </c>
      <c r="G130" s="203"/>
      <c r="H130" s="207">
        <v>354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138</v>
      </c>
      <c r="AU130" s="213" t="s">
        <v>83</v>
      </c>
      <c r="AV130" s="11" t="s">
        <v>83</v>
      </c>
      <c r="AW130" s="11" t="s">
        <v>38</v>
      </c>
      <c r="AX130" s="11" t="s">
        <v>74</v>
      </c>
      <c r="AY130" s="213" t="s">
        <v>131</v>
      </c>
    </row>
    <row r="131" spans="2:51" s="13" customFormat="1" ht="13.5">
      <c r="B131" s="234"/>
      <c r="C131" s="235"/>
      <c r="D131" s="204" t="s">
        <v>138</v>
      </c>
      <c r="E131" s="236" t="s">
        <v>29</v>
      </c>
      <c r="F131" s="237" t="s">
        <v>216</v>
      </c>
      <c r="G131" s="235"/>
      <c r="H131" s="238">
        <v>608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138</v>
      </c>
      <c r="AU131" s="244" t="s">
        <v>83</v>
      </c>
      <c r="AV131" s="13" t="s">
        <v>89</v>
      </c>
      <c r="AW131" s="13" t="s">
        <v>38</v>
      </c>
      <c r="AX131" s="13" t="s">
        <v>79</v>
      </c>
      <c r="AY131" s="244" t="s">
        <v>131</v>
      </c>
    </row>
    <row r="132" spans="2:65" s="1" customFormat="1" ht="25.5" customHeight="1">
      <c r="B132" s="39"/>
      <c r="C132" s="190" t="s">
        <v>9</v>
      </c>
      <c r="D132" s="190" t="s">
        <v>133</v>
      </c>
      <c r="E132" s="191" t="s">
        <v>394</v>
      </c>
      <c r="F132" s="192" t="s">
        <v>395</v>
      </c>
      <c r="G132" s="193" t="s">
        <v>136</v>
      </c>
      <c r="H132" s="194">
        <v>18.5</v>
      </c>
      <c r="I132" s="195"/>
      <c r="J132" s="196">
        <f>ROUND(I132*H132,2)</f>
        <v>0</v>
      </c>
      <c r="K132" s="192" t="s">
        <v>902</v>
      </c>
      <c r="L132" s="59"/>
      <c r="M132" s="197" t="s">
        <v>29</v>
      </c>
      <c r="N132" s="198" t="s">
        <v>45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3" t="s">
        <v>89</v>
      </c>
      <c r="AT132" s="23" t="s">
        <v>133</v>
      </c>
      <c r="AU132" s="23" t="s">
        <v>83</v>
      </c>
      <c r="AY132" s="23" t="s">
        <v>131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3" t="s">
        <v>79</v>
      </c>
      <c r="BK132" s="201">
        <f>ROUND(I132*H132,2)</f>
        <v>0</v>
      </c>
      <c r="BL132" s="23" t="s">
        <v>89</v>
      </c>
      <c r="BM132" s="23" t="s">
        <v>396</v>
      </c>
    </row>
    <row r="133" spans="2:51" s="11" customFormat="1" ht="13.5">
      <c r="B133" s="202"/>
      <c r="C133" s="203"/>
      <c r="D133" s="204" t="s">
        <v>138</v>
      </c>
      <c r="E133" s="205" t="s">
        <v>29</v>
      </c>
      <c r="F133" s="206" t="s">
        <v>397</v>
      </c>
      <c r="G133" s="203"/>
      <c r="H133" s="207">
        <v>18.5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138</v>
      </c>
      <c r="AU133" s="213" t="s">
        <v>83</v>
      </c>
      <c r="AV133" s="11" t="s">
        <v>83</v>
      </c>
      <c r="AW133" s="11" t="s">
        <v>38</v>
      </c>
      <c r="AX133" s="11" t="s">
        <v>79</v>
      </c>
      <c r="AY133" s="213" t="s">
        <v>131</v>
      </c>
    </row>
    <row r="134" spans="2:65" s="1" customFormat="1" ht="38.25" customHeight="1">
      <c r="B134" s="39"/>
      <c r="C134" s="190" t="s">
        <v>242</v>
      </c>
      <c r="D134" s="190" t="s">
        <v>133</v>
      </c>
      <c r="E134" s="191" t="s">
        <v>398</v>
      </c>
      <c r="F134" s="192" t="s">
        <v>399</v>
      </c>
      <c r="G134" s="193" t="s">
        <v>136</v>
      </c>
      <c r="H134" s="194">
        <v>608</v>
      </c>
      <c r="I134" s="195"/>
      <c r="J134" s="196">
        <f>ROUND(I134*H134,2)</f>
        <v>0</v>
      </c>
      <c r="K134" s="192" t="s">
        <v>902</v>
      </c>
      <c r="L134" s="59"/>
      <c r="M134" s="197" t="s">
        <v>29</v>
      </c>
      <c r="N134" s="198" t="s">
        <v>45</v>
      </c>
      <c r="O134" s="4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3" t="s">
        <v>89</v>
      </c>
      <c r="AT134" s="23" t="s">
        <v>133</v>
      </c>
      <c r="AU134" s="23" t="s">
        <v>83</v>
      </c>
      <c r="AY134" s="23" t="s">
        <v>131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3" t="s">
        <v>79</v>
      </c>
      <c r="BK134" s="201">
        <f>ROUND(I134*H134,2)</f>
        <v>0</v>
      </c>
      <c r="BL134" s="23" t="s">
        <v>89</v>
      </c>
      <c r="BM134" s="23" t="s">
        <v>400</v>
      </c>
    </row>
    <row r="135" spans="2:51" s="11" customFormat="1" ht="13.5">
      <c r="B135" s="202"/>
      <c r="C135" s="203"/>
      <c r="D135" s="204" t="s">
        <v>138</v>
      </c>
      <c r="E135" s="205" t="s">
        <v>29</v>
      </c>
      <c r="F135" s="206" t="s">
        <v>401</v>
      </c>
      <c r="G135" s="203"/>
      <c r="H135" s="207">
        <v>608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138</v>
      </c>
      <c r="AU135" s="213" t="s">
        <v>83</v>
      </c>
      <c r="AV135" s="11" t="s">
        <v>83</v>
      </c>
      <c r="AW135" s="11" t="s">
        <v>38</v>
      </c>
      <c r="AX135" s="11" t="s">
        <v>79</v>
      </c>
      <c r="AY135" s="213" t="s">
        <v>131</v>
      </c>
    </row>
    <row r="136" spans="2:65" s="1" customFormat="1" ht="25.5" customHeight="1">
      <c r="B136" s="39"/>
      <c r="C136" s="190" t="s">
        <v>247</v>
      </c>
      <c r="D136" s="190" t="s">
        <v>133</v>
      </c>
      <c r="E136" s="191" t="s">
        <v>402</v>
      </c>
      <c r="F136" s="192" t="s">
        <v>403</v>
      </c>
      <c r="G136" s="193" t="s">
        <v>136</v>
      </c>
      <c r="H136" s="194">
        <v>71.1</v>
      </c>
      <c r="I136" s="195"/>
      <c r="J136" s="196">
        <f>ROUND(I136*H136,2)</f>
        <v>0</v>
      </c>
      <c r="K136" s="192" t="s">
        <v>902</v>
      </c>
      <c r="L136" s="59"/>
      <c r="M136" s="197" t="s">
        <v>29</v>
      </c>
      <c r="N136" s="198" t="s">
        <v>45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3" t="s">
        <v>89</v>
      </c>
      <c r="AT136" s="23" t="s">
        <v>133</v>
      </c>
      <c r="AU136" s="23" t="s">
        <v>83</v>
      </c>
      <c r="AY136" s="23" t="s">
        <v>131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3" t="s">
        <v>79</v>
      </c>
      <c r="BK136" s="201">
        <f>ROUND(I136*H136,2)</f>
        <v>0</v>
      </c>
      <c r="BL136" s="23" t="s">
        <v>89</v>
      </c>
      <c r="BM136" s="23" t="s">
        <v>404</v>
      </c>
    </row>
    <row r="137" spans="2:47" s="1" customFormat="1" ht="409.5">
      <c r="B137" s="39"/>
      <c r="C137" s="61"/>
      <c r="D137" s="204" t="s">
        <v>369</v>
      </c>
      <c r="E137" s="61"/>
      <c r="F137" s="252" t="s">
        <v>405</v>
      </c>
      <c r="G137" s="61"/>
      <c r="H137" s="61"/>
      <c r="I137" s="161"/>
      <c r="J137" s="61"/>
      <c r="K137" s="61"/>
      <c r="L137" s="59"/>
      <c r="M137" s="253"/>
      <c r="N137" s="40"/>
      <c r="O137" s="40"/>
      <c r="P137" s="40"/>
      <c r="Q137" s="40"/>
      <c r="R137" s="40"/>
      <c r="S137" s="40"/>
      <c r="T137" s="76"/>
      <c r="AT137" s="23" t="s">
        <v>369</v>
      </c>
      <c r="AU137" s="23" t="s">
        <v>83</v>
      </c>
    </row>
    <row r="138" spans="2:51" s="11" customFormat="1" ht="13.5">
      <c r="B138" s="202"/>
      <c r="C138" s="203"/>
      <c r="D138" s="204" t="s">
        <v>138</v>
      </c>
      <c r="E138" s="205" t="s">
        <v>29</v>
      </c>
      <c r="F138" s="206" t="s">
        <v>406</v>
      </c>
      <c r="G138" s="203"/>
      <c r="H138" s="207">
        <v>71.1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138</v>
      </c>
      <c r="AU138" s="213" t="s">
        <v>83</v>
      </c>
      <c r="AV138" s="11" t="s">
        <v>83</v>
      </c>
      <c r="AW138" s="11" t="s">
        <v>38</v>
      </c>
      <c r="AX138" s="11" t="s">
        <v>79</v>
      </c>
      <c r="AY138" s="213" t="s">
        <v>131</v>
      </c>
    </row>
    <row r="139" spans="2:65" s="1" customFormat="1" ht="25.5" customHeight="1">
      <c r="B139" s="39"/>
      <c r="C139" s="190" t="s">
        <v>253</v>
      </c>
      <c r="D139" s="190" t="s">
        <v>133</v>
      </c>
      <c r="E139" s="191" t="s">
        <v>407</v>
      </c>
      <c r="F139" s="192" t="s">
        <v>408</v>
      </c>
      <c r="G139" s="193" t="s">
        <v>170</v>
      </c>
      <c r="H139" s="194">
        <v>123.067</v>
      </c>
      <c r="I139" s="195"/>
      <c r="J139" s="196">
        <f>ROUND(I139*H139,2)</f>
        <v>0</v>
      </c>
      <c r="K139" s="192" t="s">
        <v>902</v>
      </c>
      <c r="L139" s="59"/>
      <c r="M139" s="197" t="s">
        <v>29</v>
      </c>
      <c r="N139" s="198" t="s">
        <v>45</v>
      </c>
      <c r="O139" s="4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3" t="s">
        <v>89</v>
      </c>
      <c r="AT139" s="23" t="s">
        <v>133</v>
      </c>
      <c r="AU139" s="23" t="s">
        <v>83</v>
      </c>
      <c r="AY139" s="23" t="s">
        <v>131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3" t="s">
        <v>79</v>
      </c>
      <c r="BK139" s="201">
        <f>ROUND(I139*H139,2)</f>
        <v>0</v>
      </c>
      <c r="BL139" s="23" t="s">
        <v>89</v>
      </c>
      <c r="BM139" s="23" t="s">
        <v>409</v>
      </c>
    </row>
    <row r="140" spans="2:51" s="11" customFormat="1" ht="13.5">
      <c r="B140" s="202"/>
      <c r="C140" s="203"/>
      <c r="D140" s="204" t="s">
        <v>138</v>
      </c>
      <c r="E140" s="205" t="s">
        <v>29</v>
      </c>
      <c r="F140" s="206" t="s">
        <v>410</v>
      </c>
      <c r="G140" s="203"/>
      <c r="H140" s="207">
        <v>123.067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138</v>
      </c>
      <c r="AU140" s="213" t="s">
        <v>83</v>
      </c>
      <c r="AV140" s="11" t="s">
        <v>83</v>
      </c>
      <c r="AW140" s="11" t="s">
        <v>38</v>
      </c>
      <c r="AX140" s="11" t="s">
        <v>79</v>
      </c>
      <c r="AY140" s="213" t="s">
        <v>131</v>
      </c>
    </row>
    <row r="141" spans="2:65" s="1" customFormat="1" ht="16.5" customHeight="1">
      <c r="B141" s="39"/>
      <c r="C141" s="214" t="s">
        <v>258</v>
      </c>
      <c r="D141" s="214" t="s">
        <v>162</v>
      </c>
      <c r="E141" s="215" t="s">
        <v>411</v>
      </c>
      <c r="F141" s="216" t="s">
        <v>412</v>
      </c>
      <c r="G141" s="217" t="s">
        <v>413</v>
      </c>
      <c r="H141" s="218">
        <v>4</v>
      </c>
      <c r="I141" s="219"/>
      <c r="J141" s="220">
        <f>ROUND(I141*H141,2)</f>
        <v>0</v>
      </c>
      <c r="K141" s="216" t="s">
        <v>902</v>
      </c>
      <c r="L141" s="221"/>
      <c r="M141" s="222" t="s">
        <v>29</v>
      </c>
      <c r="N141" s="223" t="s">
        <v>45</v>
      </c>
      <c r="O141" s="40"/>
      <c r="P141" s="199">
        <f>O141*H141</f>
        <v>0</v>
      </c>
      <c r="Q141" s="199">
        <v>0.001</v>
      </c>
      <c r="R141" s="199">
        <f>Q141*H141</f>
        <v>0.004</v>
      </c>
      <c r="S141" s="199">
        <v>0</v>
      </c>
      <c r="T141" s="200">
        <f>S141*H141</f>
        <v>0</v>
      </c>
      <c r="AR141" s="23" t="s">
        <v>165</v>
      </c>
      <c r="AT141" s="23" t="s">
        <v>162</v>
      </c>
      <c r="AU141" s="23" t="s">
        <v>83</v>
      </c>
      <c r="AY141" s="23" t="s">
        <v>131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3" t="s">
        <v>79</v>
      </c>
      <c r="BK141" s="201">
        <f>ROUND(I141*H141,2)</f>
        <v>0</v>
      </c>
      <c r="BL141" s="23" t="s">
        <v>89</v>
      </c>
      <c r="BM141" s="23" t="s">
        <v>414</v>
      </c>
    </row>
    <row r="142" spans="2:65" s="1" customFormat="1" ht="25.5" customHeight="1">
      <c r="B142" s="39"/>
      <c r="C142" s="190" t="s">
        <v>263</v>
      </c>
      <c r="D142" s="190" t="s">
        <v>133</v>
      </c>
      <c r="E142" s="191" t="s">
        <v>415</v>
      </c>
      <c r="F142" s="192" t="s">
        <v>416</v>
      </c>
      <c r="G142" s="193" t="s">
        <v>170</v>
      </c>
      <c r="H142" s="194">
        <v>1023</v>
      </c>
      <c r="I142" s="195"/>
      <c r="J142" s="196">
        <f>ROUND(I142*H142,2)</f>
        <v>0</v>
      </c>
      <c r="K142" s="192" t="s">
        <v>902</v>
      </c>
      <c r="L142" s="59"/>
      <c r="M142" s="197" t="s">
        <v>29</v>
      </c>
      <c r="N142" s="198" t="s">
        <v>45</v>
      </c>
      <c r="O142" s="4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3" t="s">
        <v>89</v>
      </c>
      <c r="AT142" s="23" t="s">
        <v>133</v>
      </c>
      <c r="AU142" s="23" t="s">
        <v>83</v>
      </c>
      <c r="AY142" s="23" t="s">
        <v>131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3" t="s">
        <v>79</v>
      </c>
      <c r="BK142" s="201">
        <f>ROUND(I142*H142,2)</f>
        <v>0</v>
      </c>
      <c r="BL142" s="23" t="s">
        <v>89</v>
      </c>
      <c r="BM142" s="23" t="s">
        <v>417</v>
      </c>
    </row>
    <row r="143" spans="2:51" s="11" customFormat="1" ht="13.5">
      <c r="B143" s="202"/>
      <c r="C143" s="203"/>
      <c r="D143" s="204" t="s">
        <v>138</v>
      </c>
      <c r="E143" s="205" t="s">
        <v>29</v>
      </c>
      <c r="F143" s="206" t="s">
        <v>418</v>
      </c>
      <c r="G143" s="203"/>
      <c r="H143" s="207">
        <v>1023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138</v>
      </c>
      <c r="AU143" s="213" t="s">
        <v>83</v>
      </c>
      <c r="AV143" s="11" t="s">
        <v>83</v>
      </c>
      <c r="AW143" s="11" t="s">
        <v>38</v>
      </c>
      <c r="AX143" s="11" t="s">
        <v>79</v>
      </c>
      <c r="AY143" s="213" t="s">
        <v>131</v>
      </c>
    </row>
    <row r="144" spans="2:65" s="1" customFormat="1" ht="25.5" customHeight="1">
      <c r="B144" s="39"/>
      <c r="C144" s="190" t="s">
        <v>269</v>
      </c>
      <c r="D144" s="190" t="s">
        <v>133</v>
      </c>
      <c r="E144" s="191" t="s">
        <v>419</v>
      </c>
      <c r="F144" s="192" t="s">
        <v>420</v>
      </c>
      <c r="G144" s="193" t="s">
        <v>170</v>
      </c>
      <c r="H144" s="194">
        <v>860</v>
      </c>
      <c r="I144" s="195"/>
      <c r="J144" s="196">
        <f>ROUND(I144*H144,2)</f>
        <v>0</v>
      </c>
      <c r="K144" s="192" t="s">
        <v>902</v>
      </c>
      <c r="L144" s="59"/>
      <c r="M144" s="197" t="s">
        <v>29</v>
      </c>
      <c r="N144" s="198" t="s">
        <v>45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89</v>
      </c>
      <c r="AT144" s="23" t="s">
        <v>133</v>
      </c>
      <c r="AU144" s="23" t="s">
        <v>83</v>
      </c>
      <c r="AY144" s="23" t="s">
        <v>131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79</v>
      </c>
      <c r="BK144" s="201">
        <f>ROUND(I144*H144,2)</f>
        <v>0</v>
      </c>
      <c r="BL144" s="23" t="s">
        <v>89</v>
      </c>
      <c r="BM144" s="23" t="s">
        <v>421</v>
      </c>
    </row>
    <row r="145" spans="2:51" s="11" customFormat="1" ht="13.5">
      <c r="B145" s="202"/>
      <c r="C145" s="203"/>
      <c r="D145" s="204" t="s">
        <v>138</v>
      </c>
      <c r="E145" s="205" t="s">
        <v>29</v>
      </c>
      <c r="F145" s="206" t="s">
        <v>422</v>
      </c>
      <c r="G145" s="203"/>
      <c r="H145" s="207">
        <v>740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138</v>
      </c>
      <c r="AU145" s="213" t="s">
        <v>83</v>
      </c>
      <c r="AV145" s="11" t="s">
        <v>83</v>
      </c>
      <c r="AW145" s="11" t="s">
        <v>38</v>
      </c>
      <c r="AX145" s="11" t="s">
        <v>74</v>
      </c>
      <c r="AY145" s="213" t="s">
        <v>131</v>
      </c>
    </row>
    <row r="146" spans="2:51" s="11" customFormat="1" ht="13.5">
      <c r="B146" s="202"/>
      <c r="C146" s="203"/>
      <c r="D146" s="204" t="s">
        <v>138</v>
      </c>
      <c r="E146" s="205" t="s">
        <v>29</v>
      </c>
      <c r="F146" s="206" t="s">
        <v>423</v>
      </c>
      <c r="G146" s="203"/>
      <c r="H146" s="207">
        <v>120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138</v>
      </c>
      <c r="AU146" s="213" t="s">
        <v>83</v>
      </c>
      <c r="AV146" s="11" t="s">
        <v>83</v>
      </c>
      <c r="AW146" s="11" t="s">
        <v>38</v>
      </c>
      <c r="AX146" s="11" t="s">
        <v>74</v>
      </c>
      <c r="AY146" s="213" t="s">
        <v>131</v>
      </c>
    </row>
    <row r="147" spans="2:51" s="13" customFormat="1" ht="13.5">
      <c r="B147" s="234"/>
      <c r="C147" s="235"/>
      <c r="D147" s="204" t="s">
        <v>138</v>
      </c>
      <c r="E147" s="236" t="s">
        <v>29</v>
      </c>
      <c r="F147" s="237" t="s">
        <v>216</v>
      </c>
      <c r="G147" s="235"/>
      <c r="H147" s="238">
        <v>860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138</v>
      </c>
      <c r="AU147" s="244" t="s">
        <v>83</v>
      </c>
      <c r="AV147" s="13" t="s">
        <v>89</v>
      </c>
      <c r="AW147" s="13" t="s">
        <v>38</v>
      </c>
      <c r="AX147" s="13" t="s">
        <v>79</v>
      </c>
      <c r="AY147" s="244" t="s">
        <v>131</v>
      </c>
    </row>
    <row r="148" spans="2:65" s="1" customFormat="1" ht="25.5" customHeight="1">
      <c r="B148" s="39"/>
      <c r="C148" s="190" t="s">
        <v>277</v>
      </c>
      <c r="D148" s="190" t="s">
        <v>133</v>
      </c>
      <c r="E148" s="191" t="s">
        <v>424</v>
      </c>
      <c r="F148" s="192" t="s">
        <v>425</v>
      </c>
      <c r="G148" s="193" t="s">
        <v>170</v>
      </c>
      <c r="H148" s="194">
        <v>61.667</v>
      </c>
      <c r="I148" s="195"/>
      <c r="J148" s="196">
        <f>ROUND(I148*H148,2)</f>
        <v>0</v>
      </c>
      <c r="K148" s="192" t="s">
        <v>902</v>
      </c>
      <c r="L148" s="59"/>
      <c r="M148" s="197" t="s">
        <v>29</v>
      </c>
      <c r="N148" s="198" t="s">
        <v>45</v>
      </c>
      <c r="O148" s="40"/>
      <c r="P148" s="199">
        <f>O148*H148</f>
        <v>0</v>
      </c>
      <c r="Q148" s="199">
        <v>0</v>
      </c>
      <c r="R148" s="199">
        <f>Q148*H148</f>
        <v>0</v>
      </c>
      <c r="S148" s="199">
        <v>0</v>
      </c>
      <c r="T148" s="200">
        <f>S148*H148</f>
        <v>0</v>
      </c>
      <c r="AR148" s="23" t="s">
        <v>89</v>
      </c>
      <c r="AT148" s="23" t="s">
        <v>133</v>
      </c>
      <c r="AU148" s="23" t="s">
        <v>83</v>
      </c>
      <c r="AY148" s="23" t="s">
        <v>131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3" t="s">
        <v>79</v>
      </c>
      <c r="BK148" s="201">
        <f>ROUND(I148*H148,2)</f>
        <v>0</v>
      </c>
      <c r="BL148" s="23" t="s">
        <v>89</v>
      </c>
      <c r="BM148" s="23" t="s">
        <v>426</v>
      </c>
    </row>
    <row r="149" spans="2:51" s="11" customFormat="1" ht="13.5">
      <c r="B149" s="202"/>
      <c r="C149" s="203"/>
      <c r="D149" s="204" t="s">
        <v>138</v>
      </c>
      <c r="E149" s="205" t="s">
        <v>29</v>
      </c>
      <c r="F149" s="206" t="s">
        <v>427</v>
      </c>
      <c r="G149" s="203"/>
      <c r="H149" s="207">
        <v>61.667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138</v>
      </c>
      <c r="AU149" s="213" t="s">
        <v>83</v>
      </c>
      <c r="AV149" s="11" t="s">
        <v>83</v>
      </c>
      <c r="AW149" s="11" t="s">
        <v>38</v>
      </c>
      <c r="AX149" s="11" t="s">
        <v>79</v>
      </c>
      <c r="AY149" s="213" t="s">
        <v>131</v>
      </c>
    </row>
    <row r="150" spans="2:63" s="10" customFormat="1" ht="29.85" customHeight="1">
      <c r="B150" s="174"/>
      <c r="C150" s="175"/>
      <c r="D150" s="176" t="s">
        <v>73</v>
      </c>
      <c r="E150" s="188" t="s">
        <v>83</v>
      </c>
      <c r="F150" s="188" t="s">
        <v>193</v>
      </c>
      <c r="G150" s="175"/>
      <c r="H150" s="175"/>
      <c r="I150" s="178"/>
      <c r="J150" s="189">
        <f>BK150</f>
        <v>0</v>
      </c>
      <c r="K150" s="175"/>
      <c r="L150" s="180"/>
      <c r="M150" s="181"/>
      <c r="N150" s="182"/>
      <c r="O150" s="182"/>
      <c r="P150" s="183">
        <f>SUM(P151:P162)</f>
        <v>0</v>
      </c>
      <c r="Q150" s="182"/>
      <c r="R150" s="183">
        <f>SUM(R151:R162)</f>
        <v>0.8912735</v>
      </c>
      <c r="S150" s="182"/>
      <c r="T150" s="184">
        <f>SUM(T151:T162)</f>
        <v>0</v>
      </c>
      <c r="AR150" s="185" t="s">
        <v>79</v>
      </c>
      <c r="AT150" s="186" t="s">
        <v>73</v>
      </c>
      <c r="AU150" s="186" t="s">
        <v>79</v>
      </c>
      <c r="AY150" s="185" t="s">
        <v>131</v>
      </c>
      <c r="BK150" s="187">
        <f>SUM(BK151:BK162)</f>
        <v>0</v>
      </c>
    </row>
    <row r="151" spans="2:65" s="1" customFormat="1" ht="16.5" customHeight="1">
      <c r="B151" s="39"/>
      <c r="C151" s="190" t="s">
        <v>281</v>
      </c>
      <c r="D151" s="190" t="s">
        <v>133</v>
      </c>
      <c r="E151" s="191" t="s">
        <v>428</v>
      </c>
      <c r="F151" s="192" t="s">
        <v>429</v>
      </c>
      <c r="G151" s="193" t="s">
        <v>136</v>
      </c>
      <c r="H151" s="194">
        <v>1.13</v>
      </c>
      <c r="I151" s="195"/>
      <c r="J151" s="196">
        <f>ROUND(I151*H151,2)</f>
        <v>0</v>
      </c>
      <c r="K151" s="192" t="s">
        <v>902</v>
      </c>
      <c r="L151" s="59"/>
      <c r="M151" s="197" t="s">
        <v>29</v>
      </c>
      <c r="N151" s="198" t="s">
        <v>45</v>
      </c>
      <c r="O151" s="40"/>
      <c r="P151" s="199">
        <f>O151*H151</f>
        <v>0</v>
      </c>
      <c r="Q151" s="199">
        <v>0.04095</v>
      </c>
      <c r="R151" s="199">
        <f>Q151*H151</f>
        <v>0.046273499999999995</v>
      </c>
      <c r="S151" s="199">
        <v>0</v>
      </c>
      <c r="T151" s="200">
        <f>S151*H151</f>
        <v>0</v>
      </c>
      <c r="AR151" s="23" t="s">
        <v>89</v>
      </c>
      <c r="AT151" s="23" t="s">
        <v>133</v>
      </c>
      <c r="AU151" s="23" t="s">
        <v>83</v>
      </c>
      <c r="AY151" s="23" t="s">
        <v>131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3" t="s">
        <v>79</v>
      </c>
      <c r="BK151" s="201">
        <f>ROUND(I151*H151,2)</f>
        <v>0</v>
      </c>
      <c r="BL151" s="23" t="s">
        <v>89</v>
      </c>
      <c r="BM151" s="23" t="s">
        <v>430</v>
      </c>
    </row>
    <row r="152" spans="2:51" s="11" customFormat="1" ht="13.5">
      <c r="B152" s="202"/>
      <c r="C152" s="203"/>
      <c r="D152" s="204" t="s">
        <v>138</v>
      </c>
      <c r="E152" s="205" t="s">
        <v>29</v>
      </c>
      <c r="F152" s="206" t="s">
        <v>431</v>
      </c>
      <c r="G152" s="203"/>
      <c r="H152" s="207">
        <v>0.628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138</v>
      </c>
      <c r="AU152" s="213" t="s">
        <v>83</v>
      </c>
      <c r="AV152" s="11" t="s">
        <v>83</v>
      </c>
      <c r="AW152" s="11" t="s">
        <v>38</v>
      </c>
      <c r="AX152" s="11" t="s">
        <v>74</v>
      </c>
      <c r="AY152" s="213" t="s">
        <v>131</v>
      </c>
    </row>
    <row r="153" spans="2:51" s="11" customFormat="1" ht="13.5">
      <c r="B153" s="202"/>
      <c r="C153" s="203"/>
      <c r="D153" s="204" t="s">
        <v>138</v>
      </c>
      <c r="E153" s="205" t="s">
        <v>29</v>
      </c>
      <c r="F153" s="206" t="s">
        <v>432</v>
      </c>
      <c r="G153" s="203"/>
      <c r="H153" s="207">
        <v>0.502</v>
      </c>
      <c r="I153" s="208"/>
      <c r="J153" s="203"/>
      <c r="K153" s="203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138</v>
      </c>
      <c r="AU153" s="213" t="s">
        <v>83</v>
      </c>
      <c r="AV153" s="11" t="s">
        <v>83</v>
      </c>
      <c r="AW153" s="11" t="s">
        <v>38</v>
      </c>
      <c r="AX153" s="11" t="s">
        <v>74</v>
      </c>
      <c r="AY153" s="213" t="s">
        <v>131</v>
      </c>
    </row>
    <row r="154" spans="2:51" s="13" customFormat="1" ht="13.5">
      <c r="B154" s="234"/>
      <c r="C154" s="235"/>
      <c r="D154" s="204" t="s">
        <v>138</v>
      </c>
      <c r="E154" s="236" t="s">
        <v>29</v>
      </c>
      <c r="F154" s="237" t="s">
        <v>216</v>
      </c>
      <c r="G154" s="235"/>
      <c r="H154" s="238">
        <v>1.13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138</v>
      </c>
      <c r="AU154" s="244" t="s">
        <v>83</v>
      </c>
      <c r="AV154" s="13" t="s">
        <v>89</v>
      </c>
      <c r="AW154" s="13" t="s">
        <v>38</v>
      </c>
      <c r="AX154" s="13" t="s">
        <v>79</v>
      </c>
      <c r="AY154" s="244" t="s">
        <v>131</v>
      </c>
    </row>
    <row r="155" spans="2:65" s="1" customFormat="1" ht="16.5" customHeight="1">
      <c r="B155" s="39"/>
      <c r="C155" s="214" t="s">
        <v>433</v>
      </c>
      <c r="D155" s="214" t="s">
        <v>162</v>
      </c>
      <c r="E155" s="215" t="s">
        <v>434</v>
      </c>
      <c r="F155" s="216" t="s">
        <v>435</v>
      </c>
      <c r="G155" s="217" t="s">
        <v>136</v>
      </c>
      <c r="H155" s="218">
        <v>1.3</v>
      </c>
      <c r="I155" s="219"/>
      <c r="J155" s="220">
        <f>ROUND(I155*H155,2)</f>
        <v>0</v>
      </c>
      <c r="K155" s="216" t="s">
        <v>902</v>
      </c>
      <c r="L155" s="221"/>
      <c r="M155" s="222" t="s">
        <v>29</v>
      </c>
      <c r="N155" s="223" t="s">
        <v>45</v>
      </c>
      <c r="O155" s="40"/>
      <c r="P155" s="199">
        <f>O155*H155</f>
        <v>0</v>
      </c>
      <c r="Q155" s="199">
        <v>0.65</v>
      </c>
      <c r="R155" s="199">
        <f>Q155*H155</f>
        <v>0.8450000000000001</v>
      </c>
      <c r="S155" s="199">
        <v>0</v>
      </c>
      <c r="T155" s="200">
        <f>S155*H155</f>
        <v>0</v>
      </c>
      <c r="AR155" s="23" t="s">
        <v>165</v>
      </c>
      <c r="AT155" s="23" t="s">
        <v>162</v>
      </c>
      <c r="AU155" s="23" t="s">
        <v>83</v>
      </c>
      <c r="AY155" s="23" t="s">
        <v>131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3" t="s">
        <v>79</v>
      </c>
      <c r="BK155" s="201">
        <f>ROUND(I155*H155,2)</f>
        <v>0</v>
      </c>
      <c r="BL155" s="23" t="s">
        <v>89</v>
      </c>
      <c r="BM155" s="23" t="s">
        <v>436</v>
      </c>
    </row>
    <row r="156" spans="2:51" s="11" customFormat="1" ht="13.5">
      <c r="B156" s="202"/>
      <c r="C156" s="203"/>
      <c r="D156" s="204" t="s">
        <v>138</v>
      </c>
      <c r="E156" s="205" t="s">
        <v>29</v>
      </c>
      <c r="F156" s="206" t="s">
        <v>437</v>
      </c>
      <c r="G156" s="203"/>
      <c r="H156" s="207">
        <v>0.722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138</v>
      </c>
      <c r="AU156" s="213" t="s">
        <v>83</v>
      </c>
      <c r="AV156" s="11" t="s">
        <v>83</v>
      </c>
      <c r="AW156" s="11" t="s">
        <v>38</v>
      </c>
      <c r="AX156" s="11" t="s">
        <v>74</v>
      </c>
      <c r="AY156" s="213" t="s">
        <v>131</v>
      </c>
    </row>
    <row r="157" spans="2:51" s="11" customFormat="1" ht="13.5">
      <c r="B157" s="202"/>
      <c r="C157" s="203"/>
      <c r="D157" s="204" t="s">
        <v>138</v>
      </c>
      <c r="E157" s="205" t="s">
        <v>29</v>
      </c>
      <c r="F157" s="206" t="s">
        <v>438</v>
      </c>
      <c r="G157" s="203"/>
      <c r="H157" s="207">
        <v>0.578</v>
      </c>
      <c r="I157" s="208"/>
      <c r="J157" s="203"/>
      <c r="K157" s="203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138</v>
      </c>
      <c r="AU157" s="213" t="s">
        <v>83</v>
      </c>
      <c r="AV157" s="11" t="s">
        <v>83</v>
      </c>
      <c r="AW157" s="11" t="s">
        <v>38</v>
      </c>
      <c r="AX157" s="11" t="s">
        <v>74</v>
      </c>
      <c r="AY157" s="213" t="s">
        <v>131</v>
      </c>
    </row>
    <row r="158" spans="2:51" s="13" customFormat="1" ht="13.5">
      <c r="B158" s="234"/>
      <c r="C158" s="235"/>
      <c r="D158" s="204" t="s">
        <v>138</v>
      </c>
      <c r="E158" s="236" t="s">
        <v>29</v>
      </c>
      <c r="F158" s="237" t="s">
        <v>216</v>
      </c>
      <c r="G158" s="235"/>
      <c r="H158" s="238">
        <v>1.3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138</v>
      </c>
      <c r="AU158" s="244" t="s">
        <v>83</v>
      </c>
      <c r="AV158" s="13" t="s">
        <v>89</v>
      </c>
      <c r="AW158" s="13" t="s">
        <v>38</v>
      </c>
      <c r="AX158" s="13" t="s">
        <v>79</v>
      </c>
      <c r="AY158" s="244" t="s">
        <v>131</v>
      </c>
    </row>
    <row r="159" spans="2:65" s="1" customFormat="1" ht="25.5" customHeight="1">
      <c r="B159" s="39"/>
      <c r="C159" s="190" t="s">
        <v>439</v>
      </c>
      <c r="D159" s="190" t="s">
        <v>133</v>
      </c>
      <c r="E159" s="191" t="s">
        <v>440</v>
      </c>
      <c r="F159" s="192" t="s">
        <v>441</v>
      </c>
      <c r="G159" s="193" t="s">
        <v>266</v>
      </c>
      <c r="H159" s="194">
        <v>16</v>
      </c>
      <c r="I159" s="195"/>
      <c r="J159" s="196">
        <f>ROUND(I159*H159,2)</f>
        <v>0</v>
      </c>
      <c r="K159" s="192" t="s">
        <v>902</v>
      </c>
      <c r="L159" s="59"/>
      <c r="M159" s="197" t="s">
        <v>29</v>
      </c>
      <c r="N159" s="198" t="s">
        <v>45</v>
      </c>
      <c r="O159" s="4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3" t="s">
        <v>89</v>
      </c>
      <c r="AT159" s="23" t="s">
        <v>133</v>
      </c>
      <c r="AU159" s="23" t="s">
        <v>83</v>
      </c>
      <c r="AY159" s="23" t="s">
        <v>131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3" t="s">
        <v>79</v>
      </c>
      <c r="BK159" s="201">
        <f>ROUND(I159*H159,2)</f>
        <v>0</v>
      </c>
      <c r="BL159" s="23" t="s">
        <v>89</v>
      </c>
      <c r="BM159" s="23" t="s">
        <v>442</v>
      </c>
    </row>
    <row r="160" spans="2:51" s="11" customFormat="1" ht="13.5">
      <c r="B160" s="202"/>
      <c r="C160" s="203"/>
      <c r="D160" s="204" t="s">
        <v>138</v>
      </c>
      <c r="E160" s="205" t="s">
        <v>29</v>
      </c>
      <c r="F160" s="206" t="s">
        <v>443</v>
      </c>
      <c r="G160" s="203"/>
      <c r="H160" s="207">
        <v>8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138</v>
      </c>
      <c r="AU160" s="213" t="s">
        <v>83</v>
      </c>
      <c r="AV160" s="11" t="s">
        <v>83</v>
      </c>
      <c r="AW160" s="11" t="s">
        <v>38</v>
      </c>
      <c r="AX160" s="11" t="s">
        <v>74</v>
      </c>
      <c r="AY160" s="213" t="s">
        <v>131</v>
      </c>
    </row>
    <row r="161" spans="2:51" s="11" customFormat="1" ht="13.5">
      <c r="B161" s="202"/>
      <c r="C161" s="203"/>
      <c r="D161" s="204" t="s">
        <v>138</v>
      </c>
      <c r="E161" s="205" t="s">
        <v>29</v>
      </c>
      <c r="F161" s="206" t="s">
        <v>444</v>
      </c>
      <c r="G161" s="203"/>
      <c r="H161" s="207">
        <v>8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138</v>
      </c>
      <c r="AU161" s="213" t="s">
        <v>83</v>
      </c>
      <c r="AV161" s="11" t="s">
        <v>83</v>
      </c>
      <c r="AW161" s="11" t="s">
        <v>38</v>
      </c>
      <c r="AX161" s="11" t="s">
        <v>74</v>
      </c>
      <c r="AY161" s="213" t="s">
        <v>131</v>
      </c>
    </row>
    <row r="162" spans="2:51" s="13" customFormat="1" ht="13.5">
      <c r="B162" s="234"/>
      <c r="C162" s="235"/>
      <c r="D162" s="204" t="s">
        <v>138</v>
      </c>
      <c r="E162" s="236" t="s">
        <v>29</v>
      </c>
      <c r="F162" s="237" t="s">
        <v>216</v>
      </c>
      <c r="G162" s="235"/>
      <c r="H162" s="238">
        <v>16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138</v>
      </c>
      <c r="AU162" s="244" t="s">
        <v>83</v>
      </c>
      <c r="AV162" s="13" t="s">
        <v>89</v>
      </c>
      <c r="AW162" s="13" t="s">
        <v>38</v>
      </c>
      <c r="AX162" s="13" t="s">
        <v>79</v>
      </c>
      <c r="AY162" s="244" t="s">
        <v>131</v>
      </c>
    </row>
    <row r="163" spans="2:63" s="10" customFormat="1" ht="29.85" customHeight="1">
      <c r="B163" s="174"/>
      <c r="C163" s="175"/>
      <c r="D163" s="176" t="s">
        <v>73</v>
      </c>
      <c r="E163" s="188" t="s">
        <v>89</v>
      </c>
      <c r="F163" s="188" t="s">
        <v>228</v>
      </c>
      <c r="G163" s="175"/>
      <c r="H163" s="175"/>
      <c r="I163" s="178"/>
      <c r="J163" s="189">
        <f>BK163</f>
        <v>0</v>
      </c>
      <c r="K163" s="175"/>
      <c r="L163" s="180"/>
      <c r="M163" s="181"/>
      <c r="N163" s="182"/>
      <c r="O163" s="182"/>
      <c r="P163" s="183">
        <f>SUM(P164:P173)</f>
        <v>0</v>
      </c>
      <c r="Q163" s="182"/>
      <c r="R163" s="183">
        <f>SUM(R164:R173)</f>
        <v>195.98937</v>
      </c>
      <c r="S163" s="182"/>
      <c r="T163" s="184">
        <f>SUM(T164:T173)</f>
        <v>0</v>
      </c>
      <c r="AR163" s="185" t="s">
        <v>79</v>
      </c>
      <c r="AT163" s="186" t="s">
        <v>73</v>
      </c>
      <c r="AU163" s="186" t="s">
        <v>79</v>
      </c>
      <c r="AY163" s="185" t="s">
        <v>131</v>
      </c>
      <c r="BK163" s="187">
        <f>SUM(BK164:BK173)</f>
        <v>0</v>
      </c>
    </row>
    <row r="164" spans="2:65" s="1" customFormat="1" ht="25.5" customHeight="1">
      <c r="B164" s="39"/>
      <c r="C164" s="190" t="s">
        <v>445</v>
      </c>
      <c r="D164" s="190" t="s">
        <v>133</v>
      </c>
      <c r="E164" s="191" t="s">
        <v>234</v>
      </c>
      <c r="F164" s="192" t="s">
        <v>235</v>
      </c>
      <c r="G164" s="193" t="s">
        <v>136</v>
      </c>
      <c r="H164" s="194">
        <v>89</v>
      </c>
      <c r="I164" s="195"/>
      <c r="J164" s="196">
        <f>ROUND(I164*H164,2)</f>
        <v>0</v>
      </c>
      <c r="K164" s="192" t="s">
        <v>902</v>
      </c>
      <c r="L164" s="59"/>
      <c r="M164" s="197" t="s">
        <v>29</v>
      </c>
      <c r="N164" s="198" t="s">
        <v>45</v>
      </c>
      <c r="O164" s="40"/>
      <c r="P164" s="199">
        <f>O164*H164</f>
        <v>0</v>
      </c>
      <c r="Q164" s="199">
        <v>2.13408</v>
      </c>
      <c r="R164" s="199">
        <f>Q164*H164</f>
        <v>189.93312</v>
      </c>
      <c r="S164" s="199">
        <v>0</v>
      </c>
      <c r="T164" s="200">
        <f>S164*H164</f>
        <v>0</v>
      </c>
      <c r="AR164" s="23" t="s">
        <v>89</v>
      </c>
      <c r="AT164" s="23" t="s">
        <v>133</v>
      </c>
      <c r="AU164" s="23" t="s">
        <v>83</v>
      </c>
      <c r="AY164" s="23" t="s">
        <v>131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3" t="s">
        <v>79</v>
      </c>
      <c r="BK164" s="201">
        <f>ROUND(I164*H164,2)</f>
        <v>0</v>
      </c>
      <c r="BL164" s="23" t="s">
        <v>89</v>
      </c>
      <c r="BM164" s="23" t="s">
        <v>446</v>
      </c>
    </row>
    <row r="165" spans="2:51" s="11" customFormat="1" ht="13.5">
      <c r="B165" s="202"/>
      <c r="C165" s="203"/>
      <c r="D165" s="204" t="s">
        <v>138</v>
      </c>
      <c r="E165" s="205" t="s">
        <v>29</v>
      </c>
      <c r="F165" s="206" t="s">
        <v>447</v>
      </c>
      <c r="G165" s="203"/>
      <c r="H165" s="207">
        <v>32</v>
      </c>
      <c r="I165" s="208"/>
      <c r="J165" s="203"/>
      <c r="K165" s="203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138</v>
      </c>
      <c r="AU165" s="213" t="s">
        <v>83</v>
      </c>
      <c r="AV165" s="11" t="s">
        <v>83</v>
      </c>
      <c r="AW165" s="11" t="s">
        <v>38</v>
      </c>
      <c r="AX165" s="11" t="s">
        <v>74</v>
      </c>
      <c r="AY165" s="213" t="s">
        <v>131</v>
      </c>
    </row>
    <row r="166" spans="2:51" s="11" customFormat="1" ht="13.5">
      <c r="B166" s="202"/>
      <c r="C166" s="203"/>
      <c r="D166" s="204" t="s">
        <v>138</v>
      </c>
      <c r="E166" s="205" t="s">
        <v>29</v>
      </c>
      <c r="F166" s="206" t="s">
        <v>448</v>
      </c>
      <c r="G166" s="203"/>
      <c r="H166" s="207">
        <v>57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138</v>
      </c>
      <c r="AU166" s="213" t="s">
        <v>83</v>
      </c>
      <c r="AV166" s="11" t="s">
        <v>83</v>
      </c>
      <c r="AW166" s="11" t="s">
        <v>38</v>
      </c>
      <c r="AX166" s="11" t="s">
        <v>74</v>
      </c>
      <c r="AY166" s="213" t="s">
        <v>131</v>
      </c>
    </row>
    <row r="167" spans="2:51" s="13" customFormat="1" ht="13.5">
      <c r="B167" s="234"/>
      <c r="C167" s="235"/>
      <c r="D167" s="204" t="s">
        <v>138</v>
      </c>
      <c r="E167" s="236" t="s">
        <v>29</v>
      </c>
      <c r="F167" s="237" t="s">
        <v>216</v>
      </c>
      <c r="G167" s="235"/>
      <c r="H167" s="238">
        <v>89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138</v>
      </c>
      <c r="AU167" s="244" t="s">
        <v>83</v>
      </c>
      <c r="AV167" s="13" t="s">
        <v>89</v>
      </c>
      <c r="AW167" s="13" t="s">
        <v>38</v>
      </c>
      <c r="AX167" s="13" t="s">
        <v>79</v>
      </c>
      <c r="AY167" s="244" t="s">
        <v>131</v>
      </c>
    </row>
    <row r="168" spans="2:65" s="1" customFormat="1" ht="38.25" customHeight="1">
      <c r="B168" s="39"/>
      <c r="C168" s="190" t="s">
        <v>449</v>
      </c>
      <c r="D168" s="190" t="s">
        <v>133</v>
      </c>
      <c r="E168" s="191" t="s">
        <v>238</v>
      </c>
      <c r="F168" s="192" t="s">
        <v>239</v>
      </c>
      <c r="G168" s="193" t="s">
        <v>170</v>
      </c>
      <c r="H168" s="194">
        <v>52</v>
      </c>
      <c r="I168" s="195"/>
      <c r="J168" s="196">
        <f>ROUND(I168*H168,2)</f>
        <v>0</v>
      </c>
      <c r="K168" s="192" t="s">
        <v>902</v>
      </c>
      <c r="L168" s="59"/>
      <c r="M168" s="197" t="s">
        <v>29</v>
      </c>
      <c r="N168" s="198" t="s">
        <v>45</v>
      </c>
      <c r="O168" s="40"/>
      <c r="P168" s="199">
        <f>O168*H168</f>
        <v>0</v>
      </c>
      <c r="Q168" s="199">
        <v>0</v>
      </c>
      <c r="R168" s="199">
        <f>Q168*H168</f>
        <v>0</v>
      </c>
      <c r="S168" s="199">
        <v>0</v>
      </c>
      <c r="T168" s="200">
        <f>S168*H168</f>
        <v>0</v>
      </c>
      <c r="AR168" s="23" t="s">
        <v>89</v>
      </c>
      <c r="AT168" s="23" t="s">
        <v>133</v>
      </c>
      <c r="AU168" s="23" t="s">
        <v>83</v>
      </c>
      <c r="AY168" s="23" t="s">
        <v>131</v>
      </c>
      <c r="BE168" s="201">
        <f>IF(N168="základní",J168,0)</f>
        <v>0</v>
      </c>
      <c r="BF168" s="201">
        <f>IF(N168="snížená",J168,0)</f>
        <v>0</v>
      </c>
      <c r="BG168" s="201">
        <f>IF(N168="zákl. přenesená",J168,0)</f>
        <v>0</v>
      </c>
      <c r="BH168" s="201">
        <f>IF(N168="sníž. přenesená",J168,0)</f>
        <v>0</v>
      </c>
      <c r="BI168" s="201">
        <f>IF(N168="nulová",J168,0)</f>
        <v>0</v>
      </c>
      <c r="BJ168" s="23" t="s">
        <v>79</v>
      </c>
      <c r="BK168" s="201">
        <f>ROUND(I168*H168,2)</f>
        <v>0</v>
      </c>
      <c r="BL168" s="23" t="s">
        <v>89</v>
      </c>
      <c r="BM168" s="23" t="s">
        <v>450</v>
      </c>
    </row>
    <row r="169" spans="2:51" s="11" customFormat="1" ht="13.5">
      <c r="B169" s="202"/>
      <c r="C169" s="203"/>
      <c r="D169" s="204" t="s">
        <v>138</v>
      </c>
      <c r="E169" s="205" t="s">
        <v>29</v>
      </c>
      <c r="F169" s="206" t="s">
        <v>451</v>
      </c>
      <c r="G169" s="203"/>
      <c r="H169" s="207">
        <v>52</v>
      </c>
      <c r="I169" s="208"/>
      <c r="J169" s="203"/>
      <c r="K169" s="203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138</v>
      </c>
      <c r="AU169" s="213" t="s">
        <v>83</v>
      </c>
      <c r="AV169" s="11" t="s">
        <v>83</v>
      </c>
      <c r="AW169" s="11" t="s">
        <v>38</v>
      </c>
      <c r="AX169" s="11" t="s">
        <v>79</v>
      </c>
      <c r="AY169" s="213" t="s">
        <v>131</v>
      </c>
    </row>
    <row r="170" spans="2:65" s="1" customFormat="1" ht="38.25" customHeight="1">
      <c r="B170" s="39"/>
      <c r="C170" s="190" t="s">
        <v>452</v>
      </c>
      <c r="D170" s="190" t="s">
        <v>133</v>
      </c>
      <c r="E170" s="191" t="s">
        <v>453</v>
      </c>
      <c r="F170" s="192" t="s">
        <v>454</v>
      </c>
      <c r="G170" s="193" t="s">
        <v>266</v>
      </c>
      <c r="H170" s="194">
        <v>45</v>
      </c>
      <c r="I170" s="195"/>
      <c r="J170" s="196">
        <f>ROUND(I170*H170,2)</f>
        <v>0</v>
      </c>
      <c r="K170" s="192" t="s">
        <v>902</v>
      </c>
      <c r="L170" s="59"/>
      <c r="M170" s="197" t="s">
        <v>29</v>
      </c>
      <c r="N170" s="198" t="s">
        <v>45</v>
      </c>
      <c r="O170" s="40"/>
      <c r="P170" s="199">
        <f>O170*H170</f>
        <v>0</v>
      </c>
      <c r="Q170" s="199">
        <v>0.08688</v>
      </c>
      <c r="R170" s="199">
        <f>Q170*H170</f>
        <v>3.9095999999999997</v>
      </c>
      <c r="S170" s="199">
        <v>0</v>
      </c>
      <c r="T170" s="200">
        <f>S170*H170</f>
        <v>0</v>
      </c>
      <c r="AR170" s="23" t="s">
        <v>89</v>
      </c>
      <c r="AT170" s="23" t="s">
        <v>133</v>
      </c>
      <c r="AU170" s="23" t="s">
        <v>83</v>
      </c>
      <c r="AY170" s="23" t="s">
        <v>131</v>
      </c>
      <c r="BE170" s="201">
        <f>IF(N170="základní",J170,0)</f>
        <v>0</v>
      </c>
      <c r="BF170" s="201">
        <f>IF(N170="snížená",J170,0)</f>
        <v>0</v>
      </c>
      <c r="BG170" s="201">
        <f>IF(N170="zákl. přenesená",J170,0)</f>
        <v>0</v>
      </c>
      <c r="BH170" s="201">
        <f>IF(N170="sníž. přenesená",J170,0)</f>
        <v>0</v>
      </c>
      <c r="BI170" s="201">
        <f>IF(N170="nulová",J170,0)</f>
        <v>0</v>
      </c>
      <c r="BJ170" s="23" t="s">
        <v>79</v>
      </c>
      <c r="BK170" s="201">
        <f>ROUND(I170*H170,2)</f>
        <v>0</v>
      </c>
      <c r="BL170" s="23" t="s">
        <v>89</v>
      </c>
      <c r="BM170" s="23" t="s">
        <v>455</v>
      </c>
    </row>
    <row r="171" spans="2:51" s="11" customFormat="1" ht="13.5">
      <c r="B171" s="202"/>
      <c r="C171" s="203"/>
      <c r="D171" s="204" t="s">
        <v>138</v>
      </c>
      <c r="E171" s="205" t="s">
        <v>29</v>
      </c>
      <c r="F171" s="206" t="s">
        <v>456</v>
      </c>
      <c r="G171" s="203"/>
      <c r="H171" s="207">
        <v>45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138</v>
      </c>
      <c r="AU171" s="213" t="s">
        <v>83</v>
      </c>
      <c r="AV171" s="11" t="s">
        <v>83</v>
      </c>
      <c r="AW171" s="11" t="s">
        <v>38</v>
      </c>
      <c r="AX171" s="11" t="s">
        <v>79</v>
      </c>
      <c r="AY171" s="213" t="s">
        <v>131</v>
      </c>
    </row>
    <row r="172" spans="2:65" s="1" customFormat="1" ht="38.25" customHeight="1">
      <c r="B172" s="39"/>
      <c r="C172" s="190" t="s">
        <v>457</v>
      </c>
      <c r="D172" s="190" t="s">
        <v>133</v>
      </c>
      <c r="E172" s="191" t="s">
        <v>458</v>
      </c>
      <c r="F172" s="192" t="s">
        <v>459</v>
      </c>
      <c r="G172" s="193" t="s">
        <v>266</v>
      </c>
      <c r="H172" s="194">
        <v>15</v>
      </c>
      <c r="I172" s="195"/>
      <c r="J172" s="196">
        <f>ROUND(I172*H172,2)</f>
        <v>0</v>
      </c>
      <c r="K172" s="192" t="s">
        <v>902</v>
      </c>
      <c r="L172" s="59"/>
      <c r="M172" s="197" t="s">
        <v>29</v>
      </c>
      <c r="N172" s="198" t="s">
        <v>45</v>
      </c>
      <c r="O172" s="40"/>
      <c r="P172" s="199">
        <f>O172*H172</f>
        <v>0</v>
      </c>
      <c r="Q172" s="199">
        <v>0.14311</v>
      </c>
      <c r="R172" s="199">
        <f>Q172*H172</f>
        <v>2.1466499999999997</v>
      </c>
      <c r="S172" s="199">
        <v>0</v>
      </c>
      <c r="T172" s="200">
        <f>S172*H172</f>
        <v>0</v>
      </c>
      <c r="AR172" s="23" t="s">
        <v>89</v>
      </c>
      <c r="AT172" s="23" t="s">
        <v>133</v>
      </c>
      <c r="AU172" s="23" t="s">
        <v>83</v>
      </c>
      <c r="AY172" s="23" t="s">
        <v>131</v>
      </c>
      <c r="BE172" s="201">
        <f>IF(N172="základní",J172,0)</f>
        <v>0</v>
      </c>
      <c r="BF172" s="201">
        <f>IF(N172="snížená",J172,0)</f>
        <v>0</v>
      </c>
      <c r="BG172" s="201">
        <f>IF(N172="zákl. přenesená",J172,0)</f>
        <v>0</v>
      </c>
      <c r="BH172" s="201">
        <f>IF(N172="sníž. přenesená",J172,0)</f>
        <v>0</v>
      </c>
      <c r="BI172" s="201">
        <f>IF(N172="nulová",J172,0)</f>
        <v>0</v>
      </c>
      <c r="BJ172" s="23" t="s">
        <v>79</v>
      </c>
      <c r="BK172" s="201">
        <f>ROUND(I172*H172,2)</f>
        <v>0</v>
      </c>
      <c r="BL172" s="23" t="s">
        <v>89</v>
      </c>
      <c r="BM172" s="23" t="s">
        <v>460</v>
      </c>
    </row>
    <row r="173" spans="2:51" s="11" customFormat="1" ht="13.5">
      <c r="B173" s="202"/>
      <c r="C173" s="203"/>
      <c r="D173" s="204" t="s">
        <v>138</v>
      </c>
      <c r="E173" s="205" t="s">
        <v>29</v>
      </c>
      <c r="F173" s="206" t="s">
        <v>461</v>
      </c>
      <c r="G173" s="203"/>
      <c r="H173" s="207">
        <v>15</v>
      </c>
      <c r="I173" s="208"/>
      <c r="J173" s="203"/>
      <c r="K173" s="203"/>
      <c r="L173" s="209"/>
      <c r="M173" s="210"/>
      <c r="N173" s="211"/>
      <c r="O173" s="211"/>
      <c r="P173" s="211"/>
      <c r="Q173" s="211"/>
      <c r="R173" s="211"/>
      <c r="S173" s="211"/>
      <c r="T173" s="212"/>
      <c r="AT173" s="213" t="s">
        <v>138</v>
      </c>
      <c r="AU173" s="213" t="s">
        <v>83</v>
      </c>
      <c r="AV173" s="11" t="s">
        <v>83</v>
      </c>
      <c r="AW173" s="11" t="s">
        <v>38</v>
      </c>
      <c r="AX173" s="11" t="s">
        <v>79</v>
      </c>
      <c r="AY173" s="213" t="s">
        <v>131</v>
      </c>
    </row>
    <row r="174" spans="2:63" s="10" customFormat="1" ht="29.85" customHeight="1">
      <c r="B174" s="174"/>
      <c r="C174" s="175"/>
      <c r="D174" s="176" t="s">
        <v>73</v>
      </c>
      <c r="E174" s="188" t="s">
        <v>92</v>
      </c>
      <c r="F174" s="188" t="s">
        <v>462</v>
      </c>
      <c r="G174" s="175"/>
      <c r="H174" s="175"/>
      <c r="I174" s="178"/>
      <c r="J174" s="189">
        <f>BK174</f>
        <v>0</v>
      </c>
      <c r="K174" s="175"/>
      <c r="L174" s="180"/>
      <c r="M174" s="181"/>
      <c r="N174" s="182"/>
      <c r="O174" s="182"/>
      <c r="P174" s="183">
        <f>SUM(P175:P180)</f>
        <v>0</v>
      </c>
      <c r="Q174" s="182"/>
      <c r="R174" s="183">
        <f>SUM(R175:R180)</f>
        <v>567.4866</v>
      </c>
      <c r="S174" s="182"/>
      <c r="T174" s="184">
        <f>SUM(T175:T180)</f>
        <v>0</v>
      </c>
      <c r="AR174" s="185" t="s">
        <v>79</v>
      </c>
      <c r="AT174" s="186" t="s">
        <v>73</v>
      </c>
      <c r="AU174" s="186" t="s">
        <v>79</v>
      </c>
      <c r="AY174" s="185" t="s">
        <v>131</v>
      </c>
      <c r="BK174" s="187">
        <f>SUM(BK175:BK180)</f>
        <v>0</v>
      </c>
    </row>
    <row r="175" spans="2:65" s="1" customFormat="1" ht="51" customHeight="1">
      <c r="B175" s="39"/>
      <c r="C175" s="190" t="s">
        <v>463</v>
      </c>
      <c r="D175" s="190" t="s">
        <v>133</v>
      </c>
      <c r="E175" s="191" t="s">
        <v>464</v>
      </c>
      <c r="F175" s="192" t="s">
        <v>465</v>
      </c>
      <c r="G175" s="193" t="s">
        <v>170</v>
      </c>
      <c r="H175" s="194">
        <v>1170</v>
      </c>
      <c r="I175" s="195"/>
      <c r="J175" s="196">
        <f>ROUND(I175*H175,2)</f>
        <v>0</v>
      </c>
      <c r="K175" s="192" t="s">
        <v>902</v>
      </c>
      <c r="L175" s="59"/>
      <c r="M175" s="197" t="s">
        <v>29</v>
      </c>
      <c r="N175" s="198" t="s">
        <v>45</v>
      </c>
      <c r="O175" s="40"/>
      <c r="P175" s="199">
        <f>O175*H175</f>
        <v>0</v>
      </c>
      <c r="Q175" s="199">
        <v>0.09848</v>
      </c>
      <c r="R175" s="199">
        <f>Q175*H175</f>
        <v>115.2216</v>
      </c>
      <c r="S175" s="199">
        <v>0</v>
      </c>
      <c r="T175" s="200">
        <f>S175*H175</f>
        <v>0</v>
      </c>
      <c r="AR175" s="23" t="s">
        <v>89</v>
      </c>
      <c r="AT175" s="23" t="s">
        <v>133</v>
      </c>
      <c r="AU175" s="23" t="s">
        <v>83</v>
      </c>
      <c r="AY175" s="23" t="s">
        <v>131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3" t="s">
        <v>79</v>
      </c>
      <c r="BK175" s="201">
        <f>ROUND(I175*H175,2)</f>
        <v>0</v>
      </c>
      <c r="BL175" s="23" t="s">
        <v>89</v>
      </c>
      <c r="BM175" s="23" t="s">
        <v>466</v>
      </c>
    </row>
    <row r="176" spans="2:51" s="11" customFormat="1" ht="13.5">
      <c r="B176" s="202"/>
      <c r="C176" s="203"/>
      <c r="D176" s="204" t="s">
        <v>138</v>
      </c>
      <c r="E176" s="205" t="s">
        <v>29</v>
      </c>
      <c r="F176" s="206" t="s">
        <v>467</v>
      </c>
      <c r="G176" s="203"/>
      <c r="H176" s="207">
        <v>1170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138</v>
      </c>
      <c r="AU176" s="213" t="s">
        <v>83</v>
      </c>
      <c r="AV176" s="11" t="s">
        <v>83</v>
      </c>
      <c r="AW176" s="11" t="s">
        <v>38</v>
      </c>
      <c r="AX176" s="11" t="s">
        <v>79</v>
      </c>
      <c r="AY176" s="213" t="s">
        <v>131</v>
      </c>
    </row>
    <row r="177" spans="2:65" s="1" customFormat="1" ht="25.5" customHeight="1">
      <c r="B177" s="39"/>
      <c r="C177" s="190" t="s">
        <v>468</v>
      </c>
      <c r="D177" s="190" t="s">
        <v>133</v>
      </c>
      <c r="E177" s="191" t="s">
        <v>469</v>
      </c>
      <c r="F177" s="192" t="s">
        <v>470</v>
      </c>
      <c r="G177" s="193" t="s">
        <v>170</v>
      </c>
      <c r="H177" s="194">
        <v>990</v>
      </c>
      <c r="I177" s="195"/>
      <c r="J177" s="196">
        <f>ROUND(I177*H177,2)</f>
        <v>0</v>
      </c>
      <c r="K177" s="192" t="s">
        <v>902</v>
      </c>
      <c r="L177" s="59"/>
      <c r="M177" s="197" t="s">
        <v>29</v>
      </c>
      <c r="N177" s="198" t="s">
        <v>45</v>
      </c>
      <c r="O177" s="40"/>
      <c r="P177" s="199">
        <f>O177*H177</f>
        <v>0</v>
      </c>
      <c r="Q177" s="199">
        <v>0.0835</v>
      </c>
      <c r="R177" s="199">
        <f>Q177*H177</f>
        <v>82.665</v>
      </c>
      <c r="S177" s="199">
        <v>0</v>
      </c>
      <c r="T177" s="200">
        <f>S177*H177</f>
        <v>0</v>
      </c>
      <c r="AR177" s="23" t="s">
        <v>89</v>
      </c>
      <c r="AT177" s="23" t="s">
        <v>133</v>
      </c>
      <c r="AU177" s="23" t="s">
        <v>83</v>
      </c>
      <c r="AY177" s="23" t="s">
        <v>131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3" t="s">
        <v>79</v>
      </c>
      <c r="BK177" s="201">
        <f>ROUND(I177*H177,2)</f>
        <v>0</v>
      </c>
      <c r="BL177" s="23" t="s">
        <v>89</v>
      </c>
      <c r="BM177" s="23" t="s">
        <v>471</v>
      </c>
    </row>
    <row r="178" spans="2:51" s="11" customFormat="1" ht="13.5">
      <c r="B178" s="202"/>
      <c r="C178" s="203"/>
      <c r="D178" s="204" t="s">
        <v>138</v>
      </c>
      <c r="E178" s="205" t="s">
        <v>29</v>
      </c>
      <c r="F178" s="206" t="s">
        <v>472</v>
      </c>
      <c r="G178" s="203"/>
      <c r="H178" s="207">
        <v>990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138</v>
      </c>
      <c r="AU178" s="213" t="s">
        <v>83</v>
      </c>
      <c r="AV178" s="11" t="s">
        <v>83</v>
      </c>
      <c r="AW178" s="11" t="s">
        <v>38</v>
      </c>
      <c r="AX178" s="11" t="s">
        <v>79</v>
      </c>
      <c r="AY178" s="213" t="s">
        <v>131</v>
      </c>
    </row>
    <row r="179" spans="2:65" s="1" customFormat="1" ht="16.5" customHeight="1">
      <c r="B179" s="39"/>
      <c r="C179" s="214" t="s">
        <v>473</v>
      </c>
      <c r="D179" s="214" t="s">
        <v>162</v>
      </c>
      <c r="E179" s="215" t="s">
        <v>474</v>
      </c>
      <c r="F179" s="216" t="s">
        <v>475</v>
      </c>
      <c r="G179" s="217" t="s">
        <v>272</v>
      </c>
      <c r="H179" s="218">
        <v>330</v>
      </c>
      <c r="I179" s="219"/>
      <c r="J179" s="220">
        <f>ROUND(I179*H179,2)</f>
        <v>0</v>
      </c>
      <c r="K179" s="216" t="s">
        <v>29</v>
      </c>
      <c r="L179" s="221"/>
      <c r="M179" s="222" t="s">
        <v>29</v>
      </c>
      <c r="N179" s="223" t="s">
        <v>45</v>
      </c>
      <c r="O179" s="40"/>
      <c r="P179" s="199">
        <f>O179*H179</f>
        <v>0</v>
      </c>
      <c r="Q179" s="199">
        <v>1.12</v>
      </c>
      <c r="R179" s="199">
        <f>Q179*H179</f>
        <v>369.6</v>
      </c>
      <c r="S179" s="199">
        <v>0</v>
      </c>
      <c r="T179" s="200">
        <f>S179*H179</f>
        <v>0</v>
      </c>
      <c r="AR179" s="23" t="s">
        <v>165</v>
      </c>
      <c r="AT179" s="23" t="s">
        <v>162</v>
      </c>
      <c r="AU179" s="23" t="s">
        <v>83</v>
      </c>
      <c r="AY179" s="23" t="s">
        <v>131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3" t="s">
        <v>79</v>
      </c>
      <c r="BK179" s="201">
        <f>ROUND(I179*H179,2)</f>
        <v>0</v>
      </c>
      <c r="BL179" s="23" t="s">
        <v>89</v>
      </c>
      <c r="BM179" s="23" t="s">
        <v>476</v>
      </c>
    </row>
    <row r="180" spans="2:51" s="11" customFormat="1" ht="13.5">
      <c r="B180" s="202"/>
      <c r="C180" s="203"/>
      <c r="D180" s="204" t="s">
        <v>138</v>
      </c>
      <c r="E180" s="205" t="s">
        <v>29</v>
      </c>
      <c r="F180" s="206" t="s">
        <v>477</v>
      </c>
      <c r="G180" s="203"/>
      <c r="H180" s="207">
        <v>330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138</v>
      </c>
      <c r="AU180" s="213" t="s">
        <v>83</v>
      </c>
      <c r="AV180" s="11" t="s">
        <v>83</v>
      </c>
      <c r="AW180" s="11" t="s">
        <v>38</v>
      </c>
      <c r="AX180" s="11" t="s">
        <v>79</v>
      </c>
      <c r="AY180" s="213" t="s">
        <v>131</v>
      </c>
    </row>
    <row r="181" spans="2:63" s="10" customFormat="1" ht="29.85" customHeight="1">
      <c r="B181" s="174"/>
      <c r="C181" s="175"/>
      <c r="D181" s="176" t="s">
        <v>73</v>
      </c>
      <c r="E181" s="188" t="s">
        <v>173</v>
      </c>
      <c r="F181" s="188" t="s">
        <v>252</v>
      </c>
      <c r="G181" s="175"/>
      <c r="H181" s="175"/>
      <c r="I181" s="178"/>
      <c r="J181" s="189">
        <f>BK181</f>
        <v>0</v>
      </c>
      <c r="K181" s="175"/>
      <c r="L181" s="180"/>
      <c r="M181" s="181"/>
      <c r="N181" s="182"/>
      <c r="O181" s="182"/>
      <c r="P181" s="183">
        <f>SUM(P182:P183)</f>
        <v>0</v>
      </c>
      <c r="Q181" s="182"/>
      <c r="R181" s="183">
        <f>SUM(R182:R183)</f>
        <v>0</v>
      </c>
      <c r="S181" s="182"/>
      <c r="T181" s="184">
        <f>SUM(T182:T183)</f>
        <v>300</v>
      </c>
      <c r="AR181" s="185" t="s">
        <v>79</v>
      </c>
      <c r="AT181" s="186" t="s">
        <v>73</v>
      </c>
      <c r="AU181" s="186" t="s">
        <v>79</v>
      </c>
      <c r="AY181" s="185" t="s">
        <v>131</v>
      </c>
      <c r="BK181" s="187">
        <f>SUM(BK182:BK183)</f>
        <v>0</v>
      </c>
    </row>
    <row r="182" spans="2:65" s="1" customFormat="1" ht="38.25" customHeight="1">
      <c r="B182" s="39"/>
      <c r="C182" s="190" t="s">
        <v>478</v>
      </c>
      <c r="D182" s="190" t="s">
        <v>133</v>
      </c>
      <c r="E182" s="191" t="s">
        <v>479</v>
      </c>
      <c r="F182" s="192" t="s">
        <v>480</v>
      </c>
      <c r="G182" s="193" t="s">
        <v>170</v>
      </c>
      <c r="H182" s="194">
        <v>15000</v>
      </c>
      <c r="I182" s="195"/>
      <c r="J182" s="196">
        <f>ROUND(I182*H182,2)</f>
        <v>0</v>
      </c>
      <c r="K182" s="192" t="s">
        <v>902</v>
      </c>
      <c r="L182" s="59"/>
      <c r="M182" s="197" t="s">
        <v>29</v>
      </c>
      <c r="N182" s="198" t="s">
        <v>45</v>
      </c>
      <c r="O182" s="40"/>
      <c r="P182" s="199">
        <f>O182*H182</f>
        <v>0</v>
      </c>
      <c r="Q182" s="199">
        <v>0</v>
      </c>
      <c r="R182" s="199">
        <f>Q182*H182</f>
        <v>0</v>
      </c>
      <c r="S182" s="199">
        <v>0.02</v>
      </c>
      <c r="T182" s="200">
        <f>S182*H182</f>
        <v>300</v>
      </c>
      <c r="AR182" s="23" t="s">
        <v>89</v>
      </c>
      <c r="AT182" s="23" t="s">
        <v>133</v>
      </c>
      <c r="AU182" s="23" t="s">
        <v>83</v>
      </c>
      <c r="AY182" s="23" t="s">
        <v>131</v>
      </c>
      <c r="BE182" s="201">
        <f>IF(N182="základní",J182,0)</f>
        <v>0</v>
      </c>
      <c r="BF182" s="201">
        <f>IF(N182="snížená",J182,0)</f>
        <v>0</v>
      </c>
      <c r="BG182" s="201">
        <f>IF(N182="zákl. přenesená",J182,0)</f>
        <v>0</v>
      </c>
      <c r="BH182" s="201">
        <f>IF(N182="sníž. přenesená",J182,0)</f>
        <v>0</v>
      </c>
      <c r="BI182" s="201">
        <f>IF(N182="nulová",J182,0)</f>
        <v>0</v>
      </c>
      <c r="BJ182" s="23" t="s">
        <v>79</v>
      </c>
      <c r="BK182" s="201">
        <f>ROUND(I182*H182,2)</f>
        <v>0</v>
      </c>
      <c r="BL182" s="23" t="s">
        <v>89</v>
      </c>
      <c r="BM182" s="23" t="s">
        <v>481</v>
      </c>
    </row>
    <row r="183" spans="2:51" s="11" customFormat="1" ht="13.5">
      <c r="B183" s="202"/>
      <c r="C183" s="203"/>
      <c r="D183" s="204" t="s">
        <v>138</v>
      </c>
      <c r="E183" s="205" t="s">
        <v>29</v>
      </c>
      <c r="F183" s="206" t="s">
        <v>482</v>
      </c>
      <c r="G183" s="203"/>
      <c r="H183" s="207">
        <v>15000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138</v>
      </c>
      <c r="AU183" s="213" t="s">
        <v>83</v>
      </c>
      <c r="AV183" s="11" t="s">
        <v>83</v>
      </c>
      <c r="AW183" s="11" t="s">
        <v>38</v>
      </c>
      <c r="AX183" s="11" t="s">
        <v>79</v>
      </c>
      <c r="AY183" s="213" t="s">
        <v>131</v>
      </c>
    </row>
    <row r="184" spans="2:63" s="10" customFormat="1" ht="29.85" customHeight="1">
      <c r="B184" s="174"/>
      <c r="C184" s="175"/>
      <c r="D184" s="176" t="s">
        <v>73</v>
      </c>
      <c r="E184" s="188" t="s">
        <v>483</v>
      </c>
      <c r="F184" s="188" t="s">
        <v>484</v>
      </c>
      <c r="G184" s="175"/>
      <c r="H184" s="175"/>
      <c r="I184" s="178"/>
      <c r="J184" s="189">
        <f>BK184</f>
        <v>0</v>
      </c>
      <c r="K184" s="175"/>
      <c r="L184" s="180"/>
      <c r="M184" s="181"/>
      <c r="N184" s="182"/>
      <c r="O184" s="182"/>
      <c r="P184" s="183">
        <v>0</v>
      </c>
      <c r="Q184" s="182"/>
      <c r="R184" s="183">
        <v>0</v>
      </c>
      <c r="S184" s="182"/>
      <c r="T184" s="184">
        <v>0</v>
      </c>
      <c r="AR184" s="185" t="s">
        <v>79</v>
      </c>
      <c r="AT184" s="186" t="s">
        <v>73</v>
      </c>
      <c r="AU184" s="186" t="s">
        <v>79</v>
      </c>
      <c r="AY184" s="185" t="s">
        <v>131</v>
      </c>
      <c r="BK184" s="187">
        <v>0</v>
      </c>
    </row>
    <row r="185" spans="2:63" s="10" customFormat="1" ht="19.9" customHeight="1">
      <c r="B185" s="174"/>
      <c r="C185" s="175"/>
      <c r="D185" s="176" t="s">
        <v>73</v>
      </c>
      <c r="E185" s="188" t="s">
        <v>275</v>
      </c>
      <c r="F185" s="188" t="s">
        <v>276</v>
      </c>
      <c r="G185" s="175"/>
      <c r="H185" s="175"/>
      <c r="I185" s="178"/>
      <c r="J185" s="189">
        <f>BK185</f>
        <v>0</v>
      </c>
      <c r="K185" s="175"/>
      <c r="L185" s="180"/>
      <c r="M185" s="181"/>
      <c r="N185" s="182"/>
      <c r="O185" s="182"/>
      <c r="P185" s="183">
        <f>SUM(P186:P187)</f>
        <v>0</v>
      </c>
      <c r="Q185" s="182"/>
      <c r="R185" s="183">
        <f>SUM(R186:R187)</f>
        <v>0</v>
      </c>
      <c r="S185" s="182"/>
      <c r="T185" s="184">
        <f>SUM(T186:T187)</f>
        <v>0</v>
      </c>
      <c r="AR185" s="185" t="s">
        <v>79</v>
      </c>
      <c r="AT185" s="186" t="s">
        <v>73</v>
      </c>
      <c r="AU185" s="186" t="s">
        <v>79</v>
      </c>
      <c r="AY185" s="185" t="s">
        <v>131</v>
      </c>
      <c r="BK185" s="187">
        <f>SUM(BK186:BK187)</f>
        <v>0</v>
      </c>
    </row>
    <row r="186" spans="2:65" s="1" customFormat="1" ht="25.5" customHeight="1">
      <c r="B186" s="39"/>
      <c r="C186" s="190" t="s">
        <v>485</v>
      </c>
      <c r="D186" s="190" t="s">
        <v>133</v>
      </c>
      <c r="E186" s="191" t="s">
        <v>278</v>
      </c>
      <c r="F186" s="192" t="s">
        <v>279</v>
      </c>
      <c r="G186" s="193" t="s">
        <v>225</v>
      </c>
      <c r="H186" s="194">
        <v>764.377</v>
      </c>
      <c r="I186" s="195"/>
      <c r="J186" s="196">
        <f>ROUND(I186*H186,2)</f>
        <v>0</v>
      </c>
      <c r="K186" s="192" t="s">
        <v>902</v>
      </c>
      <c r="L186" s="59"/>
      <c r="M186" s="197" t="s">
        <v>29</v>
      </c>
      <c r="N186" s="198" t="s">
        <v>45</v>
      </c>
      <c r="O186" s="40"/>
      <c r="P186" s="199">
        <f>O186*H186</f>
        <v>0</v>
      </c>
      <c r="Q186" s="199">
        <v>0</v>
      </c>
      <c r="R186" s="199">
        <f>Q186*H186</f>
        <v>0</v>
      </c>
      <c r="S186" s="199">
        <v>0</v>
      </c>
      <c r="T186" s="200">
        <f>S186*H186</f>
        <v>0</v>
      </c>
      <c r="AR186" s="23" t="s">
        <v>89</v>
      </c>
      <c r="AT186" s="23" t="s">
        <v>133</v>
      </c>
      <c r="AU186" s="23" t="s">
        <v>83</v>
      </c>
      <c r="AY186" s="23" t="s">
        <v>131</v>
      </c>
      <c r="BE186" s="201">
        <f>IF(N186="základní",J186,0)</f>
        <v>0</v>
      </c>
      <c r="BF186" s="201">
        <f>IF(N186="snížená",J186,0)</f>
        <v>0</v>
      </c>
      <c r="BG186" s="201">
        <f>IF(N186="zákl. přenesená",J186,0)</f>
        <v>0</v>
      </c>
      <c r="BH186" s="201">
        <f>IF(N186="sníž. přenesená",J186,0)</f>
        <v>0</v>
      </c>
      <c r="BI186" s="201">
        <f>IF(N186="nulová",J186,0)</f>
        <v>0</v>
      </c>
      <c r="BJ186" s="23" t="s">
        <v>79</v>
      </c>
      <c r="BK186" s="201">
        <f>ROUND(I186*H186,2)</f>
        <v>0</v>
      </c>
      <c r="BL186" s="23" t="s">
        <v>89</v>
      </c>
      <c r="BM186" s="23" t="s">
        <v>486</v>
      </c>
    </row>
    <row r="187" spans="2:65" s="1" customFormat="1" ht="38.25" customHeight="1">
      <c r="B187" s="39"/>
      <c r="C187" s="190" t="s">
        <v>487</v>
      </c>
      <c r="D187" s="190" t="s">
        <v>133</v>
      </c>
      <c r="E187" s="191" t="s">
        <v>282</v>
      </c>
      <c r="F187" s="192" t="s">
        <v>283</v>
      </c>
      <c r="G187" s="193" t="s">
        <v>225</v>
      </c>
      <c r="H187" s="194">
        <v>764.377</v>
      </c>
      <c r="I187" s="195"/>
      <c r="J187" s="196">
        <f>ROUND(I187*H187,2)</f>
        <v>0</v>
      </c>
      <c r="K187" s="192" t="s">
        <v>902</v>
      </c>
      <c r="L187" s="59"/>
      <c r="M187" s="197" t="s">
        <v>29</v>
      </c>
      <c r="N187" s="245" t="s">
        <v>45</v>
      </c>
      <c r="O187" s="246"/>
      <c r="P187" s="247">
        <f>O187*H187</f>
        <v>0</v>
      </c>
      <c r="Q187" s="247">
        <v>0</v>
      </c>
      <c r="R187" s="247">
        <f>Q187*H187</f>
        <v>0</v>
      </c>
      <c r="S187" s="247">
        <v>0</v>
      </c>
      <c r="T187" s="248">
        <f>S187*H187</f>
        <v>0</v>
      </c>
      <c r="AR187" s="23" t="s">
        <v>89</v>
      </c>
      <c r="AT187" s="23" t="s">
        <v>133</v>
      </c>
      <c r="AU187" s="23" t="s">
        <v>83</v>
      </c>
      <c r="AY187" s="23" t="s">
        <v>131</v>
      </c>
      <c r="BE187" s="201">
        <f>IF(N187="základní",J187,0)</f>
        <v>0</v>
      </c>
      <c r="BF187" s="201">
        <f>IF(N187="snížená",J187,0)</f>
        <v>0</v>
      </c>
      <c r="BG187" s="201">
        <f>IF(N187="zákl. přenesená",J187,0)</f>
        <v>0</v>
      </c>
      <c r="BH187" s="201">
        <f>IF(N187="sníž. přenesená",J187,0)</f>
        <v>0</v>
      </c>
      <c r="BI187" s="201">
        <f>IF(N187="nulová",J187,0)</f>
        <v>0</v>
      </c>
      <c r="BJ187" s="23" t="s">
        <v>79</v>
      </c>
      <c r="BK187" s="201">
        <f>ROUND(I187*H187,2)</f>
        <v>0</v>
      </c>
      <c r="BL187" s="23" t="s">
        <v>89</v>
      </c>
      <c r="BM187" s="23" t="s">
        <v>488</v>
      </c>
    </row>
    <row r="188" spans="2:12" s="1" customFormat="1" ht="6.95" customHeight="1">
      <c r="B188" s="54"/>
      <c r="C188" s="55"/>
      <c r="D188" s="55"/>
      <c r="E188" s="55"/>
      <c r="F188" s="55"/>
      <c r="G188" s="55"/>
      <c r="H188" s="55"/>
      <c r="I188" s="137"/>
      <c r="J188" s="55"/>
      <c r="K188" s="55"/>
      <c r="L188" s="59"/>
    </row>
  </sheetData>
  <sheetProtection algorithmName="SHA-512" hashValue="7bIgWFusRfP+DuYDmOs9PaaW/BRfM+dv3x2ZWmvuXWGoEXAsH42i/WNKqBLbhDhX9fwZXts8IQD4Osk6XSiF5A==" saltValue="SWsNdrnykq6JsMJD5n9B8w==" spinCount="100000" sheet="1" objects="1" scenarios="1"/>
  <autoFilter ref="C83:K187"/>
  <mergeCells count="10">
    <mergeCell ref="J51:J52"/>
    <mergeCell ref="E74:H74"/>
    <mergeCell ref="E76:H76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6"/>
  <sheetViews>
    <sheetView showGridLines="0" workbookViewId="0" topLeftCell="A1">
      <pane ySplit="1" topLeftCell="A83" activePane="bottomLeft" state="frozen"/>
      <selection pane="bottomLeft" activeCell="I86" sqref="I8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95</v>
      </c>
      <c r="G1" s="375" t="s">
        <v>96</v>
      </c>
      <c r="H1" s="375"/>
      <c r="I1" s="113"/>
      <c r="J1" s="112" t="s">
        <v>97</v>
      </c>
      <c r="K1" s="111" t="s">
        <v>98</v>
      </c>
      <c r="L1" s="112" t="s">
        <v>99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91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PLA - Rozkoš, Domkov, revitalizace koryta</v>
      </c>
      <c r="F7" s="377"/>
      <c r="G7" s="377"/>
      <c r="H7" s="377"/>
      <c r="I7" s="115"/>
      <c r="J7" s="28"/>
      <c r="K7" s="30"/>
    </row>
    <row r="8" spans="2:11" s="1" customFormat="1" ht="15">
      <c r="B8" s="39"/>
      <c r="C8" s="40"/>
      <c r="D8" s="36" t="s">
        <v>101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8" t="s">
        <v>489</v>
      </c>
      <c r="F9" s="379"/>
      <c r="G9" s="379"/>
      <c r="H9" s="37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29</v>
      </c>
      <c r="K11" s="43"/>
    </row>
    <row r="12" spans="2:11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17" t="s">
        <v>26</v>
      </c>
      <c r="J12" s="118">
        <f>'Rekapitulace stavby'!AN8</f>
        <v>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27</v>
      </c>
      <c r="E14" s="40"/>
      <c r="F14" s="40"/>
      <c r="G14" s="40"/>
      <c r="H14" s="40"/>
      <c r="I14" s="117" t="s">
        <v>28</v>
      </c>
      <c r="J14" s="34" t="s">
        <v>29</v>
      </c>
      <c r="K14" s="43"/>
    </row>
    <row r="15" spans="2:11" s="1" customFormat="1" ht="18" customHeight="1">
      <c r="B15" s="39"/>
      <c r="C15" s="40"/>
      <c r="D15" s="40"/>
      <c r="E15" s="34" t="s">
        <v>30</v>
      </c>
      <c r="F15" s="40"/>
      <c r="G15" s="40"/>
      <c r="H15" s="40"/>
      <c r="I15" s="117" t="s">
        <v>31</v>
      </c>
      <c r="J15" s="34" t="s">
        <v>29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28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17" t="s">
        <v>28</v>
      </c>
      <c r="J20" s="34" t="s">
        <v>35</v>
      </c>
      <c r="K20" s="43"/>
    </row>
    <row r="21" spans="2:11" s="1" customFormat="1" ht="18" customHeight="1">
      <c r="B21" s="39"/>
      <c r="C21" s="40"/>
      <c r="D21" s="40"/>
      <c r="E21" s="34" t="s">
        <v>36</v>
      </c>
      <c r="F21" s="40"/>
      <c r="G21" s="40"/>
      <c r="H21" s="40"/>
      <c r="I21" s="117" t="s">
        <v>31</v>
      </c>
      <c r="J21" s="34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71.25" customHeight="1">
      <c r="B24" s="119"/>
      <c r="C24" s="120"/>
      <c r="D24" s="120"/>
      <c r="E24" s="367" t="s">
        <v>903</v>
      </c>
      <c r="F24" s="367"/>
      <c r="G24" s="367"/>
      <c r="H24" s="36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ROUND(SUM(BE83:BE235),2)</f>
        <v>0</v>
      </c>
      <c r="G30" s="40"/>
      <c r="H30" s="40"/>
      <c r="I30" s="129">
        <v>0.21</v>
      </c>
      <c r="J30" s="128">
        <f>ROUND(ROUND((SUM(BE83:BE235)),2)*I30,2)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ROUND(SUM(BF83:BF235),2)</f>
        <v>0</v>
      </c>
      <c r="G31" s="40"/>
      <c r="H31" s="40"/>
      <c r="I31" s="129">
        <v>0.15</v>
      </c>
      <c r="J31" s="128">
        <f>ROUND(ROUND((SUM(BF83:BF235)),2)*I31,2)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ROUND(SUM(BG83:BG235),2)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ROUND(SUM(BH83:BH235),2)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ROUND(SUM(BI83:BI235),2)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103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76" t="str">
        <f>E7</f>
        <v>PLA - Rozkoš, Domkov, revitalizace koryta</v>
      </c>
      <c r="F45" s="377"/>
      <c r="G45" s="377"/>
      <c r="H45" s="377"/>
      <c r="I45" s="116"/>
      <c r="J45" s="40"/>
      <c r="K45" s="43"/>
    </row>
    <row r="46" spans="2:11" s="1" customFormat="1" ht="14.45" customHeight="1">
      <c r="B46" s="39"/>
      <c r="C46" s="36" t="s">
        <v>101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78" t="str">
        <f>E9</f>
        <v>4 - SO 04 Oddělovací objekt</v>
      </c>
      <c r="F47" s="379"/>
      <c r="G47" s="379"/>
      <c r="H47" s="37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24</v>
      </c>
      <c r="D49" s="40"/>
      <c r="E49" s="40"/>
      <c r="F49" s="34" t="str">
        <f>F12</f>
        <v>Rozkoš, Domkov</v>
      </c>
      <c r="G49" s="40"/>
      <c r="H49" s="40"/>
      <c r="I49" s="117" t="s">
        <v>26</v>
      </c>
      <c r="J49" s="118">
        <f>IF(J12="","",J12)</f>
        <v>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6" t="s">
        <v>27</v>
      </c>
      <c r="D51" s="40"/>
      <c r="E51" s="40"/>
      <c r="F51" s="34" t="str">
        <f>E15</f>
        <v>Povodí Labe, státní podnik, Víta Nejedlého 951, HK</v>
      </c>
      <c r="G51" s="40"/>
      <c r="H51" s="40"/>
      <c r="I51" s="117" t="s">
        <v>34</v>
      </c>
      <c r="J51" s="367" t="str">
        <f>E21</f>
        <v>Šindlar s.r.o.,Na Brně 372/2a, 500 06 Hradec Král.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/>
      </c>
      <c r="G52" s="40"/>
      <c r="H52" s="40"/>
      <c r="I52" s="116"/>
      <c r="J52" s="37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104</v>
      </c>
      <c r="D54" s="130"/>
      <c r="E54" s="130"/>
      <c r="F54" s="130"/>
      <c r="G54" s="130"/>
      <c r="H54" s="130"/>
      <c r="I54" s="143"/>
      <c r="J54" s="144" t="s">
        <v>105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106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3" t="s">
        <v>107</v>
      </c>
    </row>
    <row r="57" spans="2:11" s="7" customFormat="1" ht="24.95" customHeight="1">
      <c r="B57" s="147"/>
      <c r="C57" s="148"/>
      <c r="D57" s="149" t="s">
        <v>108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109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110</v>
      </c>
      <c r="E59" s="157"/>
      <c r="F59" s="157"/>
      <c r="G59" s="157"/>
      <c r="H59" s="157"/>
      <c r="I59" s="158"/>
      <c r="J59" s="159">
        <f>J187</f>
        <v>0</v>
      </c>
      <c r="K59" s="160"/>
    </row>
    <row r="60" spans="2:11" s="8" customFormat="1" ht="19.9" customHeight="1">
      <c r="B60" s="154"/>
      <c r="C60" s="155"/>
      <c r="D60" s="156" t="s">
        <v>111</v>
      </c>
      <c r="E60" s="157"/>
      <c r="F60" s="157"/>
      <c r="G60" s="157"/>
      <c r="H60" s="157"/>
      <c r="I60" s="158"/>
      <c r="J60" s="159">
        <f>J195</f>
        <v>0</v>
      </c>
      <c r="K60" s="160"/>
    </row>
    <row r="61" spans="2:11" s="8" customFormat="1" ht="19.9" customHeight="1">
      <c r="B61" s="154"/>
      <c r="C61" s="155"/>
      <c r="D61" s="156" t="s">
        <v>112</v>
      </c>
      <c r="E61" s="157"/>
      <c r="F61" s="157"/>
      <c r="G61" s="157"/>
      <c r="H61" s="157"/>
      <c r="I61" s="158"/>
      <c r="J61" s="159">
        <f>J206</f>
        <v>0</v>
      </c>
      <c r="K61" s="160"/>
    </row>
    <row r="62" spans="2:11" s="8" customFormat="1" ht="19.9" customHeight="1">
      <c r="B62" s="154"/>
      <c r="C62" s="155"/>
      <c r="D62" s="156" t="s">
        <v>318</v>
      </c>
      <c r="E62" s="157"/>
      <c r="F62" s="157"/>
      <c r="G62" s="157"/>
      <c r="H62" s="157"/>
      <c r="I62" s="158"/>
      <c r="J62" s="159">
        <f>J228</f>
        <v>0</v>
      </c>
      <c r="K62" s="160"/>
    </row>
    <row r="63" spans="2:11" s="8" customFormat="1" ht="19.9" customHeight="1">
      <c r="B63" s="154"/>
      <c r="C63" s="155"/>
      <c r="D63" s="156" t="s">
        <v>114</v>
      </c>
      <c r="E63" s="157"/>
      <c r="F63" s="157"/>
      <c r="G63" s="157"/>
      <c r="H63" s="157"/>
      <c r="I63" s="158"/>
      <c r="J63" s="159">
        <f>J233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115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72" t="str">
        <f>E7</f>
        <v>PLA - Rozkoš, Domkov, revitalizace koryta</v>
      </c>
      <c r="F73" s="373"/>
      <c r="G73" s="373"/>
      <c r="H73" s="373"/>
      <c r="I73" s="161"/>
      <c r="J73" s="61"/>
      <c r="K73" s="61"/>
      <c r="L73" s="59"/>
    </row>
    <row r="74" spans="2:12" s="1" customFormat="1" ht="14.45" customHeight="1">
      <c r="B74" s="39"/>
      <c r="C74" s="63" t="s">
        <v>101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36" t="str">
        <f>E9</f>
        <v>4 - SO 04 Oddělovací objekt</v>
      </c>
      <c r="F75" s="374"/>
      <c r="G75" s="374"/>
      <c r="H75" s="374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24</v>
      </c>
      <c r="D77" s="61"/>
      <c r="E77" s="61"/>
      <c r="F77" s="162" t="str">
        <f>F12</f>
        <v>Rozkoš, Domkov</v>
      </c>
      <c r="G77" s="61"/>
      <c r="H77" s="61"/>
      <c r="I77" s="163" t="s">
        <v>26</v>
      </c>
      <c r="J77" s="71">
        <f>IF(J12="","",J12)</f>
        <v>0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5">
      <c r="B79" s="39"/>
      <c r="C79" s="63" t="s">
        <v>27</v>
      </c>
      <c r="D79" s="61"/>
      <c r="E79" s="61"/>
      <c r="F79" s="162" t="str">
        <f>E15</f>
        <v>Povodí Labe, státní podnik, Víta Nejedlého 951, HK</v>
      </c>
      <c r="G79" s="61"/>
      <c r="H79" s="61"/>
      <c r="I79" s="163" t="s">
        <v>34</v>
      </c>
      <c r="J79" s="162" t="str">
        <f>E21</f>
        <v>Šindlar s.r.o.,Na Brně 372/2a, 500 06 Hradec Král.</v>
      </c>
      <c r="K79" s="61"/>
      <c r="L79" s="59"/>
    </row>
    <row r="80" spans="2:12" s="1" customFormat="1" ht="14.45" customHeight="1">
      <c r="B80" s="39"/>
      <c r="C80" s="63" t="s">
        <v>32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116</v>
      </c>
      <c r="D82" s="166" t="s">
        <v>59</v>
      </c>
      <c r="E82" s="166" t="s">
        <v>55</v>
      </c>
      <c r="F82" s="166" t="s">
        <v>117</v>
      </c>
      <c r="G82" s="166" t="s">
        <v>118</v>
      </c>
      <c r="H82" s="166" t="s">
        <v>119</v>
      </c>
      <c r="I82" s="167" t="s">
        <v>120</v>
      </c>
      <c r="J82" s="166" t="s">
        <v>105</v>
      </c>
      <c r="K82" s="168" t="s">
        <v>121</v>
      </c>
      <c r="L82" s="169"/>
      <c r="M82" s="79" t="s">
        <v>122</v>
      </c>
      <c r="N82" s="80" t="s">
        <v>44</v>
      </c>
      <c r="O82" s="80" t="s">
        <v>123</v>
      </c>
      <c r="P82" s="80" t="s">
        <v>124</v>
      </c>
      <c r="Q82" s="80" t="s">
        <v>125</v>
      </c>
      <c r="R82" s="80" t="s">
        <v>126</v>
      </c>
      <c r="S82" s="80" t="s">
        <v>127</v>
      </c>
      <c r="T82" s="81" t="s">
        <v>128</v>
      </c>
    </row>
    <row r="83" spans="2:63" s="1" customFormat="1" ht="29.25" customHeight="1">
      <c r="B83" s="39"/>
      <c r="C83" s="85" t="s">
        <v>106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535.36243124</v>
      </c>
      <c r="S83" s="83"/>
      <c r="T83" s="172">
        <f>T84</f>
        <v>0</v>
      </c>
      <c r="AT83" s="23" t="s">
        <v>73</v>
      </c>
      <c r="AU83" s="23" t="s">
        <v>107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73</v>
      </c>
      <c r="E84" s="177" t="s">
        <v>129</v>
      </c>
      <c r="F84" s="177" t="s">
        <v>130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P85+P187+P195+P206+P228+P233</f>
        <v>0</v>
      </c>
      <c r="Q84" s="182"/>
      <c r="R84" s="183">
        <f>R85+R187+R195+R206+R228+R233</f>
        <v>535.36243124</v>
      </c>
      <c r="S84" s="182"/>
      <c r="T84" s="184">
        <f>T85+T187+T195+T206+T228+T233</f>
        <v>0</v>
      </c>
      <c r="AR84" s="185" t="s">
        <v>79</v>
      </c>
      <c r="AT84" s="186" t="s">
        <v>73</v>
      </c>
      <c r="AU84" s="186" t="s">
        <v>74</v>
      </c>
      <c r="AY84" s="185" t="s">
        <v>131</v>
      </c>
      <c r="BK84" s="187">
        <f>BK85+BK187+BK195+BK206+BK228+BK233</f>
        <v>0</v>
      </c>
    </row>
    <row r="85" spans="2:63" s="10" customFormat="1" ht="19.9" customHeight="1">
      <c r="B85" s="174"/>
      <c r="C85" s="175"/>
      <c r="D85" s="176" t="s">
        <v>73</v>
      </c>
      <c r="E85" s="188" t="s">
        <v>79</v>
      </c>
      <c r="F85" s="188" t="s">
        <v>132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SUM(P86:P186)</f>
        <v>0</v>
      </c>
      <c r="Q85" s="182"/>
      <c r="R85" s="183">
        <f>SUM(R86:R186)</f>
        <v>1.590875</v>
      </c>
      <c r="S85" s="182"/>
      <c r="T85" s="184">
        <f>SUM(T86:T186)</f>
        <v>0</v>
      </c>
      <c r="AR85" s="185" t="s">
        <v>79</v>
      </c>
      <c r="AT85" s="186" t="s">
        <v>73</v>
      </c>
      <c r="AU85" s="186" t="s">
        <v>79</v>
      </c>
      <c r="AY85" s="185" t="s">
        <v>131</v>
      </c>
      <c r="BK85" s="187">
        <f>SUM(BK86:BK186)</f>
        <v>0</v>
      </c>
    </row>
    <row r="86" spans="2:65" s="1" customFormat="1" ht="25.5" customHeight="1">
      <c r="B86" s="39"/>
      <c r="C86" s="190" t="s">
        <v>79</v>
      </c>
      <c r="D86" s="190" t="s">
        <v>133</v>
      </c>
      <c r="E86" s="191" t="s">
        <v>490</v>
      </c>
      <c r="F86" s="192" t="s">
        <v>491</v>
      </c>
      <c r="G86" s="193" t="s">
        <v>170</v>
      </c>
      <c r="H86" s="194">
        <v>2950</v>
      </c>
      <c r="I86" s="195"/>
      <c r="J86" s="196">
        <f>ROUND(I86*H86,2)</f>
        <v>0</v>
      </c>
      <c r="K86" s="192" t="s">
        <v>902</v>
      </c>
      <c r="L86" s="59"/>
      <c r="M86" s="197" t="s">
        <v>29</v>
      </c>
      <c r="N86" s="198" t="s">
        <v>45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3" t="s">
        <v>89</v>
      </c>
      <c r="AT86" s="23" t="s">
        <v>133</v>
      </c>
      <c r="AU86" s="23" t="s">
        <v>83</v>
      </c>
      <c r="AY86" s="23" t="s">
        <v>131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3" t="s">
        <v>79</v>
      </c>
      <c r="BK86" s="201">
        <f>ROUND(I86*H86,2)</f>
        <v>0</v>
      </c>
      <c r="BL86" s="23" t="s">
        <v>89</v>
      </c>
      <c r="BM86" s="23" t="s">
        <v>492</v>
      </c>
    </row>
    <row r="87" spans="2:51" s="11" customFormat="1" ht="13.5">
      <c r="B87" s="202"/>
      <c r="C87" s="203"/>
      <c r="D87" s="204" t="s">
        <v>138</v>
      </c>
      <c r="E87" s="205" t="s">
        <v>29</v>
      </c>
      <c r="F87" s="206" t="s">
        <v>493</v>
      </c>
      <c r="G87" s="203"/>
      <c r="H87" s="207">
        <v>2950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138</v>
      </c>
      <c r="AU87" s="213" t="s">
        <v>83</v>
      </c>
      <c r="AV87" s="11" t="s">
        <v>83</v>
      </c>
      <c r="AW87" s="11" t="s">
        <v>38</v>
      </c>
      <c r="AX87" s="11" t="s">
        <v>79</v>
      </c>
      <c r="AY87" s="213" t="s">
        <v>131</v>
      </c>
    </row>
    <row r="88" spans="2:65" s="1" customFormat="1" ht="16.5" customHeight="1">
      <c r="B88" s="39"/>
      <c r="C88" s="190" t="s">
        <v>83</v>
      </c>
      <c r="D88" s="190" t="s">
        <v>133</v>
      </c>
      <c r="E88" s="191" t="s">
        <v>494</v>
      </c>
      <c r="F88" s="192" t="s">
        <v>291</v>
      </c>
      <c r="G88" s="193" t="s">
        <v>136</v>
      </c>
      <c r="H88" s="194">
        <v>22.28</v>
      </c>
      <c r="I88" s="195"/>
      <c r="J88" s="196">
        <f>ROUND(I88*H88,2)</f>
        <v>0</v>
      </c>
      <c r="K88" s="192" t="s">
        <v>902</v>
      </c>
      <c r="L88" s="59"/>
      <c r="M88" s="197" t="s">
        <v>29</v>
      </c>
      <c r="N88" s="198" t="s">
        <v>45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3" t="s">
        <v>89</v>
      </c>
      <c r="AT88" s="23" t="s">
        <v>133</v>
      </c>
      <c r="AU88" s="23" t="s">
        <v>83</v>
      </c>
      <c r="AY88" s="23" t="s">
        <v>131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3" t="s">
        <v>79</v>
      </c>
      <c r="BK88" s="201">
        <f>ROUND(I88*H88,2)</f>
        <v>0</v>
      </c>
      <c r="BL88" s="23" t="s">
        <v>89</v>
      </c>
      <c r="BM88" s="23" t="s">
        <v>495</v>
      </c>
    </row>
    <row r="89" spans="2:51" s="11" customFormat="1" ht="13.5">
      <c r="B89" s="202"/>
      <c r="C89" s="203"/>
      <c r="D89" s="204" t="s">
        <v>138</v>
      </c>
      <c r="E89" s="205" t="s">
        <v>29</v>
      </c>
      <c r="F89" s="206" t="s">
        <v>496</v>
      </c>
      <c r="G89" s="203"/>
      <c r="H89" s="207">
        <v>22.125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138</v>
      </c>
      <c r="AU89" s="213" t="s">
        <v>83</v>
      </c>
      <c r="AV89" s="11" t="s">
        <v>83</v>
      </c>
      <c r="AW89" s="11" t="s">
        <v>38</v>
      </c>
      <c r="AX89" s="11" t="s">
        <v>74</v>
      </c>
      <c r="AY89" s="213" t="s">
        <v>131</v>
      </c>
    </row>
    <row r="90" spans="2:51" s="11" customFormat="1" ht="13.5">
      <c r="B90" s="202"/>
      <c r="C90" s="203"/>
      <c r="D90" s="204" t="s">
        <v>138</v>
      </c>
      <c r="E90" s="205" t="s">
        <v>29</v>
      </c>
      <c r="F90" s="206" t="s">
        <v>497</v>
      </c>
      <c r="G90" s="203"/>
      <c r="H90" s="207">
        <v>0.155</v>
      </c>
      <c r="I90" s="208"/>
      <c r="J90" s="203"/>
      <c r="K90" s="203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138</v>
      </c>
      <c r="AU90" s="213" t="s">
        <v>83</v>
      </c>
      <c r="AV90" s="11" t="s">
        <v>83</v>
      </c>
      <c r="AW90" s="11" t="s">
        <v>38</v>
      </c>
      <c r="AX90" s="11" t="s">
        <v>74</v>
      </c>
      <c r="AY90" s="213" t="s">
        <v>131</v>
      </c>
    </row>
    <row r="91" spans="2:51" s="13" customFormat="1" ht="13.5">
      <c r="B91" s="234"/>
      <c r="C91" s="235"/>
      <c r="D91" s="204" t="s">
        <v>138</v>
      </c>
      <c r="E91" s="236" t="s">
        <v>29</v>
      </c>
      <c r="F91" s="237" t="s">
        <v>216</v>
      </c>
      <c r="G91" s="235"/>
      <c r="H91" s="238">
        <v>22.28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AT91" s="244" t="s">
        <v>138</v>
      </c>
      <c r="AU91" s="244" t="s">
        <v>83</v>
      </c>
      <c r="AV91" s="13" t="s">
        <v>89</v>
      </c>
      <c r="AW91" s="13" t="s">
        <v>38</v>
      </c>
      <c r="AX91" s="13" t="s">
        <v>79</v>
      </c>
      <c r="AY91" s="244" t="s">
        <v>131</v>
      </c>
    </row>
    <row r="92" spans="2:65" s="1" customFormat="1" ht="25.5" customHeight="1">
      <c r="B92" s="39"/>
      <c r="C92" s="190" t="s">
        <v>86</v>
      </c>
      <c r="D92" s="190" t="s">
        <v>133</v>
      </c>
      <c r="E92" s="191" t="s">
        <v>319</v>
      </c>
      <c r="F92" s="192" t="s">
        <v>498</v>
      </c>
      <c r="G92" s="193" t="s">
        <v>272</v>
      </c>
      <c r="H92" s="194">
        <v>23</v>
      </c>
      <c r="I92" s="195"/>
      <c r="J92" s="196">
        <f>ROUND(I92*H92,2)</f>
        <v>0</v>
      </c>
      <c r="K92" s="192" t="s">
        <v>902</v>
      </c>
      <c r="L92" s="59"/>
      <c r="M92" s="197" t="s">
        <v>29</v>
      </c>
      <c r="N92" s="198" t="s">
        <v>45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3" t="s">
        <v>89</v>
      </c>
      <c r="AT92" s="23" t="s">
        <v>133</v>
      </c>
      <c r="AU92" s="23" t="s">
        <v>83</v>
      </c>
      <c r="AY92" s="23" t="s">
        <v>131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3" t="s">
        <v>79</v>
      </c>
      <c r="BK92" s="201">
        <f>ROUND(I92*H92,2)</f>
        <v>0</v>
      </c>
      <c r="BL92" s="23" t="s">
        <v>89</v>
      </c>
      <c r="BM92" s="23" t="s">
        <v>499</v>
      </c>
    </row>
    <row r="93" spans="2:51" s="11" customFormat="1" ht="13.5">
      <c r="B93" s="202"/>
      <c r="C93" s="203"/>
      <c r="D93" s="204" t="s">
        <v>138</v>
      </c>
      <c r="E93" s="205" t="s">
        <v>29</v>
      </c>
      <c r="F93" s="206" t="s">
        <v>500</v>
      </c>
      <c r="G93" s="203"/>
      <c r="H93" s="207">
        <v>23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138</v>
      </c>
      <c r="AU93" s="213" t="s">
        <v>83</v>
      </c>
      <c r="AV93" s="11" t="s">
        <v>83</v>
      </c>
      <c r="AW93" s="11" t="s">
        <v>38</v>
      </c>
      <c r="AX93" s="11" t="s">
        <v>79</v>
      </c>
      <c r="AY93" s="213" t="s">
        <v>131</v>
      </c>
    </row>
    <row r="94" spans="2:65" s="1" customFormat="1" ht="25.5" customHeight="1">
      <c r="B94" s="39"/>
      <c r="C94" s="190" t="s">
        <v>89</v>
      </c>
      <c r="D94" s="190" t="s">
        <v>133</v>
      </c>
      <c r="E94" s="191" t="s">
        <v>324</v>
      </c>
      <c r="F94" s="192" t="s">
        <v>325</v>
      </c>
      <c r="G94" s="193" t="s">
        <v>272</v>
      </c>
      <c r="H94" s="194">
        <v>5</v>
      </c>
      <c r="I94" s="195"/>
      <c r="J94" s="196">
        <f>ROUND(I94*H94,2)</f>
        <v>0</v>
      </c>
      <c r="K94" s="192" t="s">
        <v>902</v>
      </c>
      <c r="L94" s="59"/>
      <c r="M94" s="197" t="s">
        <v>29</v>
      </c>
      <c r="N94" s="198" t="s">
        <v>45</v>
      </c>
      <c r="O94" s="40"/>
      <c r="P94" s="199">
        <f>O94*H94</f>
        <v>0</v>
      </c>
      <c r="Q94" s="199">
        <v>0</v>
      </c>
      <c r="R94" s="199">
        <f>Q94*H94</f>
        <v>0</v>
      </c>
      <c r="S94" s="199">
        <v>0</v>
      </c>
      <c r="T94" s="200">
        <f>S94*H94</f>
        <v>0</v>
      </c>
      <c r="AR94" s="23" t="s">
        <v>89</v>
      </c>
      <c r="AT94" s="23" t="s">
        <v>133</v>
      </c>
      <c r="AU94" s="23" t="s">
        <v>83</v>
      </c>
      <c r="AY94" s="23" t="s">
        <v>131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3" t="s">
        <v>79</v>
      </c>
      <c r="BK94" s="201">
        <f>ROUND(I94*H94,2)</f>
        <v>0</v>
      </c>
      <c r="BL94" s="23" t="s">
        <v>89</v>
      </c>
      <c r="BM94" s="23" t="s">
        <v>501</v>
      </c>
    </row>
    <row r="95" spans="2:51" s="11" customFormat="1" ht="13.5">
      <c r="B95" s="202"/>
      <c r="C95" s="203"/>
      <c r="D95" s="204" t="s">
        <v>138</v>
      </c>
      <c r="E95" s="205" t="s">
        <v>29</v>
      </c>
      <c r="F95" s="206" t="s">
        <v>502</v>
      </c>
      <c r="G95" s="203"/>
      <c r="H95" s="207">
        <v>5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138</v>
      </c>
      <c r="AU95" s="213" t="s">
        <v>83</v>
      </c>
      <c r="AV95" s="11" t="s">
        <v>83</v>
      </c>
      <c r="AW95" s="11" t="s">
        <v>38</v>
      </c>
      <c r="AX95" s="11" t="s">
        <v>79</v>
      </c>
      <c r="AY95" s="213" t="s">
        <v>131</v>
      </c>
    </row>
    <row r="96" spans="2:65" s="1" customFormat="1" ht="25.5" customHeight="1">
      <c r="B96" s="39"/>
      <c r="C96" s="190" t="s">
        <v>92</v>
      </c>
      <c r="D96" s="190" t="s">
        <v>133</v>
      </c>
      <c r="E96" s="191" t="s">
        <v>328</v>
      </c>
      <c r="F96" s="192" t="s">
        <v>503</v>
      </c>
      <c r="G96" s="193" t="s">
        <v>272</v>
      </c>
      <c r="H96" s="194">
        <v>23</v>
      </c>
      <c r="I96" s="195"/>
      <c r="J96" s="196">
        <f>ROUND(I96*H96,2)</f>
        <v>0</v>
      </c>
      <c r="K96" s="192" t="s">
        <v>902</v>
      </c>
      <c r="L96" s="59"/>
      <c r="M96" s="197" t="s">
        <v>29</v>
      </c>
      <c r="N96" s="198" t="s">
        <v>45</v>
      </c>
      <c r="O96" s="40"/>
      <c r="P96" s="199">
        <f>O96*H96</f>
        <v>0</v>
      </c>
      <c r="Q96" s="199">
        <v>5E-05</v>
      </c>
      <c r="R96" s="199">
        <f>Q96*H96</f>
        <v>0.00115</v>
      </c>
      <c r="S96" s="199">
        <v>0</v>
      </c>
      <c r="T96" s="200">
        <f>S96*H96</f>
        <v>0</v>
      </c>
      <c r="AR96" s="23" t="s">
        <v>89</v>
      </c>
      <c r="AT96" s="23" t="s">
        <v>133</v>
      </c>
      <c r="AU96" s="23" t="s">
        <v>83</v>
      </c>
      <c r="AY96" s="23" t="s">
        <v>131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3" t="s">
        <v>79</v>
      </c>
      <c r="BK96" s="201">
        <f>ROUND(I96*H96,2)</f>
        <v>0</v>
      </c>
      <c r="BL96" s="23" t="s">
        <v>89</v>
      </c>
      <c r="BM96" s="23" t="s">
        <v>504</v>
      </c>
    </row>
    <row r="97" spans="2:51" s="11" customFormat="1" ht="13.5">
      <c r="B97" s="202"/>
      <c r="C97" s="203"/>
      <c r="D97" s="204" t="s">
        <v>138</v>
      </c>
      <c r="E97" s="205" t="s">
        <v>29</v>
      </c>
      <c r="F97" s="206" t="s">
        <v>247</v>
      </c>
      <c r="G97" s="203"/>
      <c r="H97" s="207">
        <v>23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138</v>
      </c>
      <c r="AU97" s="213" t="s">
        <v>83</v>
      </c>
      <c r="AV97" s="11" t="s">
        <v>83</v>
      </c>
      <c r="AW97" s="11" t="s">
        <v>38</v>
      </c>
      <c r="AX97" s="11" t="s">
        <v>79</v>
      </c>
      <c r="AY97" s="213" t="s">
        <v>131</v>
      </c>
    </row>
    <row r="98" spans="2:65" s="1" customFormat="1" ht="25.5" customHeight="1">
      <c r="B98" s="39"/>
      <c r="C98" s="190" t="s">
        <v>156</v>
      </c>
      <c r="D98" s="190" t="s">
        <v>133</v>
      </c>
      <c r="E98" s="191" t="s">
        <v>331</v>
      </c>
      <c r="F98" s="192" t="s">
        <v>332</v>
      </c>
      <c r="G98" s="193" t="s">
        <v>272</v>
      </c>
      <c r="H98" s="194">
        <v>5</v>
      </c>
      <c r="I98" s="195"/>
      <c r="J98" s="196">
        <f>ROUND(I98*H98,2)</f>
        <v>0</v>
      </c>
      <c r="K98" s="192" t="s">
        <v>902</v>
      </c>
      <c r="L98" s="59"/>
      <c r="M98" s="197" t="s">
        <v>29</v>
      </c>
      <c r="N98" s="198" t="s">
        <v>45</v>
      </c>
      <c r="O98" s="40"/>
      <c r="P98" s="199">
        <f>O98*H98</f>
        <v>0</v>
      </c>
      <c r="Q98" s="199">
        <v>5E-05</v>
      </c>
      <c r="R98" s="199">
        <f>Q98*H98</f>
        <v>0.00025</v>
      </c>
      <c r="S98" s="199">
        <v>0</v>
      </c>
      <c r="T98" s="200">
        <f>S98*H98</f>
        <v>0</v>
      </c>
      <c r="AR98" s="23" t="s">
        <v>89</v>
      </c>
      <c r="AT98" s="23" t="s">
        <v>133</v>
      </c>
      <c r="AU98" s="23" t="s">
        <v>83</v>
      </c>
      <c r="AY98" s="23" t="s">
        <v>131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3" t="s">
        <v>79</v>
      </c>
      <c r="BK98" s="201">
        <f>ROUND(I98*H98,2)</f>
        <v>0</v>
      </c>
      <c r="BL98" s="23" t="s">
        <v>89</v>
      </c>
      <c r="BM98" s="23" t="s">
        <v>505</v>
      </c>
    </row>
    <row r="99" spans="2:51" s="11" customFormat="1" ht="13.5">
      <c r="B99" s="202"/>
      <c r="C99" s="203"/>
      <c r="D99" s="204" t="s">
        <v>138</v>
      </c>
      <c r="E99" s="205" t="s">
        <v>29</v>
      </c>
      <c r="F99" s="206" t="s">
        <v>502</v>
      </c>
      <c r="G99" s="203"/>
      <c r="H99" s="207">
        <v>5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138</v>
      </c>
      <c r="AU99" s="213" t="s">
        <v>83</v>
      </c>
      <c r="AV99" s="11" t="s">
        <v>83</v>
      </c>
      <c r="AW99" s="11" t="s">
        <v>38</v>
      </c>
      <c r="AX99" s="11" t="s">
        <v>79</v>
      </c>
      <c r="AY99" s="213" t="s">
        <v>131</v>
      </c>
    </row>
    <row r="100" spans="2:65" s="1" customFormat="1" ht="38.25" customHeight="1">
      <c r="B100" s="39"/>
      <c r="C100" s="190" t="s">
        <v>161</v>
      </c>
      <c r="D100" s="190" t="s">
        <v>133</v>
      </c>
      <c r="E100" s="191" t="s">
        <v>134</v>
      </c>
      <c r="F100" s="192" t="s">
        <v>135</v>
      </c>
      <c r="G100" s="193" t="s">
        <v>136</v>
      </c>
      <c r="H100" s="194">
        <v>8</v>
      </c>
      <c r="I100" s="195"/>
      <c r="J100" s="196">
        <f>ROUND(I100*H100,2)</f>
        <v>0</v>
      </c>
      <c r="K100" s="192" t="s">
        <v>902</v>
      </c>
      <c r="L100" s="59"/>
      <c r="M100" s="197" t="s">
        <v>29</v>
      </c>
      <c r="N100" s="198" t="s">
        <v>45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3" t="s">
        <v>89</v>
      </c>
      <c r="AT100" s="23" t="s">
        <v>133</v>
      </c>
      <c r="AU100" s="23" t="s">
        <v>83</v>
      </c>
      <c r="AY100" s="23" t="s">
        <v>131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3" t="s">
        <v>79</v>
      </c>
      <c r="BK100" s="201">
        <f>ROUND(I100*H100,2)</f>
        <v>0</v>
      </c>
      <c r="BL100" s="23" t="s">
        <v>89</v>
      </c>
      <c r="BM100" s="23" t="s">
        <v>506</v>
      </c>
    </row>
    <row r="101" spans="2:51" s="11" customFormat="1" ht="13.5">
      <c r="B101" s="202"/>
      <c r="C101" s="203"/>
      <c r="D101" s="204" t="s">
        <v>138</v>
      </c>
      <c r="E101" s="205" t="s">
        <v>29</v>
      </c>
      <c r="F101" s="206" t="s">
        <v>507</v>
      </c>
      <c r="G101" s="203"/>
      <c r="H101" s="207">
        <v>8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138</v>
      </c>
      <c r="AU101" s="213" t="s">
        <v>83</v>
      </c>
      <c r="AV101" s="11" t="s">
        <v>83</v>
      </c>
      <c r="AW101" s="11" t="s">
        <v>38</v>
      </c>
      <c r="AX101" s="11" t="s">
        <v>79</v>
      </c>
      <c r="AY101" s="213" t="s">
        <v>131</v>
      </c>
    </row>
    <row r="102" spans="2:65" s="1" customFormat="1" ht="16.5" customHeight="1">
      <c r="B102" s="39"/>
      <c r="C102" s="190" t="s">
        <v>165</v>
      </c>
      <c r="D102" s="190" t="s">
        <v>133</v>
      </c>
      <c r="E102" s="191" t="s">
        <v>508</v>
      </c>
      <c r="F102" s="192" t="s">
        <v>509</v>
      </c>
      <c r="G102" s="193" t="s">
        <v>266</v>
      </c>
      <c r="H102" s="194">
        <v>100</v>
      </c>
      <c r="I102" s="195"/>
      <c r="J102" s="196">
        <f>ROUND(I102*H102,2)</f>
        <v>0</v>
      </c>
      <c r="K102" s="192" t="s">
        <v>902</v>
      </c>
      <c r="L102" s="59"/>
      <c r="M102" s="197" t="s">
        <v>29</v>
      </c>
      <c r="N102" s="198" t="s">
        <v>45</v>
      </c>
      <c r="O102" s="40"/>
      <c r="P102" s="199">
        <f>O102*H102</f>
        <v>0</v>
      </c>
      <c r="Q102" s="199">
        <v>0.01559</v>
      </c>
      <c r="R102" s="199">
        <f>Q102*H102</f>
        <v>1.559</v>
      </c>
      <c r="S102" s="199">
        <v>0</v>
      </c>
      <c r="T102" s="200">
        <f>S102*H102</f>
        <v>0</v>
      </c>
      <c r="AR102" s="23" t="s">
        <v>89</v>
      </c>
      <c r="AT102" s="23" t="s">
        <v>133</v>
      </c>
      <c r="AU102" s="23" t="s">
        <v>83</v>
      </c>
      <c r="AY102" s="23" t="s">
        <v>131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3" t="s">
        <v>79</v>
      </c>
      <c r="BK102" s="201">
        <f>ROUND(I102*H102,2)</f>
        <v>0</v>
      </c>
      <c r="BL102" s="23" t="s">
        <v>89</v>
      </c>
      <c r="BM102" s="23" t="s">
        <v>510</v>
      </c>
    </row>
    <row r="103" spans="2:51" s="11" customFormat="1" ht="13.5">
      <c r="B103" s="202"/>
      <c r="C103" s="203"/>
      <c r="D103" s="204" t="s">
        <v>138</v>
      </c>
      <c r="E103" s="205" t="s">
        <v>29</v>
      </c>
      <c r="F103" s="206" t="s">
        <v>511</v>
      </c>
      <c r="G103" s="203"/>
      <c r="H103" s="207">
        <v>100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138</v>
      </c>
      <c r="AU103" s="213" t="s">
        <v>83</v>
      </c>
      <c r="AV103" s="11" t="s">
        <v>83</v>
      </c>
      <c r="AW103" s="11" t="s">
        <v>38</v>
      </c>
      <c r="AX103" s="11" t="s">
        <v>79</v>
      </c>
      <c r="AY103" s="213" t="s">
        <v>131</v>
      </c>
    </row>
    <row r="104" spans="2:65" s="1" customFormat="1" ht="25.5" customHeight="1">
      <c r="B104" s="39"/>
      <c r="C104" s="190" t="s">
        <v>173</v>
      </c>
      <c r="D104" s="190" t="s">
        <v>133</v>
      </c>
      <c r="E104" s="191" t="s">
        <v>512</v>
      </c>
      <c r="F104" s="192" t="s">
        <v>513</v>
      </c>
      <c r="G104" s="193" t="s">
        <v>514</v>
      </c>
      <c r="H104" s="194">
        <v>504</v>
      </c>
      <c r="I104" s="195"/>
      <c r="J104" s="196">
        <f>ROUND(I104*H104,2)</f>
        <v>0</v>
      </c>
      <c r="K104" s="192" t="s">
        <v>902</v>
      </c>
      <c r="L104" s="59"/>
      <c r="M104" s="197" t="s">
        <v>29</v>
      </c>
      <c r="N104" s="198" t="s">
        <v>45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3" t="s">
        <v>89</v>
      </c>
      <c r="AT104" s="23" t="s">
        <v>133</v>
      </c>
      <c r="AU104" s="23" t="s">
        <v>83</v>
      </c>
      <c r="AY104" s="23" t="s">
        <v>131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3" t="s">
        <v>79</v>
      </c>
      <c r="BK104" s="201">
        <f>ROUND(I104*H104,2)</f>
        <v>0</v>
      </c>
      <c r="BL104" s="23" t="s">
        <v>89</v>
      </c>
      <c r="BM104" s="23" t="s">
        <v>515</v>
      </c>
    </row>
    <row r="105" spans="2:51" s="11" customFormat="1" ht="13.5">
      <c r="B105" s="202"/>
      <c r="C105" s="203"/>
      <c r="D105" s="204" t="s">
        <v>138</v>
      </c>
      <c r="E105" s="205" t="s">
        <v>29</v>
      </c>
      <c r="F105" s="206" t="s">
        <v>516</v>
      </c>
      <c r="G105" s="203"/>
      <c r="H105" s="207">
        <v>504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138</v>
      </c>
      <c r="AU105" s="213" t="s">
        <v>83</v>
      </c>
      <c r="AV105" s="11" t="s">
        <v>83</v>
      </c>
      <c r="AW105" s="11" t="s">
        <v>38</v>
      </c>
      <c r="AX105" s="11" t="s">
        <v>79</v>
      </c>
      <c r="AY105" s="213" t="s">
        <v>131</v>
      </c>
    </row>
    <row r="106" spans="2:65" s="1" customFormat="1" ht="25.5" customHeight="1">
      <c r="B106" s="39"/>
      <c r="C106" s="190" t="s">
        <v>178</v>
      </c>
      <c r="D106" s="190" t="s">
        <v>133</v>
      </c>
      <c r="E106" s="191" t="s">
        <v>517</v>
      </c>
      <c r="F106" s="192" t="s">
        <v>518</v>
      </c>
      <c r="G106" s="193" t="s">
        <v>519</v>
      </c>
      <c r="H106" s="194">
        <v>21</v>
      </c>
      <c r="I106" s="195"/>
      <c r="J106" s="196">
        <f>ROUND(I106*H106,2)</f>
        <v>0</v>
      </c>
      <c r="K106" s="192" t="s">
        <v>902</v>
      </c>
      <c r="L106" s="59"/>
      <c r="M106" s="197" t="s">
        <v>29</v>
      </c>
      <c r="N106" s="198" t="s">
        <v>45</v>
      </c>
      <c r="O106" s="40"/>
      <c r="P106" s="199">
        <f>O106*H106</f>
        <v>0</v>
      </c>
      <c r="Q106" s="199">
        <v>0</v>
      </c>
      <c r="R106" s="199">
        <f>Q106*H106</f>
        <v>0</v>
      </c>
      <c r="S106" s="199">
        <v>0</v>
      </c>
      <c r="T106" s="200">
        <f>S106*H106</f>
        <v>0</v>
      </c>
      <c r="AR106" s="23" t="s">
        <v>89</v>
      </c>
      <c r="AT106" s="23" t="s">
        <v>133</v>
      </c>
      <c r="AU106" s="23" t="s">
        <v>83</v>
      </c>
      <c r="AY106" s="23" t="s">
        <v>131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3" t="s">
        <v>79</v>
      </c>
      <c r="BK106" s="201">
        <f>ROUND(I106*H106,2)</f>
        <v>0</v>
      </c>
      <c r="BL106" s="23" t="s">
        <v>89</v>
      </c>
      <c r="BM106" s="23" t="s">
        <v>520</v>
      </c>
    </row>
    <row r="107" spans="2:51" s="11" customFormat="1" ht="13.5">
      <c r="B107" s="202"/>
      <c r="C107" s="203"/>
      <c r="D107" s="204" t="s">
        <v>138</v>
      </c>
      <c r="E107" s="205" t="s">
        <v>29</v>
      </c>
      <c r="F107" s="206" t="s">
        <v>521</v>
      </c>
      <c r="G107" s="203"/>
      <c r="H107" s="207">
        <v>21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138</v>
      </c>
      <c r="AU107" s="213" t="s">
        <v>83</v>
      </c>
      <c r="AV107" s="11" t="s">
        <v>83</v>
      </c>
      <c r="AW107" s="11" t="s">
        <v>38</v>
      </c>
      <c r="AX107" s="11" t="s">
        <v>79</v>
      </c>
      <c r="AY107" s="213" t="s">
        <v>131</v>
      </c>
    </row>
    <row r="108" spans="2:65" s="1" customFormat="1" ht="38.25" customHeight="1">
      <c r="B108" s="39"/>
      <c r="C108" s="190" t="s">
        <v>183</v>
      </c>
      <c r="D108" s="190" t="s">
        <v>133</v>
      </c>
      <c r="E108" s="191" t="s">
        <v>344</v>
      </c>
      <c r="F108" s="192" t="s">
        <v>345</v>
      </c>
      <c r="G108" s="193" t="s">
        <v>136</v>
      </c>
      <c r="H108" s="194">
        <v>460.4</v>
      </c>
      <c r="I108" s="195"/>
      <c r="J108" s="196">
        <f>ROUND(I108*H108,2)</f>
        <v>0</v>
      </c>
      <c r="K108" s="192" t="s">
        <v>902</v>
      </c>
      <c r="L108" s="59"/>
      <c r="M108" s="197" t="s">
        <v>29</v>
      </c>
      <c r="N108" s="198" t="s">
        <v>45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3" t="s">
        <v>89</v>
      </c>
      <c r="AT108" s="23" t="s">
        <v>133</v>
      </c>
      <c r="AU108" s="23" t="s">
        <v>83</v>
      </c>
      <c r="AY108" s="23" t="s">
        <v>131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3" t="s">
        <v>79</v>
      </c>
      <c r="BK108" s="201">
        <f>ROUND(I108*H108,2)</f>
        <v>0</v>
      </c>
      <c r="BL108" s="23" t="s">
        <v>89</v>
      </c>
      <c r="BM108" s="23" t="s">
        <v>522</v>
      </c>
    </row>
    <row r="109" spans="2:51" s="11" customFormat="1" ht="13.5">
      <c r="B109" s="202"/>
      <c r="C109" s="203"/>
      <c r="D109" s="204" t="s">
        <v>138</v>
      </c>
      <c r="E109" s="205" t="s">
        <v>29</v>
      </c>
      <c r="F109" s="206" t="s">
        <v>523</v>
      </c>
      <c r="G109" s="203"/>
      <c r="H109" s="207">
        <v>400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138</v>
      </c>
      <c r="AU109" s="213" t="s">
        <v>83</v>
      </c>
      <c r="AV109" s="11" t="s">
        <v>83</v>
      </c>
      <c r="AW109" s="11" t="s">
        <v>38</v>
      </c>
      <c r="AX109" s="11" t="s">
        <v>74</v>
      </c>
      <c r="AY109" s="213" t="s">
        <v>131</v>
      </c>
    </row>
    <row r="110" spans="2:51" s="11" customFormat="1" ht="13.5">
      <c r="B110" s="202"/>
      <c r="C110" s="203"/>
      <c r="D110" s="204" t="s">
        <v>138</v>
      </c>
      <c r="E110" s="205" t="s">
        <v>29</v>
      </c>
      <c r="F110" s="206" t="s">
        <v>524</v>
      </c>
      <c r="G110" s="203"/>
      <c r="H110" s="207">
        <v>30.4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138</v>
      </c>
      <c r="AU110" s="213" t="s">
        <v>83</v>
      </c>
      <c r="AV110" s="11" t="s">
        <v>83</v>
      </c>
      <c r="AW110" s="11" t="s">
        <v>38</v>
      </c>
      <c r="AX110" s="11" t="s">
        <v>74</v>
      </c>
      <c r="AY110" s="213" t="s">
        <v>131</v>
      </c>
    </row>
    <row r="111" spans="2:51" s="11" customFormat="1" ht="13.5">
      <c r="B111" s="202"/>
      <c r="C111" s="203"/>
      <c r="D111" s="204" t="s">
        <v>138</v>
      </c>
      <c r="E111" s="205" t="s">
        <v>29</v>
      </c>
      <c r="F111" s="206" t="s">
        <v>525</v>
      </c>
      <c r="G111" s="203"/>
      <c r="H111" s="207">
        <v>30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138</v>
      </c>
      <c r="AU111" s="213" t="s">
        <v>83</v>
      </c>
      <c r="AV111" s="11" t="s">
        <v>83</v>
      </c>
      <c r="AW111" s="11" t="s">
        <v>38</v>
      </c>
      <c r="AX111" s="11" t="s">
        <v>74</v>
      </c>
      <c r="AY111" s="213" t="s">
        <v>131</v>
      </c>
    </row>
    <row r="112" spans="2:51" s="13" customFormat="1" ht="13.5">
      <c r="B112" s="234"/>
      <c r="C112" s="235"/>
      <c r="D112" s="204" t="s">
        <v>138</v>
      </c>
      <c r="E112" s="236" t="s">
        <v>29</v>
      </c>
      <c r="F112" s="237" t="s">
        <v>216</v>
      </c>
      <c r="G112" s="235"/>
      <c r="H112" s="238">
        <v>460.4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138</v>
      </c>
      <c r="AU112" s="244" t="s">
        <v>83</v>
      </c>
      <c r="AV112" s="13" t="s">
        <v>89</v>
      </c>
      <c r="AW112" s="13" t="s">
        <v>38</v>
      </c>
      <c r="AX112" s="13" t="s">
        <v>79</v>
      </c>
      <c r="AY112" s="244" t="s">
        <v>131</v>
      </c>
    </row>
    <row r="113" spans="2:65" s="1" customFormat="1" ht="38.25" customHeight="1">
      <c r="B113" s="39"/>
      <c r="C113" s="190" t="s">
        <v>188</v>
      </c>
      <c r="D113" s="190" t="s">
        <v>133</v>
      </c>
      <c r="E113" s="191" t="s">
        <v>526</v>
      </c>
      <c r="F113" s="192" t="s">
        <v>527</v>
      </c>
      <c r="G113" s="193" t="s">
        <v>136</v>
      </c>
      <c r="H113" s="194">
        <v>590</v>
      </c>
      <c r="I113" s="195"/>
      <c r="J113" s="196">
        <f>ROUND(I113*H113,2)</f>
        <v>0</v>
      </c>
      <c r="K113" s="192" t="s">
        <v>902</v>
      </c>
      <c r="L113" s="59"/>
      <c r="M113" s="197" t="s">
        <v>29</v>
      </c>
      <c r="N113" s="198" t="s">
        <v>45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3" t="s">
        <v>89</v>
      </c>
      <c r="AT113" s="23" t="s">
        <v>133</v>
      </c>
      <c r="AU113" s="23" t="s">
        <v>83</v>
      </c>
      <c r="AY113" s="23" t="s">
        <v>131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3" t="s">
        <v>79</v>
      </c>
      <c r="BK113" s="201">
        <f>ROUND(I113*H113,2)</f>
        <v>0</v>
      </c>
      <c r="BL113" s="23" t="s">
        <v>89</v>
      </c>
      <c r="BM113" s="23" t="s">
        <v>528</v>
      </c>
    </row>
    <row r="114" spans="2:51" s="11" customFormat="1" ht="13.5">
      <c r="B114" s="202"/>
      <c r="C114" s="203"/>
      <c r="D114" s="204" t="s">
        <v>138</v>
      </c>
      <c r="E114" s="205" t="s">
        <v>29</v>
      </c>
      <c r="F114" s="206" t="s">
        <v>529</v>
      </c>
      <c r="G114" s="203"/>
      <c r="H114" s="207">
        <v>500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138</v>
      </c>
      <c r="AU114" s="213" t="s">
        <v>83</v>
      </c>
      <c r="AV114" s="11" t="s">
        <v>83</v>
      </c>
      <c r="AW114" s="11" t="s">
        <v>38</v>
      </c>
      <c r="AX114" s="11" t="s">
        <v>74</v>
      </c>
      <c r="AY114" s="213" t="s">
        <v>131</v>
      </c>
    </row>
    <row r="115" spans="2:51" s="11" customFormat="1" ht="13.5">
      <c r="B115" s="202"/>
      <c r="C115" s="203"/>
      <c r="D115" s="204" t="s">
        <v>138</v>
      </c>
      <c r="E115" s="205" t="s">
        <v>29</v>
      </c>
      <c r="F115" s="206" t="s">
        <v>530</v>
      </c>
      <c r="G115" s="203"/>
      <c r="H115" s="207">
        <v>90</v>
      </c>
      <c r="I115" s="208"/>
      <c r="J115" s="203"/>
      <c r="K115" s="203"/>
      <c r="L115" s="209"/>
      <c r="M115" s="210"/>
      <c r="N115" s="211"/>
      <c r="O115" s="211"/>
      <c r="P115" s="211"/>
      <c r="Q115" s="211"/>
      <c r="R115" s="211"/>
      <c r="S115" s="211"/>
      <c r="T115" s="212"/>
      <c r="AT115" s="213" t="s">
        <v>138</v>
      </c>
      <c r="AU115" s="213" t="s">
        <v>83</v>
      </c>
      <c r="AV115" s="11" t="s">
        <v>83</v>
      </c>
      <c r="AW115" s="11" t="s">
        <v>38</v>
      </c>
      <c r="AX115" s="11" t="s">
        <v>74</v>
      </c>
      <c r="AY115" s="213" t="s">
        <v>131</v>
      </c>
    </row>
    <row r="116" spans="2:51" s="13" customFormat="1" ht="13.5">
      <c r="B116" s="234"/>
      <c r="C116" s="235"/>
      <c r="D116" s="204" t="s">
        <v>138</v>
      </c>
      <c r="E116" s="236" t="s">
        <v>29</v>
      </c>
      <c r="F116" s="237" t="s">
        <v>216</v>
      </c>
      <c r="G116" s="235"/>
      <c r="H116" s="238">
        <v>590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138</v>
      </c>
      <c r="AU116" s="244" t="s">
        <v>83</v>
      </c>
      <c r="AV116" s="13" t="s">
        <v>89</v>
      </c>
      <c r="AW116" s="13" t="s">
        <v>38</v>
      </c>
      <c r="AX116" s="13" t="s">
        <v>79</v>
      </c>
      <c r="AY116" s="244" t="s">
        <v>131</v>
      </c>
    </row>
    <row r="117" spans="2:65" s="1" customFormat="1" ht="38.25" customHeight="1">
      <c r="B117" s="39"/>
      <c r="C117" s="190" t="s">
        <v>194</v>
      </c>
      <c r="D117" s="190" t="s">
        <v>133</v>
      </c>
      <c r="E117" s="191" t="s">
        <v>144</v>
      </c>
      <c r="F117" s="192" t="s">
        <v>145</v>
      </c>
      <c r="G117" s="193" t="s">
        <v>136</v>
      </c>
      <c r="H117" s="194">
        <v>177</v>
      </c>
      <c r="I117" s="195"/>
      <c r="J117" s="196">
        <f>ROUND(I117*H117,2)</f>
        <v>0</v>
      </c>
      <c r="K117" s="192" t="s">
        <v>902</v>
      </c>
      <c r="L117" s="59"/>
      <c r="M117" s="197" t="s">
        <v>29</v>
      </c>
      <c r="N117" s="198" t="s">
        <v>45</v>
      </c>
      <c r="O117" s="40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3" t="s">
        <v>89</v>
      </c>
      <c r="AT117" s="23" t="s">
        <v>133</v>
      </c>
      <c r="AU117" s="23" t="s">
        <v>83</v>
      </c>
      <c r="AY117" s="23" t="s">
        <v>131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3" t="s">
        <v>79</v>
      </c>
      <c r="BK117" s="201">
        <f>ROUND(I117*H117,2)</f>
        <v>0</v>
      </c>
      <c r="BL117" s="23" t="s">
        <v>89</v>
      </c>
      <c r="BM117" s="23" t="s">
        <v>531</v>
      </c>
    </row>
    <row r="118" spans="2:51" s="11" customFormat="1" ht="13.5">
      <c r="B118" s="202"/>
      <c r="C118" s="203"/>
      <c r="D118" s="204" t="s">
        <v>138</v>
      </c>
      <c r="E118" s="205" t="s">
        <v>29</v>
      </c>
      <c r="F118" s="206" t="s">
        <v>532</v>
      </c>
      <c r="G118" s="203"/>
      <c r="H118" s="207">
        <v>177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138</v>
      </c>
      <c r="AU118" s="213" t="s">
        <v>83</v>
      </c>
      <c r="AV118" s="11" t="s">
        <v>83</v>
      </c>
      <c r="AW118" s="11" t="s">
        <v>38</v>
      </c>
      <c r="AX118" s="11" t="s">
        <v>79</v>
      </c>
      <c r="AY118" s="213" t="s">
        <v>131</v>
      </c>
    </row>
    <row r="119" spans="2:65" s="1" customFormat="1" ht="25.5" customHeight="1">
      <c r="B119" s="39"/>
      <c r="C119" s="190" t="s">
        <v>199</v>
      </c>
      <c r="D119" s="190" t="s">
        <v>133</v>
      </c>
      <c r="E119" s="191" t="s">
        <v>356</v>
      </c>
      <c r="F119" s="192" t="s">
        <v>357</v>
      </c>
      <c r="G119" s="193" t="s">
        <v>136</v>
      </c>
      <c r="H119" s="194">
        <v>382</v>
      </c>
      <c r="I119" s="195"/>
      <c r="J119" s="196">
        <f>ROUND(I119*H119,2)</f>
        <v>0</v>
      </c>
      <c r="K119" s="192" t="s">
        <v>902</v>
      </c>
      <c r="L119" s="59"/>
      <c r="M119" s="197" t="s">
        <v>29</v>
      </c>
      <c r="N119" s="198" t="s">
        <v>45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3" t="s">
        <v>89</v>
      </c>
      <c r="AT119" s="23" t="s">
        <v>133</v>
      </c>
      <c r="AU119" s="23" t="s">
        <v>83</v>
      </c>
      <c r="AY119" s="23" t="s">
        <v>131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3" t="s">
        <v>79</v>
      </c>
      <c r="BK119" s="201">
        <f>ROUND(I119*H119,2)</f>
        <v>0</v>
      </c>
      <c r="BL119" s="23" t="s">
        <v>89</v>
      </c>
      <c r="BM119" s="23" t="s">
        <v>533</v>
      </c>
    </row>
    <row r="120" spans="2:51" s="11" customFormat="1" ht="13.5">
      <c r="B120" s="202"/>
      <c r="C120" s="203"/>
      <c r="D120" s="204" t="s">
        <v>138</v>
      </c>
      <c r="E120" s="205" t="s">
        <v>29</v>
      </c>
      <c r="F120" s="206" t="s">
        <v>534</v>
      </c>
      <c r="G120" s="203"/>
      <c r="H120" s="207">
        <v>130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138</v>
      </c>
      <c r="AU120" s="213" t="s">
        <v>83</v>
      </c>
      <c r="AV120" s="11" t="s">
        <v>83</v>
      </c>
      <c r="AW120" s="11" t="s">
        <v>38</v>
      </c>
      <c r="AX120" s="11" t="s">
        <v>74</v>
      </c>
      <c r="AY120" s="213" t="s">
        <v>131</v>
      </c>
    </row>
    <row r="121" spans="2:51" s="11" customFormat="1" ht="13.5">
      <c r="B121" s="202"/>
      <c r="C121" s="203"/>
      <c r="D121" s="204" t="s">
        <v>138</v>
      </c>
      <c r="E121" s="205" t="s">
        <v>29</v>
      </c>
      <c r="F121" s="206" t="s">
        <v>535</v>
      </c>
      <c r="G121" s="203"/>
      <c r="H121" s="207">
        <v>17</v>
      </c>
      <c r="I121" s="208"/>
      <c r="J121" s="203"/>
      <c r="K121" s="203"/>
      <c r="L121" s="209"/>
      <c r="M121" s="210"/>
      <c r="N121" s="211"/>
      <c r="O121" s="211"/>
      <c r="P121" s="211"/>
      <c r="Q121" s="211"/>
      <c r="R121" s="211"/>
      <c r="S121" s="211"/>
      <c r="T121" s="212"/>
      <c r="AT121" s="213" t="s">
        <v>138</v>
      </c>
      <c r="AU121" s="213" t="s">
        <v>83</v>
      </c>
      <c r="AV121" s="11" t="s">
        <v>83</v>
      </c>
      <c r="AW121" s="11" t="s">
        <v>38</v>
      </c>
      <c r="AX121" s="11" t="s">
        <v>74</v>
      </c>
      <c r="AY121" s="213" t="s">
        <v>131</v>
      </c>
    </row>
    <row r="122" spans="2:51" s="11" customFormat="1" ht="13.5">
      <c r="B122" s="202"/>
      <c r="C122" s="203"/>
      <c r="D122" s="204" t="s">
        <v>138</v>
      </c>
      <c r="E122" s="205" t="s">
        <v>29</v>
      </c>
      <c r="F122" s="206" t="s">
        <v>536</v>
      </c>
      <c r="G122" s="203"/>
      <c r="H122" s="207">
        <v>235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138</v>
      </c>
      <c r="AU122" s="213" t="s">
        <v>83</v>
      </c>
      <c r="AV122" s="11" t="s">
        <v>83</v>
      </c>
      <c r="AW122" s="11" t="s">
        <v>38</v>
      </c>
      <c r="AX122" s="11" t="s">
        <v>74</v>
      </c>
      <c r="AY122" s="213" t="s">
        <v>131</v>
      </c>
    </row>
    <row r="123" spans="2:51" s="13" customFormat="1" ht="13.5">
      <c r="B123" s="234"/>
      <c r="C123" s="235"/>
      <c r="D123" s="204" t="s">
        <v>138</v>
      </c>
      <c r="E123" s="236" t="s">
        <v>29</v>
      </c>
      <c r="F123" s="237" t="s">
        <v>216</v>
      </c>
      <c r="G123" s="235"/>
      <c r="H123" s="238">
        <v>382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138</v>
      </c>
      <c r="AU123" s="244" t="s">
        <v>83</v>
      </c>
      <c r="AV123" s="13" t="s">
        <v>89</v>
      </c>
      <c r="AW123" s="13" t="s">
        <v>38</v>
      </c>
      <c r="AX123" s="13" t="s">
        <v>79</v>
      </c>
      <c r="AY123" s="244" t="s">
        <v>131</v>
      </c>
    </row>
    <row r="124" spans="2:65" s="1" customFormat="1" ht="38.25" customHeight="1">
      <c r="B124" s="39"/>
      <c r="C124" s="190" t="s">
        <v>10</v>
      </c>
      <c r="D124" s="190" t="s">
        <v>133</v>
      </c>
      <c r="E124" s="191" t="s">
        <v>362</v>
      </c>
      <c r="F124" s="192" t="s">
        <v>363</v>
      </c>
      <c r="G124" s="193" t="s">
        <v>136</v>
      </c>
      <c r="H124" s="194">
        <v>114.6</v>
      </c>
      <c r="I124" s="195"/>
      <c r="J124" s="196">
        <f>ROUND(I124*H124,2)</f>
        <v>0</v>
      </c>
      <c r="K124" s="192" t="s">
        <v>902</v>
      </c>
      <c r="L124" s="59"/>
      <c r="M124" s="197" t="s">
        <v>29</v>
      </c>
      <c r="N124" s="198" t="s">
        <v>45</v>
      </c>
      <c r="O124" s="40"/>
      <c r="P124" s="199">
        <f>O124*H124</f>
        <v>0</v>
      </c>
      <c r="Q124" s="199">
        <v>0</v>
      </c>
      <c r="R124" s="199">
        <f>Q124*H124</f>
        <v>0</v>
      </c>
      <c r="S124" s="199">
        <v>0</v>
      </c>
      <c r="T124" s="200">
        <f>S124*H124</f>
        <v>0</v>
      </c>
      <c r="AR124" s="23" t="s">
        <v>89</v>
      </c>
      <c r="AT124" s="23" t="s">
        <v>133</v>
      </c>
      <c r="AU124" s="23" t="s">
        <v>83</v>
      </c>
      <c r="AY124" s="23" t="s">
        <v>131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3" t="s">
        <v>79</v>
      </c>
      <c r="BK124" s="201">
        <f>ROUND(I124*H124,2)</f>
        <v>0</v>
      </c>
      <c r="BL124" s="23" t="s">
        <v>89</v>
      </c>
      <c r="BM124" s="23" t="s">
        <v>537</v>
      </c>
    </row>
    <row r="125" spans="2:51" s="11" customFormat="1" ht="13.5">
      <c r="B125" s="202"/>
      <c r="C125" s="203"/>
      <c r="D125" s="204" t="s">
        <v>138</v>
      </c>
      <c r="E125" s="205" t="s">
        <v>29</v>
      </c>
      <c r="F125" s="206" t="s">
        <v>538</v>
      </c>
      <c r="G125" s="203"/>
      <c r="H125" s="207">
        <v>114.6</v>
      </c>
      <c r="I125" s="208"/>
      <c r="J125" s="203"/>
      <c r="K125" s="203"/>
      <c r="L125" s="209"/>
      <c r="M125" s="210"/>
      <c r="N125" s="211"/>
      <c r="O125" s="211"/>
      <c r="P125" s="211"/>
      <c r="Q125" s="211"/>
      <c r="R125" s="211"/>
      <c r="S125" s="211"/>
      <c r="T125" s="212"/>
      <c r="AT125" s="213" t="s">
        <v>138</v>
      </c>
      <c r="AU125" s="213" t="s">
        <v>83</v>
      </c>
      <c r="AV125" s="11" t="s">
        <v>83</v>
      </c>
      <c r="AW125" s="11" t="s">
        <v>38</v>
      </c>
      <c r="AX125" s="11" t="s">
        <v>79</v>
      </c>
      <c r="AY125" s="213" t="s">
        <v>131</v>
      </c>
    </row>
    <row r="126" spans="2:65" s="1" customFormat="1" ht="25.5" customHeight="1">
      <c r="B126" s="39"/>
      <c r="C126" s="190" t="s">
        <v>210</v>
      </c>
      <c r="D126" s="190" t="s">
        <v>133</v>
      </c>
      <c r="E126" s="191" t="s">
        <v>539</v>
      </c>
      <c r="F126" s="192" t="s">
        <v>540</v>
      </c>
      <c r="G126" s="193" t="s">
        <v>136</v>
      </c>
      <c r="H126" s="194">
        <v>6.438</v>
      </c>
      <c r="I126" s="195"/>
      <c r="J126" s="196">
        <f>ROUND(I126*H126,2)</f>
        <v>0</v>
      </c>
      <c r="K126" s="192" t="s">
        <v>902</v>
      </c>
      <c r="L126" s="59"/>
      <c r="M126" s="197" t="s">
        <v>29</v>
      </c>
      <c r="N126" s="198" t="s">
        <v>45</v>
      </c>
      <c r="O126" s="40"/>
      <c r="P126" s="199">
        <f>O126*H126</f>
        <v>0</v>
      </c>
      <c r="Q126" s="199">
        <v>0</v>
      </c>
      <c r="R126" s="199">
        <f>Q126*H126</f>
        <v>0</v>
      </c>
      <c r="S126" s="199">
        <v>0</v>
      </c>
      <c r="T126" s="200">
        <f>S126*H126</f>
        <v>0</v>
      </c>
      <c r="AR126" s="23" t="s">
        <v>89</v>
      </c>
      <c r="AT126" s="23" t="s">
        <v>133</v>
      </c>
      <c r="AU126" s="23" t="s">
        <v>83</v>
      </c>
      <c r="AY126" s="23" t="s">
        <v>131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3" t="s">
        <v>79</v>
      </c>
      <c r="BK126" s="201">
        <f>ROUND(I126*H126,2)</f>
        <v>0</v>
      </c>
      <c r="BL126" s="23" t="s">
        <v>89</v>
      </c>
      <c r="BM126" s="23" t="s">
        <v>541</v>
      </c>
    </row>
    <row r="127" spans="2:51" s="11" customFormat="1" ht="13.5">
      <c r="B127" s="202"/>
      <c r="C127" s="203"/>
      <c r="D127" s="204" t="s">
        <v>138</v>
      </c>
      <c r="E127" s="205" t="s">
        <v>29</v>
      </c>
      <c r="F127" s="206" t="s">
        <v>542</v>
      </c>
      <c r="G127" s="203"/>
      <c r="H127" s="207">
        <v>4.8</v>
      </c>
      <c r="I127" s="208"/>
      <c r="J127" s="203"/>
      <c r="K127" s="203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138</v>
      </c>
      <c r="AU127" s="213" t="s">
        <v>83</v>
      </c>
      <c r="AV127" s="11" t="s">
        <v>83</v>
      </c>
      <c r="AW127" s="11" t="s">
        <v>38</v>
      </c>
      <c r="AX127" s="11" t="s">
        <v>74</v>
      </c>
      <c r="AY127" s="213" t="s">
        <v>131</v>
      </c>
    </row>
    <row r="128" spans="2:51" s="11" customFormat="1" ht="13.5">
      <c r="B128" s="202"/>
      <c r="C128" s="203"/>
      <c r="D128" s="204" t="s">
        <v>138</v>
      </c>
      <c r="E128" s="205" t="s">
        <v>29</v>
      </c>
      <c r="F128" s="206" t="s">
        <v>543</v>
      </c>
      <c r="G128" s="203"/>
      <c r="H128" s="207">
        <v>1.638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138</v>
      </c>
      <c r="AU128" s="213" t="s">
        <v>83</v>
      </c>
      <c r="AV128" s="11" t="s">
        <v>83</v>
      </c>
      <c r="AW128" s="11" t="s">
        <v>38</v>
      </c>
      <c r="AX128" s="11" t="s">
        <v>74</v>
      </c>
      <c r="AY128" s="213" t="s">
        <v>131</v>
      </c>
    </row>
    <row r="129" spans="2:51" s="13" customFormat="1" ht="13.5">
      <c r="B129" s="234"/>
      <c r="C129" s="235"/>
      <c r="D129" s="204" t="s">
        <v>138</v>
      </c>
      <c r="E129" s="236" t="s">
        <v>29</v>
      </c>
      <c r="F129" s="237" t="s">
        <v>216</v>
      </c>
      <c r="G129" s="235"/>
      <c r="H129" s="238">
        <v>6.438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AT129" s="244" t="s">
        <v>138</v>
      </c>
      <c r="AU129" s="244" t="s">
        <v>83</v>
      </c>
      <c r="AV129" s="13" t="s">
        <v>89</v>
      </c>
      <c r="AW129" s="13" t="s">
        <v>38</v>
      </c>
      <c r="AX129" s="13" t="s">
        <v>79</v>
      </c>
      <c r="AY129" s="244" t="s">
        <v>131</v>
      </c>
    </row>
    <row r="130" spans="2:65" s="1" customFormat="1" ht="38.25" customHeight="1">
      <c r="B130" s="39"/>
      <c r="C130" s="190" t="s">
        <v>217</v>
      </c>
      <c r="D130" s="190" t="s">
        <v>133</v>
      </c>
      <c r="E130" s="191" t="s">
        <v>544</v>
      </c>
      <c r="F130" s="192" t="s">
        <v>545</v>
      </c>
      <c r="G130" s="193" t="s">
        <v>136</v>
      </c>
      <c r="H130" s="194">
        <v>1.931</v>
      </c>
      <c r="I130" s="195"/>
      <c r="J130" s="196">
        <f>ROUND(I130*H130,2)</f>
        <v>0</v>
      </c>
      <c r="K130" s="192" t="s">
        <v>902</v>
      </c>
      <c r="L130" s="59"/>
      <c r="M130" s="197" t="s">
        <v>29</v>
      </c>
      <c r="N130" s="198" t="s">
        <v>45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3" t="s">
        <v>89</v>
      </c>
      <c r="AT130" s="23" t="s">
        <v>133</v>
      </c>
      <c r="AU130" s="23" t="s">
        <v>83</v>
      </c>
      <c r="AY130" s="23" t="s">
        <v>131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3" t="s">
        <v>79</v>
      </c>
      <c r="BK130" s="201">
        <f>ROUND(I130*H130,2)</f>
        <v>0</v>
      </c>
      <c r="BL130" s="23" t="s">
        <v>89</v>
      </c>
      <c r="BM130" s="23" t="s">
        <v>546</v>
      </c>
    </row>
    <row r="131" spans="2:51" s="11" customFormat="1" ht="13.5">
      <c r="B131" s="202"/>
      <c r="C131" s="203"/>
      <c r="D131" s="204" t="s">
        <v>138</v>
      </c>
      <c r="E131" s="205" t="s">
        <v>29</v>
      </c>
      <c r="F131" s="206" t="s">
        <v>547</v>
      </c>
      <c r="G131" s="203"/>
      <c r="H131" s="207">
        <v>1.931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138</v>
      </c>
      <c r="AU131" s="213" t="s">
        <v>83</v>
      </c>
      <c r="AV131" s="11" t="s">
        <v>83</v>
      </c>
      <c r="AW131" s="11" t="s">
        <v>38</v>
      </c>
      <c r="AX131" s="11" t="s">
        <v>79</v>
      </c>
      <c r="AY131" s="213" t="s">
        <v>131</v>
      </c>
    </row>
    <row r="132" spans="2:65" s="1" customFormat="1" ht="38.25" customHeight="1">
      <c r="B132" s="39"/>
      <c r="C132" s="190" t="s">
        <v>222</v>
      </c>
      <c r="D132" s="190" t="s">
        <v>133</v>
      </c>
      <c r="E132" s="191" t="s">
        <v>548</v>
      </c>
      <c r="F132" s="192" t="s">
        <v>549</v>
      </c>
      <c r="G132" s="193" t="s">
        <v>136</v>
      </c>
      <c r="H132" s="194">
        <v>117</v>
      </c>
      <c r="I132" s="195"/>
      <c r="J132" s="196">
        <f>ROUND(I132*H132,2)</f>
        <v>0</v>
      </c>
      <c r="K132" s="192" t="s">
        <v>902</v>
      </c>
      <c r="L132" s="59"/>
      <c r="M132" s="197" t="s">
        <v>29</v>
      </c>
      <c r="N132" s="198" t="s">
        <v>45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3" t="s">
        <v>89</v>
      </c>
      <c r="AT132" s="23" t="s">
        <v>133</v>
      </c>
      <c r="AU132" s="23" t="s">
        <v>83</v>
      </c>
      <c r="AY132" s="23" t="s">
        <v>131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3" t="s">
        <v>79</v>
      </c>
      <c r="BK132" s="201">
        <f>ROUND(I132*H132,2)</f>
        <v>0</v>
      </c>
      <c r="BL132" s="23" t="s">
        <v>89</v>
      </c>
      <c r="BM132" s="23" t="s">
        <v>550</v>
      </c>
    </row>
    <row r="133" spans="2:51" s="11" customFormat="1" ht="13.5">
      <c r="B133" s="202"/>
      <c r="C133" s="203"/>
      <c r="D133" s="204" t="s">
        <v>138</v>
      </c>
      <c r="E133" s="205" t="s">
        <v>29</v>
      </c>
      <c r="F133" s="206" t="s">
        <v>551</v>
      </c>
      <c r="G133" s="203"/>
      <c r="H133" s="207">
        <v>117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138</v>
      </c>
      <c r="AU133" s="213" t="s">
        <v>83</v>
      </c>
      <c r="AV133" s="11" t="s">
        <v>83</v>
      </c>
      <c r="AW133" s="11" t="s">
        <v>38</v>
      </c>
      <c r="AX133" s="11" t="s">
        <v>79</v>
      </c>
      <c r="AY133" s="213" t="s">
        <v>131</v>
      </c>
    </row>
    <row r="134" spans="2:65" s="1" customFormat="1" ht="38.25" customHeight="1">
      <c r="B134" s="39"/>
      <c r="C134" s="190" t="s">
        <v>229</v>
      </c>
      <c r="D134" s="190" t="s">
        <v>133</v>
      </c>
      <c r="E134" s="191" t="s">
        <v>377</v>
      </c>
      <c r="F134" s="192" t="s">
        <v>378</v>
      </c>
      <c r="G134" s="193" t="s">
        <v>272</v>
      </c>
      <c r="H134" s="194">
        <v>18</v>
      </c>
      <c r="I134" s="195"/>
      <c r="J134" s="196">
        <f>ROUND(I134*H134,2)</f>
        <v>0</v>
      </c>
      <c r="K134" s="192" t="s">
        <v>902</v>
      </c>
      <c r="L134" s="59"/>
      <c r="M134" s="197" t="s">
        <v>29</v>
      </c>
      <c r="N134" s="198" t="s">
        <v>45</v>
      </c>
      <c r="O134" s="40"/>
      <c r="P134" s="199">
        <f>O134*H134</f>
        <v>0</v>
      </c>
      <c r="Q134" s="199">
        <v>0</v>
      </c>
      <c r="R134" s="199">
        <f>Q134*H134</f>
        <v>0</v>
      </c>
      <c r="S134" s="199">
        <v>0</v>
      </c>
      <c r="T134" s="200">
        <f>S134*H134</f>
        <v>0</v>
      </c>
      <c r="AR134" s="23" t="s">
        <v>89</v>
      </c>
      <c r="AT134" s="23" t="s">
        <v>133</v>
      </c>
      <c r="AU134" s="23" t="s">
        <v>83</v>
      </c>
      <c r="AY134" s="23" t="s">
        <v>131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3" t="s">
        <v>79</v>
      </c>
      <c r="BK134" s="201">
        <f>ROUND(I134*H134,2)</f>
        <v>0</v>
      </c>
      <c r="BL134" s="23" t="s">
        <v>89</v>
      </c>
      <c r="BM134" s="23" t="s">
        <v>552</v>
      </c>
    </row>
    <row r="135" spans="2:65" s="1" customFormat="1" ht="38.25" customHeight="1">
      <c r="B135" s="39"/>
      <c r="C135" s="190" t="s">
        <v>233</v>
      </c>
      <c r="D135" s="190" t="s">
        <v>133</v>
      </c>
      <c r="E135" s="191" t="s">
        <v>381</v>
      </c>
      <c r="F135" s="192" t="s">
        <v>382</v>
      </c>
      <c r="G135" s="193" t="s">
        <v>272</v>
      </c>
      <c r="H135" s="194">
        <v>5</v>
      </c>
      <c r="I135" s="195"/>
      <c r="J135" s="196">
        <f>ROUND(I135*H135,2)</f>
        <v>0</v>
      </c>
      <c r="K135" s="192" t="s">
        <v>902</v>
      </c>
      <c r="L135" s="59"/>
      <c r="M135" s="197" t="s">
        <v>29</v>
      </c>
      <c r="N135" s="198" t="s">
        <v>45</v>
      </c>
      <c r="O135" s="40"/>
      <c r="P135" s="199">
        <f>O135*H135</f>
        <v>0</v>
      </c>
      <c r="Q135" s="199">
        <v>0</v>
      </c>
      <c r="R135" s="199">
        <f>Q135*H135</f>
        <v>0</v>
      </c>
      <c r="S135" s="199">
        <v>0</v>
      </c>
      <c r="T135" s="200">
        <f>S135*H135</f>
        <v>0</v>
      </c>
      <c r="AR135" s="23" t="s">
        <v>89</v>
      </c>
      <c r="AT135" s="23" t="s">
        <v>133</v>
      </c>
      <c r="AU135" s="23" t="s">
        <v>83</v>
      </c>
      <c r="AY135" s="23" t="s">
        <v>131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3" t="s">
        <v>79</v>
      </c>
      <c r="BK135" s="201">
        <f>ROUND(I135*H135,2)</f>
        <v>0</v>
      </c>
      <c r="BL135" s="23" t="s">
        <v>89</v>
      </c>
      <c r="BM135" s="23" t="s">
        <v>553</v>
      </c>
    </row>
    <row r="136" spans="2:65" s="1" customFormat="1" ht="38.25" customHeight="1">
      <c r="B136" s="39"/>
      <c r="C136" s="190" t="s">
        <v>9</v>
      </c>
      <c r="D136" s="190" t="s">
        <v>133</v>
      </c>
      <c r="E136" s="191" t="s">
        <v>389</v>
      </c>
      <c r="F136" s="192" t="s">
        <v>390</v>
      </c>
      <c r="G136" s="193" t="s">
        <v>136</v>
      </c>
      <c r="H136" s="194">
        <v>505.6</v>
      </c>
      <c r="I136" s="195"/>
      <c r="J136" s="196">
        <f>ROUND(I136*H136,2)</f>
        <v>0</v>
      </c>
      <c r="K136" s="192" t="s">
        <v>902</v>
      </c>
      <c r="L136" s="59"/>
      <c r="M136" s="197" t="s">
        <v>29</v>
      </c>
      <c r="N136" s="198" t="s">
        <v>45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3" t="s">
        <v>89</v>
      </c>
      <c r="AT136" s="23" t="s">
        <v>133</v>
      </c>
      <c r="AU136" s="23" t="s">
        <v>83</v>
      </c>
      <c r="AY136" s="23" t="s">
        <v>131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3" t="s">
        <v>79</v>
      </c>
      <c r="BK136" s="201">
        <f>ROUND(I136*H136,2)</f>
        <v>0</v>
      </c>
      <c r="BL136" s="23" t="s">
        <v>89</v>
      </c>
      <c r="BM136" s="23" t="s">
        <v>554</v>
      </c>
    </row>
    <row r="137" spans="2:51" s="11" customFormat="1" ht="13.5">
      <c r="B137" s="202"/>
      <c r="C137" s="203"/>
      <c r="D137" s="204" t="s">
        <v>138</v>
      </c>
      <c r="E137" s="205" t="s">
        <v>29</v>
      </c>
      <c r="F137" s="206" t="s">
        <v>555</v>
      </c>
      <c r="G137" s="203"/>
      <c r="H137" s="207">
        <v>505.6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138</v>
      </c>
      <c r="AU137" s="213" t="s">
        <v>83</v>
      </c>
      <c r="AV137" s="11" t="s">
        <v>83</v>
      </c>
      <c r="AW137" s="11" t="s">
        <v>38</v>
      </c>
      <c r="AX137" s="11" t="s">
        <v>79</v>
      </c>
      <c r="AY137" s="213" t="s">
        <v>131</v>
      </c>
    </row>
    <row r="138" spans="2:65" s="1" customFormat="1" ht="25.5" customHeight="1">
      <c r="B138" s="39"/>
      <c r="C138" s="190" t="s">
        <v>242</v>
      </c>
      <c r="D138" s="190" t="s">
        <v>133</v>
      </c>
      <c r="E138" s="191" t="s">
        <v>556</v>
      </c>
      <c r="F138" s="192" t="s">
        <v>557</v>
      </c>
      <c r="G138" s="193" t="s">
        <v>272</v>
      </c>
      <c r="H138" s="194">
        <v>18</v>
      </c>
      <c r="I138" s="195"/>
      <c r="J138" s="196">
        <f>ROUND(I138*H138,2)</f>
        <v>0</v>
      </c>
      <c r="K138" s="192" t="s">
        <v>902</v>
      </c>
      <c r="L138" s="59"/>
      <c r="M138" s="197" t="s">
        <v>29</v>
      </c>
      <c r="N138" s="198" t="s">
        <v>45</v>
      </c>
      <c r="O138" s="40"/>
      <c r="P138" s="199">
        <f>O138*H138</f>
        <v>0</v>
      </c>
      <c r="Q138" s="199">
        <v>0</v>
      </c>
      <c r="R138" s="199">
        <f>Q138*H138</f>
        <v>0</v>
      </c>
      <c r="S138" s="199">
        <v>0</v>
      </c>
      <c r="T138" s="200">
        <f>S138*H138</f>
        <v>0</v>
      </c>
      <c r="AR138" s="23" t="s">
        <v>89</v>
      </c>
      <c r="AT138" s="23" t="s">
        <v>133</v>
      </c>
      <c r="AU138" s="23" t="s">
        <v>83</v>
      </c>
      <c r="AY138" s="23" t="s">
        <v>131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3" t="s">
        <v>79</v>
      </c>
      <c r="BK138" s="201">
        <f>ROUND(I138*H138,2)</f>
        <v>0</v>
      </c>
      <c r="BL138" s="23" t="s">
        <v>89</v>
      </c>
      <c r="BM138" s="23" t="s">
        <v>558</v>
      </c>
    </row>
    <row r="139" spans="2:51" s="11" customFormat="1" ht="13.5">
      <c r="B139" s="202"/>
      <c r="C139" s="203"/>
      <c r="D139" s="204" t="s">
        <v>138</v>
      </c>
      <c r="E139" s="205" t="s">
        <v>29</v>
      </c>
      <c r="F139" s="206" t="s">
        <v>559</v>
      </c>
      <c r="G139" s="203"/>
      <c r="H139" s="207">
        <v>18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138</v>
      </c>
      <c r="AU139" s="213" t="s">
        <v>83</v>
      </c>
      <c r="AV139" s="11" t="s">
        <v>83</v>
      </c>
      <c r="AW139" s="11" t="s">
        <v>38</v>
      </c>
      <c r="AX139" s="11" t="s">
        <v>79</v>
      </c>
      <c r="AY139" s="213" t="s">
        <v>131</v>
      </c>
    </row>
    <row r="140" spans="2:65" s="1" customFormat="1" ht="25.5" customHeight="1">
      <c r="B140" s="39"/>
      <c r="C140" s="190" t="s">
        <v>247</v>
      </c>
      <c r="D140" s="190" t="s">
        <v>133</v>
      </c>
      <c r="E140" s="191" t="s">
        <v>560</v>
      </c>
      <c r="F140" s="192" t="s">
        <v>561</v>
      </c>
      <c r="G140" s="193" t="s">
        <v>272</v>
      </c>
      <c r="H140" s="194">
        <v>5</v>
      </c>
      <c r="I140" s="195"/>
      <c r="J140" s="196">
        <f>ROUND(I140*H140,2)</f>
        <v>0</v>
      </c>
      <c r="K140" s="192" t="s">
        <v>902</v>
      </c>
      <c r="L140" s="59"/>
      <c r="M140" s="197" t="s">
        <v>29</v>
      </c>
      <c r="N140" s="198" t="s">
        <v>45</v>
      </c>
      <c r="O140" s="40"/>
      <c r="P140" s="199">
        <f>O140*H140</f>
        <v>0</v>
      </c>
      <c r="Q140" s="199">
        <v>0</v>
      </c>
      <c r="R140" s="199">
        <f>Q140*H140</f>
        <v>0</v>
      </c>
      <c r="S140" s="199">
        <v>0</v>
      </c>
      <c r="T140" s="200">
        <f>S140*H140</f>
        <v>0</v>
      </c>
      <c r="AR140" s="23" t="s">
        <v>89</v>
      </c>
      <c r="AT140" s="23" t="s">
        <v>133</v>
      </c>
      <c r="AU140" s="23" t="s">
        <v>83</v>
      </c>
      <c r="AY140" s="23" t="s">
        <v>131</v>
      </c>
      <c r="BE140" s="201">
        <f>IF(N140="základní",J140,0)</f>
        <v>0</v>
      </c>
      <c r="BF140" s="201">
        <f>IF(N140="snížená",J140,0)</f>
        <v>0</v>
      </c>
      <c r="BG140" s="201">
        <f>IF(N140="zákl. přenesená",J140,0)</f>
        <v>0</v>
      </c>
      <c r="BH140" s="201">
        <f>IF(N140="sníž. přenesená",J140,0)</f>
        <v>0</v>
      </c>
      <c r="BI140" s="201">
        <f>IF(N140="nulová",J140,0)</f>
        <v>0</v>
      </c>
      <c r="BJ140" s="23" t="s">
        <v>79</v>
      </c>
      <c r="BK140" s="201">
        <f>ROUND(I140*H140,2)</f>
        <v>0</v>
      </c>
      <c r="BL140" s="23" t="s">
        <v>89</v>
      </c>
      <c r="BM140" s="23" t="s">
        <v>562</v>
      </c>
    </row>
    <row r="141" spans="2:51" s="11" customFormat="1" ht="13.5">
      <c r="B141" s="202"/>
      <c r="C141" s="203"/>
      <c r="D141" s="204" t="s">
        <v>138</v>
      </c>
      <c r="E141" s="205" t="s">
        <v>29</v>
      </c>
      <c r="F141" s="206" t="s">
        <v>563</v>
      </c>
      <c r="G141" s="203"/>
      <c r="H141" s="207">
        <v>5</v>
      </c>
      <c r="I141" s="208"/>
      <c r="J141" s="203"/>
      <c r="K141" s="203"/>
      <c r="L141" s="209"/>
      <c r="M141" s="210"/>
      <c r="N141" s="211"/>
      <c r="O141" s="211"/>
      <c r="P141" s="211"/>
      <c r="Q141" s="211"/>
      <c r="R141" s="211"/>
      <c r="S141" s="211"/>
      <c r="T141" s="212"/>
      <c r="AT141" s="213" t="s">
        <v>138</v>
      </c>
      <c r="AU141" s="213" t="s">
        <v>83</v>
      </c>
      <c r="AV141" s="11" t="s">
        <v>83</v>
      </c>
      <c r="AW141" s="11" t="s">
        <v>38</v>
      </c>
      <c r="AX141" s="11" t="s">
        <v>79</v>
      </c>
      <c r="AY141" s="213" t="s">
        <v>131</v>
      </c>
    </row>
    <row r="142" spans="2:65" s="1" customFormat="1" ht="38.25" customHeight="1">
      <c r="B142" s="39"/>
      <c r="C142" s="190" t="s">
        <v>253</v>
      </c>
      <c r="D142" s="190" t="s">
        <v>133</v>
      </c>
      <c r="E142" s="191" t="s">
        <v>564</v>
      </c>
      <c r="F142" s="192" t="s">
        <v>565</v>
      </c>
      <c r="G142" s="193" t="s">
        <v>272</v>
      </c>
      <c r="H142" s="194">
        <v>54</v>
      </c>
      <c r="I142" s="195"/>
      <c r="J142" s="196">
        <f>ROUND(I142*H142,2)</f>
        <v>0</v>
      </c>
      <c r="K142" s="192" t="s">
        <v>902</v>
      </c>
      <c r="L142" s="59"/>
      <c r="M142" s="197" t="s">
        <v>29</v>
      </c>
      <c r="N142" s="198" t="s">
        <v>45</v>
      </c>
      <c r="O142" s="40"/>
      <c r="P142" s="199">
        <f>O142*H142</f>
        <v>0</v>
      </c>
      <c r="Q142" s="199">
        <v>0</v>
      </c>
      <c r="R142" s="199">
        <f>Q142*H142</f>
        <v>0</v>
      </c>
      <c r="S142" s="199">
        <v>0</v>
      </c>
      <c r="T142" s="200">
        <f>S142*H142</f>
        <v>0</v>
      </c>
      <c r="AR142" s="23" t="s">
        <v>89</v>
      </c>
      <c r="AT142" s="23" t="s">
        <v>133</v>
      </c>
      <c r="AU142" s="23" t="s">
        <v>83</v>
      </c>
      <c r="AY142" s="23" t="s">
        <v>131</v>
      </c>
      <c r="BE142" s="201">
        <f>IF(N142="základní",J142,0)</f>
        <v>0</v>
      </c>
      <c r="BF142" s="201">
        <f>IF(N142="snížená",J142,0)</f>
        <v>0</v>
      </c>
      <c r="BG142" s="201">
        <f>IF(N142="zákl. přenesená",J142,0)</f>
        <v>0</v>
      </c>
      <c r="BH142" s="201">
        <f>IF(N142="sníž. přenesená",J142,0)</f>
        <v>0</v>
      </c>
      <c r="BI142" s="201">
        <f>IF(N142="nulová",J142,0)</f>
        <v>0</v>
      </c>
      <c r="BJ142" s="23" t="s">
        <v>79</v>
      </c>
      <c r="BK142" s="201">
        <f>ROUND(I142*H142,2)</f>
        <v>0</v>
      </c>
      <c r="BL142" s="23" t="s">
        <v>89</v>
      </c>
      <c r="BM142" s="23" t="s">
        <v>566</v>
      </c>
    </row>
    <row r="143" spans="2:51" s="11" customFormat="1" ht="13.5">
      <c r="B143" s="202"/>
      <c r="C143" s="203"/>
      <c r="D143" s="204" t="s">
        <v>138</v>
      </c>
      <c r="E143" s="205" t="s">
        <v>29</v>
      </c>
      <c r="F143" s="206" t="s">
        <v>567</v>
      </c>
      <c r="G143" s="203"/>
      <c r="H143" s="207">
        <v>54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138</v>
      </c>
      <c r="AU143" s="213" t="s">
        <v>83</v>
      </c>
      <c r="AV143" s="11" t="s">
        <v>83</v>
      </c>
      <c r="AW143" s="11" t="s">
        <v>38</v>
      </c>
      <c r="AX143" s="11" t="s">
        <v>79</v>
      </c>
      <c r="AY143" s="213" t="s">
        <v>131</v>
      </c>
    </row>
    <row r="144" spans="2:65" s="1" customFormat="1" ht="38.25" customHeight="1">
      <c r="B144" s="39"/>
      <c r="C144" s="190" t="s">
        <v>258</v>
      </c>
      <c r="D144" s="190" t="s">
        <v>133</v>
      </c>
      <c r="E144" s="191" t="s">
        <v>568</v>
      </c>
      <c r="F144" s="192" t="s">
        <v>569</v>
      </c>
      <c r="G144" s="193" t="s">
        <v>272</v>
      </c>
      <c r="H144" s="194">
        <v>15</v>
      </c>
      <c r="I144" s="195"/>
      <c r="J144" s="196">
        <f>ROUND(I144*H144,2)</f>
        <v>0</v>
      </c>
      <c r="K144" s="192" t="s">
        <v>902</v>
      </c>
      <c r="L144" s="59"/>
      <c r="M144" s="197" t="s">
        <v>29</v>
      </c>
      <c r="N144" s="198" t="s">
        <v>45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3" t="s">
        <v>89</v>
      </c>
      <c r="AT144" s="23" t="s">
        <v>133</v>
      </c>
      <c r="AU144" s="23" t="s">
        <v>83</v>
      </c>
      <c r="AY144" s="23" t="s">
        <v>131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3" t="s">
        <v>79</v>
      </c>
      <c r="BK144" s="201">
        <f>ROUND(I144*H144,2)</f>
        <v>0</v>
      </c>
      <c r="BL144" s="23" t="s">
        <v>89</v>
      </c>
      <c r="BM144" s="23" t="s">
        <v>570</v>
      </c>
    </row>
    <row r="145" spans="2:51" s="11" customFormat="1" ht="13.5">
      <c r="B145" s="202"/>
      <c r="C145" s="203"/>
      <c r="D145" s="204" t="s">
        <v>138</v>
      </c>
      <c r="E145" s="205" t="s">
        <v>29</v>
      </c>
      <c r="F145" s="206" t="s">
        <v>571</v>
      </c>
      <c r="G145" s="203"/>
      <c r="H145" s="207">
        <v>15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138</v>
      </c>
      <c r="AU145" s="213" t="s">
        <v>83</v>
      </c>
      <c r="AV145" s="11" t="s">
        <v>83</v>
      </c>
      <c r="AW145" s="11" t="s">
        <v>38</v>
      </c>
      <c r="AX145" s="11" t="s">
        <v>79</v>
      </c>
      <c r="AY145" s="213" t="s">
        <v>131</v>
      </c>
    </row>
    <row r="146" spans="2:65" s="1" customFormat="1" ht="25.5" customHeight="1">
      <c r="B146" s="39"/>
      <c r="C146" s="190" t="s">
        <v>263</v>
      </c>
      <c r="D146" s="190" t="s">
        <v>133</v>
      </c>
      <c r="E146" s="191" t="s">
        <v>179</v>
      </c>
      <c r="F146" s="192" t="s">
        <v>180</v>
      </c>
      <c r="G146" s="193" t="s">
        <v>136</v>
      </c>
      <c r="H146" s="194">
        <v>714.438</v>
      </c>
      <c r="I146" s="195"/>
      <c r="J146" s="196">
        <f>ROUND(I146*H146,2)</f>
        <v>0</v>
      </c>
      <c r="K146" s="192" t="s">
        <v>29</v>
      </c>
      <c r="L146" s="59"/>
      <c r="M146" s="197" t="s">
        <v>29</v>
      </c>
      <c r="N146" s="198" t="s">
        <v>45</v>
      </c>
      <c r="O146" s="40"/>
      <c r="P146" s="199">
        <f>O146*H146</f>
        <v>0</v>
      </c>
      <c r="Q146" s="199">
        <v>0</v>
      </c>
      <c r="R146" s="199">
        <f>Q146*H146</f>
        <v>0</v>
      </c>
      <c r="S146" s="199">
        <v>0</v>
      </c>
      <c r="T146" s="200">
        <f>S146*H146</f>
        <v>0</v>
      </c>
      <c r="AR146" s="23" t="s">
        <v>89</v>
      </c>
      <c r="AT146" s="23" t="s">
        <v>133</v>
      </c>
      <c r="AU146" s="23" t="s">
        <v>83</v>
      </c>
      <c r="AY146" s="23" t="s">
        <v>131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3" t="s">
        <v>79</v>
      </c>
      <c r="BK146" s="201">
        <f>ROUND(I146*H146,2)</f>
        <v>0</v>
      </c>
      <c r="BL146" s="23" t="s">
        <v>89</v>
      </c>
      <c r="BM146" s="23" t="s">
        <v>572</v>
      </c>
    </row>
    <row r="147" spans="2:51" s="12" customFormat="1" ht="9" customHeight="1">
      <c r="B147" s="224"/>
      <c r="C147" s="225"/>
      <c r="D147" s="204"/>
      <c r="E147" s="226" t="s">
        <v>29</v>
      </c>
      <c r="F147" s="227"/>
      <c r="G147" s="225"/>
      <c r="H147" s="226" t="s">
        <v>29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AT147" s="233" t="s">
        <v>138</v>
      </c>
      <c r="AU147" s="233" t="s">
        <v>83</v>
      </c>
      <c r="AV147" s="12" t="s">
        <v>79</v>
      </c>
      <c r="AW147" s="12" t="s">
        <v>38</v>
      </c>
      <c r="AX147" s="12" t="s">
        <v>74</v>
      </c>
      <c r="AY147" s="233" t="s">
        <v>131</v>
      </c>
    </row>
    <row r="148" spans="2:51" s="11" customFormat="1" ht="13.5">
      <c r="B148" s="202"/>
      <c r="C148" s="203"/>
      <c r="D148" s="204" t="s">
        <v>138</v>
      </c>
      <c r="E148" s="205" t="s">
        <v>29</v>
      </c>
      <c r="F148" s="206" t="s">
        <v>573</v>
      </c>
      <c r="G148" s="203"/>
      <c r="H148" s="207">
        <v>978.438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138</v>
      </c>
      <c r="AU148" s="213" t="s">
        <v>83</v>
      </c>
      <c r="AV148" s="11" t="s">
        <v>83</v>
      </c>
      <c r="AW148" s="11" t="s">
        <v>38</v>
      </c>
      <c r="AX148" s="11" t="s">
        <v>74</v>
      </c>
      <c r="AY148" s="213" t="s">
        <v>131</v>
      </c>
    </row>
    <row r="149" spans="2:51" s="11" customFormat="1" ht="13.5">
      <c r="B149" s="202"/>
      <c r="C149" s="203"/>
      <c r="D149" s="204" t="s">
        <v>138</v>
      </c>
      <c r="E149" s="205" t="s">
        <v>29</v>
      </c>
      <c r="F149" s="206" t="s">
        <v>574</v>
      </c>
      <c r="G149" s="203"/>
      <c r="H149" s="207">
        <v>-264</v>
      </c>
      <c r="I149" s="208"/>
      <c r="J149" s="203"/>
      <c r="K149" s="203"/>
      <c r="L149" s="209"/>
      <c r="M149" s="210"/>
      <c r="N149" s="211"/>
      <c r="O149" s="211"/>
      <c r="P149" s="211"/>
      <c r="Q149" s="211"/>
      <c r="R149" s="211"/>
      <c r="S149" s="211"/>
      <c r="T149" s="212"/>
      <c r="AT149" s="213" t="s">
        <v>138</v>
      </c>
      <c r="AU149" s="213" t="s">
        <v>83</v>
      </c>
      <c r="AV149" s="11" t="s">
        <v>83</v>
      </c>
      <c r="AW149" s="11" t="s">
        <v>38</v>
      </c>
      <c r="AX149" s="11" t="s">
        <v>74</v>
      </c>
      <c r="AY149" s="213" t="s">
        <v>131</v>
      </c>
    </row>
    <row r="150" spans="2:51" s="13" customFormat="1" ht="13.5">
      <c r="B150" s="234"/>
      <c r="C150" s="235"/>
      <c r="D150" s="204" t="s">
        <v>138</v>
      </c>
      <c r="E150" s="236" t="s">
        <v>29</v>
      </c>
      <c r="F150" s="237" t="s">
        <v>216</v>
      </c>
      <c r="G150" s="235"/>
      <c r="H150" s="238">
        <v>714.438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AT150" s="244" t="s">
        <v>138</v>
      </c>
      <c r="AU150" s="244" t="s">
        <v>83</v>
      </c>
      <c r="AV150" s="13" t="s">
        <v>89</v>
      </c>
      <c r="AW150" s="13" t="s">
        <v>38</v>
      </c>
      <c r="AX150" s="13" t="s">
        <v>79</v>
      </c>
      <c r="AY150" s="244" t="s">
        <v>131</v>
      </c>
    </row>
    <row r="151" spans="2:65" s="1" customFormat="1" ht="38.25" customHeight="1">
      <c r="B151" s="39"/>
      <c r="C151" s="190" t="s">
        <v>269</v>
      </c>
      <c r="D151" s="190" t="s">
        <v>133</v>
      </c>
      <c r="E151" s="191" t="s">
        <v>184</v>
      </c>
      <c r="F151" s="192" t="s">
        <v>185</v>
      </c>
      <c r="G151" s="193" t="s">
        <v>136</v>
      </c>
      <c r="H151" s="194">
        <v>8</v>
      </c>
      <c r="I151" s="195"/>
      <c r="J151" s="196">
        <f>ROUND(I151*H151,2)</f>
        <v>0</v>
      </c>
      <c r="K151" s="192" t="s">
        <v>902</v>
      </c>
      <c r="L151" s="59"/>
      <c r="M151" s="197" t="s">
        <v>29</v>
      </c>
      <c r="N151" s="198" t="s">
        <v>45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3" t="s">
        <v>89</v>
      </c>
      <c r="AT151" s="23" t="s">
        <v>133</v>
      </c>
      <c r="AU151" s="23" t="s">
        <v>83</v>
      </c>
      <c r="AY151" s="23" t="s">
        <v>131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3" t="s">
        <v>79</v>
      </c>
      <c r="BK151" s="201">
        <f>ROUND(I151*H151,2)</f>
        <v>0</v>
      </c>
      <c r="BL151" s="23" t="s">
        <v>89</v>
      </c>
      <c r="BM151" s="23" t="s">
        <v>575</v>
      </c>
    </row>
    <row r="152" spans="2:51" s="11" customFormat="1" ht="13.5">
      <c r="B152" s="202"/>
      <c r="C152" s="203"/>
      <c r="D152" s="204" t="s">
        <v>138</v>
      </c>
      <c r="E152" s="205" t="s">
        <v>29</v>
      </c>
      <c r="F152" s="206" t="s">
        <v>576</v>
      </c>
      <c r="G152" s="203"/>
      <c r="H152" s="207">
        <v>8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138</v>
      </c>
      <c r="AU152" s="213" t="s">
        <v>83</v>
      </c>
      <c r="AV152" s="11" t="s">
        <v>83</v>
      </c>
      <c r="AW152" s="11" t="s">
        <v>38</v>
      </c>
      <c r="AX152" s="11" t="s">
        <v>79</v>
      </c>
      <c r="AY152" s="213" t="s">
        <v>131</v>
      </c>
    </row>
    <row r="153" spans="2:65" s="1" customFormat="1" ht="51" customHeight="1">
      <c r="B153" s="39"/>
      <c r="C153" s="190" t="s">
        <v>277</v>
      </c>
      <c r="D153" s="190" t="s">
        <v>133</v>
      </c>
      <c r="E153" s="191" t="s">
        <v>189</v>
      </c>
      <c r="F153" s="192" t="s">
        <v>190</v>
      </c>
      <c r="G153" s="193" t="s">
        <v>136</v>
      </c>
      <c r="H153" s="194">
        <v>64</v>
      </c>
      <c r="I153" s="195"/>
      <c r="J153" s="196">
        <f>ROUND(I153*H153,2)</f>
        <v>0</v>
      </c>
      <c r="K153" s="192" t="s">
        <v>902</v>
      </c>
      <c r="L153" s="59"/>
      <c r="M153" s="197" t="s">
        <v>29</v>
      </c>
      <c r="N153" s="198" t="s">
        <v>45</v>
      </c>
      <c r="O153" s="40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AR153" s="23" t="s">
        <v>89</v>
      </c>
      <c r="AT153" s="23" t="s">
        <v>133</v>
      </c>
      <c r="AU153" s="23" t="s">
        <v>83</v>
      </c>
      <c r="AY153" s="23" t="s">
        <v>131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3" t="s">
        <v>79</v>
      </c>
      <c r="BK153" s="201">
        <f>ROUND(I153*H153,2)</f>
        <v>0</v>
      </c>
      <c r="BL153" s="23" t="s">
        <v>89</v>
      </c>
      <c r="BM153" s="23" t="s">
        <v>577</v>
      </c>
    </row>
    <row r="154" spans="2:51" s="11" customFormat="1" ht="13.5">
      <c r="B154" s="202"/>
      <c r="C154" s="203"/>
      <c r="D154" s="204" t="s">
        <v>138</v>
      </c>
      <c r="E154" s="205" t="s">
        <v>29</v>
      </c>
      <c r="F154" s="206" t="s">
        <v>578</v>
      </c>
      <c r="G154" s="203"/>
      <c r="H154" s="207">
        <v>64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138</v>
      </c>
      <c r="AU154" s="213" t="s">
        <v>83</v>
      </c>
      <c r="AV154" s="11" t="s">
        <v>83</v>
      </c>
      <c r="AW154" s="11" t="s">
        <v>38</v>
      </c>
      <c r="AX154" s="11" t="s">
        <v>79</v>
      </c>
      <c r="AY154" s="213" t="s">
        <v>131</v>
      </c>
    </row>
    <row r="155" spans="2:65" s="1" customFormat="1" ht="25.5" customHeight="1">
      <c r="B155" s="39"/>
      <c r="C155" s="190" t="s">
        <v>281</v>
      </c>
      <c r="D155" s="190" t="s">
        <v>133</v>
      </c>
      <c r="E155" s="191" t="s">
        <v>394</v>
      </c>
      <c r="F155" s="192" t="s">
        <v>395</v>
      </c>
      <c r="G155" s="193" t="s">
        <v>136</v>
      </c>
      <c r="H155" s="194">
        <v>460.4</v>
      </c>
      <c r="I155" s="195"/>
      <c r="J155" s="196">
        <f>ROUND(I155*H155,2)</f>
        <v>0</v>
      </c>
      <c r="K155" s="192" t="s">
        <v>902</v>
      </c>
      <c r="L155" s="59"/>
      <c r="M155" s="197" t="s">
        <v>29</v>
      </c>
      <c r="N155" s="198" t="s">
        <v>45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3" t="s">
        <v>89</v>
      </c>
      <c r="AT155" s="23" t="s">
        <v>133</v>
      </c>
      <c r="AU155" s="23" t="s">
        <v>83</v>
      </c>
      <c r="AY155" s="23" t="s">
        <v>131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3" t="s">
        <v>79</v>
      </c>
      <c r="BK155" s="201">
        <f>ROUND(I155*H155,2)</f>
        <v>0</v>
      </c>
      <c r="BL155" s="23" t="s">
        <v>89</v>
      </c>
      <c r="BM155" s="23" t="s">
        <v>579</v>
      </c>
    </row>
    <row r="156" spans="2:51" s="11" customFormat="1" ht="13.5">
      <c r="B156" s="202"/>
      <c r="C156" s="203"/>
      <c r="D156" s="204" t="s">
        <v>138</v>
      </c>
      <c r="E156" s="205" t="s">
        <v>29</v>
      </c>
      <c r="F156" s="206" t="s">
        <v>580</v>
      </c>
      <c r="G156" s="203"/>
      <c r="H156" s="207">
        <v>460.4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138</v>
      </c>
      <c r="AU156" s="213" t="s">
        <v>83</v>
      </c>
      <c r="AV156" s="11" t="s">
        <v>83</v>
      </c>
      <c r="AW156" s="11" t="s">
        <v>38</v>
      </c>
      <c r="AX156" s="11" t="s">
        <v>79</v>
      </c>
      <c r="AY156" s="213" t="s">
        <v>131</v>
      </c>
    </row>
    <row r="157" spans="2:65" s="1" customFormat="1" ht="38.25" customHeight="1">
      <c r="B157" s="39"/>
      <c r="C157" s="190" t="s">
        <v>433</v>
      </c>
      <c r="D157" s="190" t="s">
        <v>133</v>
      </c>
      <c r="E157" s="191" t="s">
        <v>581</v>
      </c>
      <c r="F157" s="192" t="s">
        <v>582</v>
      </c>
      <c r="G157" s="193" t="s">
        <v>583</v>
      </c>
      <c r="H157" s="194">
        <v>1</v>
      </c>
      <c r="I157" s="195"/>
      <c r="J157" s="196">
        <f>ROUND(I157*H157,2)</f>
        <v>0</v>
      </c>
      <c r="K157" s="192" t="s">
        <v>29</v>
      </c>
      <c r="L157" s="59"/>
      <c r="M157" s="197" t="s">
        <v>29</v>
      </c>
      <c r="N157" s="198" t="s">
        <v>45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3" t="s">
        <v>89</v>
      </c>
      <c r="AT157" s="23" t="s">
        <v>133</v>
      </c>
      <c r="AU157" s="23" t="s">
        <v>83</v>
      </c>
      <c r="AY157" s="23" t="s">
        <v>131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3" t="s">
        <v>79</v>
      </c>
      <c r="BK157" s="201">
        <f>ROUND(I157*H157,2)</f>
        <v>0</v>
      </c>
      <c r="BL157" s="23" t="s">
        <v>89</v>
      </c>
      <c r="BM157" s="23" t="s">
        <v>584</v>
      </c>
    </row>
    <row r="158" spans="2:51" s="11" customFormat="1" ht="13.5">
      <c r="B158" s="202"/>
      <c r="C158" s="203"/>
      <c r="D158" s="204" t="s">
        <v>138</v>
      </c>
      <c r="E158" s="205" t="s">
        <v>29</v>
      </c>
      <c r="F158" s="206" t="s">
        <v>79</v>
      </c>
      <c r="G158" s="203"/>
      <c r="H158" s="207">
        <v>1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138</v>
      </c>
      <c r="AU158" s="213" t="s">
        <v>83</v>
      </c>
      <c r="AV158" s="11" t="s">
        <v>83</v>
      </c>
      <c r="AW158" s="11" t="s">
        <v>38</v>
      </c>
      <c r="AX158" s="11" t="s">
        <v>79</v>
      </c>
      <c r="AY158" s="213" t="s">
        <v>131</v>
      </c>
    </row>
    <row r="159" spans="2:65" s="1" customFormat="1" ht="38.25" customHeight="1">
      <c r="B159" s="39"/>
      <c r="C159" s="190" t="s">
        <v>439</v>
      </c>
      <c r="D159" s="190" t="s">
        <v>133</v>
      </c>
      <c r="E159" s="191" t="s">
        <v>585</v>
      </c>
      <c r="F159" s="192" t="s">
        <v>586</v>
      </c>
      <c r="G159" s="193" t="s">
        <v>136</v>
      </c>
      <c r="H159" s="194">
        <v>264</v>
      </c>
      <c r="I159" s="195"/>
      <c r="J159" s="196">
        <f>ROUND(I159*H159,2)</f>
        <v>0</v>
      </c>
      <c r="K159" s="192" t="s">
        <v>902</v>
      </c>
      <c r="L159" s="59"/>
      <c r="M159" s="197" t="s">
        <v>29</v>
      </c>
      <c r="N159" s="198" t="s">
        <v>45</v>
      </c>
      <c r="O159" s="4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3" t="s">
        <v>89</v>
      </c>
      <c r="AT159" s="23" t="s">
        <v>133</v>
      </c>
      <c r="AU159" s="23" t="s">
        <v>83</v>
      </c>
      <c r="AY159" s="23" t="s">
        <v>131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3" t="s">
        <v>79</v>
      </c>
      <c r="BK159" s="201">
        <f>ROUND(I159*H159,2)</f>
        <v>0</v>
      </c>
      <c r="BL159" s="23" t="s">
        <v>89</v>
      </c>
      <c r="BM159" s="23" t="s">
        <v>587</v>
      </c>
    </row>
    <row r="160" spans="2:51" s="11" customFormat="1" ht="13.5">
      <c r="B160" s="202"/>
      <c r="C160" s="203"/>
      <c r="D160" s="204" t="s">
        <v>138</v>
      </c>
      <c r="E160" s="205" t="s">
        <v>29</v>
      </c>
      <c r="F160" s="206" t="s">
        <v>588</v>
      </c>
      <c r="G160" s="203"/>
      <c r="H160" s="207">
        <v>264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138</v>
      </c>
      <c r="AU160" s="213" t="s">
        <v>83</v>
      </c>
      <c r="AV160" s="11" t="s">
        <v>83</v>
      </c>
      <c r="AW160" s="11" t="s">
        <v>38</v>
      </c>
      <c r="AX160" s="11" t="s">
        <v>79</v>
      </c>
      <c r="AY160" s="213" t="s">
        <v>131</v>
      </c>
    </row>
    <row r="161" spans="2:65" s="1" customFormat="1" ht="25.5" customHeight="1">
      <c r="B161" s="39"/>
      <c r="C161" s="190" t="s">
        <v>445</v>
      </c>
      <c r="D161" s="190" t="s">
        <v>133</v>
      </c>
      <c r="E161" s="191" t="s">
        <v>589</v>
      </c>
      <c r="F161" s="192" t="s">
        <v>590</v>
      </c>
      <c r="G161" s="193" t="s">
        <v>170</v>
      </c>
      <c r="H161" s="194">
        <v>1765</v>
      </c>
      <c r="I161" s="195"/>
      <c r="J161" s="196">
        <f>ROUND(I161*H161,2)</f>
        <v>0</v>
      </c>
      <c r="K161" s="192" t="s">
        <v>902</v>
      </c>
      <c r="L161" s="59"/>
      <c r="M161" s="197" t="s">
        <v>29</v>
      </c>
      <c r="N161" s="198" t="s">
        <v>45</v>
      </c>
      <c r="O161" s="40"/>
      <c r="P161" s="199">
        <f>O161*H161</f>
        <v>0</v>
      </c>
      <c r="Q161" s="199">
        <v>0</v>
      </c>
      <c r="R161" s="199">
        <f>Q161*H161</f>
        <v>0</v>
      </c>
      <c r="S161" s="199">
        <v>0</v>
      </c>
      <c r="T161" s="200">
        <f>S161*H161</f>
        <v>0</v>
      </c>
      <c r="AR161" s="23" t="s">
        <v>89</v>
      </c>
      <c r="AT161" s="23" t="s">
        <v>133</v>
      </c>
      <c r="AU161" s="23" t="s">
        <v>83</v>
      </c>
      <c r="AY161" s="23" t="s">
        <v>131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3" t="s">
        <v>79</v>
      </c>
      <c r="BK161" s="201">
        <f>ROUND(I161*H161,2)</f>
        <v>0</v>
      </c>
      <c r="BL161" s="23" t="s">
        <v>89</v>
      </c>
      <c r="BM161" s="23" t="s">
        <v>591</v>
      </c>
    </row>
    <row r="162" spans="2:51" s="11" customFormat="1" ht="13.5">
      <c r="B162" s="202"/>
      <c r="C162" s="203"/>
      <c r="D162" s="204" t="s">
        <v>138</v>
      </c>
      <c r="E162" s="205" t="s">
        <v>29</v>
      </c>
      <c r="F162" s="206" t="s">
        <v>592</v>
      </c>
      <c r="G162" s="203"/>
      <c r="H162" s="207">
        <v>1665</v>
      </c>
      <c r="I162" s="208"/>
      <c r="J162" s="203"/>
      <c r="K162" s="203"/>
      <c r="L162" s="209"/>
      <c r="M162" s="210"/>
      <c r="N162" s="211"/>
      <c r="O162" s="211"/>
      <c r="P162" s="211"/>
      <c r="Q162" s="211"/>
      <c r="R162" s="211"/>
      <c r="S162" s="211"/>
      <c r="T162" s="212"/>
      <c r="AT162" s="213" t="s">
        <v>138</v>
      </c>
      <c r="AU162" s="213" t="s">
        <v>83</v>
      </c>
      <c r="AV162" s="11" t="s">
        <v>83</v>
      </c>
      <c r="AW162" s="11" t="s">
        <v>38</v>
      </c>
      <c r="AX162" s="11" t="s">
        <v>74</v>
      </c>
      <c r="AY162" s="213" t="s">
        <v>131</v>
      </c>
    </row>
    <row r="163" spans="2:51" s="11" customFormat="1" ht="13.5">
      <c r="B163" s="202"/>
      <c r="C163" s="203"/>
      <c r="D163" s="204" t="s">
        <v>138</v>
      </c>
      <c r="E163" s="205" t="s">
        <v>29</v>
      </c>
      <c r="F163" s="206" t="s">
        <v>593</v>
      </c>
      <c r="G163" s="203"/>
      <c r="H163" s="207">
        <v>100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138</v>
      </c>
      <c r="AU163" s="213" t="s">
        <v>83</v>
      </c>
      <c r="AV163" s="11" t="s">
        <v>83</v>
      </c>
      <c r="AW163" s="11" t="s">
        <v>38</v>
      </c>
      <c r="AX163" s="11" t="s">
        <v>74</v>
      </c>
      <c r="AY163" s="213" t="s">
        <v>131</v>
      </c>
    </row>
    <row r="164" spans="2:51" s="13" customFormat="1" ht="13.5">
      <c r="B164" s="234"/>
      <c r="C164" s="235"/>
      <c r="D164" s="204" t="s">
        <v>138</v>
      </c>
      <c r="E164" s="236" t="s">
        <v>29</v>
      </c>
      <c r="F164" s="237" t="s">
        <v>216</v>
      </c>
      <c r="G164" s="235"/>
      <c r="H164" s="238">
        <v>1765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138</v>
      </c>
      <c r="AU164" s="244" t="s">
        <v>83</v>
      </c>
      <c r="AV164" s="13" t="s">
        <v>89</v>
      </c>
      <c r="AW164" s="13" t="s">
        <v>38</v>
      </c>
      <c r="AX164" s="13" t="s">
        <v>79</v>
      </c>
      <c r="AY164" s="244" t="s">
        <v>131</v>
      </c>
    </row>
    <row r="165" spans="2:65" s="1" customFormat="1" ht="25.5" customHeight="1">
      <c r="B165" s="39"/>
      <c r="C165" s="190" t="s">
        <v>449</v>
      </c>
      <c r="D165" s="190" t="s">
        <v>133</v>
      </c>
      <c r="E165" s="191" t="s">
        <v>594</v>
      </c>
      <c r="F165" s="192" t="s">
        <v>595</v>
      </c>
      <c r="G165" s="193" t="s">
        <v>170</v>
      </c>
      <c r="H165" s="194">
        <v>1765</v>
      </c>
      <c r="I165" s="195"/>
      <c r="J165" s="196">
        <f>ROUND(I165*H165,2)</f>
        <v>0</v>
      </c>
      <c r="K165" s="192" t="s">
        <v>902</v>
      </c>
      <c r="L165" s="59"/>
      <c r="M165" s="197" t="s">
        <v>29</v>
      </c>
      <c r="N165" s="198" t="s">
        <v>45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3" t="s">
        <v>89</v>
      </c>
      <c r="AT165" s="23" t="s">
        <v>133</v>
      </c>
      <c r="AU165" s="23" t="s">
        <v>83</v>
      </c>
      <c r="AY165" s="23" t="s">
        <v>131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3" t="s">
        <v>79</v>
      </c>
      <c r="BK165" s="201">
        <f>ROUND(I165*H165,2)</f>
        <v>0</v>
      </c>
      <c r="BL165" s="23" t="s">
        <v>89</v>
      </c>
      <c r="BM165" s="23" t="s">
        <v>596</v>
      </c>
    </row>
    <row r="166" spans="2:51" s="11" customFormat="1" ht="13.5">
      <c r="B166" s="202"/>
      <c r="C166" s="203"/>
      <c r="D166" s="204" t="s">
        <v>138</v>
      </c>
      <c r="E166" s="205" t="s">
        <v>29</v>
      </c>
      <c r="F166" s="206" t="s">
        <v>592</v>
      </c>
      <c r="G166" s="203"/>
      <c r="H166" s="207">
        <v>1665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138</v>
      </c>
      <c r="AU166" s="213" t="s">
        <v>83</v>
      </c>
      <c r="AV166" s="11" t="s">
        <v>83</v>
      </c>
      <c r="AW166" s="11" t="s">
        <v>38</v>
      </c>
      <c r="AX166" s="11" t="s">
        <v>74</v>
      </c>
      <c r="AY166" s="213" t="s">
        <v>131</v>
      </c>
    </row>
    <row r="167" spans="2:51" s="11" customFormat="1" ht="13.5">
      <c r="B167" s="202"/>
      <c r="C167" s="203"/>
      <c r="D167" s="204" t="s">
        <v>138</v>
      </c>
      <c r="E167" s="205" t="s">
        <v>29</v>
      </c>
      <c r="F167" s="206" t="s">
        <v>593</v>
      </c>
      <c r="G167" s="203"/>
      <c r="H167" s="207">
        <v>100</v>
      </c>
      <c r="I167" s="208"/>
      <c r="J167" s="203"/>
      <c r="K167" s="203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138</v>
      </c>
      <c r="AU167" s="213" t="s">
        <v>83</v>
      </c>
      <c r="AV167" s="11" t="s">
        <v>83</v>
      </c>
      <c r="AW167" s="11" t="s">
        <v>38</v>
      </c>
      <c r="AX167" s="11" t="s">
        <v>74</v>
      </c>
      <c r="AY167" s="213" t="s">
        <v>131</v>
      </c>
    </row>
    <row r="168" spans="2:51" s="13" customFormat="1" ht="13.5">
      <c r="B168" s="234"/>
      <c r="C168" s="235"/>
      <c r="D168" s="204" t="s">
        <v>138</v>
      </c>
      <c r="E168" s="236" t="s">
        <v>29</v>
      </c>
      <c r="F168" s="237" t="s">
        <v>216</v>
      </c>
      <c r="G168" s="235"/>
      <c r="H168" s="238">
        <v>1765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AT168" s="244" t="s">
        <v>138</v>
      </c>
      <c r="AU168" s="244" t="s">
        <v>83</v>
      </c>
      <c r="AV168" s="13" t="s">
        <v>89</v>
      </c>
      <c r="AW168" s="13" t="s">
        <v>38</v>
      </c>
      <c r="AX168" s="13" t="s">
        <v>79</v>
      </c>
      <c r="AY168" s="244" t="s">
        <v>131</v>
      </c>
    </row>
    <row r="169" spans="2:65" s="1" customFormat="1" ht="16.5" customHeight="1">
      <c r="B169" s="39"/>
      <c r="C169" s="214" t="s">
        <v>452</v>
      </c>
      <c r="D169" s="214" t="s">
        <v>162</v>
      </c>
      <c r="E169" s="215" t="s">
        <v>411</v>
      </c>
      <c r="F169" s="216" t="s">
        <v>412</v>
      </c>
      <c r="G169" s="217" t="s">
        <v>413</v>
      </c>
      <c r="H169" s="218">
        <v>26.475</v>
      </c>
      <c r="I169" s="219"/>
      <c r="J169" s="220">
        <f>ROUND(I169*H169,2)</f>
        <v>0</v>
      </c>
      <c r="K169" s="216" t="s">
        <v>902</v>
      </c>
      <c r="L169" s="221"/>
      <c r="M169" s="222" t="s">
        <v>29</v>
      </c>
      <c r="N169" s="223" t="s">
        <v>45</v>
      </c>
      <c r="O169" s="40"/>
      <c r="P169" s="199">
        <f>O169*H169</f>
        <v>0</v>
      </c>
      <c r="Q169" s="199">
        <v>0.001</v>
      </c>
      <c r="R169" s="199">
        <f>Q169*H169</f>
        <v>0.026475000000000002</v>
      </c>
      <c r="S169" s="199">
        <v>0</v>
      </c>
      <c r="T169" s="200">
        <f>S169*H169</f>
        <v>0</v>
      </c>
      <c r="AR169" s="23" t="s">
        <v>165</v>
      </c>
      <c r="AT169" s="23" t="s">
        <v>162</v>
      </c>
      <c r="AU169" s="23" t="s">
        <v>83</v>
      </c>
      <c r="AY169" s="23" t="s">
        <v>131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3" t="s">
        <v>79</v>
      </c>
      <c r="BK169" s="201">
        <f>ROUND(I169*H169,2)</f>
        <v>0</v>
      </c>
      <c r="BL169" s="23" t="s">
        <v>89</v>
      </c>
      <c r="BM169" s="23" t="s">
        <v>597</v>
      </c>
    </row>
    <row r="170" spans="2:51" s="11" customFormat="1" ht="13.5">
      <c r="B170" s="202"/>
      <c r="C170" s="203"/>
      <c r="D170" s="204" t="s">
        <v>138</v>
      </c>
      <c r="E170" s="203"/>
      <c r="F170" s="206" t="s">
        <v>598</v>
      </c>
      <c r="G170" s="203"/>
      <c r="H170" s="207">
        <v>26.475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138</v>
      </c>
      <c r="AU170" s="213" t="s">
        <v>83</v>
      </c>
      <c r="AV170" s="11" t="s">
        <v>83</v>
      </c>
      <c r="AW170" s="11" t="s">
        <v>6</v>
      </c>
      <c r="AX170" s="11" t="s">
        <v>79</v>
      </c>
      <c r="AY170" s="213" t="s">
        <v>131</v>
      </c>
    </row>
    <row r="171" spans="2:65" s="1" customFormat="1" ht="25.5" customHeight="1">
      <c r="B171" s="39"/>
      <c r="C171" s="190" t="s">
        <v>457</v>
      </c>
      <c r="D171" s="190" t="s">
        <v>133</v>
      </c>
      <c r="E171" s="191" t="s">
        <v>407</v>
      </c>
      <c r="F171" s="192" t="s">
        <v>408</v>
      </c>
      <c r="G171" s="193" t="s">
        <v>170</v>
      </c>
      <c r="H171" s="194">
        <v>111</v>
      </c>
      <c r="I171" s="195"/>
      <c r="J171" s="196">
        <f>ROUND(I171*H171,2)</f>
        <v>0</v>
      </c>
      <c r="K171" s="192" t="s">
        <v>902</v>
      </c>
      <c r="L171" s="59"/>
      <c r="M171" s="197" t="s">
        <v>29</v>
      </c>
      <c r="N171" s="198" t="s">
        <v>45</v>
      </c>
      <c r="O171" s="40"/>
      <c r="P171" s="199">
        <f>O171*H171</f>
        <v>0</v>
      </c>
      <c r="Q171" s="199">
        <v>0</v>
      </c>
      <c r="R171" s="199">
        <f>Q171*H171</f>
        <v>0</v>
      </c>
      <c r="S171" s="199">
        <v>0</v>
      </c>
      <c r="T171" s="200">
        <f>S171*H171</f>
        <v>0</v>
      </c>
      <c r="AR171" s="23" t="s">
        <v>89</v>
      </c>
      <c r="AT171" s="23" t="s">
        <v>133</v>
      </c>
      <c r="AU171" s="23" t="s">
        <v>83</v>
      </c>
      <c r="AY171" s="23" t="s">
        <v>131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3" t="s">
        <v>79</v>
      </c>
      <c r="BK171" s="201">
        <f>ROUND(I171*H171,2)</f>
        <v>0</v>
      </c>
      <c r="BL171" s="23" t="s">
        <v>89</v>
      </c>
      <c r="BM171" s="23" t="s">
        <v>599</v>
      </c>
    </row>
    <row r="172" spans="2:51" s="11" customFormat="1" ht="13.5">
      <c r="B172" s="202"/>
      <c r="C172" s="203"/>
      <c r="D172" s="204" t="s">
        <v>138</v>
      </c>
      <c r="E172" s="205" t="s">
        <v>29</v>
      </c>
      <c r="F172" s="206" t="s">
        <v>600</v>
      </c>
      <c r="G172" s="203"/>
      <c r="H172" s="207">
        <v>111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138</v>
      </c>
      <c r="AU172" s="213" t="s">
        <v>83</v>
      </c>
      <c r="AV172" s="11" t="s">
        <v>83</v>
      </c>
      <c r="AW172" s="11" t="s">
        <v>38</v>
      </c>
      <c r="AX172" s="11" t="s">
        <v>79</v>
      </c>
      <c r="AY172" s="213" t="s">
        <v>131</v>
      </c>
    </row>
    <row r="173" spans="2:65" s="1" customFormat="1" ht="16.5" customHeight="1">
      <c r="B173" s="39"/>
      <c r="C173" s="214" t="s">
        <v>463</v>
      </c>
      <c r="D173" s="214" t="s">
        <v>162</v>
      </c>
      <c r="E173" s="215" t="s">
        <v>411</v>
      </c>
      <c r="F173" s="216" t="s">
        <v>412</v>
      </c>
      <c r="G173" s="217" t="s">
        <v>413</v>
      </c>
      <c r="H173" s="218">
        <v>4</v>
      </c>
      <c r="I173" s="219"/>
      <c r="J173" s="220">
        <f>ROUND(I173*H173,2)</f>
        <v>0</v>
      </c>
      <c r="K173" s="216" t="s">
        <v>902</v>
      </c>
      <c r="L173" s="221"/>
      <c r="M173" s="222" t="s">
        <v>29</v>
      </c>
      <c r="N173" s="223" t="s">
        <v>45</v>
      </c>
      <c r="O173" s="40"/>
      <c r="P173" s="199">
        <f>O173*H173</f>
        <v>0</v>
      </c>
      <c r="Q173" s="199">
        <v>0.001</v>
      </c>
      <c r="R173" s="199">
        <f>Q173*H173</f>
        <v>0.004</v>
      </c>
      <c r="S173" s="199">
        <v>0</v>
      </c>
      <c r="T173" s="200">
        <f>S173*H173</f>
        <v>0</v>
      </c>
      <c r="AR173" s="23" t="s">
        <v>165</v>
      </c>
      <c r="AT173" s="23" t="s">
        <v>162</v>
      </c>
      <c r="AU173" s="23" t="s">
        <v>83</v>
      </c>
      <c r="AY173" s="23" t="s">
        <v>131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3" t="s">
        <v>79</v>
      </c>
      <c r="BK173" s="201">
        <f>ROUND(I173*H173,2)</f>
        <v>0</v>
      </c>
      <c r="BL173" s="23" t="s">
        <v>89</v>
      </c>
      <c r="BM173" s="23" t="s">
        <v>601</v>
      </c>
    </row>
    <row r="174" spans="2:65" s="1" customFormat="1" ht="25.5" customHeight="1">
      <c r="B174" s="39"/>
      <c r="C174" s="190" t="s">
        <v>468</v>
      </c>
      <c r="D174" s="190" t="s">
        <v>133</v>
      </c>
      <c r="E174" s="191" t="s">
        <v>602</v>
      </c>
      <c r="F174" s="192" t="s">
        <v>603</v>
      </c>
      <c r="G174" s="193" t="s">
        <v>170</v>
      </c>
      <c r="H174" s="194">
        <v>1900</v>
      </c>
      <c r="I174" s="195"/>
      <c r="J174" s="196">
        <f>ROUND(I174*H174,2)</f>
        <v>0</v>
      </c>
      <c r="K174" s="192" t="s">
        <v>902</v>
      </c>
      <c r="L174" s="59"/>
      <c r="M174" s="197" t="s">
        <v>29</v>
      </c>
      <c r="N174" s="198" t="s">
        <v>45</v>
      </c>
      <c r="O174" s="40"/>
      <c r="P174" s="199">
        <f>O174*H174</f>
        <v>0</v>
      </c>
      <c r="Q174" s="199">
        <v>0</v>
      </c>
      <c r="R174" s="199">
        <f>Q174*H174</f>
        <v>0</v>
      </c>
      <c r="S174" s="199">
        <v>0</v>
      </c>
      <c r="T174" s="200">
        <f>S174*H174</f>
        <v>0</v>
      </c>
      <c r="AR174" s="23" t="s">
        <v>89</v>
      </c>
      <c r="AT174" s="23" t="s">
        <v>133</v>
      </c>
      <c r="AU174" s="23" t="s">
        <v>83</v>
      </c>
      <c r="AY174" s="23" t="s">
        <v>131</v>
      </c>
      <c r="BE174" s="201">
        <f>IF(N174="základní",J174,0)</f>
        <v>0</v>
      </c>
      <c r="BF174" s="201">
        <f>IF(N174="snížená",J174,0)</f>
        <v>0</v>
      </c>
      <c r="BG174" s="201">
        <f>IF(N174="zákl. přenesená",J174,0)</f>
        <v>0</v>
      </c>
      <c r="BH174" s="201">
        <f>IF(N174="sníž. přenesená",J174,0)</f>
        <v>0</v>
      </c>
      <c r="BI174" s="201">
        <f>IF(N174="nulová",J174,0)</f>
        <v>0</v>
      </c>
      <c r="BJ174" s="23" t="s">
        <v>79</v>
      </c>
      <c r="BK174" s="201">
        <f>ROUND(I174*H174,2)</f>
        <v>0</v>
      </c>
      <c r="BL174" s="23" t="s">
        <v>89</v>
      </c>
      <c r="BM174" s="23" t="s">
        <v>604</v>
      </c>
    </row>
    <row r="175" spans="2:51" s="11" customFormat="1" ht="13.5">
      <c r="B175" s="202"/>
      <c r="C175" s="203"/>
      <c r="D175" s="204" t="s">
        <v>138</v>
      </c>
      <c r="E175" s="205" t="s">
        <v>29</v>
      </c>
      <c r="F175" s="206" t="s">
        <v>605</v>
      </c>
      <c r="G175" s="203"/>
      <c r="H175" s="207">
        <v>1800</v>
      </c>
      <c r="I175" s="208"/>
      <c r="J175" s="203"/>
      <c r="K175" s="203"/>
      <c r="L175" s="209"/>
      <c r="M175" s="210"/>
      <c r="N175" s="211"/>
      <c r="O175" s="211"/>
      <c r="P175" s="211"/>
      <c r="Q175" s="211"/>
      <c r="R175" s="211"/>
      <c r="S175" s="211"/>
      <c r="T175" s="212"/>
      <c r="AT175" s="213" t="s">
        <v>138</v>
      </c>
      <c r="AU175" s="213" t="s">
        <v>83</v>
      </c>
      <c r="AV175" s="11" t="s">
        <v>83</v>
      </c>
      <c r="AW175" s="11" t="s">
        <v>38</v>
      </c>
      <c r="AX175" s="11" t="s">
        <v>74</v>
      </c>
      <c r="AY175" s="213" t="s">
        <v>131</v>
      </c>
    </row>
    <row r="176" spans="2:51" s="11" customFormat="1" ht="13.5">
      <c r="B176" s="202"/>
      <c r="C176" s="203"/>
      <c r="D176" s="204" t="s">
        <v>138</v>
      </c>
      <c r="E176" s="205" t="s">
        <v>29</v>
      </c>
      <c r="F176" s="206" t="s">
        <v>606</v>
      </c>
      <c r="G176" s="203"/>
      <c r="H176" s="207">
        <v>100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138</v>
      </c>
      <c r="AU176" s="213" t="s">
        <v>83</v>
      </c>
      <c r="AV176" s="11" t="s">
        <v>83</v>
      </c>
      <c r="AW176" s="11" t="s">
        <v>38</v>
      </c>
      <c r="AX176" s="11" t="s">
        <v>74</v>
      </c>
      <c r="AY176" s="213" t="s">
        <v>131</v>
      </c>
    </row>
    <row r="177" spans="2:51" s="13" customFormat="1" ht="13.5">
      <c r="B177" s="234"/>
      <c r="C177" s="235"/>
      <c r="D177" s="204" t="s">
        <v>138</v>
      </c>
      <c r="E177" s="236" t="s">
        <v>29</v>
      </c>
      <c r="F177" s="237" t="s">
        <v>216</v>
      </c>
      <c r="G177" s="235"/>
      <c r="H177" s="238">
        <v>1900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138</v>
      </c>
      <c r="AU177" s="244" t="s">
        <v>83</v>
      </c>
      <c r="AV177" s="13" t="s">
        <v>89</v>
      </c>
      <c r="AW177" s="13" t="s">
        <v>38</v>
      </c>
      <c r="AX177" s="13" t="s">
        <v>79</v>
      </c>
      <c r="AY177" s="244" t="s">
        <v>131</v>
      </c>
    </row>
    <row r="178" spans="2:65" s="1" customFormat="1" ht="25.5" customHeight="1">
      <c r="B178" s="39"/>
      <c r="C178" s="190" t="s">
        <v>473</v>
      </c>
      <c r="D178" s="190" t="s">
        <v>133</v>
      </c>
      <c r="E178" s="191" t="s">
        <v>419</v>
      </c>
      <c r="F178" s="192" t="s">
        <v>420</v>
      </c>
      <c r="G178" s="193" t="s">
        <v>170</v>
      </c>
      <c r="H178" s="194">
        <v>735.6</v>
      </c>
      <c r="I178" s="195"/>
      <c r="J178" s="196">
        <f>ROUND(I178*H178,2)</f>
        <v>0</v>
      </c>
      <c r="K178" s="192" t="s">
        <v>902</v>
      </c>
      <c r="L178" s="59"/>
      <c r="M178" s="197" t="s">
        <v>29</v>
      </c>
      <c r="N178" s="198" t="s">
        <v>45</v>
      </c>
      <c r="O178" s="40"/>
      <c r="P178" s="199">
        <f>O178*H178</f>
        <v>0</v>
      </c>
      <c r="Q178" s="199">
        <v>0</v>
      </c>
      <c r="R178" s="199">
        <f>Q178*H178</f>
        <v>0</v>
      </c>
      <c r="S178" s="199">
        <v>0</v>
      </c>
      <c r="T178" s="200">
        <f>S178*H178</f>
        <v>0</v>
      </c>
      <c r="AR178" s="23" t="s">
        <v>89</v>
      </c>
      <c r="AT178" s="23" t="s">
        <v>133</v>
      </c>
      <c r="AU178" s="23" t="s">
        <v>83</v>
      </c>
      <c r="AY178" s="23" t="s">
        <v>131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3" t="s">
        <v>79</v>
      </c>
      <c r="BK178" s="201">
        <f>ROUND(I178*H178,2)</f>
        <v>0</v>
      </c>
      <c r="BL178" s="23" t="s">
        <v>89</v>
      </c>
      <c r="BM178" s="23" t="s">
        <v>607</v>
      </c>
    </row>
    <row r="179" spans="2:51" s="11" customFormat="1" ht="13.5">
      <c r="B179" s="202"/>
      <c r="C179" s="203"/>
      <c r="D179" s="204" t="s">
        <v>138</v>
      </c>
      <c r="E179" s="205" t="s">
        <v>29</v>
      </c>
      <c r="F179" s="206" t="s">
        <v>608</v>
      </c>
      <c r="G179" s="203"/>
      <c r="H179" s="207">
        <v>486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138</v>
      </c>
      <c r="AU179" s="213" t="s">
        <v>83</v>
      </c>
      <c r="AV179" s="11" t="s">
        <v>83</v>
      </c>
      <c r="AW179" s="11" t="s">
        <v>38</v>
      </c>
      <c r="AX179" s="11" t="s">
        <v>74</v>
      </c>
      <c r="AY179" s="213" t="s">
        <v>131</v>
      </c>
    </row>
    <row r="180" spans="2:51" s="11" customFormat="1" ht="13.5">
      <c r="B180" s="202"/>
      <c r="C180" s="203"/>
      <c r="D180" s="204" t="s">
        <v>138</v>
      </c>
      <c r="E180" s="205" t="s">
        <v>29</v>
      </c>
      <c r="F180" s="206" t="s">
        <v>609</v>
      </c>
      <c r="G180" s="203"/>
      <c r="H180" s="207">
        <v>90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138</v>
      </c>
      <c r="AU180" s="213" t="s">
        <v>83</v>
      </c>
      <c r="AV180" s="11" t="s">
        <v>83</v>
      </c>
      <c r="AW180" s="11" t="s">
        <v>38</v>
      </c>
      <c r="AX180" s="11" t="s">
        <v>74</v>
      </c>
      <c r="AY180" s="213" t="s">
        <v>131</v>
      </c>
    </row>
    <row r="181" spans="2:51" s="11" customFormat="1" ht="13.5">
      <c r="B181" s="202"/>
      <c r="C181" s="203"/>
      <c r="D181" s="204" t="s">
        <v>138</v>
      </c>
      <c r="E181" s="205" t="s">
        <v>29</v>
      </c>
      <c r="F181" s="206" t="s">
        <v>610</v>
      </c>
      <c r="G181" s="203"/>
      <c r="H181" s="207">
        <v>159.6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138</v>
      </c>
      <c r="AU181" s="213" t="s">
        <v>83</v>
      </c>
      <c r="AV181" s="11" t="s">
        <v>83</v>
      </c>
      <c r="AW181" s="11" t="s">
        <v>38</v>
      </c>
      <c r="AX181" s="11" t="s">
        <v>74</v>
      </c>
      <c r="AY181" s="213" t="s">
        <v>131</v>
      </c>
    </row>
    <row r="182" spans="2:51" s="13" customFormat="1" ht="13.5">
      <c r="B182" s="234"/>
      <c r="C182" s="235"/>
      <c r="D182" s="204" t="s">
        <v>138</v>
      </c>
      <c r="E182" s="236" t="s">
        <v>29</v>
      </c>
      <c r="F182" s="237" t="s">
        <v>216</v>
      </c>
      <c r="G182" s="235"/>
      <c r="H182" s="238">
        <v>735.6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138</v>
      </c>
      <c r="AU182" s="244" t="s">
        <v>83</v>
      </c>
      <c r="AV182" s="13" t="s">
        <v>89</v>
      </c>
      <c r="AW182" s="13" t="s">
        <v>38</v>
      </c>
      <c r="AX182" s="13" t="s">
        <v>79</v>
      </c>
      <c r="AY182" s="244" t="s">
        <v>131</v>
      </c>
    </row>
    <row r="183" spans="2:65" s="1" customFormat="1" ht="25.5" customHeight="1">
      <c r="B183" s="39"/>
      <c r="C183" s="190" t="s">
        <v>478</v>
      </c>
      <c r="D183" s="190" t="s">
        <v>133</v>
      </c>
      <c r="E183" s="191" t="s">
        <v>611</v>
      </c>
      <c r="F183" s="192" t="s">
        <v>612</v>
      </c>
      <c r="G183" s="193" t="s">
        <v>170</v>
      </c>
      <c r="H183" s="194">
        <v>111</v>
      </c>
      <c r="I183" s="195"/>
      <c r="J183" s="196">
        <f>ROUND(I183*H183,2)</f>
        <v>0</v>
      </c>
      <c r="K183" s="192" t="s">
        <v>902</v>
      </c>
      <c r="L183" s="59"/>
      <c r="M183" s="197" t="s">
        <v>29</v>
      </c>
      <c r="N183" s="198" t="s">
        <v>45</v>
      </c>
      <c r="O183" s="40"/>
      <c r="P183" s="199">
        <f>O183*H183</f>
        <v>0</v>
      </c>
      <c r="Q183" s="199">
        <v>0</v>
      </c>
      <c r="R183" s="199">
        <f>Q183*H183</f>
        <v>0</v>
      </c>
      <c r="S183" s="199">
        <v>0</v>
      </c>
      <c r="T183" s="200">
        <f>S183*H183</f>
        <v>0</v>
      </c>
      <c r="AR183" s="23" t="s">
        <v>89</v>
      </c>
      <c r="AT183" s="23" t="s">
        <v>133</v>
      </c>
      <c r="AU183" s="23" t="s">
        <v>83</v>
      </c>
      <c r="AY183" s="23" t="s">
        <v>131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3" t="s">
        <v>79</v>
      </c>
      <c r="BK183" s="201">
        <f>ROUND(I183*H183,2)</f>
        <v>0</v>
      </c>
      <c r="BL183" s="23" t="s">
        <v>89</v>
      </c>
      <c r="BM183" s="23" t="s">
        <v>613</v>
      </c>
    </row>
    <row r="184" spans="2:51" s="11" customFormat="1" ht="13.5">
      <c r="B184" s="202"/>
      <c r="C184" s="203"/>
      <c r="D184" s="204" t="s">
        <v>138</v>
      </c>
      <c r="E184" s="205" t="s">
        <v>29</v>
      </c>
      <c r="F184" s="206" t="s">
        <v>600</v>
      </c>
      <c r="G184" s="203"/>
      <c r="H184" s="207">
        <v>111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138</v>
      </c>
      <c r="AU184" s="213" t="s">
        <v>83</v>
      </c>
      <c r="AV184" s="11" t="s">
        <v>83</v>
      </c>
      <c r="AW184" s="11" t="s">
        <v>38</v>
      </c>
      <c r="AX184" s="11" t="s">
        <v>79</v>
      </c>
      <c r="AY184" s="213" t="s">
        <v>131</v>
      </c>
    </row>
    <row r="185" spans="2:65" s="1" customFormat="1" ht="25.5" customHeight="1">
      <c r="B185" s="39"/>
      <c r="C185" s="190" t="s">
        <v>485</v>
      </c>
      <c r="D185" s="190" t="s">
        <v>133</v>
      </c>
      <c r="E185" s="191" t="s">
        <v>614</v>
      </c>
      <c r="F185" s="192" t="s">
        <v>615</v>
      </c>
      <c r="G185" s="193" t="s">
        <v>170</v>
      </c>
      <c r="H185" s="194">
        <v>111</v>
      </c>
      <c r="I185" s="195"/>
      <c r="J185" s="196">
        <f>ROUND(I185*H185,2)</f>
        <v>0</v>
      </c>
      <c r="K185" s="192" t="s">
        <v>902</v>
      </c>
      <c r="L185" s="59"/>
      <c r="M185" s="197" t="s">
        <v>29</v>
      </c>
      <c r="N185" s="198" t="s">
        <v>45</v>
      </c>
      <c r="O185" s="4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3" t="s">
        <v>89</v>
      </c>
      <c r="AT185" s="23" t="s">
        <v>133</v>
      </c>
      <c r="AU185" s="23" t="s">
        <v>83</v>
      </c>
      <c r="AY185" s="23" t="s">
        <v>131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3" t="s">
        <v>79</v>
      </c>
      <c r="BK185" s="201">
        <f>ROUND(I185*H185,2)</f>
        <v>0</v>
      </c>
      <c r="BL185" s="23" t="s">
        <v>89</v>
      </c>
      <c r="BM185" s="23" t="s">
        <v>616</v>
      </c>
    </row>
    <row r="186" spans="2:51" s="11" customFormat="1" ht="13.5">
      <c r="B186" s="202"/>
      <c r="C186" s="203"/>
      <c r="D186" s="204" t="s">
        <v>138</v>
      </c>
      <c r="E186" s="205" t="s">
        <v>29</v>
      </c>
      <c r="F186" s="206" t="s">
        <v>600</v>
      </c>
      <c r="G186" s="203"/>
      <c r="H186" s="207">
        <v>111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138</v>
      </c>
      <c r="AU186" s="213" t="s">
        <v>83</v>
      </c>
      <c r="AV186" s="11" t="s">
        <v>83</v>
      </c>
      <c r="AW186" s="11" t="s">
        <v>38</v>
      </c>
      <c r="AX186" s="11" t="s">
        <v>79</v>
      </c>
      <c r="AY186" s="213" t="s">
        <v>131</v>
      </c>
    </row>
    <row r="187" spans="2:63" s="10" customFormat="1" ht="29.85" customHeight="1">
      <c r="B187" s="174"/>
      <c r="C187" s="175"/>
      <c r="D187" s="176" t="s">
        <v>73</v>
      </c>
      <c r="E187" s="188" t="s">
        <v>83</v>
      </c>
      <c r="F187" s="188" t="s">
        <v>193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SUM(P188:P194)</f>
        <v>0</v>
      </c>
      <c r="Q187" s="182"/>
      <c r="R187" s="183">
        <f>SUM(R188:R194)</f>
        <v>0.0828234</v>
      </c>
      <c r="S187" s="182"/>
      <c r="T187" s="184">
        <f>SUM(T188:T194)</f>
        <v>0</v>
      </c>
      <c r="AR187" s="185" t="s">
        <v>79</v>
      </c>
      <c r="AT187" s="186" t="s">
        <v>73</v>
      </c>
      <c r="AU187" s="186" t="s">
        <v>79</v>
      </c>
      <c r="AY187" s="185" t="s">
        <v>131</v>
      </c>
      <c r="BK187" s="187">
        <f>SUM(BK188:BK194)</f>
        <v>0</v>
      </c>
    </row>
    <row r="188" spans="2:65" s="1" customFormat="1" ht="25.5" customHeight="1">
      <c r="B188" s="39"/>
      <c r="C188" s="190" t="s">
        <v>487</v>
      </c>
      <c r="D188" s="190" t="s">
        <v>133</v>
      </c>
      <c r="E188" s="191" t="s">
        <v>195</v>
      </c>
      <c r="F188" s="192" t="s">
        <v>196</v>
      </c>
      <c r="G188" s="193" t="s">
        <v>170</v>
      </c>
      <c r="H188" s="194">
        <v>186.12</v>
      </c>
      <c r="I188" s="195"/>
      <c r="J188" s="196">
        <f>ROUND(I188*H188,2)</f>
        <v>0</v>
      </c>
      <c r="K188" s="192" t="s">
        <v>902</v>
      </c>
      <c r="L188" s="59"/>
      <c r="M188" s="197" t="s">
        <v>29</v>
      </c>
      <c r="N188" s="198" t="s">
        <v>45</v>
      </c>
      <c r="O188" s="40"/>
      <c r="P188" s="199">
        <f>O188*H188</f>
        <v>0</v>
      </c>
      <c r="Q188" s="199">
        <v>0.0001</v>
      </c>
      <c r="R188" s="199">
        <f>Q188*H188</f>
        <v>0.018612</v>
      </c>
      <c r="S188" s="199">
        <v>0</v>
      </c>
      <c r="T188" s="200">
        <f>S188*H188</f>
        <v>0</v>
      </c>
      <c r="AR188" s="23" t="s">
        <v>89</v>
      </c>
      <c r="AT188" s="23" t="s">
        <v>133</v>
      </c>
      <c r="AU188" s="23" t="s">
        <v>83</v>
      </c>
      <c r="AY188" s="23" t="s">
        <v>131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3" t="s">
        <v>79</v>
      </c>
      <c r="BK188" s="201">
        <f>ROUND(I188*H188,2)</f>
        <v>0</v>
      </c>
      <c r="BL188" s="23" t="s">
        <v>89</v>
      </c>
      <c r="BM188" s="23" t="s">
        <v>617</v>
      </c>
    </row>
    <row r="189" spans="2:51" s="11" customFormat="1" ht="13.5">
      <c r="B189" s="202"/>
      <c r="C189" s="203"/>
      <c r="D189" s="204" t="s">
        <v>138</v>
      </c>
      <c r="E189" s="205" t="s">
        <v>29</v>
      </c>
      <c r="F189" s="206" t="s">
        <v>618</v>
      </c>
      <c r="G189" s="203"/>
      <c r="H189" s="207">
        <v>159.6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138</v>
      </c>
      <c r="AU189" s="213" t="s">
        <v>83</v>
      </c>
      <c r="AV189" s="11" t="s">
        <v>83</v>
      </c>
      <c r="AW189" s="11" t="s">
        <v>38</v>
      </c>
      <c r="AX189" s="11" t="s">
        <v>74</v>
      </c>
      <c r="AY189" s="213" t="s">
        <v>131</v>
      </c>
    </row>
    <row r="190" spans="2:51" s="11" customFormat="1" ht="13.5">
      <c r="B190" s="202"/>
      <c r="C190" s="203"/>
      <c r="D190" s="204" t="s">
        <v>138</v>
      </c>
      <c r="E190" s="205" t="s">
        <v>29</v>
      </c>
      <c r="F190" s="206" t="s">
        <v>619</v>
      </c>
      <c r="G190" s="203"/>
      <c r="H190" s="207">
        <v>26.52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138</v>
      </c>
      <c r="AU190" s="213" t="s">
        <v>83</v>
      </c>
      <c r="AV190" s="11" t="s">
        <v>83</v>
      </c>
      <c r="AW190" s="11" t="s">
        <v>38</v>
      </c>
      <c r="AX190" s="11" t="s">
        <v>74</v>
      </c>
      <c r="AY190" s="213" t="s">
        <v>131</v>
      </c>
    </row>
    <row r="191" spans="2:51" s="13" customFormat="1" ht="13.5">
      <c r="B191" s="234"/>
      <c r="C191" s="235"/>
      <c r="D191" s="204" t="s">
        <v>138</v>
      </c>
      <c r="E191" s="236" t="s">
        <v>29</v>
      </c>
      <c r="F191" s="237" t="s">
        <v>216</v>
      </c>
      <c r="G191" s="235"/>
      <c r="H191" s="238">
        <v>186.12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138</v>
      </c>
      <c r="AU191" s="244" t="s">
        <v>83</v>
      </c>
      <c r="AV191" s="13" t="s">
        <v>89</v>
      </c>
      <c r="AW191" s="13" t="s">
        <v>38</v>
      </c>
      <c r="AX191" s="13" t="s">
        <v>79</v>
      </c>
      <c r="AY191" s="244" t="s">
        <v>131</v>
      </c>
    </row>
    <row r="192" spans="2:65" s="1" customFormat="1" ht="16.5" customHeight="1">
      <c r="B192" s="39"/>
      <c r="C192" s="214" t="s">
        <v>620</v>
      </c>
      <c r="D192" s="214" t="s">
        <v>162</v>
      </c>
      <c r="E192" s="215" t="s">
        <v>200</v>
      </c>
      <c r="F192" s="216" t="s">
        <v>201</v>
      </c>
      <c r="G192" s="217" t="s">
        <v>170</v>
      </c>
      <c r="H192" s="218">
        <v>214.038</v>
      </c>
      <c r="I192" s="219"/>
      <c r="J192" s="220">
        <f>ROUND(I192*H192,2)</f>
        <v>0</v>
      </c>
      <c r="K192" s="216" t="s">
        <v>29</v>
      </c>
      <c r="L192" s="221"/>
      <c r="M192" s="222" t="s">
        <v>29</v>
      </c>
      <c r="N192" s="223" t="s">
        <v>45</v>
      </c>
      <c r="O192" s="40"/>
      <c r="P192" s="199">
        <f>O192*H192</f>
        <v>0</v>
      </c>
      <c r="Q192" s="199">
        <v>0.0003</v>
      </c>
      <c r="R192" s="199">
        <f>Q192*H192</f>
        <v>0.0642114</v>
      </c>
      <c r="S192" s="199">
        <v>0</v>
      </c>
      <c r="T192" s="200">
        <f>S192*H192</f>
        <v>0</v>
      </c>
      <c r="AR192" s="23" t="s">
        <v>165</v>
      </c>
      <c r="AT192" s="23" t="s">
        <v>162</v>
      </c>
      <c r="AU192" s="23" t="s">
        <v>83</v>
      </c>
      <c r="AY192" s="23" t="s">
        <v>131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3" t="s">
        <v>79</v>
      </c>
      <c r="BK192" s="201">
        <f>ROUND(I192*H192,2)</f>
        <v>0</v>
      </c>
      <c r="BL192" s="23" t="s">
        <v>89</v>
      </c>
      <c r="BM192" s="23" t="s">
        <v>621</v>
      </c>
    </row>
    <row r="193" spans="2:51" s="11" customFormat="1" ht="13.5">
      <c r="B193" s="202"/>
      <c r="C193" s="203"/>
      <c r="D193" s="204" t="s">
        <v>138</v>
      </c>
      <c r="E193" s="205" t="s">
        <v>29</v>
      </c>
      <c r="F193" s="206" t="s">
        <v>203</v>
      </c>
      <c r="G193" s="203"/>
      <c r="H193" s="207">
        <v>186.12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138</v>
      </c>
      <c r="AU193" s="213" t="s">
        <v>83</v>
      </c>
      <c r="AV193" s="11" t="s">
        <v>83</v>
      </c>
      <c r="AW193" s="11" t="s">
        <v>38</v>
      </c>
      <c r="AX193" s="11" t="s">
        <v>79</v>
      </c>
      <c r="AY193" s="213" t="s">
        <v>131</v>
      </c>
    </row>
    <row r="194" spans="2:51" s="11" customFormat="1" ht="13.5">
      <c r="B194" s="202"/>
      <c r="C194" s="203"/>
      <c r="D194" s="204" t="s">
        <v>138</v>
      </c>
      <c r="E194" s="203"/>
      <c r="F194" s="206" t="s">
        <v>204</v>
      </c>
      <c r="G194" s="203"/>
      <c r="H194" s="207">
        <v>214.038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138</v>
      </c>
      <c r="AU194" s="213" t="s">
        <v>83</v>
      </c>
      <c r="AV194" s="11" t="s">
        <v>83</v>
      </c>
      <c r="AW194" s="11" t="s">
        <v>6</v>
      </c>
      <c r="AX194" s="11" t="s">
        <v>79</v>
      </c>
      <c r="AY194" s="213" t="s">
        <v>131</v>
      </c>
    </row>
    <row r="195" spans="2:63" s="10" customFormat="1" ht="29.85" customHeight="1">
      <c r="B195" s="174"/>
      <c r="C195" s="175"/>
      <c r="D195" s="176" t="s">
        <v>73</v>
      </c>
      <c r="E195" s="188" t="s">
        <v>86</v>
      </c>
      <c r="F195" s="188" t="s">
        <v>205</v>
      </c>
      <c r="G195" s="175"/>
      <c r="H195" s="175"/>
      <c r="I195" s="178"/>
      <c r="J195" s="189">
        <f>BK195</f>
        <v>0</v>
      </c>
      <c r="K195" s="175"/>
      <c r="L195" s="180"/>
      <c r="M195" s="181"/>
      <c r="N195" s="182"/>
      <c r="O195" s="182"/>
      <c r="P195" s="183">
        <f>SUM(P196:P205)</f>
        <v>0</v>
      </c>
      <c r="Q195" s="182"/>
      <c r="R195" s="183">
        <f>SUM(R196:R205)</f>
        <v>13.846445880000001</v>
      </c>
      <c r="S195" s="182"/>
      <c r="T195" s="184">
        <f>SUM(T196:T205)</f>
        <v>0</v>
      </c>
      <c r="AR195" s="185" t="s">
        <v>79</v>
      </c>
      <c r="AT195" s="186" t="s">
        <v>73</v>
      </c>
      <c r="AU195" s="186" t="s">
        <v>79</v>
      </c>
      <c r="AY195" s="185" t="s">
        <v>131</v>
      </c>
      <c r="BK195" s="187">
        <f>SUM(BK196:BK205)</f>
        <v>0</v>
      </c>
    </row>
    <row r="196" spans="2:65" s="1" customFormat="1" ht="51" customHeight="1">
      <c r="B196" s="39"/>
      <c r="C196" s="190" t="s">
        <v>622</v>
      </c>
      <c r="D196" s="190" t="s">
        <v>133</v>
      </c>
      <c r="E196" s="191" t="s">
        <v>206</v>
      </c>
      <c r="F196" s="192" t="s">
        <v>623</v>
      </c>
      <c r="G196" s="193" t="s">
        <v>136</v>
      </c>
      <c r="H196" s="194">
        <v>4.8</v>
      </c>
      <c r="I196" s="195"/>
      <c r="J196" s="196">
        <f>ROUND(I196*H196,2)</f>
        <v>0</v>
      </c>
      <c r="K196" s="192" t="s">
        <v>902</v>
      </c>
      <c r="L196" s="59"/>
      <c r="M196" s="197" t="s">
        <v>29</v>
      </c>
      <c r="N196" s="198" t="s">
        <v>45</v>
      </c>
      <c r="O196" s="40"/>
      <c r="P196" s="199">
        <f>O196*H196</f>
        <v>0</v>
      </c>
      <c r="Q196" s="199">
        <v>2.80894</v>
      </c>
      <c r="R196" s="199">
        <f>Q196*H196</f>
        <v>13.482912</v>
      </c>
      <c r="S196" s="199">
        <v>0</v>
      </c>
      <c r="T196" s="200">
        <f>S196*H196</f>
        <v>0</v>
      </c>
      <c r="AR196" s="23" t="s">
        <v>89</v>
      </c>
      <c r="AT196" s="23" t="s">
        <v>133</v>
      </c>
      <c r="AU196" s="23" t="s">
        <v>83</v>
      </c>
      <c r="AY196" s="23" t="s">
        <v>131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3" t="s">
        <v>79</v>
      </c>
      <c r="BK196" s="201">
        <f>ROUND(I196*H196,2)</f>
        <v>0</v>
      </c>
      <c r="BL196" s="23" t="s">
        <v>89</v>
      </c>
      <c r="BM196" s="23" t="s">
        <v>624</v>
      </c>
    </row>
    <row r="197" spans="2:51" s="11" customFormat="1" ht="13.5">
      <c r="B197" s="202"/>
      <c r="C197" s="203"/>
      <c r="D197" s="204" t="s">
        <v>138</v>
      </c>
      <c r="E197" s="205" t="s">
        <v>29</v>
      </c>
      <c r="F197" s="206" t="s">
        <v>625</v>
      </c>
      <c r="G197" s="203"/>
      <c r="H197" s="207">
        <v>4.8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138</v>
      </c>
      <c r="AU197" s="213" t="s">
        <v>83</v>
      </c>
      <c r="AV197" s="11" t="s">
        <v>83</v>
      </c>
      <c r="AW197" s="11" t="s">
        <v>38</v>
      </c>
      <c r="AX197" s="11" t="s">
        <v>79</v>
      </c>
      <c r="AY197" s="213" t="s">
        <v>131</v>
      </c>
    </row>
    <row r="198" spans="2:65" s="1" customFormat="1" ht="51" customHeight="1">
      <c r="B198" s="39"/>
      <c r="C198" s="190" t="s">
        <v>626</v>
      </c>
      <c r="D198" s="190" t="s">
        <v>133</v>
      </c>
      <c r="E198" s="191" t="s">
        <v>211</v>
      </c>
      <c r="F198" s="192" t="s">
        <v>212</v>
      </c>
      <c r="G198" s="193" t="s">
        <v>170</v>
      </c>
      <c r="H198" s="194">
        <v>24.64</v>
      </c>
      <c r="I198" s="195"/>
      <c r="J198" s="196">
        <f>ROUND(I198*H198,2)</f>
        <v>0</v>
      </c>
      <c r="K198" s="192" t="s">
        <v>902</v>
      </c>
      <c r="L198" s="59"/>
      <c r="M198" s="197" t="s">
        <v>29</v>
      </c>
      <c r="N198" s="198" t="s">
        <v>45</v>
      </c>
      <c r="O198" s="40"/>
      <c r="P198" s="199">
        <f>O198*H198</f>
        <v>0</v>
      </c>
      <c r="Q198" s="199">
        <v>0.00765</v>
      </c>
      <c r="R198" s="199">
        <f>Q198*H198</f>
        <v>0.188496</v>
      </c>
      <c r="S198" s="199">
        <v>0</v>
      </c>
      <c r="T198" s="200">
        <f>S198*H198</f>
        <v>0</v>
      </c>
      <c r="AR198" s="23" t="s">
        <v>89</v>
      </c>
      <c r="AT198" s="23" t="s">
        <v>133</v>
      </c>
      <c r="AU198" s="23" t="s">
        <v>83</v>
      </c>
      <c r="AY198" s="23" t="s">
        <v>131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3" t="s">
        <v>79</v>
      </c>
      <c r="BK198" s="201">
        <f>ROUND(I198*H198,2)</f>
        <v>0</v>
      </c>
      <c r="BL198" s="23" t="s">
        <v>89</v>
      </c>
      <c r="BM198" s="23" t="s">
        <v>627</v>
      </c>
    </row>
    <row r="199" spans="2:51" s="11" customFormat="1" ht="13.5">
      <c r="B199" s="202"/>
      <c r="C199" s="203"/>
      <c r="D199" s="204" t="s">
        <v>138</v>
      </c>
      <c r="E199" s="205" t="s">
        <v>29</v>
      </c>
      <c r="F199" s="206" t="s">
        <v>628</v>
      </c>
      <c r="G199" s="203"/>
      <c r="H199" s="207">
        <v>24</v>
      </c>
      <c r="I199" s="208"/>
      <c r="J199" s="203"/>
      <c r="K199" s="203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138</v>
      </c>
      <c r="AU199" s="213" t="s">
        <v>83</v>
      </c>
      <c r="AV199" s="11" t="s">
        <v>83</v>
      </c>
      <c r="AW199" s="11" t="s">
        <v>38</v>
      </c>
      <c r="AX199" s="11" t="s">
        <v>74</v>
      </c>
      <c r="AY199" s="213" t="s">
        <v>131</v>
      </c>
    </row>
    <row r="200" spans="2:51" s="11" customFormat="1" ht="13.5">
      <c r="B200" s="202"/>
      <c r="C200" s="203"/>
      <c r="D200" s="204" t="s">
        <v>138</v>
      </c>
      <c r="E200" s="205" t="s">
        <v>29</v>
      </c>
      <c r="F200" s="206" t="s">
        <v>629</v>
      </c>
      <c r="G200" s="203"/>
      <c r="H200" s="207">
        <v>0.64</v>
      </c>
      <c r="I200" s="208"/>
      <c r="J200" s="203"/>
      <c r="K200" s="203"/>
      <c r="L200" s="209"/>
      <c r="M200" s="210"/>
      <c r="N200" s="211"/>
      <c r="O200" s="211"/>
      <c r="P200" s="211"/>
      <c r="Q200" s="211"/>
      <c r="R200" s="211"/>
      <c r="S200" s="211"/>
      <c r="T200" s="212"/>
      <c r="AT200" s="213" t="s">
        <v>138</v>
      </c>
      <c r="AU200" s="213" t="s">
        <v>83</v>
      </c>
      <c r="AV200" s="11" t="s">
        <v>83</v>
      </c>
      <c r="AW200" s="11" t="s">
        <v>38</v>
      </c>
      <c r="AX200" s="11" t="s">
        <v>74</v>
      </c>
      <c r="AY200" s="213" t="s">
        <v>131</v>
      </c>
    </row>
    <row r="201" spans="2:51" s="13" customFormat="1" ht="13.5">
      <c r="B201" s="234"/>
      <c r="C201" s="235"/>
      <c r="D201" s="204" t="s">
        <v>138</v>
      </c>
      <c r="E201" s="236" t="s">
        <v>29</v>
      </c>
      <c r="F201" s="237" t="s">
        <v>216</v>
      </c>
      <c r="G201" s="235"/>
      <c r="H201" s="238">
        <v>24.64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138</v>
      </c>
      <c r="AU201" s="244" t="s">
        <v>83</v>
      </c>
      <c r="AV201" s="13" t="s">
        <v>89</v>
      </c>
      <c r="AW201" s="13" t="s">
        <v>38</v>
      </c>
      <c r="AX201" s="13" t="s">
        <v>79</v>
      </c>
      <c r="AY201" s="244" t="s">
        <v>131</v>
      </c>
    </row>
    <row r="202" spans="2:65" s="1" customFormat="1" ht="51" customHeight="1">
      <c r="B202" s="39"/>
      <c r="C202" s="190" t="s">
        <v>630</v>
      </c>
      <c r="D202" s="190" t="s">
        <v>133</v>
      </c>
      <c r="E202" s="191" t="s">
        <v>218</v>
      </c>
      <c r="F202" s="192" t="s">
        <v>219</v>
      </c>
      <c r="G202" s="193" t="s">
        <v>170</v>
      </c>
      <c r="H202" s="194">
        <v>24.64</v>
      </c>
      <c r="I202" s="195"/>
      <c r="J202" s="196">
        <f>ROUND(I202*H202,2)</f>
        <v>0</v>
      </c>
      <c r="K202" s="192" t="s">
        <v>902</v>
      </c>
      <c r="L202" s="59"/>
      <c r="M202" s="197" t="s">
        <v>29</v>
      </c>
      <c r="N202" s="198" t="s">
        <v>45</v>
      </c>
      <c r="O202" s="40"/>
      <c r="P202" s="199">
        <f>O202*H202</f>
        <v>0</v>
      </c>
      <c r="Q202" s="199">
        <v>0.00086</v>
      </c>
      <c r="R202" s="199">
        <f>Q202*H202</f>
        <v>0.0211904</v>
      </c>
      <c r="S202" s="199">
        <v>0</v>
      </c>
      <c r="T202" s="200">
        <f>S202*H202</f>
        <v>0</v>
      </c>
      <c r="AR202" s="23" t="s">
        <v>89</v>
      </c>
      <c r="AT202" s="23" t="s">
        <v>133</v>
      </c>
      <c r="AU202" s="23" t="s">
        <v>83</v>
      </c>
      <c r="AY202" s="23" t="s">
        <v>131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3" t="s">
        <v>79</v>
      </c>
      <c r="BK202" s="201">
        <f>ROUND(I202*H202,2)</f>
        <v>0</v>
      </c>
      <c r="BL202" s="23" t="s">
        <v>89</v>
      </c>
      <c r="BM202" s="23" t="s">
        <v>631</v>
      </c>
    </row>
    <row r="203" spans="2:51" s="11" customFormat="1" ht="13.5">
      <c r="B203" s="202"/>
      <c r="C203" s="203"/>
      <c r="D203" s="204" t="s">
        <v>138</v>
      </c>
      <c r="E203" s="205" t="s">
        <v>29</v>
      </c>
      <c r="F203" s="206" t="s">
        <v>632</v>
      </c>
      <c r="G203" s="203"/>
      <c r="H203" s="207">
        <v>24.64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138</v>
      </c>
      <c r="AU203" s="213" t="s">
        <v>83</v>
      </c>
      <c r="AV203" s="11" t="s">
        <v>83</v>
      </c>
      <c r="AW203" s="11" t="s">
        <v>38</v>
      </c>
      <c r="AX203" s="11" t="s">
        <v>79</v>
      </c>
      <c r="AY203" s="213" t="s">
        <v>131</v>
      </c>
    </row>
    <row r="204" spans="2:65" s="1" customFormat="1" ht="51" customHeight="1">
      <c r="B204" s="39"/>
      <c r="C204" s="190" t="s">
        <v>633</v>
      </c>
      <c r="D204" s="190" t="s">
        <v>133</v>
      </c>
      <c r="E204" s="191" t="s">
        <v>223</v>
      </c>
      <c r="F204" s="192" t="s">
        <v>224</v>
      </c>
      <c r="G204" s="193" t="s">
        <v>225</v>
      </c>
      <c r="H204" s="194">
        <v>0.148</v>
      </c>
      <c r="I204" s="195"/>
      <c r="J204" s="196">
        <f>ROUND(I204*H204,2)</f>
        <v>0</v>
      </c>
      <c r="K204" s="192" t="s">
        <v>902</v>
      </c>
      <c r="L204" s="59"/>
      <c r="M204" s="197" t="s">
        <v>29</v>
      </c>
      <c r="N204" s="198" t="s">
        <v>45</v>
      </c>
      <c r="O204" s="40"/>
      <c r="P204" s="199">
        <f>O204*H204</f>
        <v>0</v>
      </c>
      <c r="Q204" s="199">
        <v>1.03951</v>
      </c>
      <c r="R204" s="199">
        <f>Q204*H204</f>
        <v>0.15384747999999998</v>
      </c>
      <c r="S204" s="199">
        <v>0</v>
      </c>
      <c r="T204" s="200">
        <f>S204*H204</f>
        <v>0</v>
      </c>
      <c r="AR204" s="23" t="s">
        <v>89</v>
      </c>
      <c r="AT204" s="23" t="s">
        <v>133</v>
      </c>
      <c r="AU204" s="23" t="s">
        <v>83</v>
      </c>
      <c r="AY204" s="23" t="s">
        <v>131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3" t="s">
        <v>79</v>
      </c>
      <c r="BK204" s="201">
        <f>ROUND(I204*H204,2)</f>
        <v>0</v>
      </c>
      <c r="BL204" s="23" t="s">
        <v>89</v>
      </c>
      <c r="BM204" s="23" t="s">
        <v>634</v>
      </c>
    </row>
    <row r="205" spans="2:51" s="11" customFormat="1" ht="13.5">
      <c r="B205" s="202"/>
      <c r="C205" s="203"/>
      <c r="D205" s="204" t="s">
        <v>138</v>
      </c>
      <c r="E205" s="205" t="s">
        <v>29</v>
      </c>
      <c r="F205" s="206" t="s">
        <v>635</v>
      </c>
      <c r="G205" s="203"/>
      <c r="H205" s="207">
        <v>0.148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138</v>
      </c>
      <c r="AU205" s="213" t="s">
        <v>83</v>
      </c>
      <c r="AV205" s="11" t="s">
        <v>83</v>
      </c>
      <c r="AW205" s="11" t="s">
        <v>38</v>
      </c>
      <c r="AX205" s="11" t="s">
        <v>79</v>
      </c>
      <c r="AY205" s="213" t="s">
        <v>131</v>
      </c>
    </row>
    <row r="206" spans="2:63" s="10" customFormat="1" ht="29.85" customHeight="1">
      <c r="B206" s="174"/>
      <c r="C206" s="175"/>
      <c r="D206" s="176" t="s">
        <v>73</v>
      </c>
      <c r="E206" s="188" t="s">
        <v>89</v>
      </c>
      <c r="F206" s="188" t="s">
        <v>228</v>
      </c>
      <c r="G206" s="175"/>
      <c r="H206" s="175"/>
      <c r="I206" s="178"/>
      <c r="J206" s="189">
        <f>BK206</f>
        <v>0</v>
      </c>
      <c r="K206" s="175"/>
      <c r="L206" s="180"/>
      <c r="M206" s="181"/>
      <c r="N206" s="182"/>
      <c r="O206" s="182"/>
      <c r="P206" s="183">
        <f>SUM(P207:P227)</f>
        <v>0</v>
      </c>
      <c r="Q206" s="182"/>
      <c r="R206" s="183">
        <f>SUM(R207:R227)</f>
        <v>519.84228696</v>
      </c>
      <c r="S206" s="182"/>
      <c r="T206" s="184">
        <f>SUM(T207:T227)</f>
        <v>0</v>
      </c>
      <c r="AR206" s="185" t="s">
        <v>79</v>
      </c>
      <c r="AT206" s="186" t="s">
        <v>73</v>
      </c>
      <c r="AU206" s="186" t="s">
        <v>79</v>
      </c>
      <c r="AY206" s="185" t="s">
        <v>131</v>
      </c>
      <c r="BK206" s="187">
        <f>SUM(BK207:BK227)</f>
        <v>0</v>
      </c>
    </row>
    <row r="207" spans="2:65" s="1" customFormat="1" ht="16.5" customHeight="1">
      <c r="B207" s="39"/>
      <c r="C207" s="190" t="s">
        <v>636</v>
      </c>
      <c r="D207" s="190" t="s">
        <v>133</v>
      </c>
      <c r="E207" s="191" t="s">
        <v>230</v>
      </c>
      <c r="F207" s="192" t="s">
        <v>231</v>
      </c>
      <c r="G207" s="193" t="s">
        <v>170</v>
      </c>
      <c r="H207" s="194">
        <v>26.52</v>
      </c>
      <c r="I207" s="195"/>
      <c r="J207" s="196">
        <f>ROUND(I207*H207,2)</f>
        <v>0</v>
      </c>
      <c r="K207" s="192" t="s">
        <v>902</v>
      </c>
      <c r="L207" s="59"/>
      <c r="M207" s="197" t="s">
        <v>29</v>
      </c>
      <c r="N207" s="198" t="s">
        <v>45</v>
      </c>
      <c r="O207" s="40"/>
      <c r="P207" s="199">
        <f>O207*H207</f>
        <v>0</v>
      </c>
      <c r="Q207" s="199">
        <v>0.21252</v>
      </c>
      <c r="R207" s="199">
        <f>Q207*H207</f>
        <v>5.636030399999999</v>
      </c>
      <c r="S207" s="199">
        <v>0</v>
      </c>
      <c r="T207" s="200">
        <f>S207*H207</f>
        <v>0</v>
      </c>
      <c r="AR207" s="23" t="s">
        <v>89</v>
      </c>
      <c r="AT207" s="23" t="s">
        <v>133</v>
      </c>
      <c r="AU207" s="23" t="s">
        <v>83</v>
      </c>
      <c r="AY207" s="23" t="s">
        <v>131</v>
      </c>
      <c r="BE207" s="201">
        <f>IF(N207="základní",J207,0)</f>
        <v>0</v>
      </c>
      <c r="BF207" s="201">
        <f>IF(N207="snížená",J207,0)</f>
        <v>0</v>
      </c>
      <c r="BG207" s="201">
        <f>IF(N207="zákl. přenesená",J207,0)</f>
        <v>0</v>
      </c>
      <c r="BH207" s="201">
        <f>IF(N207="sníž. přenesená",J207,0)</f>
        <v>0</v>
      </c>
      <c r="BI207" s="201">
        <f>IF(N207="nulová",J207,0)</f>
        <v>0</v>
      </c>
      <c r="BJ207" s="23" t="s">
        <v>79</v>
      </c>
      <c r="BK207" s="201">
        <f>ROUND(I207*H207,2)</f>
        <v>0</v>
      </c>
      <c r="BL207" s="23" t="s">
        <v>89</v>
      </c>
      <c r="BM207" s="23" t="s">
        <v>637</v>
      </c>
    </row>
    <row r="208" spans="2:51" s="11" customFormat="1" ht="13.5">
      <c r="B208" s="202"/>
      <c r="C208" s="203"/>
      <c r="D208" s="204" t="s">
        <v>138</v>
      </c>
      <c r="E208" s="205" t="s">
        <v>29</v>
      </c>
      <c r="F208" s="206" t="s">
        <v>638</v>
      </c>
      <c r="G208" s="203"/>
      <c r="H208" s="207">
        <v>26.52</v>
      </c>
      <c r="I208" s="208"/>
      <c r="J208" s="203"/>
      <c r="K208" s="203"/>
      <c r="L208" s="209"/>
      <c r="M208" s="210"/>
      <c r="N208" s="211"/>
      <c r="O208" s="211"/>
      <c r="P208" s="211"/>
      <c r="Q208" s="211"/>
      <c r="R208" s="211"/>
      <c r="S208" s="211"/>
      <c r="T208" s="212"/>
      <c r="AT208" s="213" t="s">
        <v>138</v>
      </c>
      <c r="AU208" s="213" t="s">
        <v>83</v>
      </c>
      <c r="AV208" s="11" t="s">
        <v>83</v>
      </c>
      <c r="AW208" s="11" t="s">
        <v>38</v>
      </c>
      <c r="AX208" s="11" t="s">
        <v>79</v>
      </c>
      <c r="AY208" s="213" t="s">
        <v>131</v>
      </c>
    </row>
    <row r="209" spans="2:65" s="1" customFormat="1" ht="25.5" customHeight="1">
      <c r="B209" s="39"/>
      <c r="C209" s="190" t="s">
        <v>639</v>
      </c>
      <c r="D209" s="190" t="s">
        <v>133</v>
      </c>
      <c r="E209" s="191" t="s">
        <v>640</v>
      </c>
      <c r="F209" s="192" t="s">
        <v>641</v>
      </c>
      <c r="G209" s="193" t="s">
        <v>136</v>
      </c>
      <c r="H209" s="194">
        <v>5.648</v>
      </c>
      <c r="I209" s="195"/>
      <c r="J209" s="196">
        <f>ROUND(I209*H209,2)</f>
        <v>0</v>
      </c>
      <c r="K209" s="192" t="s">
        <v>902</v>
      </c>
      <c r="L209" s="59"/>
      <c r="M209" s="197" t="s">
        <v>29</v>
      </c>
      <c r="N209" s="198" t="s">
        <v>45</v>
      </c>
      <c r="O209" s="40"/>
      <c r="P209" s="199">
        <f>O209*H209</f>
        <v>0</v>
      </c>
      <c r="Q209" s="199">
        <v>2.49255</v>
      </c>
      <c r="R209" s="199">
        <f>Q209*H209</f>
        <v>14.0779224</v>
      </c>
      <c r="S209" s="199">
        <v>0</v>
      </c>
      <c r="T209" s="200">
        <f>S209*H209</f>
        <v>0</v>
      </c>
      <c r="AR209" s="23" t="s">
        <v>89</v>
      </c>
      <c r="AT209" s="23" t="s">
        <v>133</v>
      </c>
      <c r="AU209" s="23" t="s">
        <v>83</v>
      </c>
      <c r="AY209" s="23" t="s">
        <v>131</v>
      </c>
      <c r="BE209" s="201">
        <f>IF(N209="základní",J209,0)</f>
        <v>0</v>
      </c>
      <c r="BF209" s="201">
        <f>IF(N209="snížená",J209,0)</f>
        <v>0</v>
      </c>
      <c r="BG209" s="201">
        <f>IF(N209="zákl. přenesená",J209,0)</f>
        <v>0</v>
      </c>
      <c r="BH209" s="201">
        <f>IF(N209="sníž. přenesená",J209,0)</f>
        <v>0</v>
      </c>
      <c r="BI209" s="201">
        <f>IF(N209="nulová",J209,0)</f>
        <v>0</v>
      </c>
      <c r="BJ209" s="23" t="s">
        <v>79</v>
      </c>
      <c r="BK209" s="201">
        <f>ROUND(I209*H209,2)</f>
        <v>0</v>
      </c>
      <c r="BL209" s="23" t="s">
        <v>89</v>
      </c>
      <c r="BM209" s="23" t="s">
        <v>642</v>
      </c>
    </row>
    <row r="210" spans="2:51" s="11" customFormat="1" ht="13.5">
      <c r="B210" s="202"/>
      <c r="C210" s="203"/>
      <c r="D210" s="204" t="s">
        <v>138</v>
      </c>
      <c r="E210" s="205" t="s">
        <v>29</v>
      </c>
      <c r="F210" s="206" t="s">
        <v>643</v>
      </c>
      <c r="G210" s="203"/>
      <c r="H210" s="207">
        <v>4.368</v>
      </c>
      <c r="I210" s="208"/>
      <c r="J210" s="203"/>
      <c r="K210" s="203"/>
      <c r="L210" s="209"/>
      <c r="M210" s="210"/>
      <c r="N210" s="211"/>
      <c r="O210" s="211"/>
      <c r="P210" s="211"/>
      <c r="Q210" s="211"/>
      <c r="R210" s="211"/>
      <c r="S210" s="211"/>
      <c r="T210" s="212"/>
      <c r="AT210" s="213" t="s">
        <v>138</v>
      </c>
      <c r="AU210" s="213" t="s">
        <v>83</v>
      </c>
      <c r="AV210" s="11" t="s">
        <v>83</v>
      </c>
      <c r="AW210" s="11" t="s">
        <v>38</v>
      </c>
      <c r="AX210" s="11" t="s">
        <v>74</v>
      </c>
      <c r="AY210" s="213" t="s">
        <v>131</v>
      </c>
    </row>
    <row r="211" spans="2:51" s="11" customFormat="1" ht="13.5">
      <c r="B211" s="202"/>
      <c r="C211" s="203"/>
      <c r="D211" s="204" t="s">
        <v>138</v>
      </c>
      <c r="E211" s="205" t="s">
        <v>29</v>
      </c>
      <c r="F211" s="206" t="s">
        <v>644</v>
      </c>
      <c r="G211" s="203"/>
      <c r="H211" s="207">
        <v>1.28</v>
      </c>
      <c r="I211" s="208"/>
      <c r="J211" s="203"/>
      <c r="K211" s="203"/>
      <c r="L211" s="209"/>
      <c r="M211" s="210"/>
      <c r="N211" s="211"/>
      <c r="O211" s="211"/>
      <c r="P211" s="211"/>
      <c r="Q211" s="211"/>
      <c r="R211" s="211"/>
      <c r="S211" s="211"/>
      <c r="T211" s="212"/>
      <c r="AT211" s="213" t="s">
        <v>138</v>
      </c>
      <c r="AU211" s="213" t="s">
        <v>83</v>
      </c>
      <c r="AV211" s="11" t="s">
        <v>83</v>
      </c>
      <c r="AW211" s="11" t="s">
        <v>38</v>
      </c>
      <c r="AX211" s="11" t="s">
        <v>74</v>
      </c>
      <c r="AY211" s="213" t="s">
        <v>131</v>
      </c>
    </row>
    <row r="212" spans="2:51" s="13" customFormat="1" ht="13.5">
      <c r="B212" s="234"/>
      <c r="C212" s="235"/>
      <c r="D212" s="204" t="s">
        <v>138</v>
      </c>
      <c r="E212" s="236" t="s">
        <v>29</v>
      </c>
      <c r="F212" s="237" t="s">
        <v>216</v>
      </c>
      <c r="G212" s="235"/>
      <c r="H212" s="238">
        <v>5.648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AT212" s="244" t="s">
        <v>138</v>
      </c>
      <c r="AU212" s="244" t="s">
        <v>83</v>
      </c>
      <c r="AV212" s="13" t="s">
        <v>89</v>
      </c>
      <c r="AW212" s="13" t="s">
        <v>38</v>
      </c>
      <c r="AX212" s="13" t="s">
        <v>79</v>
      </c>
      <c r="AY212" s="244" t="s">
        <v>131</v>
      </c>
    </row>
    <row r="213" spans="2:65" s="1" customFormat="1" ht="25.5" customHeight="1">
      <c r="B213" s="39"/>
      <c r="C213" s="190" t="s">
        <v>645</v>
      </c>
      <c r="D213" s="190" t="s">
        <v>133</v>
      </c>
      <c r="E213" s="191" t="s">
        <v>234</v>
      </c>
      <c r="F213" s="192" t="s">
        <v>235</v>
      </c>
      <c r="G213" s="193" t="s">
        <v>136</v>
      </c>
      <c r="H213" s="194">
        <v>219.352</v>
      </c>
      <c r="I213" s="195"/>
      <c r="J213" s="196">
        <f>ROUND(I213*H213,2)</f>
        <v>0</v>
      </c>
      <c r="K213" s="192" t="s">
        <v>902</v>
      </c>
      <c r="L213" s="59"/>
      <c r="M213" s="197" t="s">
        <v>29</v>
      </c>
      <c r="N213" s="198" t="s">
        <v>45</v>
      </c>
      <c r="O213" s="40"/>
      <c r="P213" s="199">
        <f>O213*H213</f>
        <v>0</v>
      </c>
      <c r="Q213" s="199">
        <v>2.13408</v>
      </c>
      <c r="R213" s="199">
        <f>Q213*H213</f>
        <v>468.11471616</v>
      </c>
      <c r="S213" s="199">
        <v>0</v>
      </c>
      <c r="T213" s="200">
        <f>S213*H213</f>
        <v>0</v>
      </c>
      <c r="AR213" s="23" t="s">
        <v>89</v>
      </c>
      <c r="AT213" s="23" t="s">
        <v>133</v>
      </c>
      <c r="AU213" s="23" t="s">
        <v>83</v>
      </c>
      <c r="AY213" s="23" t="s">
        <v>131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3" t="s">
        <v>79</v>
      </c>
      <c r="BK213" s="201">
        <f>ROUND(I213*H213,2)</f>
        <v>0</v>
      </c>
      <c r="BL213" s="23" t="s">
        <v>89</v>
      </c>
      <c r="BM213" s="23" t="s">
        <v>646</v>
      </c>
    </row>
    <row r="214" spans="2:51" s="11" customFormat="1" ht="13.5">
      <c r="B214" s="202"/>
      <c r="C214" s="203"/>
      <c r="D214" s="204" t="s">
        <v>138</v>
      </c>
      <c r="E214" s="205" t="s">
        <v>29</v>
      </c>
      <c r="F214" s="206" t="s">
        <v>647</v>
      </c>
      <c r="G214" s="203"/>
      <c r="H214" s="207">
        <v>75</v>
      </c>
      <c r="I214" s="208"/>
      <c r="J214" s="203"/>
      <c r="K214" s="203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138</v>
      </c>
      <c r="AU214" s="213" t="s">
        <v>83</v>
      </c>
      <c r="AV214" s="11" t="s">
        <v>83</v>
      </c>
      <c r="AW214" s="11" t="s">
        <v>38</v>
      </c>
      <c r="AX214" s="11" t="s">
        <v>74</v>
      </c>
      <c r="AY214" s="213" t="s">
        <v>131</v>
      </c>
    </row>
    <row r="215" spans="2:51" s="11" customFormat="1" ht="13.5">
      <c r="B215" s="202"/>
      <c r="C215" s="203"/>
      <c r="D215" s="204" t="s">
        <v>138</v>
      </c>
      <c r="E215" s="205" t="s">
        <v>29</v>
      </c>
      <c r="F215" s="206" t="s">
        <v>648</v>
      </c>
      <c r="G215" s="203"/>
      <c r="H215" s="207">
        <v>6.552</v>
      </c>
      <c r="I215" s="208"/>
      <c r="J215" s="203"/>
      <c r="K215" s="203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138</v>
      </c>
      <c r="AU215" s="213" t="s">
        <v>83</v>
      </c>
      <c r="AV215" s="11" t="s">
        <v>83</v>
      </c>
      <c r="AW215" s="11" t="s">
        <v>38</v>
      </c>
      <c r="AX215" s="11" t="s">
        <v>74</v>
      </c>
      <c r="AY215" s="213" t="s">
        <v>131</v>
      </c>
    </row>
    <row r="216" spans="2:51" s="11" customFormat="1" ht="13.5">
      <c r="B216" s="202"/>
      <c r="C216" s="203"/>
      <c r="D216" s="204" t="s">
        <v>138</v>
      </c>
      <c r="E216" s="205" t="s">
        <v>29</v>
      </c>
      <c r="F216" s="206" t="s">
        <v>649</v>
      </c>
      <c r="G216" s="203"/>
      <c r="H216" s="207">
        <v>12.8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138</v>
      </c>
      <c r="AU216" s="213" t="s">
        <v>83</v>
      </c>
      <c r="AV216" s="11" t="s">
        <v>83</v>
      </c>
      <c r="AW216" s="11" t="s">
        <v>38</v>
      </c>
      <c r="AX216" s="11" t="s">
        <v>74</v>
      </c>
      <c r="AY216" s="213" t="s">
        <v>131</v>
      </c>
    </row>
    <row r="217" spans="2:51" s="11" customFormat="1" ht="13.5">
      <c r="B217" s="202"/>
      <c r="C217" s="203"/>
      <c r="D217" s="204" t="s">
        <v>138</v>
      </c>
      <c r="E217" s="205" t="s">
        <v>29</v>
      </c>
      <c r="F217" s="206" t="s">
        <v>650</v>
      </c>
      <c r="G217" s="203"/>
      <c r="H217" s="207">
        <v>125</v>
      </c>
      <c r="I217" s="208"/>
      <c r="J217" s="203"/>
      <c r="K217" s="203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138</v>
      </c>
      <c r="AU217" s="213" t="s">
        <v>83</v>
      </c>
      <c r="AV217" s="11" t="s">
        <v>83</v>
      </c>
      <c r="AW217" s="11" t="s">
        <v>38</v>
      </c>
      <c r="AX217" s="11" t="s">
        <v>74</v>
      </c>
      <c r="AY217" s="213" t="s">
        <v>131</v>
      </c>
    </row>
    <row r="218" spans="2:51" s="13" customFormat="1" ht="13.5">
      <c r="B218" s="234"/>
      <c r="C218" s="235"/>
      <c r="D218" s="204" t="s">
        <v>138</v>
      </c>
      <c r="E218" s="236" t="s">
        <v>29</v>
      </c>
      <c r="F218" s="237" t="s">
        <v>216</v>
      </c>
      <c r="G218" s="235"/>
      <c r="H218" s="238">
        <v>219.352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138</v>
      </c>
      <c r="AU218" s="244" t="s">
        <v>83</v>
      </c>
      <c r="AV218" s="13" t="s">
        <v>89</v>
      </c>
      <c r="AW218" s="13" t="s">
        <v>38</v>
      </c>
      <c r="AX218" s="13" t="s">
        <v>79</v>
      </c>
      <c r="AY218" s="244" t="s">
        <v>131</v>
      </c>
    </row>
    <row r="219" spans="2:65" s="1" customFormat="1" ht="38.25" customHeight="1">
      <c r="B219" s="39"/>
      <c r="C219" s="190" t="s">
        <v>651</v>
      </c>
      <c r="D219" s="190" t="s">
        <v>133</v>
      </c>
      <c r="E219" s="191" t="s">
        <v>238</v>
      </c>
      <c r="F219" s="192" t="s">
        <v>239</v>
      </c>
      <c r="G219" s="193" t="s">
        <v>170</v>
      </c>
      <c r="H219" s="194">
        <v>330.32</v>
      </c>
      <c r="I219" s="195"/>
      <c r="J219" s="196">
        <f>ROUND(I219*H219,2)</f>
        <v>0</v>
      </c>
      <c r="K219" s="192" t="s">
        <v>902</v>
      </c>
      <c r="L219" s="59"/>
      <c r="M219" s="197" t="s">
        <v>29</v>
      </c>
      <c r="N219" s="198" t="s">
        <v>45</v>
      </c>
      <c r="O219" s="40"/>
      <c r="P219" s="199">
        <f>O219*H219</f>
        <v>0</v>
      </c>
      <c r="Q219" s="199">
        <v>0</v>
      </c>
      <c r="R219" s="199">
        <f>Q219*H219</f>
        <v>0</v>
      </c>
      <c r="S219" s="199">
        <v>0</v>
      </c>
      <c r="T219" s="200">
        <f>S219*H219</f>
        <v>0</v>
      </c>
      <c r="AR219" s="23" t="s">
        <v>89</v>
      </c>
      <c r="AT219" s="23" t="s">
        <v>133</v>
      </c>
      <c r="AU219" s="23" t="s">
        <v>83</v>
      </c>
      <c r="AY219" s="23" t="s">
        <v>131</v>
      </c>
      <c r="BE219" s="201">
        <f>IF(N219="základní",J219,0)</f>
        <v>0</v>
      </c>
      <c r="BF219" s="201">
        <f>IF(N219="snížená",J219,0)</f>
        <v>0</v>
      </c>
      <c r="BG219" s="201">
        <f>IF(N219="zákl. přenesená",J219,0)</f>
        <v>0</v>
      </c>
      <c r="BH219" s="201">
        <f>IF(N219="sníž. přenesená",J219,0)</f>
        <v>0</v>
      </c>
      <c r="BI219" s="201">
        <f>IF(N219="nulová",J219,0)</f>
        <v>0</v>
      </c>
      <c r="BJ219" s="23" t="s">
        <v>79</v>
      </c>
      <c r="BK219" s="201">
        <f>ROUND(I219*H219,2)</f>
        <v>0</v>
      </c>
      <c r="BL219" s="23" t="s">
        <v>89</v>
      </c>
      <c r="BM219" s="23" t="s">
        <v>652</v>
      </c>
    </row>
    <row r="220" spans="2:51" s="11" customFormat="1" ht="13.5">
      <c r="B220" s="202"/>
      <c r="C220" s="203"/>
      <c r="D220" s="204" t="s">
        <v>138</v>
      </c>
      <c r="E220" s="205" t="s">
        <v>29</v>
      </c>
      <c r="F220" s="206" t="s">
        <v>653</v>
      </c>
      <c r="G220" s="203"/>
      <c r="H220" s="207">
        <v>211</v>
      </c>
      <c r="I220" s="208"/>
      <c r="J220" s="203"/>
      <c r="K220" s="203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138</v>
      </c>
      <c r="AU220" s="213" t="s">
        <v>83</v>
      </c>
      <c r="AV220" s="11" t="s">
        <v>83</v>
      </c>
      <c r="AW220" s="11" t="s">
        <v>38</v>
      </c>
      <c r="AX220" s="11" t="s">
        <v>74</v>
      </c>
      <c r="AY220" s="213" t="s">
        <v>131</v>
      </c>
    </row>
    <row r="221" spans="2:51" s="11" customFormat="1" ht="13.5">
      <c r="B221" s="202"/>
      <c r="C221" s="203"/>
      <c r="D221" s="204" t="s">
        <v>138</v>
      </c>
      <c r="E221" s="205" t="s">
        <v>29</v>
      </c>
      <c r="F221" s="206" t="s">
        <v>654</v>
      </c>
      <c r="G221" s="203"/>
      <c r="H221" s="207">
        <v>34.32</v>
      </c>
      <c r="I221" s="208"/>
      <c r="J221" s="203"/>
      <c r="K221" s="203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138</v>
      </c>
      <c r="AU221" s="213" t="s">
        <v>83</v>
      </c>
      <c r="AV221" s="11" t="s">
        <v>83</v>
      </c>
      <c r="AW221" s="11" t="s">
        <v>38</v>
      </c>
      <c r="AX221" s="11" t="s">
        <v>74</v>
      </c>
      <c r="AY221" s="213" t="s">
        <v>131</v>
      </c>
    </row>
    <row r="222" spans="2:51" s="11" customFormat="1" ht="13.5">
      <c r="B222" s="202"/>
      <c r="C222" s="203"/>
      <c r="D222" s="204" t="s">
        <v>138</v>
      </c>
      <c r="E222" s="205" t="s">
        <v>29</v>
      </c>
      <c r="F222" s="206" t="s">
        <v>655</v>
      </c>
      <c r="G222" s="203"/>
      <c r="H222" s="207">
        <v>85</v>
      </c>
      <c r="I222" s="208"/>
      <c r="J222" s="203"/>
      <c r="K222" s="203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138</v>
      </c>
      <c r="AU222" s="213" t="s">
        <v>83</v>
      </c>
      <c r="AV222" s="11" t="s">
        <v>83</v>
      </c>
      <c r="AW222" s="11" t="s">
        <v>38</v>
      </c>
      <c r="AX222" s="11" t="s">
        <v>74</v>
      </c>
      <c r="AY222" s="213" t="s">
        <v>131</v>
      </c>
    </row>
    <row r="223" spans="2:51" s="13" customFormat="1" ht="13.5">
      <c r="B223" s="234"/>
      <c r="C223" s="235"/>
      <c r="D223" s="204" t="s">
        <v>138</v>
      </c>
      <c r="E223" s="236" t="s">
        <v>29</v>
      </c>
      <c r="F223" s="237" t="s">
        <v>216</v>
      </c>
      <c r="G223" s="235"/>
      <c r="H223" s="238">
        <v>330.32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138</v>
      </c>
      <c r="AU223" s="244" t="s">
        <v>83</v>
      </c>
      <c r="AV223" s="13" t="s">
        <v>89</v>
      </c>
      <c r="AW223" s="13" t="s">
        <v>38</v>
      </c>
      <c r="AX223" s="13" t="s">
        <v>79</v>
      </c>
      <c r="AY223" s="244" t="s">
        <v>131</v>
      </c>
    </row>
    <row r="224" spans="2:65" s="1" customFormat="1" ht="25.5" customHeight="1">
      <c r="B224" s="39"/>
      <c r="C224" s="190" t="s">
        <v>656</v>
      </c>
      <c r="D224" s="190" t="s">
        <v>133</v>
      </c>
      <c r="E224" s="191" t="s">
        <v>243</v>
      </c>
      <c r="F224" s="192" t="s">
        <v>244</v>
      </c>
      <c r="G224" s="193" t="s">
        <v>136</v>
      </c>
      <c r="H224" s="194">
        <v>13.26</v>
      </c>
      <c r="I224" s="195"/>
      <c r="J224" s="196">
        <f>ROUND(I224*H224,2)</f>
        <v>0</v>
      </c>
      <c r="K224" s="192" t="s">
        <v>902</v>
      </c>
      <c r="L224" s="59"/>
      <c r="M224" s="197" t="s">
        <v>29</v>
      </c>
      <c r="N224" s="198" t="s">
        <v>45</v>
      </c>
      <c r="O224" s="40"/>
      <c r="P224" s="199">
        <f>O224*H224</f>
        <v>0</v>
      </c>
      <c r="Q224" s="199">
        <v>2.4143</v>
      </c>
      <c r="R224" s="199">
        <f>Q224*H224</f>
        <v>32.013618</v>
      </c>
      <c r="S224" s="199">
        <v>0</v>
      </c>
      <c r="T224" s="200">
        <f>S224*H224</f>
        <v>0</v>
      </c>
      <c r="AR224" s="23" t="s">
        <v>89</v>
      </c>
      <c r="AT224" s="23" t="s">
        <v>133</v>
      </c>
      <c r="AU224" s="23" t="s">
        <v>83</v>
      </c>
      <c r="AY224" s="23" t="s">
        <v>131</v>
      </c>
      <c r="BE224" s="201">
        <f>IF(N224="základní",J224,0)</f>
        <v>0</v>
      </c>
      <c r="BF224" s="201">
        <f>IF(N224="snížená",J224,0)</f>
        <v>0</v>
      </c>
      <c r="BG224" s="201">
        <f>IF(N224="zákl. přenesená",J224,0)</f>
        <v>0</v>
      </c>
      <c r="BH224" s="201">
        <f>IF(N224="sníž. přenesená",J224,0)</f>
        <v>0</v>
      </c>
      <c r="BI224" s="201">
        <f>IF(N224="nulová",J224,0)</f>
        <v>0</v>
      </c>
      <c r="BJ224" s="23" t="s">
        <v>79</v>
      </c>
      <c r="BK224" s="201">
        <f>ROUND(I224*H224,2)</f>
        <v>0</v>
      </c>
      <c r="BL224" s="23" t="s">
        <v>89</v>
      </c>
      <c r="BM224" s="23" t="s">
        <v>657</v>
      </c>
    </row>
    <row r="225" spans="2:51" s="11" customFormat="1" ht="13.5">
      <c r="B225" s="202"/>
      <c r="C225" s="203"/>
      <c r="D225" s="204" t="s">
        <v>138</v>
      </c>
      <c r="E225" s="205" t="s">
        <v>29</v>
      </c>
      <c r="F225" s="206" t="s">
        <v>658</v>
      </c>
      <c r="G225" s="203"/>
      <c r="H225" s="207">
        <v>13.26</v>
      </c>
      <c r="I225" s="208"/>
      <c r="J225" s="203"/>
      <c r="K225" s="203"/>
      <c r="L225" s="209"/>
      <c r="M225" s="210"/>
      <c r="N225" s="211"/>
      <c r="O225" s="211"/>
      <c r="P225" s="211"/>
      <c r="Q225" s="211"/>
      <c r="R225" s="211"/>
      <c r="S225" s="211"/>
      <c r="T225" s="212"/>
      <c r="AT225" s="213" t="s">
        <v>138</v>
      </c>
      <c r="AU225" s="213" t="s">
        <v>83</v>
      </c>
      <c r="AV225" s="11" t="s">
        <v>83</v>
      </c>
      <c r="AW225" s="11" t="s">
        <v>38</v>
      </c>
      <c r="AX225" s="11" t="s">
        <v>79</v>
      </c>
      <c r="AY225" s="213" t="s">
        <v>131</v>
      </c>
    </row>
    <row r="226" spans="2:65" s="1" customFormat="1" ht="25.5" customHeight="1">
      <c r="B226" s="39"/>
      <c r="C226" s="190" t="s">
        <v>659</v>
      </c>
      <c r="D226" s="190" t="s">
        <v>133</v>
      </c>
      <c r="E226" s="191" t="s">
        <v>248</v>
      </c>
      <c r="F226" s="192" t="s">
        <v>249</v>
      </c>
      <c r="G226" s="193" t="s">
        <v>170</v>
      </c>
      <c r="H226" s="194">
        <v>26.52</v>
      </c>
      <c r="I226" s="195"/>
      <c r="J226" s="196">
        <f>ROUND(I226*H226,2)</f>
        <v>0</v>
      </c>
      <c r="K226" s="192" t="s">
        <v>902</v>
      </c>
      <c r="L226" s="59"/>
      <c r="M226" s="197" t="s">
        <v>29</v>
      </c>
      <c r="N226" s="198" t="s">
        <v>45</v>
      </c>
      <c r="O226" s="40"/>
      <c r="P226" s="199">
        <f>O226*H226</f>
        <v>0</v>
      </c>
      <c r="Q226" s="199">
        <v>0</v>
      </c>
      <c r="R226" s="199">
        <f>Q226*H226</f>
        <v>0</v>
      </c>
      <c r="S226" s="199">
        <v>0</v>
      </c>
      <c r="T226" s="200">
        <f>S226*H226</f>
        <v>0</v>
      </c>
      <c r="AR226" s="23" t="s">
        <v>89</v>
      </c>
      <c r="AT226" s="23" t="s">
        <v>133</v>
      </c>
      <c r="AU226" s="23" t="s">
        <v>83</v>
      </c>
      <c r="AY226" s="23" t="s">
        <v>131</v>
      </c>
      <c r="BE226" s="201">
        <f>IF(N226="základní",J226,0)</f>
        <v>0</v>
      </c>
      <c r="BF226" s="201">
        <f>IF(N226="snížená",J226,0)</f>
        <v>0</v>
      </c>
      <c r="BG226" s="201">
        <f>IF(N226="zákl. přenesená",J226,0)</f>
        <v>0</v>
      </c>
      <c r="BH226" s="201">
        <f>IF(N226="sníž. přenesená",J226,0)</f>
        <v>0</v>
      </c>
      <c r="BI226" s="201">
        <f>IF(N226="nulová",J226,0)</f>
        <v>0</v>
      </c>
      <c r="BJ226" s="23" t="s">
        <v>79</v>
      </c>
      <c r="BK226" s="201">
        <f>ROUND(I226*H226,2)</f>
        <v>0</v>
      </c>
      <c r="BL226" s="23" t="s">
        <v>89</v>
      </c>
      <c r="BM226" s="23" t="s">
        <v>660</v>
      </c>
    </row>
    <row r="227" spans="2:51" s="11" customFormat="1" ht="13.5">
      <c r="B227" s="202"/>
      <c r="C227" s="203"/>
      <c r="D227" s="204" t="s">
        <v>138</v>
      </c>
      <c r="E227" s="205" t="s">
        <v>29</v>
      </c>
      <c r="F227" s="206" t="s">
        <v>661</v>
      </c>
      <c r="G227" s="203"/>
      <c r="H227" s="207">
        <v>26.52</v>
      </c>
      <c r="I227" s="208"/>
      <c r="J227" s="203"/>
      <c r="K227" s="203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138</v>
      </c>
      <c r="AU227" s="213" t="s">
        <v>83</v>
      </c>
      <c r="AV227" s="11" t="s">
        <v>83</v>
      </c>
      <c r="AW227" s="11" t="s">
        <v>38</v>
      </c>
      <c r="AX227" s="11" t="s">
        <v>79</v>
      </c>
      <c r="AY227" s="213" t="s">
        <v>131</v>
      </c>
    </row>
    <row r="228" spans="2:63" s="10" customFormat="1" ht="29.85" customHeight="1">
      <c r="B228" s="174"/>
      <c r="C228" s="175"/>
      <c r="D228" s="176" t="s">
        <v>73</v>
      </c>
      <c r="E228" s="188" t="s">
        <v>483</v>
      </c>
      <c r="F228" s="188" t="s">
        <v>484</v>
      </c>
      <c r="G228" s="175"/>
      <c r="H228" s="175"/>
      <c r="I228" s="178"/>
      <c r="J228" s="189">
        <f>BK228</f>
        <v>0</v>
      </c>
      <c r="K228" s="175"/>
      <c r="L228" s="180"/>
      <c r="M228" s="181"/>
      <c r="N228" s="182"/>
      <c r="O228" s="182"/>
      <c r="P228" s="183">
        <f>SUM(P229:P232)</f>
        <v>0</v>
      </c>
      <c r="Q228" s="182"/>
      <c r="R228" s="183">
        <f>SUM(R229:R232)</f>
        <v>0</v>
      </c>
      <c r="S228" s="182"/>
      <c r="T228" s="184">
        <f>SUM(T229:T232)</f>
        <v>0</v>
      </c>
      <c r="AR228" s="185" t="s">
        <v>79</v>
      </c>
      <c r="AT228" s="186" t="s">
        <v>73</v>
      </c>
      <c r="AU228" s="186" t="s">
        <v>79</v>
      </c>
      <c r="AY228" s="185" t="s">
        <v>131</v>
      </c>
      <c r="BK228" s="187">
        <f>SUM(BK229:BK232)</f>
        <v>0</v>
      </c>
    </row>
    <row r="229" spans="2:65" s="1" customFormat="1" ht="25.5" customHeight="1">
      <c r="B229" s="39"/>
      <c r="C229" s="190" t="s">
        <v>662</v>
      </c>
      <c r="D229" s="190" t="s">
        <v>133</v>
      </c>
      <c r="E229" s="191" t="s">
        <v>663</v>
      </c>
      <c r="F229" s="192" t="s">
        <v>664</v>
      </c>
      <c r="G229" s="193" t="s">
        <v>225</v>
      </c>
      <c r="H229" s="194">
        <v>17.6</v>
      </c>
      <c r="I229" s="195"/>
      <c r="J229" s="196">
        <f>ROUND(I229*H229,2)</f>
        <v>0</v>
      </c>
      <c r="K229" s="192" t="s">
        <v>902</v>
      </c>
      <c r="L229" s="59"/>
      <c r="M229" s="197" t="s">
        <v>29</v>
      </c>
      <c r="N229" s="198" t="s">
        <v>45</v>
      </c>
      <c r="O229" s="40"/>
      <c r="P229" s="199">
        <f>O229*H229</f>
        <v>0</v>
      </c>
      <c r="Q229" s="199">
        <v>0</v>
      </c>
      <c r="R229" s="199">
        <f>Q229*H229</f>
        <v>0</v>
      </c>
      <c r="S229" s="199">
        <v>0</v>
      </c>
      <c r="T229" s="200">
        <f>S229*H229</f>
        <v>0</v>
      </c>
      <c r="AR229" s="23" t="s">
        <v>89</v>
      </c>
      <c r="AT229" s="23" t="s">
        <v>133</v>
      </c>
      <c r="AU229" s="23" t="s">
        <v>83</v>
      </c>
      <c r="AY229" s="23" t="s">
        <v>131</v>
      </c>
      <c r="BE229" s="201">
        <f>IF(N229="základní",J229,0)</f>
        <v>0</v>
      </c>
      <c r="BF229" s="201">
        <f>IF(N229="snížená",J229,0)</f>
        <v>0</v>
      </c>
      <c r="BG229" s="201">
        <f>IF(N229="zákl. přenesená",J229,0)</f>
        <v>0</v>
      </c>
      <c r="BH229" s="201">
        <f>IF(N229="sníž. přenesená",J229,0)</f>
        <v>0</v>
      </c>
      <c r="BI229" s="201">
        <f>IF(N229="nulová",J229,0)</f>
        <v>0</v>
      </c>
      <c r="BJ229" s="23" t="s">
        <v>79</v>
      </c>
      <c r="BK229" s="201">
        <f>ROUND(I229*H229,2)</f>
        <v>0</v>
      </c>
      <c r="BL229" s="23" t="s">
        <v>89</v>
      </c>
      <c r="BM229" s="23" t="s">
        <v>665</v>
      </c>
    </row>
    <row r="230" spans="2:51" s="11" customFormat="1" ht="13.5">
      <c r="B230" s="202"/>
      <c r="C230" s="203"/>
      <c r="D230" s="204" t="s">
        <v>138</v>
      </c>
      <c r="E230" s="205" t="s">
        <v>29</v>
      </c>
      <c r="F230" s="206" t="s">
        <v>666</v>
      </c>
      <c r="G230" s="203"/>
      <c r="H230" s="207">
        <v>17.6</v>
      </c>
      <c r="I230" s="208"/>
      <c r="J230" s="203"/>
      <c r="K230" s="203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138</v>
      </c>
      <c r="AU230" s="213" t="s">
        <v>83</v>
      </c>
      <c r="AV230" s="11" t="s">
        <v>83</v>
      </c>
      <c r="AW230" s="11" t="s">
        <v>38</v>
      </c>
      <c r="AX230" s="11" t="s">
        <v>79</v>
      </c>
      <c r="AY230" s="213" t="s">
        <v>131</v>
      </c>
    </row>
    <row r="231" spans="2:65" s="1" customFormat="1" ht="25.5" customHeight="1">
      <c r="B231" s="39"/>
      <c r="C231" s="190" t="s">
        <v>667</v>
      </c>
      <c r="D231" s="190" t="s">
        <v>133</v>
      </c>
      <c r="E231" s="191" t="s">
        <v>668</v>
      </c>
      <c r="F231" s="192" t="s">
        <v>669</v>
      </c>
      <c r="G231" s="193" t="s">
        <v>225</v>
      </c>
      <c r="H231" s="194">
        <v>10.67</v>
      </c>
      <c r="I231" s="195"/>
      <c r="J231" s="196">
        <f>ROUND(I231*H231,2)</f>
        <v>0</v>
      </c>
      <c r="K231" s="192" t="s">
        <v>902</v>
      </c>
      <c r="L231" s="59"/>
      <c r="M231" s="197" t="s">
        <v>29</v>
      </c>
      <c r="N231" s="198" t="s">
        <v>45</v>
      </c>
      <c r="O231" s="40"/>
      <c r="P231" s="199">
        <f>O231*H231</f>
        <v>0</v>
      </c>
      <c r="Q231" s="199">
        <v>0</v>
      </c>
      <c r="R231" s="199">
        <f>Q231*H231</f>
        <v>0</v>
      </c>
      <c r="S231" s="199">
        <v>0</v>
      </c>
      <c r="T231" s="200">
        <f>S231*H231</f>
        <v>0</v>
      </c>
      <c r="AR231" s="23" t="s">
        <v>89</v>
      </c>
      <c r="AT231" s="23" t="s">
        <v>133</v>
      </c>
      <c r="AU231" s="23" t="s">
        <v>83</v>
      </c>
      <c r="AY231" s="23" t="s">
        <v>131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3" t="s">
        <v>79</v>
      </c>
      <c r="BK231" s="201">
        <f>ROUND(I231*H231,2)</f>
        <v>0</v>
      </c>
      <c r="BL231" s="23" t="s">
        <v>89</v>
      </c>
      <c r="BM231" s="23" t="s">
        <v>670</v>
      </c>
    </row>
    <row r="232" spans="2:51" s="11" customFormat="1" ht="13.5">
      <c r="B232" s="202"/>
      <c r="C232" s="203"/>
      <c r="D232" s="204" t="s">
        <v>138</v>
      </c>
      <c r="E232" s="205" t="s">
        <v>29</v>
      </c>
      <c r="F232" s="206" t="s">
        <v>671</v>
      </c>
      <c r="G232" s="203"/>
      <c r="H232" s="207">
        <v>10.67</v>
      </c>
      <c r="I232" s="208"/>
      <c r="J232" s="203"/>
      <c r="K232" s="203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138</v>
      </c>
      <c r="AU232" s="213" t="s">
        <v>83</v>
      </c>
      <c r="AV232" s="11" t="s">
        <v>83</v>
      </c>
      <c r="AW232" s="11" t="s">
        <v>38</v>
      </c>
      <c r="AX232" s="11" t="s">
        <v>79</v>
      </c>
      <c r="AY232" s="213" t="s">
        <v>131</v>
      </c>
    </row>
    <row r="233" spans="2:63" s="10" customFormat="1" ht="29.85" customHeight="1">
      <c r="B233" s="174"/>
      <c r="C233" s="175"/>
      <c r="D233" s="176" t="s">
        <v>73</v>
      </c>
      <c r="E233" s="188" t="s">
        <v>275</v>
      </c>
      <c r="F233" s="188" t="s">
        <v>276</v>
      </c>
      <c r="G233" s="175"/>
      <c r="H233" s="175"/>
      <c r="I233" s="178"/>
      <c r="J233" s="189">
        <f>BK233</f>
        <v>0</v>
      </c>
      <c r="K233" s="175"/>
      <c r="L233" s="180"/>
      <c r="M233" s="181"/>
      <c r="N233" s="182"/>
      <c r="O233" s="182"/>
      <c r="P233" s="183">
        <f>SUM(P234:P235)</f>
        <v>0</v>
      </c>
      <c r="Q233" s="182"/>
      <c r="R233" s="183">
        <f>SUM(R234:R235)</f>
        <v>0</v>
      </c>
      <c r="S233" s="182"/>
      <c r="T233" s="184">
        <f>SUM(T234:T235)</f>
        <v>0</v>
      </c>
      <c r="AR233" s="185" t="s">
        <v>79</v>
      </c>
      <c r="AT233" s="186" t="s">
        <v>73</v>
      </c>
      <c r="AU233" s="186" t="s">
        <v>79</v>
      </c>
      <c r="AY233" s="185" t="s">
        <v>131</v>
      </c>
      <c r="BK233" s="187">
        <f>SUM(BK234:BK235)</f>
        <v>0</v>
      </c>
    </row>
    <row r="234" spans="2:65" s="1" customFormat="1" ht="25.5" customHeight="1">
      <c r="B234" s="39"/>
      <c r="C234" s="190" t="s">
        <v>672</v>
      </c>
      <c r="D234" s="190" t="s">
        <v>133</v>
      </c>
      <c r="E234" s="191" t="s">
        <v>278</v>
      </c>
      <c r="F234" s="192" t="s">
        <v>279</v>
      </c>
      <c r="G234" s="193" t="s">
        <v>225</v>
      </c>
      <c r="H234" s="194">
        <v>535.362</v>
      </c>
      <c r="I234" s="195"/>
      <c r="J234" s="196">
        <f>ROUND(I234*H234,2)</f>
        <v>0</v>
      </c>
      <c r="K234" s="192" t="s">
        <v>902</v>
      </c>
      <c r="L234" s="59"/>
      <c r="M234" s="197" t="s">
        <v>29</v>
      </c>
      <c r="N234" s="198" t="s">
        <v>45</v>
      </c>
      <c r="O234" s="40"/>
      <c r="P234" s="199">
        <f>O234*H234</f>
        <v>0</v>
      </c>
      <c r="Q234" s="199">
        <v>0</v>
      </c>
      <c r="R234" s="199">
        <f>Q234*H234</f>
        <v>0</v>
      </c>
      <c r="S234" s="199">
        <v>0</v>
      </c>
      <c r="T234" s="200">
        <f>S234*H234</f>
        <v>0</v>
      </c>
      <c r="AR234" s="23" t="s">
        <v>89</v>
      </c>
      <c r="AT234" s="23" t="s">
        <v>133</v>
      </c>
      <c r="AU234" s="23" t="s">
        <v>83</v>
      </c>
      <c r="AY234" s="23" t="s">
        <v>131</v>
      </c>
      <c r="BE234" s="201">
        <f>IF(N234="základní",J234,0)</f>
        <v>0</v>
      </c>
      <c r="BF234" s="201">
        <f>IF(N234="snížená",J234,0)</f>
        <v>0</v>
      </c>
      <c r="BG234" s="201">
        <f>IF(N234="zákl. přenesená",J234,0)</f>
        <v>0</v>
      </c>
      <c r="BH234" s="201">
        <f>IF(N234="sníž. přenesená",J234,0)</f>
        <v>0</v>
      </c>
      <c r="BI234" s="201">
        <f>IF(N234="nulová",J234,0)</f>
        <v>0</v>
      </c>
      <c r="BJ234" s="23" t="s">
        <v>79</v>
      </c>
      <c r="BK234" s="201">
        <f>ROUND(I234*H234,2)</f>
        <v>0</v>
      </c>
      <c r="BL234" s="23" t="s">
        <v>89</v>
      </c>
      <c r="BM234" s="23" t="s">
        <v>673</v>
      </c>
    </row>
    <row r="235" spans="2:65" s="1" customFormat="1" ht="38.25" customHeight="1">
      <c r="B235" s="39"/>
      <c r="C235" s="190" t="s">
        <v>674</v>
      </c>
      <c r="D235" s="190" t="s">
        <v>133</v>
      </c>
      <c r="E235" s="191" t="s">
        <v>282</v>
      </c>
      <c r="F235" s="192" t="s">
        <v>283</v>
      </c>
      <c r="G235" s="193" t="s">
        <v>225</v>
      </c>
      <c r="H235" s="194">
        <v>535.362</v>
      </c>
      <c r="I235" s="195"/>
      <c r="J235" s="196">
        <f>ROUND(I235*H235,2)</f>
        <v>0</v>
      </c>
      <c r="K235" s="192" t="s">
        <v>902</v>
      </c>
      <c r="L235" s="59"/>
      <c r="M235" s="197" t="s">
        <v>29</v>
      </c>
      <c r="N235" s="245" t="s">
        <v>45</v>
      </c>
      <c r="O235" s="246"/>
      <c r="P235" s="247">
        <f>O235*H235</f>
        <v>0</v>
      </c>
      <c r="Q235" s="247">
        <v>0</v>
      </c>
      <c r="R235" s="247">
        <f>Q235*H235</f>
        <v>0</v>
      </c>
      <c r="S235" s="247">
        <v>0</v>
      </c>
      <c r="T235" s="248">
        <f>S235*H235</f>
        <v>0</v>
      </c>
      <c r="AR235" s="23" t="s">
        <v>89</v>
      </c>
      <c r="AT235" s="23" t="s">
        <v>133</v>
      </c>
      <c r="AU235" s="23" t="s">
        <v>83</v>
      </c>
      <c r="AY235" s="23" t="s">
        <v>131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3" t="s">
        <v>79</v>
      </c>
      <c r="BK235" s="201">
        <f>ROUND(I235*H235,2)</f>
        <v>0</v>
      </c>
      <c r="BL235" s="23" t="s">
        <v>89</v>
      </c>
      <c r="BM235" s="23" t="s">
        <v>675</v>
      </c>
    </row>
    <row r="236" spans="2:12" s="1" customFormat="1" ht="6.95" customHeight="1">
      <c r="B236" s="54"/>
      <c r="C236" s="55"/>
      <c r="D236" s="55"/>
      <c r="E236" s="55"/>
      <c r="F236" s="55"/>
      <c r="G236" s="55"/>
      <c r="H236" s="55"/>
      <c r="I236" s="137"/>
      <c r="J236" s="55"/>
      <c r="K236" s="55"/>
      <c r="L236" s="59"/>
    </row>
  </sheetData>
  <sheetProtection algorithmName="SHA-512" hashValue="2oZwIAW389iMthE7tUDRt8vvgInBJyZ3ADTiw8bvUvxDLrAA//Trs4cmb4iKT57eLWgJpVcKOL6PjE7xFItC9Q==" saltValue="W/aQbbjEL/Z96oF1/8g5rA==" spinCount="100000" sheet="1" objects="1" scenarios="1"/>
  <autoFilter ref="C82:K235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83" activePane="bottomLeft" state="frozen"/>
      <selection pane="bottomLeft" activeCell="W80" sqref="W8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10"/>
      <c r="C1" s="110"/>
      <c r="D1" s="111" t="s">
        <v>1</v>
      </c>
      <c r="E1" s="110"/>
      <c r="F1" s="112" t="s">
        <v>95</v>
      </c>
      <c r="G1" s="375" t="s">
        <v>96</v>
      </c>
      <c r="H1" s="375"/>
      <c r="I1" s="113"/>
      <c r="J1" s="112" t="s">
        <v>97</v>
      </c>
      <c r="K1" s="111" t="s">
        <v>98</v>
      </c>
      <c r="L1" s="112" t="s">
        <v>99</v>
      </c>
      <c r="M1" s="112"/>
      <c r="N1" s="112"/>
      <c r="O1" s="112"/>
      <c r="P1" s="112"/>
      <c r="Q1" s="112"/>
      <c r="R1" s="112"/>
      <c r="S1" s="112"/>
      <c r="T1" s="112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AT2" s="23" t="s">
        <v>94</v>
      </c>
    </row>
    <row r="3" spans="2:46" ht="6.95" customHeight="1">
      <c r="B3" s="24"/>
      <c r="C3" s="25"/>
      <c r="D3" s="25"/>
      <c r="E3" s="25"/>
      <c r="F3" s="25"/>
      <c r="G3" s="25"/>
      <c r="H3" s="25"/>
      <c r="I3" s="114"/>
      <c r="J3" s="25"/>
      <c r="K3" s="26"/>
      <c r="AT3" s="23" t="s">
        <v>83</v>
      </c>
    </row>
    <row r="4" spans="2:46" ht="36.95" customHeight="1">
      <c r="B4" s="27"/>
      <c r="C4" s="28"/>
      <c r="D4" s="29" t="s">
        <v>100</v>
      </c>
      <c r="E4" s="28"/>
      <c r="F4" s="28"/>
      <c r="G4" s="28"/>
      <c r="H4" s="28"/>
      <c r="I4" s="115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5"/>
      <c r="J5" s="28"/>
      <c r="K5" s="30"/>
    </row>
    <row r="6" spans="2:11" ht="15">
      <c r="B6" s="27"/>
      <c r="C6" s="28"/>
      <c r="D6" s="36" t="s">
        <v>18</v>
      </c>
      <c r="E6" s="28"/>
      <c r="F6" s="28"/>
      <c r="G6" s="28"/>
      <c r="H6" s="28"/>
      <c r="I6" s="115"/>
      <c r="J6" s="28"/>
      <c r="K6" s="30"/>
    </row>
    <row r="7" spans="2:11" ht="16.5" customHeight="1">
      <c r="B7" s="27"/>
      <c r="C7" s="28"/>
      <c r="D7" s="28"/>
      <c r="E7" s="376" t="str">
        <f>'Rekapitulace stavby'!K6</f>
        <v>PLA - Rozkoš, Domkov, revitalizace koryta</v>
      </c>
      <c r="F7" s="377"/>
      <c r="G7" s="377"/>
      <c r="H7" s="377"/>
      <c r="I7" s="115"/>
      <c r="J7" s="28"/>
      <c r="K7" s="30"/>
    </row>
    <row r="8" spans="2:11" s="1" customFormat="1" ht="15">
      <c r="B8" s="39"/>
      <c r="C8" s="40"/>
      <c r="D8" s="36" t="s">
        <v>101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78" t="s">
        <v>676</v>
      </c>
      <c r="F9" s="379"/>
      <c r="G9" s="379"/>
      <c r="H9" s="379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6" t="s">
        <v>20</v>
      </c>
      <c r="E11" s="40"/>
      <c r="F11" s="34" t="s">
        <v>21</v>
      </c>
      <c r="G11" s="40"/>
      <c r="H11" s="40"/>
      <c r="I11" s="117" t="s">
        <v>22</v>
      </c>
      <c r="J11" s="34" t="s">
        <v>29</v>
      </c>
      <c r="K11" s="43"/>
    </row>
    <row r="12" spans="2:11" s="1" customFormat="1" ht="14.45" customHeight="1">
      <c r="B12" s="39"/>
      <c r="C12" s="40"/>
      <c r="D12" s="36" t="s">
        <v>24</v>
      </c>
      <c r="E12" s="40"/>
      <c r="F12" s="34" t="s">
        <v>25</v>
      </c>
      <c r="G12" s="40"/>
      <c r="H12" s="40"/>
      <c r="I12" s="117" t="s">
        <v>26</v>
      </c>
      <c r="J12" s="118">
        <f>'Rekapitulace stavby'!AN8</f>
        <v>0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6" t="s">
        <v>27</v>
      </c>
      <c r="E14" s="40"/>
      <c r="F14" s="40"/>
      <c r="G14" s="40"/>
      <c r="H14" s="40"/>
      <c r="I14" s="117" t="s">
        <v>28</v>
      </c>
      <c r="J14" s="34" t="s">
        <v>29</v>
      </c>
      <c r="K14" s="43"/>
    </row>
    <row r="15" spans="2:11" s="1" customFormat="1" ht="18" customHeight="1">
      <c r="B15" s="39"/>
      <c r="C15" s="40"/>
      <c r="D15" s="40"/>
      <c r="E15" s="34" t="s">
        <v>30</v>
      </c>
      <c r="F15" s="40"/>
      <c r="G15" s="40"/>
      <c r="H15" s="40"/>
      <c r="I15" s="117" t="s">
        <v>31</v>
      </c>
      <c r="J15" s="34" t="s">
        <v>29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6" t="s">
        <v>32</v>
      </c>
      <c r="E17" s="40"/>
      <c r="F17" s="40"/>
      <c r="G17" s="40"/>
      <c r="H17" s="40"/>
      <c r="I17" s="117" t="s">
        <v>28</v>
      </c>
      <c r="J17" s="34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4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31</v>
      </c>
      <c r="J18" s="34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6" t="s">
        <v>34</v>
      </c>
      <c r="E20" s="40"/>
      <c r="F20" s="40"/>
      <c r="G20" s="40"/>
      <c r="H20" s="40"/>
      <c r="I20" s="117" t="s">
        <v>28</v>
      </c>
      <c r="J20" s="34" t="s">
        <v>35</v>
      </c>
      <c r="K20" s="43"/>
    </row>
    <row r="21" spans="2:11" s="1" customFormat="1" ht="18" customHeight="1">
      <c r="B21" s="39"/>
      <c r="C21" s="40"/>
      <c r="D21" s="40"/>
      <c r="E21" s="34" t="s">
        <v>36</v>
      </c>
      <c r="F21" s="40"/>
      <c r="G21" s="40"/>
      <c r="H21" s="40"/>
      <c r="I21" s="117" t="s">
        <v>31</v>
      </c>
      <c r="J21" s="34" t="s">
        <v>37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6" t="s">
        <v>39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67" t="s">
        <v>29</v>
      </c>
      <c r="F24" s="367"/>
      <c r="G24" s="367"/>
      <c r="H24" s="367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40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42</v>
      </c>
      <c r="G29" s="40"/>
      <c r="H29" s="40"/>
      <c r="I29" s="127" t="s">
        <v>41</v>
      </c>
      <c r="J29" s="44" t="s">
        <v>43</v>
      </c>
      <c r="K29" s="43"/>
    </row>
    <row r="30" spans="2:11" s="1" customFormat="1" ht="14.45" customHeight="1">
      <c r="B30" s="39"/>
      <c r="C30" s="40"/>
      <c r="D30" s="47" t="s">
        <v>44</v>
      </c>
      <c r="E30" s="47" t="s">
        <v>45</v>
      </c>
      <c r="F30" s="128">
        <f>ROUND(SUM(BE78:BE93),2)</f>
        <v>0</v>
      </c>
      <c r="G30" s="40"/>
      <c r="H30" s="40"/>
      <c r="I30" s="129">
        <v>0.21</v>
      </c>
      <c r="J30" s="128">
        <f>ROUND(ROUND((SUM(BE78:BE93)),2)*I30,2)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46</v>
      </c>
      <c r="F31" s="128">
        <f>ROUND(SUM(BF78:BF93),2)</f>
        <v>0</v>
      </c>
      <c r="G31" s="40"/>
      <c r="H31" s="40"/>
      <c r="I31" s="129">
        <v>0.15</v>
      </c>
      <c r="J31" s="128">
        <f>ROUND(ROUND((SUM(BF78:BF93)),2)*I31,2)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47</v>
      </c>
      <c r="F32" s="128">
        <f>ROUND(SUM(BG78:BG93),2)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48</v>
      </c>
      <c r="F33" s="128">
        <f>ROUND(SUM(BH78:BH93),2)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49</v>
      </c>
      <c r="F34" s="128">
        <f>ROUND(SUM(BI78:BI93),2)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50</v>
      </c>
      <c r="E36" s="77"/>
      <c r="F36" s="77"/>
      <c r="G36" s="132" t="s">
        <v>51</v>
      </c>
      <c r="H36" s="133" t="s">
        <v>52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9" t="s">
        <v>103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6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76" t="str">
        <f>E7</f>
        <v>PLA - Rozkoš, Domkov, revitalizace koryta</v>
      </c>
      <c r="F45" s="377"/>
      <c r="G45" s="377"/>
      <c r="H45" s="377"/>
      <c r="I45" s="116"/>
      <c r="J45" s="40"/>
      <c r="K45" s="43"/>
    </row>
    <row r="46" spans="2:11" s="1" customFormat="1" ht="14.45" customHeight="1">
      <c r="B46" s="39"/>
      <c r="C46" s="36" t="s">
        <v>101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78" t="str">
        <f>E9</f>
        <v>5 - VON Vedlejší a ostatní náklady</v>
      </c>
      <c r="F47" s="379"/>
      <c r="G47" s="379"/>
      <c r="H47" s="379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6" t="s">
        <v>24</v>
      </c>
      <c r="D49" s="40"/>
      <c r="E49" s="40"/>
      <c r="F49" s="34" t="str">
        <f>F12</f>
        <v>Rozkoš, Domkov</v>
      </c>
      <c r="G49" s="40"/>
      <c r="H49" s="40"/>
      <c r="I49" s="117" t="s">
        <v>26</v>
      </c>
      <c r="J49" s="118">
        <f>IF(J12="","",J12)</f>
        <v>0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6" t="s">
        <v>27</v>
      </c>
      <c r="D51" s="40"/>
      <c r="E51" s="40"/>
      <c r="F51" s="34" t="str">
        <f>E15</f>
        <v>Povodí Labe, státní podnik, Víta Nejedlého 951, HK</v>
      </c>
      <c r="G51" s="40"/>
      <c r="H51" s="40"/>
      <c r="I51" s="117" t="s">
        <v>34</v>
      </c>
      <c r="J51" s="367" t="str">
        <f>E21</f>
        <v>Šindlar s.r.o.,Na Brně 372/2a, 500 06 Hradec Král.</v>
      </c>
      <c r="K51" s="43"/>
    </row>
    <row r="52" spans="2:11" s="1" customFormat="1" ht="14.45" customHeight="1">
      <c r="B52" s="39"/>
      <c r="C52" s="36" t="s">
        <v>32</v>
      </c>
      <c r="D52" s="40"/>
      <c r="E52" s="40"/>
      <c r="F52" s="34" t="str">
        <f>IF(E18="","",E18)</f>
        <v/>
      </c>
      <c r="G52" s="40"/>
      <c r="H52" s="40"/>
      <c r="I52" s="116"/>
      <c r="J52" s="371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104</v>
      </c>
      <c r="D54" s="130"/>
      <c r="E54" s="130"/>
      <c r="F54" s="130"/>
      <c r="G54" s="130"/>
      <c r="H54" s="130"/>
      <c r="I54" s="143"/>
      <c r="J54" s="144" t="s">
        <v>105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106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3" t="s">
        <v>107</v>
      </c>
    </row>
    <row r="57" spans="2:11" s="7" customFormat="1" ht="24.95" customHeight="1">
      <c r="B57" s="147"/>
      <c r="C57" s="148"/>
      <c r="D57" s="149" t="s">
        <v>677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678</v>
      </c>
      <c r="E58" s="157"/>
      <c r="F58" s="157"/>
      <c r="G58" s="157"/>
      <c r="H58" s="157"/>
      <c r="I58" s="158"/>
      <c r="J58" s="159">
        <f>J81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115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6.5" customHeight="1">
      <c r="B68" s="39"/>
      <c r="C68" s="61"/>
      <c r="D68" s="61"/>
      <c r="E68" s="372" t="str">
        <f>E7</f>
        <v>PLA - Rozkoš, Domkov, revitalizace koryta</v>
      </c>
      <c r="F68" s="373"/>
      <c r="G68" s="373"/>
      <c r="H68" s="373"/>
      <c r="I68" s="161"/>
      <c r="J68" s="61"/>
      <c r="K68" s="61"/>
      <c r="L68" s="59"/>
    </row>
    <row r="69" spans="2:12" s="1" customFormat="1" ht="14.45" customHeight="1">
      <c r="B69" s="39"/>
      <c r="C69" s="63" t="s">
        <v>101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7.25" customHeight="1">
      <c r="B70" s="39"/>
      <c r="C70" s="61"/>
      <c r="D70" s="61"/>
      <c r="E70" s="336" t="str">
        <f>E9</f>
        <v>5 - VON Vedlejší a ostatní náklady</v>
      </c>
      <c r="F70" s="374"/>
      <c r="G70" s="374"/>
      <c r="H70" s="374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24</v>
      </c>
      <c r="D72" s="61"/>
      <c r="E72" s="61"/>
      <c r="F72" s="162" t="str">
        <f>F12</f>
        <v>Rozkoš, Domkov</v>
      </c>
      <c r="G72" s="61"/>
      <c r="H72" s="61"/>
      <c r="I72" s="163" t="s">
        <v>26</v>
      </c>
      <c r="J72" s="71">
        <f>IF(J12="","",J12)</f>
        <v>0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5">
      <c r="B74" s="39"/>
      <c r="C74" s="63" t="s">
        <v>27</v>
      </c>
      <c r="D74" s="61"/>
      <c r="E74" s="61"/>
      <c r="F74" s="162" t="str">
        <f>E15</f>
        <v>Povodí Labe, státní podnik, Víta Nejedlého 951, HK</v>
      </c>
      <c r="G74" s="61"/>
      <c r="H74" s="61"/>
      <c r="I74" s="163" t="s">
        <v>34</v>
      </c>
      <c r="J74" s="162" t="str">
        <f>E21</f>
        <v>Šindlar s.r.o.,Na Brně 372/2a, 500 06 Hradec Král.</v>
      </c>
      <c r="K74" s="61"/>
      <c r="L74" s="59"/>
    </row>
    <row r="75" spans="2:12" s="1" customFormat="1" ht="14.45" customHeight="1">
      <c r="B75" s="39"/>
      <c r="C75" s="63" t="s">
        <v>32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116</v>
      </c>
      <c r="D77" s="166" t="s">
        <v>59</v>
      </c>
      <c r="E77" s="166" t="s">
        <v>55</v>
      </c>
      <c r="F77" s="166" t="s">
        <v>117</v>
      </c>
      <c r="G77" s="166" t="s">
        <v>118</v>
      </c>
      <c r="H77" s="166" t="s">
        <v>119</v>
      </c>
      <c r="I77" s="167" t="s">
        <v>120</v>
      </c>
      <c r="J77" s="166" t="s">
        <v>105</v>
      </c>
      <c r="K77" s="168" t="s">
        <v>121</v>
      </c>
      <c r="L77" s="169"/>
      <c r="M77" s="79" t="s">
        <v>122</v>
      </c>
      <c r="N77" s="80" t="s">
        <v>44</v>
      </c>
      <c r="O77" s="80" t="s">
        <v>123</v>
      </c>
      <c r="P77" s="80" t="s">
        <v>124</v>
      </c>
      <c r="Q77" s="80" t="s">
        <v>125</v>
      </c>
      <c r="R77" s="80" t="s">
        <v>126</v>
      </c>
      <c r="S77" s="80" t="s">
        <v>127</v>
      </c>
      <c r="T77" s="81" t="s">
        <v>128</v>
      </c>
    </row>
    <row r="78" spans="2:63" s="1" customFormat="1" ht="29.25" customHeight="1">
      <c r="B78" s="39"/>
      <c r="C78" s="85" t="s">
        <v>106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3" t="s">
        <v>73</v>
      </c>
      <c r="AU78" s="23" t="s">
        <v>107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73</v>
      </c>
      <c r="E79" s="177" t="s">
        <v>679</v>
      </c>
      <c r="F79" s="177" t="s">
        <v>680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P80+P81</f>
        <v>0</v>
      </c>
      <c r="Q79" s="182"/>
      <c r="R79" s="183">
        <f>R80+R81</f>
        <v>0</v>
      </c>
      <c r="S79" s="182"/>
      <c r="T79" s="184">
        <f>T80+T81</f>
        <v>0</v>
      </c>
      <c r="AR79" s="185" t="s">
        <v>89</v>
      </c>
      <c r="AT79" s="186" t="s">
        <v>73</v>
      </c>
      <c r="AU79" s="186" t="s">
        <v>74</v>
      </c>
      <c r="AY79" s="185" t="s">
        <v>131</v>
      </c>
      <c r="BK79" s="187">
        <f>BK80+BK81</f>
        <v>0</v>
      </c>
    </row>
    <row r="80" spans="2:65" s="1" customFormat="1" ht="178.5" customHeight="1">
      <c r="B80" s="39"/>
      <c r="C80" s="190" t="s">
        <v>79</v>
      </c>
      <c r="D80" s="190" t="s">
        <v>133</v>
      </c>
      <c r="E80" s="191" t="s">
        <v>681</v>
      </c>
      <c r="F80" s="192" t="s">
        <v>682</v>
      </c>
      <c r="G80" s="193" t="s">
        <v>583</v>
      </c>
      <c r="H80" s="194">
        <v>1</v>
      </c>
      <c r="I80" s="195"/>
      <c r="J80" s="196">
        <f>ROUND(I80*H80,2)</f>
        <v>0</v>
      </c>
      <c r="K80" s="192" t="s">
        <v>29</v>
      </c>
      <c r="L80" s="59"/>
      <c r="M80" s="197" t="s">
        <v>29</v>
      </c>
      <c r="N80" s="198" t="s">
        <v>45</v>
      </c>
      <c r="O80" s="40"/>
      <c r="P80" s="199">
        <f>O80*H80</f>
        <v>0</v>
      </c>
      <c r="Q80" s="199">
        <v>0</v>
      </c>
      <c r="R80" s="199">
        <f>Q80*H80</f>
        <v>0</v>
      </c>
      <c r="S80" s="199">
        <v>0</v>
      </c>
      <c r="T80" s="200">
        <f>S80*H80</f>
        <v>0</v>
      </c>
      <c r="AR80" s="23" t="s">
        <v>683</v>
      </c>
      <c r="AT80" s="23" t="s">
        <v>133</v>
      </c>
      <c r="AU80" s="23" t="s">
        <v>79</v>
      </c>
      <c r="AY80" s="23" t="s">
        <v>131</v>
      </c>
      <c r="BE80" s="201">
        <f>IF(N80="základní",J80,0)</f>
        <v>0</v>
      </c>
      <c r="BF80" s="201">
        <f>IF(N80="snížená",J80,0)</f>
        <v>0</v>
      </c>
      <c r="BG80" s="201">
        <f>IF(N80="zákl. přenesená",J80,0)</f>
        <v>0</v>
      </c>
      <c r="BH80" s="201">
        <f>IF(N80="sníž. přenesená",J80,0)</f>
        <v>0</v>
      </c>
      <c r="BI80" s="201">
        <f>IF(N80="nulová",J80,0)</f>
        <v>0</v>
      </c>
      <c r="BJ80" s="23" t="s">
        <v>79</v>
      </c>
      <c r="BK80" s="201">
        <f>ROUND(I80*H80,2)</f>
        <v>0</v>
      </c>
      <c r="BL80" s="23" t="s">
        <v>683</v>
      </c>
      <c r="BM80" s="23" t="s">
        <v>684</v>
      </c>
    </row>
    <row r="81" spans="2:63" s="10" customFormat="1" ht="29.85" customHeight="1">
      <c r="B81" s="174"/>
      <c r="C81" s="175"/>
      <c r="D81" s="176" t="s">
        <v>73</v>
      </c>
      <c r="E81" s="188" t="s">
        <v>685</v>
      </c>
      <c r="F81" s="188" t="s">
        <v>686</v>
      </c>
      <c r="G81" s="175"/>
      <c r="H81" s="175"/>
      <c r="I81" s="178"/>
      <c r="J81" s="189">
        <f>BK81</f>
        <v>0</v>
      </c>
      <c r="K81" s="175"/>
      <c r="L81" s="180"/>
      <c r="M81" s="181"/>
      <c r="N81" s="182"/>
      <c r="O81" s="182"/>
      <c r="P81" s="183">
        <f>SUM(P82:P93)</f>
        <v>0</v>
      </c>
      <c r="Q81" s="182"/>
      <c r="R81" s="183">
        <f>SUM(R82:R93)</f>
        <v>0</v>
      </c>
      <c r="S81" s="182"/>
      <c r="T81" s="184">
        <f>SUM(T82:T93)</f>
        <v>0</v>
      </c>
      <c r="AR81" s="185" t="s">
        <v>89</v>
      </c>
      <c r="AT81" s="186" t="s">
        <v>73</v>
      </c>
      <c r="AU81" s="186" t="s">
        <v>79</v>
      </c>
      <c r="AY81" s="185" t="s">
        <v>131</v>
      </c>
      <c r="BK81" s="187">
        <f>SUM(BK82:BK93)</f>
        <v>0</v>
      </c>
    </row>
    <row r="82" spans="2:65" s="1" customFormat="1" ht="16.5" customHeight="1">
      <c r="B82" s="39"/>
      <c r="C82" s="190" t="s">
        <v>83</v>
      </c>
      <c r="D82" s="190" t="s">
        <v>133</v>
      </c>
      <c r="E82" s="191" t="s">
        <v>687</v>
      </c>
      <c r="F82" s="192" t="s">
        <v>688</v>
      </c>
      <c r="G82" s="193" t="s">
        <v>583</v>
      </c>
      <c r="H82" s="194">
        <v>1</v>
      </c>
      <c r="I82" s="195"/>
      <c r="J82" s="196">
        <f aca="true" t="shared" si="0" ref="J82:J89">ROUND(I82*H82,2)</f>
        <v>0</v>
      </c>
      <c r="K82" s="192" t="s">
        <v>29</v>
      </c>
      <c r="L82" s="59"/>
      <c r="M82" s="197" t="s">
        <v>29</v>
      </c>
      <c r="N82" s="198" t="s">
        <v>45</v>
      </c>
      <c r="O82" s="40"/>
      <c r="P82" s="199">
        <f aca="true" t="shared" si="1" ref="P82:P89">O82*H82</f>
        <v>0</v>
      </c>
      <c r="Q82" s="199">
        <v>0</v>
      </c>
      <c r="R82" s="199">
        <f aca="true" t="shared" si="2" ref="R82:R89">Q82*H82</f>
        <v>0</v>
      </c>
      <c r="S82" s="199">
        <v>0</v>
      </c>
      <c r="T82" s="200">
        <f aca="true" t="shared" si="3" ref="T82:T89">S82*H82</f>
        <v>0</v>
      </c>
      <c r="AR82" s="23" t="s">
        <v>683</v>
      </c>
      <c r="AT82" s="23" t="s">
        <v>133</v>
      </c>
      <c r="AU82" s="23" t="s">
        <v>83</v>
      </c>
      <c r="AY82" s="23" t="s">
        <v>131</v>
      </c>
      <c r="BE82" s="201">
        <f aca="true" t="shared" si="4" ref="BE82:BE89">IF(N82="základní",J82,0)</f>
        <v>0</v>
      </c>
      <c r="BF82" s="201">
        <f aca="true" t="shared" si="5" ref="BF82:BF89">IF(N82="snížená",J82,0)</f>
        <v>0</v>
      </c>
      <c r="BG82" s="201">
        <f aca="true" t="shared" si="6" ref="BG82:BG89">IF(N82="zákl. přenesená",J82,0)</f>
        <v>0</v>
      </c>
      <c r="BH82" s="201">
        <f aca="true" t="shared" si="7" ref="BH82:BH89">IF(N82="sníž. přenesená",J82,0)</f>
        <v>0</v>
      </c>
      <c r="BI82" s="201">
        <f aca="true" t="shared" si="8" ref="BI82:BI89">IF(N82="nulová",J82,0)</f>
        <v>0</v>
      </c>
      <c r="BJ82" s="23" t="s">
        <v>79</v>
      </c>
      <c r="BK82" s="201">
        <f aca="true" t="shared" si="9" ref="BK82:BK89">ROUND(I82*H82,2)</f>
        <v>0</v>
      </c>
      <c r="BL82" s="23" t="s">
        <v>683</v>
      </c>
      <c r="BM82" s="23" t="s">
        <v>689</v>
      </c>
    </row>
    <row r="83" spans="2:65" s="1" customFormat="1" ht="38.25" customHeight="1">
      <c r="B83" s="39"/>
      <c r="C83" s="190" t="s">
        <v>86</v>
      </c>
      <c r="D83" s="190" t="s">
        <v>133</v>
      </c>
      <c r="E83" s="191" t="s">
        <v>690</v>
      </c>
      <c r="F83" s="192" t="s">
        <v>691</v>
      </c>
      <c r="G83" s="193" t="s">
        <v>583</v>
      </c>
      <c r="H83" s="194">
        <v>1</v>
      </c>
      <c r="I83" s="195"/>
      <c r="J83" s="196">
        <f t="shared" si="0"/>
        <v>0</v>
      </c>
      <c r="K83" s="192" t="s">
        <v>29</v>
      </c>
      <c r="L83" s="59"/>
      <c r="M83" s="197" t="s">
        <v>29</v>
      </c>
      <c r="N83" s="198" t="s">
        <v>45</v>
      </c>
      <c r="O83" s="40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3" t="s">
        <v>683</v>
      </c>
      <c r="AT83" s="23" t="s">
        <v>133</v>
      </c>
      <c r="AU83" s="23" t="s">
        <v>83</v>
      </c>
      <c r="AY83" s="23" t="s">
        <v>131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3" t="s">
        <v>79</v>
      </c>
      <c r="BK83" s="201">
        <f t="shared" si="9"/>
        <v>0</v>
      </c>
      <c r="BL83" s="23" t="s">
        <v>683</v>
      </c>
      <c r="BM83" s="23" t="s">
        <v>692</v>
      </c>
    </row>
    <row r="84" spans="2:65" s="1" customFormat="1" ht="16.5" customHeight="1">
      <c r="B84" s="39"/>
      <c r="C84" s="190" t="s">
        <v>89</v>
      </c>
      <c r="D84" s="190" t="s">
        <v>133</v>
      </c>
      <c r="E84" s="191" t="s">
        <v>693</v>
      </c>
      <c r="F84" s="192" t="s">
        <v>694</v>
      </c>
      <c r="G84" s="193" t="s">
        <v>583</v>
      </c>
      <c r="H84" s="194">
        <v>1</v>
      </c>
      <c r="I84" s="195"/>
      <c r="J84" s="196">
        <f t="shared" si="0"/>
        <v>0</v>
      </c>
      <c r="K84" s="192" t="s">
        <v>29</v>
      </c>
      <c r="L84" s="59"/>
      <c r="M84" s="197" t="s">
        <v>29</v>
      </c>
      <c r="N84" s="198" t="s">
        <v>45</v>
      </c>
      <c r="O84" s="40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3" t="s">
        <v>683</v>
      </c>
      <c r="AT84" s="23" t="s">
        <v>133</v>
      </c>
      <c r="AU84" s="23" t="s">
        <v>83</v>
      </c>
      <c r="AY84" s="23" t="s">
        <v>131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3" t="s">
        <v>79</v>
      </c>
      <c r="BK84" s="201">
        <f t="shared" si="9"/>
        <v>0</v>
      </c>
      <c r="BL84" s="23" t="s">
        <v>683</v>
      </c>
      <c r="BM84" s="23" t="s">
        <v>695</v>
      </c>
    </row>
    <row r="85" spans="2:65" s="1" customFormat="1" ht="16.5" customHeight="1">
      <c r="B85" s="39"/>
      <c r="C85" s="190" t="s">
        <v>92</v>
      </c>
      <c r="D85" s="190" t="s">
        <v>133</v>
      </c>
      <c r="E85" s="191" t="s">
        <v>696</v>
      </c>
      <c r="F85" s="192" t="s">
        <v>697</v>
      </c>
      <c r="G85" s="193" t="s">
        <v>583</v>
      </c>
      <c r="H85" s="194">
        <v>1</v>
      </c>
      <c r="I85" s="195"/>
      <c r="J85" s="196">
        <f t="shared" si="0"/>
        <v>0</v>
      </c>
      <c r="K85" s="192" t="s">
        <v>29</v>
      </c>
      <c r="L85" s="59"/>
      <c r="M85" s="197" t="s">
        <v>29</v>
      </c>
      <c r="N85" s="198" t="s">
        <v>45</v>
      </c>
      <c r="O85" s="40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3" t="s">
        <v>683</v>
      </c>
      <c r="AT85" s="23" t="s">
        <v>133</v>
      </c>
      <c r="AU85" s="23" t="s">
        <v>83</v>
      </c>
      <c r="AY85" s="23" t="s">
        <v>131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3" t="s">
        <v>79</v>
      </c>
      <c r="BK85" s="201">
        <f t="shared" si="9"/>
        <v>0</v>
      </c>
      <c r="BL85" s="23" t="s">
        <v>683</v>
      </c>
      <c r="BM85" s="23" t="s">
        <v>698</v>
      </c>
    </row>
    <row r="86" spans="2:65" s="1" customFormat="1" ht="16.5" customHeight="1">
      <c r="B86" s="39"/>
      <c r="C86" s="190" t="s">
        <v>156</v>
      </c>
      <c r="D86" s="190" t="s">
        <v>133</v>
      </c>
      <c r="E86" s="191" t="s">
        <v>699</v>
      </c>
      <c r="F86" s="192" t="s">
        <v>700</v>
      </c>
      <c r="G86" s="193" t="s">
        <v>583</v>
      </c>
      <c r="H86" s="194">
        <v>1</v>
      </c>
      <c r="I86" s="195"/>
      <c r="J86" s="196">
        <f t="shared" si="0"/>
        <v>0</v>
      </c>
      <c r="K86" s="192" t="s">
        <v>29</v>
      </c>
      <c r="L86" s="59"/>
      <c r="M86" s="197" t="s">
        <v>29</v>
      </c>
      <c r="N86" s="198" t="s">
        <v>45</v>
      </c>
      <c r="O86" s="40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3" t="s">
        <v>683</v>
      </c>
      <c r="AT86" s="23" t="s">
        <v>133</v>
      </c>
      <c r="AU86" s="23" t="s">
        <v>83</v>
      </c>
      <c r="AY86" s="23" t="s">
        <v>131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3" t="s">
        <v>79</v>
      </c>
      <c r="BK86" s="201">
        <f t="shared" si="9"/>
        <v>0</v>
      </c>
      <c r="BL86" s="23" t="s">
        <v>683</v>
      </c>
      <c r="BM86" s="23" t="s">
        <v>701</v>
      </c>
    </row>
    <row r="87" spans="2:65" s="1" customFormat="1" ht="38.25" customHeight="1">
      <c r="B87" s="39"/>
      <c r="C87" s="190" t="s">
        <v>161</v>
      </c>
      <c r="D87" s="190" t="s">
        <v>133</v>
      </c>
      <c r="E87" s="191" t="s">
        <v>702</v>
      </c>
      <c r="F87" s="192" t="s">
        <v>703</v>
      </c>
      <c r="G87" s="193" t="s">
        <v>583</v>
      </c>
      <c r="H87" s="194">
        <v>1</v>
      </c>
      <c r="I87" s="195"/>
      <c r="J87" s="196">
        <f t="shared" si="0"/>
        <v>0</v>
      </c>
      <c r="K87" s="192" t="s">
        <v>29</v>
      </c>
      <c r="L87" s="59"/>
      <c r="M87" s="197" t="s">
        <v>29</v>
      </c>
      <c r="N87" s="198" t="s">
        <v>45</v>
      </c>
      <c r="O87" s="40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AR87" s="23" t="s">
        <v>683</v>
      </c>
      <c r="AT87" s="23" t="s">
        <v>133</v>
      </c>
      <c r="AU87" s="23" t="s">
        <v>83</v>
      </c>
      <c r="AY87" s="23" t="s">
        <v>131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3" t="s">
        <v>79</v>
      </c>
      <c r="BK87" s="201">
        <f t="shared" si="9"/>
        <v>0</v>
      </c>
      <c r="BL87" s="23" t="s">
        <v>683</v>
      </c>
      <c r="BM87" s="23" t="s">
        <v>704</v>
      </c>
    </row>
    <row r="88" spans="2:65" s="1" customFormat="1" ht="16.5" customHeight="1">
      <c r="B88" s="39"/>
      <c r="C88" s="190" t="s">
        <v>165</v>
      </c>
      <c r="D88" s="190" t="s">
        <v>133</v>
      </c>
      <c r="E88" s="191" t="s">
        <v>705</v>
      </c>
      <c r="F88" s="192" t="s">
        <v>706</v>
      </c>
      <c r="G88" s="193" t="s">
        <v>583</v>
      </c>
      <c r="H88" s="194">
        <v>1</v>
      </c>
      <c r="I88" s="195"/>
      <c r="J88" s="196">
        <f t="shared" si="0"/>
        <v>0</v>
      </c>
      <c r="K88" s="192" t="s">
        <v>29</v>
      </c>
      <c r="L88" s="59"/>
      <c r="M88" s="197" t="s">
        <v>29</v>
      </c>
      <c r="N88" s="198" t="s">
        <v>45</v>
      </c>
      <c r="O88" s="40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3" t="s">
        <v>683</v>
      </c>
      <c r="AT88" s="23" t="s">
        <v>133</v>
      </c>
      <c r="AU88" s="23" t="s">
        <v>83</v>
      </c>
      <c r="AY88" s="23" t="s">
        <v>131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3" t="s">
        <v>79</v>
      </c>
      <c r="BK88" s="201">
        <f t="shared" si="9"/>
        <v>0</v>
      </c>
      <c r="BL88" s="23" t="s">
        <v>683</v>
      </c>
      <c r="BM88" s="23" t="s">
        <v>707</v>
      </c>
    </row>
    <row r="89" spans="2:65" s="1" customFormat="1" ht="63.75" customHeight="1">
      <c r="B89" s="39"/>
      <c r="C89" s="190" t="s">
        <v>173</v>
      </c>
      <c r="D89" s="190" t="s">
        <v>133</v>
      </c>
      <c r="E89" s="191" t="s">
        <v>708</v>
      </c>
      <c r="F89" s="192" t="s">
        <v>709</v>
      </c>
      <c r="G89" s="193" t="s">
        <v>583</v>
      </c>
      <c r="H89" s="194">
        <v>1</v>
      </c>
      <c r="I89" s="195"/>
      <c r="J89" s="196">
        <f t="shared" si="0"/>
        <v>0</v>
      </c>
      <c r="K89" s="192" t="s">
        <v>29</v>
      </c>
      <c r="L89" s="59"/>
      <c r="M89" s="197" t="s">
        <v>29</v>
      </c>
      <c r="N89" s="198" t="s">
        <v>45</v>
      </c>
      <c r="O89" s="40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AR89" s="23" t="s">
        <v>683</v>
      </c>
      <c r="AT89" s="23" t="s">
        <v>133</v>
      </c>
      <c r="AU89" s="23" t="s">
        <v>83</v>
      </c>
      <c r="AY89" s="23" t="s">
        <v>131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3" t="s">
        <v>79</v>
      </c>
      <c r="BK89" s="201">
        <f t="shared" si="9"/>
        <v>0</v>
      </c>
      <c r="BL89" s="23" t="s">
        <v>683</v>
      </c>
      <c r="BM89" s="23" t="s">
        <v>710</v>
      </c>
    </row>
    <row r="90" spans="2:47" s="1" customFormat="1" ht="67.5">
      <c r="B90" s="39"/>
      <c r="C90" s="61"/>
      <c r="D90" s="204" t="s">
        <v>711</v>
      </c>
      <c r="E90" s="61"/>
      <c r="F90" s="252" t="s">
        <v>712</v>
      </c>
      <c r="G90" s="61"/>
      <c r="H90" s="61"/>
      <c r="I90" s="161"/>
      <c r="J90" s="61"/>
      <c r="K90" s="61"/>
      <c r="L90" s="59"/>
      <c r="M90" s="253"/>
      <c r="N90" s="40"/>
      <c r="O90" s="40"/>
      <c r="P90" s="40"/>
      <c r="Q90" s="40"/>
      <c r="R90" s="40"/>
      <c r="S90" s="40"/>
      <c r="T90" s="76"/>
      <c r="AT90" s="23" t="s">
        <v>711</v>
      </c>
      <c r="AU90" s="23" t="s">
        <v>83</v>
      </c>
    </row>
    <row r="91" spans="2:65" s="1" customFormat="1" ht="25.5" customHeight="1">
      <c r="B91" s="39"/>
      <c r="C91" s="190" t="s">
        <v>178</v>
      </c>
      <c r="D91" s="190" t="s">
        <v>133</v>
      </c>
      <c r="E91" s="191" t="s">
        <v>713</v>
      </c>
      <c r="F91" s="192" t="s">
        <v>714</v>
      </c>
      <c r="G91" s="193" t="s">
        <v>715</v>
      </c>
      <c r="H91" s="194">
        <v>1</v>
      </c>
      <c r="I91" s="195"/>
      <c r="J91" s="196">
        <f>ROUND(I91*H91,2)</f>
        <v>0</v>
      </c>
      <c r="K91" s="192" t="s">
        <v>29</v>
      </c>
      <c r="L91" s="59"/>
      <c r="M91" s="197" t="s">
        <v>29</v>
      </c>
      <c r="N91" s="198" t="s">
        <v>45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3" t="s">
        <v>716</v>
      </c>
      <c r="AT91" s="23" t="s">
        <v>133</v>
      </c>
      <c r="AU91" s="23" t="s">
        <v>83</v>
      </c>
      <c r="AY91" s="23" t="s">
        <v>131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3" t="s">
        <v>79</v>
      </c>
      <c r="BK91" s="201">
        <f>ROUND(I91*H91,2)</f>
        <v>0</v>
      </c>
      <c r="BL91" s="23" t="s">
        <v>716</v>
      </c>
      <c r="BM91" s="23" t="s">
        <v>717</v>
      </c>
    </row>
    <row r="92" spans="2:51" s="12" customFormat="1" ht="13.5">
      <c r="B92" s="224"/>
      <c r="C92" s="225"/>
      <c r="D92" s="204" t="s">
        <v>138</v>
      </c>
      <c r="E92" s="226" t="s">
        <v>29</v>
      </c>
      <c r="F92" s="227" t="s">
        <v>718</v>
      </c>
      <c r="G92" s="225"/>
      <c r="H92" s="226" t="s">
        <v>29</v>
      </c>
      <c r="I92" s="228"/>
      <c r="J92" s="225"/>
      <c r="K92" s="225"/>
      <c r="L92" s="229"/>
      <c r="M92" s="230"/>
      <c r="N92" s="231"/>
      <c r="O92" s="231"/>
      <c r="P92" s="231"/>
      <c r="Q92" s="231"/>
      <c r="R92" s="231"/>
      <c r="S92" s="231"/>
      <c r="T92" s="232"/>
      <c r="AT92" s="233" t="s">
        <v>138</v>
      </c>
      <c r="AU92" s="233" t="s">
        <v>83</v>
      </c>
      <c r="AV92" s="12" t="s">
        <v>79</v>
      </c>
      <c r="AW92" s="12" t="s">
        <v>38</v>
      </c>
      <c r="AX92" s="12" t="s">
        <v>74</v>
      </c>
      <c r="AY92" s="233" t="s">
        <v>131</v>
      </c>
    </row>
    <row r="93" spans="2:51" s="11" customFormat="1" ht="13.5">
      <c r="B93" s="202"/>
      <c r="C93" s="203"/>
      <c r="D93" s="204" t="s">
        <v>138</v>
      </c>
      <c r="E93" s="205" t="s">
        <v>29</v>
      </c>
      <c r="F93" s="206" t="s">
        <v>79</v>
      </c>
      <c r="G93" s="203"/>
      <c r="H93" s="207">
        <v>1</v>
      </c>
      <c r="I93" s="208"/>
      <c r="J93" s="203"/>
      <c r="K93" s="203"/>
      <c r="L93" s="209"/>
      <c r="M93" s="249"/>
      <c r="N93" s="250"/>
      <c r="O93" s="250"/>
      <c r="P93" s="250"/>
      <c r="Q93" s="250"/>
      <c r="R93" s="250"/>
      <c r="S93" s="250"/>
      <c r="T93" s="251"/>
      <c r="AT93" s="213" t="s">
        <v>138</v>
      </c>
      <c r="AU93" s="213" t="s">
        <v>83</v>
      </c>
      <c r="AV93" s="11" t="s">
        <v>83</v>
      </c>
      <c r="AW93" s="11" t="s">
        <v>38</v>
      </c>
      <c r="AX93" s="11" t="s">
        <v>79</v>
      </c>
      <c r="AY93" s="213" t="s">
        <v>131</v>
      </c>
    </row>
    <row r="94" spans="2:12" s="1" customFormat="1" ht="6.95" customHeight="1">
      <c r="B94" s="54"/>
      <c r="C94" s="55"/>
      <c r="D94" s="55"/>
      <c r="E94" s="55"/>
      <c r="F94" s="55"/>
      <c r="G94" s="55"/>
      <c r="H94" s="55"/>
      <c r="I94" s="137"/>
      <c r="J94" s="55"/>
      <c r="K94" s="55"/>
      <c r="L94" s="59"/>
    </row>
  </sheetData>
  <sheetProtection algorithmName="SHA-512" hashValue="BJZjtEjqBOCOZVtwuRn32riHT//8o56wJdx40F+VpFKFiEgnv+NDMwFYO7pCWQEKq56mSS2GSJoQ3pD2SlKRZQ==" saltValue="tU95nV1ltqRFM1RuBc1wWfcwQVd91AmE7nzd0+gR7yrssOofytI7ULyn3ENhsfbzvp1Pxu/7KCrhzS5PPzH3Zg==" spinCount="100000" sheet="1" objects="1" scenarios="1" formatColumns="0" formatRows="0" autoFilter="0"/>
  <autoFilter ref="C77:K93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4" customFormat="1" ht="45" customHeight="1">
      <c r="B3" s="258"/>
      <c r="C3" s="381" t="s">
        <v>719</v>
      </c>
      <c r="D3" s="381"/>
      <c r="E3" s="381"/>
      <c r="F3" s="381"/>
      <c r="G3" s="381"/>
      <c r="H3" s="381"/>
      <c r="I3" s="381"/>
      <c r="J3" s="381"/>
      <c r="K3" s="259"/>
    </row>
    <row r="4" spans="2:11" ht="25.5" customHeight="1">
      <c r="B4" s="260"/>
      <c r="C4" s="382" t="s">
        <v>720</v>
      </c>
      <c r="D4" s="382"/>
      <c r="E4" s="382"/>
      <c r="F4" s="382"/>
      <c r="G4" s="382"/>
      <c r="H4" s="382"/>
      <c r="I4" s="382"/>
      <c r="J4" s="382"/>
      <c r="K4" s="261"/>
    </row>
    <row r="5" spans="2:1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ht="15" customHeight="1">
      <c r="B6" s="260"/>
      <c r="C6" s="380" t="s">
        <v>721</v>
      </c>
      <c r="D6" s="380"/>
      <c r="E6" s="380"/>
      <c r="F6" s="380"/>
      <c r="G6" s="380"/>
      <c r="H6" s="380"/>
      <c r="I6" s="380"/>
      <c r="J6" s="380"/>
      <c r="K6" s="261"/>
    </row>
    <row r="7" spans="2:11" ht="15" customHeight="1">
      <c r="B7" s="264"/>
      <c r="C7" s="380" t="s">
        <v>722</v>
      </c>
      <c r="D7" s="380"/>
      <c r="E7" s="380"/>
      <c r="F7" s="380"/>
      <c r="G7" s="380"/>
      <c r="H7" s="380"/>
      <c r="I7" s="380"/>
      <c r="J7" s="380"/>
      <c r="K7" s="261"/>
    </row>
    <row r="8" spans="2:1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ht="15" customHeight="1">
      <c r="B9" s="264"/>
      <c r="C9" s="380" t="s">
        <v>723</v>
      </c>
      <c r="D9" s="380"/>
      <c r="E9" s="380"/>
      <c r="F9" s="380"/>
      <c r="G9" s="380"/>
      <c r="H9" s="380"/>
      <c r="I9" s="380"/>
      <c r="J9" s="380"/>
      <c r="K9" s="261"/>
    </row>
    <row r="10" spans="2:11" ht="15" customHeight="1">
      <c r="B10" s="264"/>
      <c r="C10" s="263"/>
      <c r="D10" s="380" t="s">
        <v>724</v>
      </c>
      <c r="E10" s="380"/>
      <c r="F10" s="380"/>
      <c r="G10" s="380"/>
      <c r="H10" s="380"/>
      <c r="I10" s="380"/>
      <c r="J10" s="380"/>
      <c r="K10" s="261"/>
    </row>
    <row r="11" spans="2:11" ht="15" customHeight="1">
      <c r="B11" s="264"/>
      <c r="C11" s="265"/>
      <c r="D11" s="380" t="s">
        <v>725</v>
      </c>
      <c r="E11" s="380"/>
      <c r="F11" s="380"/>
      <c r="G11" s="380"/>
      <c r="H11" s="380"/>
      <c r="I11" s="380"/>
      <c r="J11" s="380"/>
      <c r="K11" s="261"/>
    </row>
    <row r="12" spans="2:11" ht="12.75" customHeight="1">
      <c r="B12" s="264"/>
      <c r="C12" s="265"/>
      <c r="D12" s="265"/>
      <c r="E12" s="265"/>
      <c r="F12" s="265"/>
      <c r="G12" s="265"/>
      <c r="H12" s="265"/>
      <c r="I12" s="265"/>
      <c r="J12" s="265"/>
      <c r="K12" s="261"/>
    </row>
    <row r="13" spans="2:11" ht="15" customHeight="1">
      <c r="B13" s="264"/>
      <c r="C13" s="265"/>
      <c r="D13" s="380" t="s">
        <v>726</v>
      </c>
      <c r="E13" s="380"/>
      <c r="F13" s="380"/>
      <c r="G13" s="380"/>
      <c r="H13" s="380"/>
      <c r="I13" s="380"/>
      <c r="J13" s="380"/>
      <c r="K13" s="261"/>
    </row>
    <row r="14" spans="2:11" ht="15" customHeight="1">
      <c r="B14" s="264"/>
      <c r="C14" s="265"/>
      <c r="D14" s="380" t="s">
        <v>727</v>
      </c>
      <c r="E14" s="380"/>
      <c r="F14" s="380"/>
      <c r="G14" s="380"/>
      <c r="H14" s="380"/>
      <c r="I14" s="380"/>
      <c r="J14" s="380"/>
      <c r="K14" s="261"/>
    </row>
    <row r="15" spans="2:11" ht="15" customHeight="1">
      <c r="B15" s="264"/>
      <c r="C15" s="265"/>
      <c r="D15" s="380" t="s">
        <v>728</v>
      </c>
      <c r="E15" s="380"/>
      <c r="F15" s="380"/>
      <c r="G15" s="380"/>
      <c r="H15" s="380"/>
      <c r="I15" s="380"/>
      <c r="J15" s="380"/>
      <c r="K15" s="261"/>
    </row>
    <row r="16" spans="2:11" ht="15" customHeight="1">
      <c r="B16" s="264"/>
      <c r="C16" s="265"/>
      <c r="D16" s="265"/>
      <c r="E16" s="266" t="s">
        <v>81</v>
      </c>
      <c r="F16" s="380" t="s">
        <v>729</v>
      </c>
      <c r="G16" s="380"/>
      <c r="H16" s="380"/>
      <c r="I16" s="380"/>
      <c r="J16" s="380"/>
      <c r="K16" s="261"/>
    </row>
    <row r="17" spans="2:11" ht="15" customHeight="1">
      <c r="B17" s="264"/>
      <c r="C17" s="265"/>
      <c r="D17" s="265"/>
      <c r="E17" s="266" t="s">
        <v>730</v>
      </c>
      <c r="F17" s="380" t="s">
        <v>731</v>
      </c>
      <c r="G17" s="380"/>
      <c r="H17" s="380"/>
      <c r="I17" s="380"/>
      <c r="J17" s="380"/>
      <c r="K17" s="261"/>
    </row>
    <row r="18" spans="2:11" ht="15" customHeight="1">
      <c r="B18" s="264"/>
      <c r="C18" s="265"/>
      <c r="D18" s="265"/>
      <c r="E18" s="266" t="s">
        <v>732</v>
      </c>
      <c r="F18" s="380" t="s">
        <v>733</v>
      </c>
      <c r="G18" s="380"/>
      <c r="H18" s="380"/>
      <c r="I18" s="380"/>
      <c r="J18" s="380"/>
      <c r="K18" s="261"/>
    </row>
    <row r="19" spans="2:11" ht="15" customHeight="1">
      <c r="B19" s="264"/>
      <c r="C19" s="265"/>
      <c r="D19" s="265"/>
      <c r="E19" s="266" t="s">
        <v>734</v>
      </c>
      <c r="F19" s="380" t="s">
        <v>735</v>
      </c>
      <c r="G19" s="380"/>
      <c r="H19" s="380"/>
      <c r="I19" s="380"/>
      <c r="J19" s="380"/>
      <c r="K19" s="261"/>
    </row>
    <row r="20" spans="2:11" ht="15" customHeight="1">
      <c r="B20" s="264"/>
      <c r="C20" s="265"/>
      <c r="D20" s="265"/>
      <c r="E20" s="266" t="s">
        <v>736</v>
      </c>
      <c r="F20" s="380" t="s">
        <v>737</v>
      </c>
      <c r="G20" s="380"/>
      <c r="H20" s="380"/>
      <c r="I20" s="380"/>
      <c r="J20" s="380"/>
      <c r="K20" s="261"/>
    </row>
    <row r="21" spans="2:11" ht="15" customHeight="1">
      <c r="B21" s="264"/>
      <c r="C21" s="265"/>
      <c r="D21" s="265"/>
      <c r="E21" s="266" t="s">
        <v>738</v>
      </c>
      <c r="F21" s="380" t="s">
        <v>739</v>
      </c>
      <c r="G21" s="380"/>
      <c r="H21" s="380"/>
      <c r="I21" s="380"/>
      <c r="J21" s="380"/>
      <c r="K21" s="261"/>
    </row>
    <row r="22" spans="2:11" ht="12.75" customHeight="1">
      <c r="B22" s="264"/>
      <c r="C22" s="265"/>
      <c r="D22" s="265"/>
      <c r="E22" s="265"/>
      <c r="F22" s="265"/>
      <c r="G22" s="265"/>
      <c r="H22" s="265"/>
      <c r="I22" s="265"/>
      <c r="J22" s="265"/>
      <c r="K22" s="261"/>
    </row>
    <row r="23" spans="2:11" ht="15" customHeight="1">
      <c r="B23" s="264"/>
      <c r="C23" s="380" t="s">
        <v>740</v>
      </c>
      <c r="D23" s="380"/>
      <c r="E23" s="380"/>
      <c r="F23" s="380"/>
      <c r="G23" s="380"/>
      <c r="H23" s="380"/>
      <c r="I23" s="380"/>
      <c r="J23" s="380"/>
      <c r="K23" s="261"/>
    </row>
    <row r="24" spans="2:11" ht="15" customHeight="1">
      <c r="B24" s="264"/>
      <c r="C24" s="380" t="s">
        <v>741</v>
      </c>
      <c r="D24" s="380"/>
      <c r="E24" s="380"/>
      <c r="F24" s="380"/>
      <c r="G24" s="380"/>
      <c r="H24" s="380"/>
      <c r="I24" s="380"/>
      <c r="J24" s="380"/>
      <c r="K24" s="261"/>
    </row>
    <row r="25" spans="2:11" ht="15" customHeight="1">
      <c r="B25" s="264"/>
      <c r="C25" s="263"/>
      <c r="D25" s="380" t="s">
        <v>742</v>
      </c>
      <c r="E25" s="380"/>
      <c r="F25" s="380"/>
      <c r="G25" s="380"/>
      <c r="H25" s="380"/>
      <c r="I25" s="380"/>
      <c r="J25" s="380"/>
      <c r="K25" s="261"/>
    </row>
    <row r="26" spans="2:11" ht="15" customHeight="1">
      <c r="B26" s="264"/>
      <c r="C26" s="265"/>
      <c r="D26" s="380" t="s">
        <v>743</v>
      </c>
      <c r="E26" s="380"/>
      <c r="F26" s="380"/>
      <c r="G26" s="380"/>
      <c r="H26" s="380"/>
      <c r="I26" s="380"/>
      <c r="J26" s="380"/>
      <c r="K26" s="261"/>
    </row>
    <row r="27" spans="2:11" ht="12.75" customHeight="1">
      <c r="B27" s="264"/>
      <c r="C27" s="265"/>
      <c r="D27" s="265"/>
      <c r="E27" s="265"/>
      <c r="F27" s="265"/>
      <c r="G27" s="265"/>
      <c r="H27" s="265"/>
      <c r="I27" s="265"/>
      <c r="J27" s="265"/>
      <c r="K27" s="261"/>
    </row>
    <row r="28" spans="2:11" ht="15" customHeight="1">
      <c r="B28" s="264"/>
      <c r="C28" s="265"/>
      <c r="D28" s="380" t="s">
        <v>744</v>
      </c>
      <c r="E28" s="380"/>
      <c r="F28" s="380"/>
      <c r="G28" s="380"/>
      <c r="H28" s="380"/>
      <c r="I28" s="380"/>
      <c r="J28" s="380"/>
      <c r="K28" s="261"/>
    </row>
    <row r="29" spans="2:11" ht="15" customHeight="1">
      <c r="B29" s="264"/>
      <c r="C29" s="265"/>
      <c r="D29" s="380" t="s">
        <v>745</v>
      </c>
      <c r="E29" s="380"/>
      <c r="F29" s="380"/>
      <c r="G29" s="380"/>
      <c r="H29" s="380"/>
      <c r="I29" s="380"/>
      <c r="J29" s="380"/>
      <c r="K29" s="261"/>
    </row>
    <row r="30" spans="2:11" ht="12.75" customHeight="1">
      <c r="B30" s="264"/>
      <c r="C30" s="265"/>
      <c r="D30" s="265"/>
      <c r="E30" s="265"/>
      <c r="F30" s="265"/>
      <c r="G30" s="265"/>
      <c r="H30" s="265"/>
      <c r="I30" s="265"/>
      <c r="J30" s="265"/>
      <c r="K30" s="261"/>
    </row>
    <row r="31" spans="2:11" ht="15" customHeight="1">
      <c r="B31" s="264"/>
      <c r="C31" s="265"/>
      <c r="D31" s="380" t="s">
        <v>746</v>
      </c>
      <c r="E31" s="380"/>
      <c r="F31" s="380"/>
      <c r="G31" s="380"/>
      <c r="H31" s="380"/>
      <c r="I31" s="380"/>
      <c r="J31" s="380"/>
      <c r="K31" s="261"/>
    </row>
    <row r="32" spans="2:11" ht="15" customHeight="1">
      <c r="B32" s="264"/>
      <c r="C32" s="265"/>
      <c r="D32" s="380" t="s">
        <v>747</v>
      </c>
      <c r="E32" s="380"/>
      <c r="F32" s="380"/>
      <c r="G32" s="380"/>
      <c r="H32" s="380"/>
      <c r="I32" s="380"/>
      <c r="J32" s="380"/>
      <c r="K32" s="261"/>
    </row>
    <row r="33" spans="2:11" ht="15" customHeight="1">
      <c r="B33" s="264"/>
      <c r="C33" s="265"/>
      <c r="D33" s="380" t="s">
        <v>748</v>
      </c>
      <c r="E33" s="380"/>
      <c r="F33" s="380"/>
      <c r="G33" s="380"/>
      <c r="H33" s="380"/>
      <c r="I33" s="380"/>
      <c r="J33" s="380"/>
      <c r="K33" s="261"/>
    </row>
    <row r="34" spans="2:11" ht="15" customHeight="1">
      <c r="B34" s="264"/>
      <c r="C34" s="265"/>
      <c r="D34" s="263"/>
      <c r="E34" s="267" t="s">
        <v>116</v>
      </c>
      <c r="F34" s="263"/>
      <c r="G34" s="380" t="s">
        <v>749</v>
      </c>
      <c r="H34" s="380"/>
      <c r="I34" s="380"/>
      <c r="J34" s="380"/>
      <c r="K34" s="261"/>
    </row>
    <row r="35" spans="2:11" ht="30.75" customHeight="1">
      <c r="B35" s="264"/>
      <c r="C35" s="265"/>
      <c r="D35" s="263"/>
      <c r="E35" s="267" t="s">
        <v>750</v>
      </c>
      <c r="F35" s="263"/>
      <c r="G35" s="380" t="s">
        <v>751</v>
      </c>
      <c r="H35" s="380"/>
      <c r="I35" s="380"/>
      <c r="J35" s="380"/>
      <c r="K35" s="261"/>
    </row>
    <row r="36" spans="2:11" ht="15" customHeight="1">
      <c r="B36" s="264"/>
      <c r="C36" s="265"/>
      <c r="D36" s="263"/>
      <c r="E36" s="267" t="s">
        <v>55</v>
      </c>
      <c r="F36" s="263"/>
      <c r="G36" s="380" t="s">
        <v>752</v>
      </c>
      <c r="H36" s="380"/>
      <c r="I36" s="380"/>
      <c r="J36" s="380"/>
      <c r="K36" s="261"/>
    </row>
    <row r="37" spans="2:11" ht="15" customHeight="1">
      <c r="B37" s="264"/>
      <c r="C37" s="265"/>
      <c r="D37" s="263"/>
      <c r="E37" s="267" t="s">
        <v>117</v>
      </c>
      <c r="F37" s="263"/>
      <c r="G37" s="380" t="s">
        <v>753</v>
      </c>
      <c r="H37" s="380"/>
      <c r="I37" s="380"/>
      <c r="J37" s="380"/>
      <c r="K37" s="261"/>
    </row>
    <row r="38" spans="2:11" ht="15" customHeight="1">
      <c r="B38" s="264"/>
      <c r="C38" s="265"/>
      <c r="D38" s="263"/>
      <c r="E38" s="267" t="s">
        <v>118</v>
      </c>
      <c r="F38" s="263"/>
      <c r="G38" s="380" t="s">
        <v>754</v>
      </c>
      <c r="H38" s="380"/>
      <c r="I38" s="380"/>
      <c r="J38" s="380"/>
      <c r="K38" s="261"/>
    </row>
    <row r="39" spans="2:11" ht="15" customHeight="1">
      <c r="B39" s="264"/>
      <c r="C39" s="265"/>
      <c r="D39" s="263"/>
      <c r="E39" s="267" t="s">
        <v>119</v>
      </c>
      <c r="F39" s="263"/>
      <c r="G39" s="380" t="s">
        <v>755</v>
      </c>
      <c r="H39" s="380"/>
      <c r="I39" s="380"/>
      <c r="J39" s="380"/>
      <c r="K39" s="261"/>
    </row>
    <row r="40" spans="2:11" ht="15" customHeight="1">
      <c r="B40" s="264"/>
      <c r="C40" s="265"/>
      <c r="D40" s="263"/>
      <c r="E40" s="267" t="s">
        <v>756</v>
      </c>
      <c r="F40" s="263"/>
      <c r="G40" s="380" t="s">
        <v>757</v>
      </c>
      <c r="H40" s="380"/>
      <c r="I40" s="380"/>
      <c r="J40" s="380"/>
      <c r="K40" s="261"/>
    </row>
    <row r="41" spans="2:11" ht="15" customHeight="1">
      <c r="B41" s="264"/>
      <c r="C41" s="265"/>
      <c r="D41" s="263"/>
      <c r="E41" s="267"/>
      <c r="F41" s="263"/>
      <c r="G41" s="380" t="s">
        <v>758</v>
      </c>
      <c r="H41" s="380"/>
      <c r="I41" s="380"/>
      <c r="J41" s="380"/>
      <c r="K41" s="261"/>
    </row>
    <row r="42" spans="2:11" ht="15" customHeight="1">
      <c r="B42" s="264"/>
      <c r="C42" s="265"/>
      <c r="D42" s="263"/>
      <c r="E42" s="267" t="s">
        <v>759</v>
      </c>
      <c r="F42" s="263"/>
      <c r="G42" s="380" t="s">
        <v>760</v>
      </c>
      <c r="H42" s="380"/>
      <c r="I42" s="380"/>
      <c r="J42" s="380"/>
      <c r="K42" s="261"/>
    </row>
    <row r="43" spans="2:11" ht="15" customHeight="1">
      <c r="B43" s="264"/>
      <c r="C43" s="265"/>
      <c r="D43" s="263"/>
      <c r="E43" s="267" t="s">
        <v>121</v>
      </c>
      <c r="F43" s="263"/>
      <c r="G43" s="380" t="s">
        <v>761</v>
      </c>
      <c r="H43" s="380"/>
      <c r="I43" s="380"/>
      <c r="J43" s="380"/>
      <c r="K43" s="261"/>
    </row>
    <row r="44" spans="2:11" ht="12.75" customHeight="1">
      <c r="B44" s="264"/>
      <c r="C44" s="265"/>
      <c r="D44" s="263"/>
      <c r="E44" s="263"/>
      <c r="F44" s="263"/>
      <c r="G44" s="263"/>
      <c r="H44" s="263"/>
      <c r="I44" s="263"/>
      <c r="J44" s="263"/>
      <c r="K44" s="261"/>
    </row>
    <row r="45" spans="2:11" ht="15" customHeight="1">
      <c r="B45" s="264"/>
      <c r="C45" s="265"/>
      <c r="D45" s="380" t="s">
        <v>762</v>
      </c>
      <c r="E45" s="380"/>
      <c r="F45" s="380"/>
      <c r="G45" s="380"/>
      <c r="H45" s="380"/>
      <c r="I45" s="380"/>
      <c r="J45" s="380"/>
      <c r="K45" s="261"/>
    </row>
    <row r="46" spans="2:11" ht="15" customHeight="1">
      <c r="B46" s="264"/>
      <c r="C46" s="265"/>
      <c r="D46" s="265"/>
      <c r="E46" s="380" t="s">
        <v>763</v>
      </c>
      <c r="F46" s="380"/>
      <c r="G46" s="380"/>
      <c r="H46" s="380"/>
      <c r="I46" s="380"/>
      <c r="J46" s="380"/>
      <c r="K46" s="261"/>
    </row>
    <row r="47" spans="2:11" ht="15" customHeight="1">
      <c r="B47" s="264"/>
      <c r="C47" s="265"/>
      <c r="D47" s="265"/>
      <c r="E47" s="380" t="s">
        <v>764</v>
      </c>
      <c r="F47" s="380"/>
      <c r="G47" s="380"/>
      <c r="H47" s="380"/>
      <c r="I47" s="380"/>
      <c r="J47" s="380"/>
      <c r="K47" s="261"/>
    </row>
    <row r="48" spans="2:11" ht="15" customHeight="1">
      <c r="B48" s="264"/>
      <c r="C48" s="265"/>
      <c r="D48" s="265"/>
      <c r="E48" s="380" t="s">
        <v>765</v>
      </c>
      <c r="F48" s="380"/>
      <c r="G48" s="380"/>
      <c r="H48" s="380"/>
      <c r="I48" s="380"/>
      <c r="J48" s="380"/>
      <c r="K48" s="261"/>
    </row>
    <row r="49" spans="2:11" ht="15" customHeight="1">
      <c r="B49" s="264"/>
      <c r="C49" s="265"/>
      <c r="D49" s="380" t="s">
        <v>766</v>
      </c>
      <c r="E49" s="380"/>
      <c r="F49" s="380"/>
      <c r="G49" s="380"/>
      <c r="H49" s="380"/>
      <c r="I49" s="380"/>
      <c r="J49" s="380"/>
      <c r="K49" s="261"/>
    </row>
    <row r="50" spans="2:11" ht="25.5" customHeight="1">
      <c r="B50" s="260"/>
      <c r="C50" s="382" t="s">
        <v>767</v>
      </c>
      <c r="D50" s="382"/>
      <c r="E50" s="382"/>
      <c r="F50" s="382"/>
      <c r="G50" s="382"/>
      <c r="H50" s="382"/>
      <c r="I50" s="382"/>
      <c r="J50" s="382"/>
      <c r="K50" s="261"/>
    </row>
    <row r="51" spans="2:11" ht="5.25" customHeight="1">
      <c r="B51" s="260"/>
      <c r="C51" s="262"/>
      <c r="D51" s="262"/>
      <c r="E51" s="262"/>
      <c r="F51" s="262"/>
      <c r="G51" s="262"/>
      <c r="H51" s="262"/>
      <c r="I51" s="262"/>
      <c r="J51" s="262"/>
      <c r="K51" s="261"/>
    </row>
    <row r="52" spans="2:11" ht="15" customHeight="1">
      <c r="B52" s="260"/>
      <c r="C52" s="380" t="s">
        <v>768</v>
      </c>
      <c r="D52" s="380"/>
      <c r="E52" s="380"/>
      <c r="F52" s="380"/>
      <c r="G52" s="380"/>
      <c r="H52" s="380"/>
      <c r="I52" s="380"/>
      <c r="J52" s="380"/>
      <c r="K52" s="261"/>
    </row>
    <row r="53" spans="2:11" ht="15" customHeight="1">
      <c r="B53" s="260"/>
      <c r="C53" s="380" t="s">
        <v>769</v>
      </c>
      <c r="D53" s="380"/>
      <c r="E53" s="380"/>
      <c r="F53" s="380"/>
      <c r="G53" s="380"/>
      <c r="H53" s="380"/>
      <c r="I53" s="380"/>
      <c r="J53" s="380"/>
      <c r="K53" s="261"/>
    </row>
    <row r="54" spans="2:11" ht="12.75" customHeight="1">
      <c r="B54" s="260"/>
      <c r="C54" s="263"/>
      <c r="D54" s="263"/>
      <c r="E54" s="263"/>
      <c r="F54" s="263"/>
      <c r="G54" s="263"/>
      <c r="H54" s="263"/>
      <c r="I54" s="263"/>
      <c r="J54" s="263"/>
      <c r="K54" s="261"/>
    </row>
    <row r="55" spans="2:11" ht="15" customHeight="1">
      <c r="B55" s="260"/>
      <c r="C55" s="380" t="s">
        <v>770</v>
      </c>
      <c r="D55" s="380"/>
      <c r="E55" s="380"/>
      <c r="F55" s="380"/>
      <c r="G55" s="380"/>
      <c r="H55" s="380"/>
      <c r="I55" s="380"/>
      <c r="J55" s="380"/>
      <c r="K55" s="261"/>
    </row>
    <row r="56" spans="2:11" ht="15" customHeight="1">
      <c r="B56" s="260"/>
      <c r="C56" s="265"/>
      <c r="D56" s="380" t="s">
        <v>771</v>
      </c>
      <c r="E56" s="380"/>
      <c r="F56" s="380"/>
      <c r="G56" s="380"/>
      <c r="H56" s="380"/>
      <c r="I56" s="380"/>
      <c r="J56" s="380"/>
      <c r="K56" s="261"/>
    </row>
    <row r="57" spans="2:11" ht="15" customHeight="1">
      <c r="B57" s="260"/>
      <c r="C57" s="265"/>
      <c r="D57" s="380" t="s">
        <v>772</v>
      </c>
      <c r="E57" s="380"/>
      <c r="F57" s="380"/>
      <c r="G57" s="380"/>
      <c r="H57" s="380"/>
      <c r="I57" s="380"/>
      <c r="J57" s="380"/>
      <c r="K57" s="261"/>
    </row>
    <row r="58" spans="2:11" ht="15" customHeight="1">
      <c r="B58" s="260"/>
      <c r="C58" s="265"/>
      <c r="D58" s="380" t="s">
        <v>773</v>
      </c>
      <c r="E58" s="380"/>
      <c r="F58" s="380"/>
      <c r="G58" s="380"/>
      <c r="H58" s="380"/>
      <c r="I58" s="380"/>
      <c r="J58" s="380"/>
      <c r="K58" s="261"/>
    </row>
    <row r="59" spans="2:11" ht="15" customHeight="1">
      <c r="B59" s="260"/>
      <c r="C59" s="265"/>
      <c r="D59" s="380" t="s">
        <v>774</v>
      </c>
      <c r="E59" s="380"/>
      <c r="F59" s="380"/>
      <c r="G59" s="380"/>
      <c r="H59" s="380"/>
      <c r="I59" s="380"/>
      <c r="J59" s="380"/>
      <c r="K59" s="261"/>
    </row>
    <row r="60" spans="2:11" ht="15" customHeight="1">
      <c r="B60" s="260"/>
      <c r="C60" s="265"/>
      <c r="D60" s="383" t="s">
        <v>775</v>
      </c>
      <c r="E60" s="383"/>
      <c r="F60" s="383"/>
      <c r="G60" s="383"/>
      <c r="H60" s="383"/>
      <c r="I60" s="383"/>
      <c r="J60" s="383"/>
      <c r="K60" s="261"/>
    </row>
    <row r="61" spans="2:11" ht="15" customHeight="1">
      <c r="B61" s="260"/>
      <c r="C61" s="265"/>
      <c r="D61" s="380" t="s">
        <v>776</v>
      </c>
      <c r="E61" s="380"/>
      <c r="F61" s="380"/>
      <c r="G61" s="380"/>
      <c r="H61" s="380"/>
      <c r="I61" s="380"/>
      <c r="J61" s="380"/>
      <c r="K61" s="261"/>
    </row>
    <row r="62" spans="2:11" ht="12.75" customHeight="1">
      <c r="B62" s="260"/>
      <c r="C62" s="265"/>
      <c r="D62" s="265"/>
      <c r="E62" s="268"/>
      <c r="F62" s="265"/>
      <c r="G62" s="265"/>
      <c r="H62" s="265"/>
      <c r="I62" s="265"/>
      <c r="J62" s="265"/>
      <c r="K62" s="261"/>
    </row>
    <row r="63" spans="2:11" ht="15" customHeight="1">
      <c r="B63" s="260"/>
      <c r="C63" s="265"/>
      <c r="D63" s="380" t="s">
        <v>777</v>
      </c>
      <c r="E63" s="380"/>
      <c r="F63" s="380"/>
      <c r="G63" s="380"/>
      <c r="H63" s="380"/>
      <c r="I63" s="380"/>
      <c r="J63" s="380"/>
      <c r="K63" s="261"/>
    </row>
    <row r="64" spans="2:11" ht="15" customHeight="1">
      <c r="B64" s="260"/>
      <c r="C64" s="265"/>
      <c r="D64" s="383" t="s">
        <v>778</v>
      </c>
      <c r="E64" s="383"/>
      <c r="F64" s="383"/>
      <c r="G64" s="383"/>
      <c r="H64" s="383"/>
      <c r="I64" s="383"/>
      <c r="J64" s="383"/>
      <c r="K64" s="261"/>
    </row>
    <row r="65" spans="2:11" ht="15" customHeight="1">
      <c r="B65" s="260"/>
      <c r="C65" s="265"/>
      <c r="D65" s="380" t="s">
        <v>779</v>
      </c>
      <c r="E65" s="380"/>
      <c r="F65" s="380"/>
      <c r="G65" s="380"/>
      <c r="H65" s="380"/>
      <c r="I65" s="380"/>
      <c r="J65" s="380"/>
      <c r="K65" s="261"/>
    </row>
    <row r="66" spans="2:11" ht="15" customHeight="1">
      <c r="B66" s="260"/>
      <c r="C66" s="265"/>
      <c r="D66" s="380" t="s">
        <v>780</v>
      </c>
      <c r="E66" s="380"/>
      <c r="F66" s="380"/>
      <c r="G66" s="380"/>
      <c r="H66" s="380"/>
      <c r="I66" s="380"/>
      <c r="J66" s="380"/>
      <c r="K66" s="261"/>
    </row>
    <row r="67" spans="2:11" ht="15" customHeight="1">
      <c r="B67" s="260"/>
      <c r="C67" s="265"/>
      <c r="D67" s="380" t="s">
        <v>781</v>
      </c>
      <c r="E67" s="380"/>
      <c r="F67" s="380"/>
      <c r="G67" s="380"/>
      <c r="H67" s="380"/>
      <c r="I67" s="380"/>
      <c r="J67" s="380"/>
      <c r="K67" s="261"/>
    </row>
    <row r="68" spans="2:11" ht="15" customHeight="1">
      <c r="B68" s="260"/>
      <c r="C68" s="265"/>
      <c r="D68" s="380" t="s">
        <v>782</v>
      </c>
      <c r="E68" s="380"/>
      <c r="F68" s="380"/>
      <c r="G68" s="380"/>
      <c r="H68" s="380"/>
      <c r="I68" s="380"/>
      <c r="J68" s="380"/>
      <c r="K68" s="261"/>
    </row>
    <row r="69" spans="2:11" ht="12.75" customHeight="1">
      <c r="B69" s="269"/>
      <c r="C69" s="270"/>
      <c r="D69" s="270"/>
      <c r="E69" s="270"/>
      <c r="F69" s="270"/>
      <c r="G69" s="270"/>
      <c r="H69" s="270"/>
      <c r="I69" s="270"/>
      <c r="J69" s="270"/>
      <c r="K69" s="271"/>
    </row>
    <row r="70" spans="2:11" ht="18.75" customHeight="1">
      <c r="B70" s="272"/>
      <c r="C70" s="272"/>
      <c r="D70" s="272"/>
      <c r="E70" s="272"/>
      <c r="F70" s="272"/>
      <c r="G70" s="272"/>
      <c r="H70" s="272"/>
      <c r="I70" s="272"/>
      <c r="J70" s="272"/>
      <c r="K70" s="273"/>
    </row>
    <row r="71" spans="2:11" ht="18.75" customHeight="1">
      <c r="B71" s="273"/>
      <c r="C71" s="273"/>
      <c r="D71" s="273"/>
      <c r="E71" s="273"/>
      <c r="F71" s="273"/>
      <c r="G71" s="273"/>
      <c r="H71" s="273"/>
      <c r="I71" s="273"/>
      <c r="J71" s="273"/>
      <c r="K71" s="273"/>
    </row>
    <row r="72" spans="2:11" ht="7.5" customHeight="1">
      <c r="B72" s="274"/>
      <c r="C72" s="275"/>
      <c r="D72" s="275"/>
      <c r="E72" s="275"/>
      <c r="F72" s="275"/>
      <c r="G72" s="275"/>
      <c r="H72" s="275"/>
      <c r="I72" s="275"/>
      <c r="J72" s="275"/>
      <c r="K72" s="276"/>
    </row>
    <row r="73" spans="2:11" ht="45" customHeight="1">
      <c r="B73" s="277"/>
      <c r="C73" s="384" t="s">
        <v>99</v>
      </c>
      <c r="D73" s="384"/>
      <c r="E73" s="384"/>
      <c r="F73" s="384"/>
      <c r="G73" s="384"/>
      <c r="H73" s="384"/>
      <c r="I73" s="384"/>
      <c r="J73" s="384"/>
      <c r="K73" s="278"/>
    </row>
    <row r="74" spans="2:11" ht="17.25" customHeight="1">
      <c r="B74" s="277"/>
      <c r="C74" s="279" t="s">
        <v>783</v>
      </c>
      <c r="D74" s="279"/>
      <c r="E74" s="279"/>
      <c r="F74" s="279" t="s">
        <v>784</v>
      </c>
      <c r="G74" s="280"/>
      <c r="H74" s="279" t="s">
        <v>117</v>
      </c>
      <c r="I74" s="279" t="s">
        <v>59</v>
      </c>
      <c r="J74" s="279" t="s">
        <v>785</v>
      </c>
      <c r="K74" s="278"/>
    </row>
    <row r="75" spans="2:11" ht="17.25" customHeight="1">
      <c r="B75" s="277"/>
      <c r="C75" s="281" t="s">
        <v>786</v>
      </c>
      <c r="D75" s="281"/>
      <c r="E75" s="281"/>
      <c r="F75" s="282" t="s">
        <v>787</v>
      </c>
      <c r="G75" s="283"/>
      <c r="H75" s="281"/>
      <c r="I75" s="281"/>
      <c r="J75" s="281" t="s">
        <v>788</v>
      </c>
      <c r="K75" s="278"/>
    </row>
    <row r="76" spans="2:11" ht="5.25" customHeight="1">
      <c r="B76" s="277"/>
      <c r="C76" s="284"/>
      <c r="D76" s="284"/>
      <c r="E76" s="284"/>
      <c r="F76" s="284"/>
      <c r="G76" s="285"/>
      <c r="H76" s="284"/>
      <c r="I76" s="284"/>
      <c r="J76" s="284"/>
      <c r="K76" s="278"/>
    </row>
    <row r="77" spans="2:11" ht="15" customHeight="1">
      <c r="B77" s="277"/>
      <c r="C77" s="267" t="s">
        <v>55</v>
      </c>
      <c r="D77" s="284"/>
      <c r="E77" s="284"/>
      <c r="F77" s="286" t="s">
        <v>789</v>
      </c>
      <c r="G77" s="285"/>
      <c r="H77" s="267" t="s">
        <v>790</v>
      </c>
      <c r="I77" s="267" t="s">
        <v>791</v>
      </c>
      <c r="J77" s="267">
        <v>20</v>
      </c>
      <c r="K77" s="278"/>
    </row>
    <row r="78" spans="2:11" ht="15" customHeight="1">
      <c r="B78" s="277"/>
      <c r="C78" s="267" t="s">
        <v>792</v>
      </c>
      <c r="D78" s="267"/>
      <c r="E78" s="267"/>
      <c r="F78" s="286" t="s">
        <v>789</v>
      </c>
      <c r="G78" s="285"/>
      <c r="H78" s="267" t="s">
        <v>793</v>
      </c>
      <c r="I78" s="267" t="s">
        <v>791</v>
      </c>
      <c r="J78" s="267">
        <v>120</v>
      </c>
      <c r="K78" s="278"/>
    </row>
    <row r="79" spans="2:11" ht="15" customHeight="1">
      <c r="B79" s="287"/>
      <c r="C79" s="267" t="s">
        <v>794</v>
      </c>
      <c r="D79" s="267"/>
      <c r="E79" s="267"/>
      <c r="F79" s="286" t="s">
        <v>795</v>
      </c>
      <c r="G79" s="285"/>
      <c r="H79" s="267" t="s">
        <v>796</v>
      </c>
      <c r="I79" s="267" t="s">
        <v>791</v>
      </c>
      <c r="J79" s="267">
        <v>50</v>
      </c>
      <c r="K79" s="278"/>
    </row>
    <row r="80" spans="2:11" ht="15" customHeight="1">
      <c r="B80" s="287"/>
      <c r="C80" s="267" t="s">
        <v>797</v>
      </c>
      <c r="D80" s="267"/>
      <c r="E80" s="267"/>
      <c r="F80" s="286" t="s">
        <v>789</v>
      </c>
      <c r="G80" s="285"/>
      <c r="H80" s="267" t="s">
        <v>798</v>
      </c>
      <c r="I80" s="267" t="s">
        <v>799</v>
      </c>
      <c r="J80" s="267"/>
      <c r="K80" s="278"/>
    </row>
    <row r="81" spans="2:11" ht="15" customHeight="1">
      <c r="B81" s="287"/>
      <c r="C81" s="288" t="s">
        <v>800</v>
      </c>
      <c r="D81" s="288"/>
      <c r="E81" s="288"/>
      <c r="F81" s="289" t="s">
        <v>795</v>
      </c>
      <c r="G81" s="288"/>
      <c r="H81" s="288" t="s">
        <v>801</v>
      </c>
      <c r="I81" s="288" t="s">
        <v>791</v>
      </c>
      <c r="J81" s="288">
        <v>15</v>
      </c>
      <c r="K81" s="278"/>
    </row>
    <row r="82" spans="2:11" ht="15" customHeight="1">
      <c r="B82" s="287"/>
      <c r="C82" s="288" t="s">
        <v>802</v>
      </c>
      <c r="D82" s="288"/>
      <c r="E82" s="288"/>
      <c r="F82" s="289" t="s">
        <v>795</v>
      </c>
      <c r="G82" s="288"/>
      <c r="H82" s="288" t="s">
        <v>803</v>
      </c>
      <c r="I82" s="288" t="s">
        <v>791</v>
      </c>
      <c r="J82" s="288">
        <v>15</v>
      </c>
      <c r="K82" s="278"/>
    </row>
    <row r="83" spans="2:11" ht="15" customHeight="1">
      <c r="B83" s="287"/>
      <c r="C83" s="288" t="s">
        <v>804</v>
      </c>
      <c r="D83" s="288"/>
      <c r="E83" s="288"/>
      <c r="F83" s="289" t="s">
        <v>795</v>
      </c>
      <c r="G83" s="288"/>
      <c r="H83" s="288" t="s">
        <v>805</v>
      </c>
      <c r="I83" s="288" t="s">
        <v>791</v>
      </c>
      <c r="J83" s="288">
        <v>20</v>
      </c>
      <c r="K83" s="278"/>
    </row>
    <row r="84" spans="2:11" ht="15" customHeight="1">
      <c r="B84" s="287"/>
      <c r="C84" s="288" t="s">
        <v>806</v>
      </c>
      <c r="D84" s="288"/>
      <c r="E84" s="288"/>
      <c r="F84" s="289" t="s">
        <v>795</v>
      </c>
      <c r="G84" s="288"/>
      <c r="H84" s="288" t="s">
        <v>807</v>
      </c>
      <c r="I84" s="288" t="s">
        <v>791</v>
      </c>
      <c r="J84" s="288">
        <v>20</v>
      </c>
      <c r="K84" s="278"/>
    </row>
    <row r="85" spans="2:11" ht="15" customHeight="1">
      <c r="B85" s="287"/>
      <c r="C85" s="267" t="s">
        <v>808</v>
      </c>
      <c r="D85" s="267"/>
      <c r="E85" s="267"/>
      <c r="F85" s="286" t="s">
        <v>795</v>
      </c>
      <c r="G85" s="285"/>
      <c r="H85" s="267" t="s">
        <v>809</v>
      </c>
      <c r="I85" s="267" t="s">
        <v>791</v>
      </c>
      <c r="J85" s="267">
        <v>50</v>
      </c>
      <c r="K85" s="278"/>
    </row>
    <row r="86" spans="2:11" ht="15" customHeight="1">
      <c r="B86" s="287"/>
      <c r="C86" s="267" t="s">
        <v>810</v>
      </c>
      <c r="D86" s="267"/>
      <c r="E86" s="267"/>
      <c r="F86" s="286" t="s">
        <v>795</v>
      </c>
      <c r="G86" s="285"/>
      <c r="H86" s="267" t="s">
        <v>811</v>
      </c>
      <c r="I86" s="267" t="s">
        <v>791</v>
      </c>
      <c r="J86" s="267">
        <v>20</v>
      </c>
      <c r="K86" s="278"/>
    </row>
    <row r="87" spans="2:11" ht="15" customHeight="1">
      <c r="B87" s="287"/>
      <c r="C87" s="267" t="s">
        <v>812</v>
      </c>
      <c r="D87" s="267"/>
      <c r="E87" s="267"/>
      <c r="F87" s="286" t="s">
        <v>795</v>
      </c>
      <c r="G87" s="285"/>
      <c r="H87" s="267" t="s">
        <v>813</v>
      </c>
      <c r="I87" s="267" t="s">
        <v>791</v>
      </c>
      <c r="J87" s="267">
        <v>20</v>
      </c>
      <c r="K87" s="278"/>
    </row>
    <row r="88" spans="2:11" ht="15" customHeight="1">
      <c r="B88" s="287"/>
      <c r="C88" s="267" t="s">
        <v>814</v>
      </c>
      <c r="D88" s="267"/>
      <c r="E88" s="267"/>
      <c r="F88" s="286" t="s">
        <v>795</v>
      </c>
      <c r="G88" s="285"/>
      <c r="H88" s="267" t="s">
        <v>815</v>
      </c>
      <c r="I88" s="267" t="s">
        <v>791</v>
      </c>
      <c r="J88" s="267">
        <v>50</v>
      </c>
      <c r="K88" s="278"/>
    </row>
    <row r="89" spans="2:11" ht="15" customHeight="1">
      <c r="B89" s="287"/>
      <c r="C89" s="267" t="s">
        <v>816</v>
      </c>
      <c r="D89" s="267"/>
      <c r="E89" s="267"/>
      <c r="F89" s="286" t="s">
        <v>795</v>
      </c>
      <c r="G89" s="285"/>
      <c r="H89" s="267" t="s">
        <v>816</v>
      </c>
      <c r="I89" s="267" t="s">
        <v>791</v>
      </c>
      <c r="J89" s="267">
        <v>50</v>
      </c>
      <c r="K89" s="278"/>
    </row>
    <row r="90" spans="2:11" ht="15" customHeight="1">
      <c r="B90" s="287"/>
      <c r="C90" s="267" t="s">
        <v>122</v>
      </c>
      <c r="D90" s="267"/>
      <c r="E90" s="267"/>
      <c r="F90" s="286" t="s">
        <v>795</v>
      </c>
      <c r="G90" s="285"/>
      <c r="H90" s="267" t="s">
        <v>817</v>
      </c>
      <c r="I90" s="267" t="s">
        <v>791</v>
      </c>
      <c r="J90" s="267">
        <v>255</v>
      </c>
      <c r="K90" s="278"/>
    </row>
    <row r="91" spans="2:11" ht="15" customHeight="1">
      <c r="B91" s="287"/>
      <c r="C91" s="267" t="s">
        <v>818</v>
      </c>
      <c r="D91" s="267"/>
      <c r="E91" s="267"/>
      <c r="F91" s="286" t="s">
        <v>789</v>
      </c>
      <c r="G91" s="285"/>
      <c r="H91" s="267" t="s">
        <v>819</v>
      </c>
      <c r="I91" s="267" t="s">
        <v>820</v>
      </c>
      <c r="J91" s="267"/>
      <c r="K91" s="278"/>
    </row>
    <row r="92" spans="2:11" ht="15" customHeight="1">
      <c r="B92" s="287"/>
      <c r="C92" s="267" t="s">
        <v>821</v>
      </c>
      <c r="D92" s="267"/>
      <c r="E92" s="267"/>
      <c r="F92" s="286" t="s">
        <v>789</v>
      </c>
      <c r="G92" s="285"/>
      <c r="H92" s="267" t="s">
        <v>822</v>
      </c>
      <c r="I92" s="267" t="s">
        <v>823</v>
      </c>
      <c r="J92" s="267"/>
      <c r="K92" s="278"/>
    </row>
    <row r="93" spans="2:11" ht="15" customHeight="1">
      <c r="B93" s="287"/>
      <c r="C93" s="267" t="s">
        <v>824</v>
      </c>
      <c r="D93" s="267"/>
      <c r="E93" s="267"/>
      <c r="F93" s="286" t="s">
        <v>789</v>
      </c>
      <c r="G93" s="285"/>
      <c r="H93" s="267" t="s">
        <v>824</v>
      </c>
      <c r="I93" s="267" t="s">
        <v>823</v>
      </c>
      <c r="J93" s="267"/>
      <c r="K93" s="278"/>
    </row>
    <row r="94" spans="2:11" ht="15" customHeight="1">
      <c r="B94" s="287"/>
      <c r="C94" s="267" t="s">
        <v>40</v>
      </c>
      <c r="D94" s="267"/>
      <c r="E94" s="267"/>
      <c r="F94" s="286" t="s">
        <v>789</v>
      </c>
      <c r="G94" s="285"/>
      <c r="H94" s="267" t="s">
        <v>825</v>
      </c>
      <c r="I94" s="267" t="s">
        <v>823</v>
      </c>
      <c r="J94" s="267"/>
      <c r="K94" s="278"/>
    </row>
    <row r="95" spans="2:11" ht="15" customHeight="1">
      <c r="B95" s="287"/>
      <c r="C95" s="267" t="s">
        <v>50</v>
      </c>
      <c r="D95" s="267"/>
      <c r="E95" s="267"/>
      <c r="F95" s="286" t="s">
        <v>789</v>
      </c>
      <c r="G95" s="285"/>
      <c r="H95" s="267" t="s">
        <v>826</v>
      </c>
      <c r="I95" s="267" t="s">
        <v>823</v>
      </c>
      <c r="J95" s="267"/>
      <c r="K95" s="278"/>
    </row>
    <row r="96" spans="2:11" ht="15" customHeight="1">
      <c r="B96" s="290"/>
      <c r="C96" s="291"/>
      <c r="D96" s="291"/>
      <c r="E96" s="291"/>
      <c r="F96" s="291"/>
      <c r="G96" s="291"/>
      <c r="H96" s="291"/>
      <c r="I96" s="291"/>
      <c r="J96" s="291"/>
      <c r="K96" s="292"/>
    </row>
    <row r="97" spans="2:11" ht="18.75" customHeight="1">
      <c r="B97" s="293"/>
      <c r="C97" s="294"/>
      <c r="D97" s="294"/>
      <c r="E97" s="294"/>
      <c r="F97" s="294"/>
      <c r="G97" s="294"/>
      <c r="H97" s="294"/>
      <c r="I97" s="294"/>
      <c r="J97" s="294"/>
      <c r="K97" s="293"/>
    </row>
    <row r="98" spans="2:11" ht="18.75" customHeight="1">
      <c r="B98" s="273"/>
      <c r="C98" s="273"/>
      <c r="D98" s="273"/>
      <c r="E98" s="273"/>
      <c r="F98" s="273"/>
      <c r="G98" s="273"/>
      <c r="H98" s="273"/>
      <c r="I98" s="273"/>
      <c r="J98" s="273"/>
      <c r="K98" s="273"/>
    </row>
    <row r="99" spans="2:11" ht="7.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6"/>
    </row>
    <row r="100" spans="2:11" ht="45" customHeight="1">
      <c r="B100" s="277"/>
      <c r="C100" s="384" t="s">
        <v>827</v>
      </c>
      <c r="D100" s="384"/>
      <c r="E100" s="384"/>
      <c r="F100" s="384"/>
      <c r="G100" s="384"/>
      <c r="H100" s="384"/>
      <c r="I100" s="384"/>
      <c r="J100" s="384"/>
      <c r="K100" s="278"/>
    </row>
    <row r="101" spans="2:11" ht="17.25" customHeight="1">
      <c r="B101" s="277"/>
      <c r="C101" s="279" t="s">
        <v>783</v>
      </c>
      <c r="D101" s="279"/>
      <c r="E101" s="279"/>
      <c r="F101" s="279" t="s">
        <v>784</v>
      </c>
      <c r="G101" s="280"/>
      <c r="H101" s="279" t="s">
        <v>117</v>
      </c>
      <c r="I101" s="279" t="s">
        <v>59</v>
      </c>
      <c r="J101" s="279" t="s">
        <v>785</v>
      </c>
      <c r="K101" s="278"/>
    </row>
    <row r="102" spans="2:11" ht="17.25" customHeight="1">
      <c r="B102" s="277"/>
      <c r="C102" s="281" t="s">
        <v>786</v>
      </c>
      <c r="D102" s="281"/>
      <c r="E102" s="281"/>
      <c r="F102" s="282" t="s">
        <v>787</v>
      </c>
      <c r="G102" s="283"/>
      <c r="H102" s="281"/>
      <c r="I102" s="281"/>
      <c r="J102" s="281" t="s">
        <v>788</v>
      </c>
      <c r="K102" s="278"/>
    </row>
    <row r="103" spans="2:11" ht="5.25" customHeight="1">
      <c r="B103" s="277"/>
      <c r="C103" s="279"/>
      <c r="D103" s="279"/>
      <c r="E103" s="279"/>
      <c r="F103" s="279"/>
      <c r="G103" s="295"/>
      <c r="H103" s="279"/>
      <c r="I103" s="279"/>
      <c r="J103" s="279"/>
      <c r="K103" s="278"/>
    </row>
    <row r="104" spans="2:11" ht="15" customHeight="1">
      <c r="B104" s="277"/>
      <c r="C104" s="267" t="s">
        <v>55</v>
      </c>
      <c r="D104" s="284"/>
      <c r="E104" s="284"/>
      <c r="F104" s="286" t="s">
        <v>789</v>
      </c>
      <c r="G104" s="295"/>
      <c r="H104" s="267" t="s">
        <v>828</v>
      </c>
      <c r="I104" s="267" t="s">
        <v>791</v>
      </c>
      <c r="J104" s="267">
        <v>20</v>
      </c>
      <c r="K104" s="278"/>
    </row>
    <row r="105" spans="2:11" ht="15" customHeight="1">
      <c r="B105" s="277"/>
      <c r="C105" s="267" t="s">
        <v>792</v>
      </c>
      <c r="D105" s="267"/>
      <c r="E105" s="267"/>
      <c r="F105" s="286" t="s">
        <v>789</v>
      </c>
      <c r="G105" s="267"/>
      <c r="H105" s="267" t="s">
        <v>828</v>
      </c>
      <c r="I105" s="267" t="s">
        <v>791</v>
      </c>
      <c r="J105" s="267">
        <v>120</v>
      </c>
      <c r="K105" s="278"/>
    </row>
    <row r="106" spans="2:11" ht="15" customHeight="1">
      <c r="B106" s="287"/>
      <c r="C106" s="267" t="s">
        <v>794</v>
      </c>
      <c r="D106" s="267"/>
      <c r="E106" s="267"/>
      <c r="F106" s="286" t="s">
        <v>795</v>
      </c>
      <c r="G106" s="267"/>
      <c r="H106" s="267" t="s">
        <v>828</v>
      </c>
      <c r="I106" s="267" t="s">
        <v>791</v>
      </c>
      <c r="J106" s="267">
        <v>50</v>
      </c>
      <c r="K106" s="278"/>
    </row>
    <row r="107" spans="2:11" ht="15" customHeight="1">
      <c r="B107" s="287"/>
      <c r="C107" s="267" t="s">
        <v>797</v>
      </c>
      <c r="D107" s="267"/>
      <c r="E107" s="267"/>
      <c r="F107" s="286" t="s">
        <v>789</v>
      </c>
      <c r="G107" s="267"/>
      <c r="H107" s="267" t="s">
        <v>828</v>
      </c>
      <c r="I107" s="267" t="s">
        <v>799</v>
      </c>
      <c r="J107" s="267"/>
      <c r="K107" s="278"/>
    </row>
    <row r="108" spans="2:11" ht="15" customHeight="1">
      <c r="B108" s="287"/>
      <c r="C108" s="267" t="s">
        <v>808</v>
      </c>
      <c r="D108" s="267"/>
      <c r="E108" s="267"/>
      <c r="F108" s="286" t="s">
        <v>795</v>
      </c>
      <c r="G108" s="267"/>
      <c r="H108" s="267" t="s">
        <v>828</v>
      </c>
      <c r="I108" s="267" t="s">
        <v>791</v>
      </c>
      <c r="J108" s="267">
        <v>50</v>
      </c>
      <c r="K108" s="278"/>
    </row>
    <row r="109" spans="2:11" ht="15" customHeight="1">
      <c r="B109" s="287"/>
      <c r="C109" s="267" t="s">
        <v>816</v>
      </c>
      <c r="D109" s="267"/>
      <c r="E109" s="267"/>
      <c r="F109" s="286" t="s">
        <v>795</v>
      </c>
      <c r="G109" s="267"/>
      <c r="H109" s="267" t="s">
        <v>828</v>
      </c>
      <c r="I109" s="267" t="s">
        <v>791</v>
      </c>
      <c r="J109" s="267">
        <v>50</v>
      </c>
      <c r="K109" s="278"/>
    </row>
    <row r="110" spans="2:11" ht="15" customHeight="1">
      <c r="B110" s="287"/>
      <c r="C110" s="267" t="s">
        <v>814</v>
      </c>
      <c r="D110" s="267"/>
      <c r="E110" s="267"/>
      <c r="F110" s="286" t="s">
        <v>795</v>
      </c>
      <c r="G110" s="267"/>
      <c r="H110" s="267" t="s">
        <v>828</v>
      </c>
      <c r="I110" s="267" t="s">
        <v>791</v>
      </c>
      <c r="J110" s="267">
        <v>50</v>
      </c>
      <c r="K110" s="278"/>
    </row>
    <row r="111" spans="2:11" ht="15" customHeight="1">
      <c r="B111" s="287"/>
      <c r="C111" s="267" t="s">
        <v>55</v>
      </c>
      <c r="D111" s="267"/>
      <c r="E111" s="267"/>
      <c r="F111" s="286" t="s">
        <v>789</v>
      </c>
      <c r="G111" s="267"/>
      <c r="H111" s="267" t="s">
        <v>829</v>
      </c>
      <c r="I111" s="267" t="s">
        <v>791</v>
      </c>
      <c r="J111" s="267">
        <v>20</v>
      </c>
      <c r="K111" s="278"/>
    </row>
    <row r="112" spans="2:11" ht="15" customHeight="1">
      <c r="B112" s="287"/>
      <c r="C112" s="267" t="s">
        <v>830</v>
      </c>
      <c r="D112" s="267"/>
      <c r="E112" s="267"/>
      <c r="F112" s="286" t="s">
        <v>789</v>
      </c>
      <c r="G112" s="267"/>
      <c r="H112" s="267" t="s">
        <v>831</v>
      </c>
      <c r="I112" s="267" t="s">
        <v>791</v>
      </c>
      <c r="J112" s="267">
        <v>120</v>
      </c>
      <c r="K112" s="278"/>
    </row>
    <row r="113" spans="2:11" ht="15" customHeight="1">
      <c r="B113" s="287"/>
      <c r="C113" s="267" t="s">
        <v>40</v>
      </c>
      <c r="D113" s="267"/>
      <c r="E113" s="267"/>
      <c r="F113" s="286" t="s">
        <v>789</v>
      </c>
      <c r="G113" s="267"/>
      <c r="H113" s="267" t="s">
        <v>832</v>
      </c>
      <c r="I113" s="267" t="s">
        <v>823</v>
      </c>
      <c r="J113" s="267"/>
      <c r="K113" s="278"/>
    </row>
    <row r="114" spans="2:11" ht="15" customHeight="1">
      <c r="B114" s="287"/>
      <c r="C114" s="267" t="s">
        <v>50</v>
      </c>
      <c r="D114" s="267"/>
      <c r="E114" s="267"/>
      <c r="F114" s="286" t="s">
        <v>789</v>
      </c>
      <c r="G114" s="267"/>
      <c r="H114" s="267" t="s">
        <v>833</v>
      </c>
      <c r="I114" s="267" t="s">
        <v>823</v>
      </c>
      <c r="J114" s="267"/>
      <c r="K114" s="278"/>
    </row>
    <row r="115" spans="2:11" ht="15" customHeight="1">
      <c r="B115" s="287"/>
      <c r="C115" s="267" t="s">
        <v>59</v>
      </c>
      <c r="D115" s="267"/>
      <c r="E115" s="267"/>
      <c r="F115" s="286" t="s">
        <v>789</v>
      </c>
      <c r="G115" s="267"/>
      <c r="H115" s="267" t="s">
        <v>834</v>
      </c>
      <c r="I115" s="267" t="s">
        <v>835</v>
      </c>
      <c r="J115" s="267"/>
      <c r="K115" s="278"/>
    </row>
    <row r="116" spans="2:11" ht="15" customHeight="1">
      <c r="B116" s="290"/>
      <c r="C116" s="296"/>
      <c r="D116" s="296"/>
      <c r="E116" s="296"/>
      <c r="F116" s="296"/>
      <c r="G116" s="296"/>
      <c r="H116" s="296"/>
      <c r="I116" s="296"/>
      <c r="J116" s="296"/>
      <c r="K116" s="292"/>
    </row>
    <row r="117" spans="2:11" ht="18.75" customHeight="1">
      <c r="B117" s="297"/>
      <c r="C117" s="263"/>
      <c r="D117" s="263"/>
      <c r="E117" s="263"/>
      <c r="F117" s="298"/>
      <c r="G117" s="263"/>
      <c r="H117" s="263"/>
      <c r="I117" s="263"/>
      <c r="J117" s="263"/>
      <c r="K117" s="297"/>
    </row>
    <row r="118" spans="2:11" ht="18.75" customHeight="1">
      <c r="B118" s="273"/>
      <c r="C118" s="273"/>
      <c r="D118" s="273"/>
      <c r="E118" s="273"/>
      <c r="F118" s="273"/>
      <c r="G118" s="273"/>
      <c r="H118" s="273"/>
      <c r="I118" s="273"/>
      <c r="J118" s="273"/>
      <c r="K118" s="273"/>
    </row>
    <row r="119" spans="2:11" ht="7.5" customHeight="1">
      <c r="B119" s="299"/>
      <c r="C119" s="300"/>
      <c r="D119" s="300"/>
      <c r="E119" s="300"/>
      <c r="F119" s="300"/>
      <c r="G119" s="300"/>
      <c r="H119" s="300"/>
      <c r="I119" s="300"/>
      <c r="J119" s="300"/>
      <c r="K119" s="301"/>
    </row>
    <row r="120" spans="2:11" ht="45" customHeight="1">
      <c r="B120" s="302"/>
      <c r="C120" s="381" t="s">
        <v>836</v>
      </c>
      <c r="D120" s="381"/>
      <c r="E120" s="381"/>
      <c r="F120" s="381"/>
      <c r="G120" s="381"/>
      <c r="H120" s="381"/>
      <c r="I120" s="381"/>
      <c r="J120" s="381"/>
      <c r="K120" s="303"/>
    </row>
    <row r="121" spans="2:11" ht="17.25" customHeight="1">
      <c r="B121" s="304"/>
      <c r="C121" s="279" t="s">
        <v>783</v>
      </c>
      <c r="D121" s="279"/>
      <c r="E121" s="279"/>
      <c r="F121" s="279" t="s">
        <v>784</v>
      </c>
      <c r="G121" s="280"/>
      <c r="H121" s="279" t="s">
        <v>117</v>
      </c>
      <c r="I121" s="279" t="s">
        <v>59</v>
      </c>
      <c r="J121" s="279" t="s">
        <v>785</v>
      </c>
      <c r="K121" s="305"/>
    </row>
    <row r="122" spans="2:11" ht="17.25" customHeight="1">
      <c r="B122" s="304"/>
      <c r="C122" s="281" t="s">
        <v>786</v>
      </c>
      <c r="D122" s="281"/>
      <c r="E122" s="281"/>
      <c r="F122" s="282" t="s">
        <v>787</v>
      </c>
      <c r="G122" s="283"/>
      <c r="H122" s="281"/>
      <c r="I122" s="281"/>
      <c r="J122" s="281" t="s">
        <v>788</v>
      </c>
      <c r="K122" s="305"/>
    </row>
    <row r="123" spans="2:11" ht="5.25" customHeight="1">
      <c r="B123" s="306"/>
      <c r="C123" s="284"/>
      <c r="D123" s="284"/>
      <c r="E123" s="284"/>
      <c r="F123" s="284"/>
      <c r="G123" s="267"/>
      <c r="H123" s="284"/>
      <c r="I123" s="284"/>
      <c r="J123" s="284"/>
      <c r="K123" s="307"/>
    </row>
    <row r="124" spans="2:11" ht="15" customHeight="1">
      <c r="B124" s="306"/>
      <c r="C124" s="267" t="s">
        <v>792</v>
      </c>
      <c r="D124" s="284"/>
      <c r="E124" s="284"/>
      <c r="F124" s="286" t="s">
        <v>789</v>
      </c>
      <c r="G124" s="267"/>
      <c r="H124" s="267" t="s">
        <v>828</v>
      </c>
      <c r="I124" s="267" t="s">
        <v>791</v>
      </c>
      <c r="J124" s="267">
        <v>120</v>
      </c>
      <c r="K124" s="308"/>
    </row>
    <row r="125" spans="2:11" ht="15" customHeight="1">
      <c r="B125" s="306"/>
      <c r="C125" s="267" t="s">
        <v>837</v>
      </c>
      <c r="D125" s="267"/>
      <c r="E125" s="267"/>
      <c r="F125" s="286" t="s">
        <v>789</v>
      </c>
      <c r="G125" s="267"/>
      <c r="H125" s="267" t="s">
        <v>838</v>
      </c>
      <c r="I125" s="267" t="s">
        <v>791</v>
      </c>
      <c r="J125" s="267" t="s">
        <v>839</v>
      </c>
      <c r="K125" s="308"/>
    </row>
    <row r="126" spans="2:11" ht="15" customHeight="1">
      <c r="B126" s="306"/>
      <c r="C126" s="267" t="s">
        <v>738</v>
      </c>
      <c r="D126" s="267"/>
      <c r="E126" s="267"/>
      <c r="F126" s="286" t="s">
        <v>789</v>
      </c>
      <c r="G126" s="267"/>
      <c r="H126" s="267" t="s">
        <v>840</v>
      </c>
      <c r="I126" s="267" t="s">
        <v>791</v>
      </c>
      <c r="J126" s="267" t="s">
        <v>839</v>
      </c>
      <c r="K126" s="308"/>
    </row>
    <row r="127" spans="2:11" ht="15" customHeight="1">
      <c r="B127" s="306"/>
      <c r="C127" s="267" t="s">
        <v>800</v>
      </c>
      <c r="D127" s="267"/>
      <c r="E127" s="267"/>
      <c r="F127" s="286" t="s">
        <v>795</v>
      </c>
      <c r="G127" s="267"/>
      <c r="H127" s="267" t="s">
        <v>801</v>
      </c>
      <c r="I127" s="267" t="s">
        <v>791</v>
      </c>
      <c r="J127" s="267">
        <v>15</v>
      </c>
      <c r="K127" s="308"/>
    </row>
    <row r="128" spans="2:11" ht="15" customHeight="1">
      <c r="B128" s="306"/>
      <c r="C128" s="288" t="s">
        <v>802</v>
      </c>
      <c r="D128" s="288"/>
      <c r="E128" s="288"/>
      <c r="F128" s="289" t="s">
        <v>795</v>
      </c>
      <c r="G128" s="288"/>
      <c r="H128" s="288" t="s">
        <v>803</v>
      </c>
      <c r="I128" s="288" t="s">
        <v>791</v>
      </c>
      <c r="J128" s="288">
        <v>15</v>
      </c>
      <c r="K128" s="308"/>
    </row>
    <row r="129" spans="2:11" ht="15" customHeight="1">
      <c r="B129" s="306"/>
      <c r="C129" s="288" t="s">
        <v>804</v>
      </c>
      <c r="D129" s="288"/>
      <c r="E129" s="288"/>
      <c r="F129" s="289" t="s">
        <v>795</v>
      </c>
      <c r="G129" s="288"/>
      <c r="H129" s="288" t="s">
        <v>805</v>
      </c>
      <c r="I129" s="288" t="s">
        <v>791</v>
      </c>
      <c r="J129" s="288">
        <v>20</v>
      </c>
      <c r="K129" s="308"/>
    </row>
    <row r="130" spans="2:11" ht="15" customHeight="1">
      <c r="B130" s="306"/>
      <c r="C130" s="288" t="s">
        <v>806</v>
      </c>
      <c r="D130" s="288"/>
      <c r="E130" s="288"/>
      <c r="F130" s="289" t="s">
        <v>795</v>
      </c>
      <c r="G130" s="288"/>
      <c r="H130" s="288" t="s">
        <v>807</v>
      </c>
      <c r="I130" s="288" t="s">
        <v>791</v>
      </c>
      <c r="J130" s="288">
        <v>20</v>
      </c>
      <c r="K130" s="308"/>
    </row>
    <row r="131" spans="2:11" ht="15" customHeight="1">
      <c r="B131" s="306"/>
      <c r="C131" s="267" t="s">
        <v>794</v>
      </c>
      <c r="D131" s="267"/>
      <c r="E131" s="267"/>
      <c r="F131" s="286" t="s">
        <v>795</v>
      </c>
      <c r="G131" s="267"/>
      <c r="H131" s="267" t="s">
        <v>828</v>
      </c>
      <c r="I131" s="267" t="s">
        <v>791</v>
      </c>
      <c r="J131" s="267">
        <v>50</v>
      </c>
      <c r="K131" s="308"/>
    </row>
    <row r="132" spans="2:11" ht="15" customHeight="1">
      <c r="B132" s="306"/>
      <c r="C132" s="267" t="s">
        <v>808</v>
      </c>
      <c r="D132" s="267"/>
      <c r="E132" s="267"/>
      <c r="F132" s="286" t="s">
        <v>795</v>
      </c>
      <c r="G132" s="267"/>
      <c r="H132" s="267" t="s">
        <v>828</v>
      </c>
      <c r="I132" s="267" t="s">
        <v>791</v>
      </c>
      <c r="J132" s="267">
        <v>50</v>
      </c>
      <c r="K132" s="308"/>
    </row>
    <row r="133" spans="2:11" ht="15" customHeight="1">
      <c r="B133" s="306"/>
      <c r="C133" s="267" t="s">
        <v>814</v>
      </c>
      <c r="D133" s="267"/>
      <c r="E133" s="267"/>
      <c r="F133" s="286" t="s">
        <v>795</v>
      </c>
      <c r="G133" s="267"/>
      <c r="H133" s="267" t="s">
        <v>828</v>
      </c>
      <c r="I133" s="267" t="s">
        <v>791</v>
      </c>
      <c r="J133" s="267">
        <v>50</v>
      </c>
      <c r="K133" s="308"/>
    </row>
    <row r="134" spans="2:11" ht="15" customHeight="1">
      <c r="B134" s="306"/>
      <c r="C134" s="267" t="s">
        <v>816</v>
      </c>
      <c r="D134" s="267"/>
      <c r="E134" s="267"/>
      <c r="F134" s="286" t="s">
        <v>795</v>
      </c>
      <c r="G134" s="267"/>
      <c r="H134" s="267" t="s">
        <v>828</v>
      </c>
      <c r="I134" s="267" t="s">
        <v>791</v>
      </c>
      <c r="J134" s="267">
        <v>50</v>
      </c>
      <c r="K134" s="308"/>
    </row>
    <row r="135" spans="2:11" ht="15" customHeight="1">
      <c r="B135" s="306"/>
      <c r="C135" s="267" t="s">
        <v>122</v>
      </c>
      <c r="D135" s="267"/>
      <c r="E135" s="267"/>
      <c r="F135" s="286" t="s">
        <v>795</v>
      </c>
      <c r="G135" s="267"/>
      <c r="H135" s="267" t="s">
        <v>841</v>
      </c>
      <c r="I135" s="267" t="s">
        <v>791</v>
      </c>
      <c r="J135" s="267">
        <v>255</v>
      </c>
      <c r="K135" s="308"/>
    </row>
    <row r="136" spans="2:11" ht="15" customHeight="1">
      <c r="B136" s="306"/>
      <c r="C136" s="267" t="s">
        <v>818</v>
      </c>
      <c r="D136" s="267"/>
      <c r="E136" s="267"/>
      <c r="F136" s="286" t="s">
        <v>789</v>
      </c>
      <c r="G136" s="267"/>
      <c r="H136" s="267" t="s">
        <v>842</v>
      </c>
      <c r="I136" s="267" t="s">
        <v>820</v>
      </c>
      <c r="J136" s="267"/>
      <c r="K136" s="308"/>
    </row>
    <row r="137" spans="2:11" ht="15" customHeight="1">
      <c r="B137" s="306"/>
      <c r="C137" s="267" t="s">
        <v>821</v>
      </c>
      <c r="D137" s="267"/>
      <c r="E137" s="267"/>
      <c r="F137" s="286" t="s">
        <v>789</v>
      </c>
      <c r="G137" s="267"/>
      <c r="H137" s="267" t="s">
        <v>843</v>
      </c>
      <c r="I137" s="267" t="s">
        <v>823</v>
      </c>
      <c r="J137" s="267"/>
      <c r="K137" s="308"/>
    </row>
    <row r="138" spans="2:11" ht="15" customHeight="1">
      <c r="B138" s="306"/>
      <c r="C138" s="267" t="s">
        <v>824</v>
      </c>
      <c r="D138" s="267"/>
      <c r="E138" s="267"/>
      <c r="F138" s="286" t="s">
        <v>789</v>
      </c>
      <c r="G138" s="267"/>
      <c r="H138" s="267" t="s">
        <v>824</v>
      </c>
      <c r="I138" s="267" t="s">
        <v>823</v>
      </c>
      <c r="J138" s="267"/>
      <c r="K138" s="308"/>
    </row>
    <row r="139" spans="2:11" ht="15" customHeight="1">
      <c r="B139" s="306"/>
      <c r="C139" s="267" t="s">
        <v>40</v>
      </c>
      <c r="D139" s="267"/>
      <c r="E139" s="267"/>
      <c r="F139" s="286" t="s">
        <v>789</v>
      </c>
      <c r="G139" s="267"/>
      <c r="H139" s="267" t="s">
        <v>844</v>
      </c>
      <c r="I139" s="267" t="s">
        <v>823</v>
      </c>
      <c r="J139" s="267"/>
      <c r="K139" s="308"/>
    </row>
    <row r="140" spans="2:11" ht="15" customHeight="1">
      <c r="B140" s="306"/>
      <c r="C140" s="267" t="s">
        <v>845</v>
      </c>
      <c r="D140" s="267"/>
      <c r="E140" s="267"/>
      <c r="F140" s="286" t="s">
        <v>789</v>
      </c>
      <c r="G140" s="267"/>
      <c r="H140" s="267" t="s">
        <v>846</v>
      </c>
      <c r="I140" s="267" t="s">
        <v>823</v>
      </c>
      <c r="J140" s="267"/>
      <c r="K140" s="308"/>
    </row>
    <row r="141" spans="2:11" ht="15" customHeight="1">
      <c r="B141" s="309"/>
      <c r="C141" s="310"/>
      <c r="D141" s="310"/>
      <c r="E141" s="310"/>
      <c r="F141" s="310"/>
      <c r="G141" s="310"/>
      <c r="H141" s="310"/>
      <c r="I141" s="310"/>
      <c r="J141" s="310"/>
      <c r="K141" s="311"/>
    </row>
    <row r="142" spans="2:11" ht="18.75" customHeight="1">
      <c r="B142" s="263"/>
      <c r="C142" s="263"/>
      <c r="D142" s="263"/>
      <c r="E142" s="263"/>
      <c r="F142" s="298"/>
      <c r="G142" s="263"/>
      <c r="H142" s="263"/>
      <c r="I142" s="263"/>
      <c r="J142" s="263"/>
      <c r="K142" s="263"/>
    </row>
    <row r="143" spans="2:11" ht="18.75" customHeight="1"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</row>
    <row r="144" spans="2:11" ht="7.5" customHeight="1">
      <c r="B144" s="274"/>
      <c r="C144" s="275"/>
      <c r="D144" s="275"/>
      <c r="E144" s="275"/>
      <c r="F144" s="275"/>
      <c r="G144" s="275"/>
      <c r="H144" s="275"/>
      <c r="I144" s="275"/>
      <c r="J144" s="275"/>
      <c r="K144" s="276"/>
    </row>
    <row r="145" spans="2:11" ht="45" customHeight="1">
      <c r="B145" s="277"/>
      <c r="C145" s="384" t="s">
        <v>847</v>
      </c>
      <c r="D145" s="384"/>
      <c r="E145" s="384"/>
      <c r="F145" s="384"/>
      <c r="G145" s="384"/>
      <c r="H145" s="384"/>
      <c r="I145" s="384"/>
      <c r="J145" s="384"/>
      <c r="K145" s="278"/>
    </row>
    <row r="146" spans="2:11" ht="17.25" customHeight="1">
      <c r="B146" s="277"/>
      <c r="C146" s="279" t="s">
        <v>783</v>
      </c>
      <c r="D146" s="279"/>
      <c r="E146" s="279"/>
      <c r="F146" s="279" t="s">
        <v>784</v>
      </c>
      <c r="G146" s="280"/>
      <c r="H146" s="279" t="s">
        <v>117</v>
      </c>
      <c r="I146" s="279" t="s">
        <v>59</v>
      </c>
      <c r="J146" s="279" t="s">
        <v>785</v>
      </c>
      <c r="K146" s="278"/>
    </row>
    <row r="147" spans="2:11" ht="17.25" customHeight="1">
      <c r="B147" s="277"/>
      <c r="C147" s="281" t="s">
        <v>786</v>
      </c>
      <c r="D147" s="281"/>
      <c r="E147" s="281"/>
      <c r="F147" s="282" t="s">
        <v>787</v>
      </c>
      <c r="G147" s="283"/>
      <c r="H147" s="281"/>
      <c r="I147" s="281"/>
      <c r="J147" s="281" t="s">
        <v>788</v>
      </c>
      <c r="K147" s="278"/>
    </row>
    <row r="148" spans="2:11" ht="5.25" customHeight="1">
      <c r="B148" s="287"/>
      <c r="C148" s="284"/>
      <c r="D148" s="284"/>
      <c r="E148" s="284"/>
      <c r="F148" s="284"/>
      <c r="G148" s="285"/>
      <c r="H148" s="284"/>
      <c r="I148" s="284"/>
      <c r="J148" s="284"/>
      <c r="K148" s="308"/>
    </row>
    <row r="149" spans="2:11" ht="15" customHeight="1">
      <c r="B149" s="287"/>
      <c r="C149" s="312" t="s">
        <v>792</v>
      </c>
      <c r="D149" s="267"/>
      <c r="E149" s="267"/>
      <c r="F149" s="313" t="s">
        <v>789</v>
      </c>
      <c r="G149" s="267"/>
      <c r="H149" s="312" t="s">
        <v>828</v>
      </c>
      <c r="I149" s="312" t="s">
        <v>791</v>
      </c>
      <c r="J149" s="312">
        <v>120</v>
      </c>
      <c r="K149" s="308"/>
    </row>
    <row r="150" spans="2:11" ht="15" customHeight="1">
      <c r="B150" s="287"/>
      <c r="C150" s="312" t="s">
        <v>837</v>
      </c>
      <c r="D150" s="267"/>
      <c r="E150" s="267"/>
      <c r="F150" s="313" t="s">
        <v>789</v>
      </c>
      <c r="G150" s="267"/>
      <c r="H150" s="312" t="s">
        <v>848</v>
      </c>
      <c r="I150" s="312" t="s">
        <v>791</v>
      </c>
      <c r="J150" s="312" t="s">
        <v>839</v>
      </c>
      <c r="K150" s="308"/>
    </row>
    <row r="151" spans="2:11" ht="15" customHeight="1">
      <c r="B151" s="287"/>
      <c r="C151" s="312" t="s">
        <v>738</v>
      </c>
      <c r="D151" s="267"/>
      <c r="E151" s="267"/>
      <c r="F151" s="313" t="s">
        <v>789</v>
      </c>
      <c r="G151" s="267"/>
      <c r="H151" s="312" t="s">
        <v>849</v>
      </c>
      <c r="I151" s="312" t="s">
        <v>791</v>
      </c>
      <c r="J151" s="312" t="s">
        <v>839</v>
      </c>
      <c r="K151" s="308"/>
    </row>
    <row r="152" spans="2:11" ht="15" customHeight="1">
      <c r="B152" s="287"/>
      <c r="C152" s="312" t="s">
        <v>794</v>
      </c>
      <c r="D152" s="267"/>
      <c r="E152" s="267"/>
      <c r="F152" s="313" t="s">
        <v>795</v>
      </c>
      <c r="G152" s="267"/>
      <c r="H152" s="312" t="s">
        <v>828</v>
      </c>
      <c r="I152" s="312" t="s">
        <v>791</v>
      </c>
      <c r="J152" s="312">
        <v>50</v>
      </c>
      <c r="K152" s="308"/>
    </row>
    <row r="153" spans="2:11" ht="15" customHeight="1">
      <c r="B153" s="287"/>
      <c r="C153" s="312" t="s">
        <v>797</v>
      </c>
      <c r="D153" s="267"/>
      <c r="E153" s="267"/>
      <c r="F153" s="313" t="s">
        <v>789</v>
      </c>
      <c r="G153" s="267"/>
      <c r="H153" s="312" t="s">
        <v>828</v>
      </c>
      <c r="I153" s="312" t="s">
        <v>799</v>
      </c>
      <c r="J153" s="312"/>
      <c r="K153" s="308"/>
    </row>
    <row r="154" spans="2:11" ht="15" customHeight="1">
      <c r="B154" s="287"/>
      <c r="C154" s="312" t="s">
        <v>808</v>
      </c>
      <c r="D154" s="267"/>
      <c r="E154" s="267"/>
      <c r="F154" s="313" t="s">
        <v>795</v>
      </c>
      <c r="G154" s="267"/>
      <c r="H154" s="312" t="s">
        <v>828</v>
      </c>
      <c r="I154" s="312" t="s">
        <v>791</v>
      </c>
      <c r="J154" s="312">
        <v>50</v>
      </c>
      <c r="K154" s="308"/>
    </row>
    <row r="155" spans="2:11" ht="15" customHeight="1">
      <c r="B155" s="287"/>
      <c r="C155" s="312" t="s">
        <v>816</v>
      </c>
      <c r="D155" s="267"/>
      <c r="E155" s="267"/>
      <c r="F155" s="313" t="s">
        <v>795</v>
      </c>
      <c r="G155" s="267"/>
      <c r="H155" s="312" t="s">
        <v>828</v>
      </c>
      <c r="I155" s="312" t="s">
        <v>791</v>
      </c>
      <c r="J155" s="312">
        <v>50</v>
      </c>
      <c r="K155" s="308"/>
    </row>
    <row r="156" spans="2:11" ht="15" customHeight="1">
      <c r="B156" s="287"/>
      <c r="C156" s="312" t="s">
        <v>814</v>
      </c>
      <c r="D156" s="267"/>
      <c r="E156" s="267"/>
      <c r="F156" s="313" t="s">
        <v>795</v>
      </c>
      <c r="G156" s="267"/>
      <c r="H156" s="312" t="s">
        <v>828</v>
      </c>
      <c r="I156" s="312" t="s">
        <v>791</v>
      </c>
      <c r="J156" s="312">
        <v>50</v>
      </c>
      <c r="K156" s="308"/>
    </row>
    <row r="157" spans="2:11" ht="15" customHeight="1">
      <c r="B157" s="287"/>
      <c r="C157" s="312" t="s">
        <v>104</v>
      </c>
      <c r="D157" s="267"/>
      <c r="E157" s="267"/>
      <c r="F157" s="313" t="s">
        <v>789</v>
      </c>
      <c r="G157" s="267"/>
      <c r="H157" s="312" t="s">
        <v>850</v>
      </c>
      <c r="I157" s="312" t="s">
        <v>791</v>
      </c>
      <c r="J157" s="312" t="s">
        <v>851</v>
      </c>
      <c r="K157" s="308"/>
    </row>
    <row r="158" spans="2:11" ht="15" customHeight="1">
      <c r="B158" s="287"/>
      <c r="C158" s="312" t="s">
        <v>852</v>
      </c>
      <c r="D158" s="267"/>
      <c r="E158" s="267"/>
      <c r="F158" s="313" t="s">
        <v>789</v>
      </c>
      <c r="G158" s="267"/>
      <c r="H158" s="312" t="s">
        <v>853</v>
      </c>
      <c r="I158" s="312" t="s">
        <v>823</v>
      </c>
      <c r="J158" s="312"/>
      <c r="K158" s="308"/>
    </row>
    <row r="159" spans="2:11" ht="15" customHeight="1">
      <c r="B159" s="314"/>
      <c r="C159" s="296"/>
      <c r="D159" s="296"/>
      <c r="E159" s="296"/>
      <c r="F159" s="296"/>
      <c r="G159" s="296"/>
      <c r="H159" s="296"/>
      <c r="I159" s="296"/>
      <c r="J159" s="296"/>
      <c r="K159" s="315"/>
    </row>
    <row r="160" spans="2:11" ht="18.75" customHeight="1">
      <c r="B160" s="263"/>
      <c r="C160" s="267"/>
      <c r="D160" s="267"/>
      <c r="E160" s="267"/>
      <c r="F160" s="286"/>
      <c r="G160" s="267"/>
      <c r="H160" s="267"/>
      <c r="I160" s="267"/>
      <c r="J160" s="267"/>
      <c r="K160" s="263"/>
    </row>
    <row r="161" spans="2:11" ht="18.75" customHeight="1">
      <c r="B161" s="273"/>
      <c r="C161" s="273"/>
      <c r="D161" s="273"/>
      <c r="E161" s="273"/>
      <c r="F161" s="273"/>
      <c r="G161" s="273"/>
      <c r="H161" s="273"/>
      <c r="I161" s="273"/>
      <c r="J161" s="273"/>
      <c r="K161" s="273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381" t="s">
        <v>854</v>
      </c>
      <c r="D163" s="381"/>
      <c r="E163" s="381"/>
      <c r="F163" s="381"/>
      <c r="G163" s="381"/>
      <c r="H163" s="381"/>
      <c r="I163" s="381"/>
      <c r="J163" s="381"/>
      <c r="K163" s="259"/>
    </row>
    <row r="164" spans="2:11" ht="17.25" customHeight="1">
      <c r="B164" s="258"/>
      <c r="C164" s="279" t="s">
        <v>783</v>
      </c>
      <c r="D164" s="279"/>
      <c r="E164" s="279"/>
      <c r="F164" s="279" t="s">
        <v>784</v>
      </c>
      <c r="G164" s="316"/>
      <c r="H164" s="317" t="s">
        <v>117</v>
      </c>
      <c r="I164" s="317" t="s">
        <v>59</v>
      </c>
      <c r="J164" s="279" t="s">
        <v>785</v>
      </c>
      <c r="K164" s="259"/>
    </row>
    <row r="165" spans="2:11" ht="17.25" customHeight="1">
      <c r="B165" s="260"/>
      <c r="C165" s="281" t="s">
        <v>786</v>
      </c>
      <c r="D165" s="281"/>
      <c r="E165" s="281"/>
      <c r="F165" s="282" t="s">
        <v>787</v>
      </c>
      <c r="G165" s="318"/>
      <c r="H165" s="319"/>
      <c r="I165" s="319"/>
      <c r="J165" s="281" t="s">
        <v>788</v>
      </c>
      <c r="K165" s="261"/>
    </row>
    <row r="166" spans="2:11" ht="5.25" customHeight="1">
      <c r="B166" s="287"/>
      <c r="C166" s="284"/>
      <c r="D166" s="284"/>
      <c r="E166" s="284"/>
      <c r="F166" s="284"/>
      <c r="G166" s="285"/>
      <c r="H166" s="284"/>
      <c r="I166" s="284"/>
      <c r="J166" s="284"/>
      <c r="K166" s="308"/>
    </row>
    <row r="167" spans="2:11" ht="15" customHeight="1">
      <c r="B167" s="287"/>
      <c r="C167" s="267" t="s">
        <v>792</v>
      </c>
      <c r="D167" s="267"/>
      <c r="E167" s="267"/>
      <c r="F167" s="286" t="s">
        <v>789</v>
      </c>
      <c r="G167" s="267"/>
      <c r="H167" s="267" t="s">
        <v>828</v>
      </c>
      <c r="I167" s="267" t="s">
        <v>791</v>
      </c>
      <c r="J167" s="267">
        <v>120</v>
      </c>
      <c r="K167" s="308"/>
    </row>
    <row r="168" spans="2:11" ht="15" customHeight="1">
      <c r="B168" s="287"/>
      <c r="C168" s="267" t="s">
        <v>837</v>
      </c>
      <c r="D168" s="267"/>
      <c r="E168" s="267"/>
      <c r="F168" s="286" t="s">
        <v>789</v>
      </c>
      <c r="G168" s="267"/>
      <c r="H168" s="267" t="s">
        <v>838</v>
      </c>
      <c r="I168" s="267" t="s">
        <v>791</v>
      </c>
      <c r="J168" s="267" t="s">
        <v>839</v>
      </c>
      <c r="K168" s="308"/>
    </row>
    <row r="169" spans="2:11" ht="15" customHeight="1">
      <c r="B169" s="287"/>
      <c r="C169" s="267" t="s">
        <v>738</v>
      </c>
      <c r="D169" s="267"/>
      <c r="E169" s="267"/>
      <c r="F169" s="286" t="s">
        <v>789</v>
      </c>
      <c r="G169" s="267"/>
      <c r="H169" s="267" t="s">
        <v>855</v>
      </c>
      <c r="I169" s="267" t="s">
        <v>791</v>
      </c>
      <c r="J169" s="267" t="s">
        <v>839</v>
      </c>
      <c r="K169" s="308"/>
    </row>
    <row r="170" spans="2:11" ht="15" customHeight="1">
      <c r="B170" s="287"/>
      <c r="C170" s="267" t="s">
        <v>794</v>
      </c>
      <c r="D170" s="267"/>
      <c r="E170" s="267"/>
      <c r="F170" s="286" t="s">
        <v>795</v>
      </c>
      <c r="G170" s="267"/>
      <c r="H170" s="267" t="s">
        <v>855</v>
      </c>
      <c r="I170" s="267" t="s">
        <v>791</v>
      </c>
      <c r="J170" s="267">
        <v>50</v>
      </c>
      <c r="K170" s="308"/>
    </row>
    <row r="171" spans="2:11" ht="15" customHeight="1">
      <c r="B171" s="287"/>
      <c r="C171" s="267" t="s">
        <v>797</v>
      </c>
      <c r="D171" s="267"/>
      <c r="E171" s="267"/>
      <c r="F171" s="286" t="s">
        <v>789</v>
      </c>
      <c r="G171" s="267"/>
      <c r="H171" s="267" t="s">
        <v>855</v>
      </c>
      <c r="I171" s="267" t="s">
        <v>799</v>
      </c>
      <c r="J171" s="267"/>
      <c r="K171" s="308"/>
    </row>
    <row r="172" spans="2:11" ht="15" customHeight="1">
      <c r="B172" s="287"/>
      <c r="C172" s="267" t="s">
        <v>808</v>
      </c>
      <c r="D172" s="267"/>
      <c r="E172" s="267"/>
      <c r="F172" s="286" t="s">
        <v>795</v>
      </c>
      <c r="G172" s="267"/>
      <c r="H172" s="267" t="s">
        <v>855</v>
      </c>
      <c r="I172" s="267" t="s">
        <v>791</v>
      </c>
      <c r="J172" s="267">
        <v>50</v>
      </c>
      <c r="K172" s="308"/>
    </row>
    <row r="173" spans="2:11" ht="15" customHeight="1">
      <c r="B173" s="287"/>
      <c r="C173" s="267" t="s">
        <v>816</v>
      </c>
      <c r="D173" s="267"/>
      <c r="E173" s="267"/>
      <c r="F173" s="286" t="s">
        <v>795</v>
      </c>
      <c r="G173" s="267"/>
      <c r="H173" s="267" t="s">
        <v>855</v>
      </c>
      <c r="I173" s="267" t="s">
        <v>791</v>
      </c>
      <c r="J173" s="267">
        <v>50</v>
      </c>
      <c r="K173" s="308"/>
    </row>
    <row r="174" spans="2:11" ht="15" customHeight="1">
      <c r="B174" s="287"/>
      <c r="C174" s="267" t="s">
        <v>814</v>
      </c>
      <c r="D174" s="267"/>
      <c r="E174" s="267"/>
      <c r="F174" s="286" t="s">
        <v>795</v>
      </c>
      <c r="G174" s="267"/>
      <c r="H174" s="267" t="s">
        <v>855</v>
      </c>
      <c r="I174" s="267" t="s">
        <v>791</v>
      </c>
      <c r="J174" s="267">
        <v>50</v>
      </c>
      <c r="K174" s="308"/>
    </row>
    <row r="175" spans="2:11" ht="15" customHeight="1">
      <c r="B175" s="287"/>
      <c r="C175" s="267" t="s">
        <v>116</v>
      </c>
      <c r="D175" s="267"/>
      <c r="E175" s="267"/>
      <c r="F175" s="286" t="s">
        <v>789</v>
      </c>
      <c r="G175" s="267"/>
      <c r="H175" s="267" t="s">
        <v>856</v>
      </c>
      <c r="I175" s="267" t="s">
        <v>857</v>
      </c>
      <c r="J175" s="267"/>
      <c r="K175" s="308"/>
    </row>
    <row r="176" spans="2:11" ht="15" customHeight="1">
      <c r="B176" s="287"/>
      <c r="C176" s="267" t="s">
        <v>59</v>
      </c>
      <c r="D176" s="267"/>
      <c r="E176" s="267"/>
      <c r="F176" s="286" t="s">
        <v>789</v>
      </c>
      <c r="G176" s="267"/>
      <c r="H176" s="267" t="s">
        <v>858</v>
      </c>
      <c r="I176" s="267" t="s">
        <v>859</v>
      </c>
      <c r="J176" s="267">
        <v>1</v>
      </c>
      <c r="K176" s="308"/>
    </row>
    <row r="177" spans="2:11" ht="15" customHeight="1">
      <c r="B177" s="287"/>
      <c r="C177" s="267" t="s">
        <v>55</v>
      </c>
      <c r="D177" s="267"/>
      <c r="E177" s="267"/>
      <c r="F177" s="286" t="s">
        <v>789</v>
      </c>
      <c r="G177" s="267"/>
      <c r="H177" s="267" t="s">
        <v>860</v>
      </c>
      <c r="I177" s="267" t="s">
        <v>791</v>
      </c>
      <c r="J177" s="267">
        <v>20</v>
      </c>
      <c r="K177" s="308"/>
    </row>
    <row r="178" spans="2:11" ht="15" customHeight="1">
      <c r="B178" s="287"/>
      <c r="C178" s="267" t="s">
        <v>117</v>
      </c>
      <c r="D178" s="267"/>
      <c r="E178" s="267"/>
      <c r="F178" s="286" t="s">
        <v>789</v>
      </c>
      <c r="G178" s="267"/>
      <c r="H178" s="267" t="s">
        <v>861</v>
      </c>
      <c r="I178" s="267" t="s">
        <v>791</v>
      </c>
      <c r="J178" s="267">
        <v>255</v>
      </c>
      <c r="K178" s="308"/>
    </row>
    <row r="179" spans="2:11" ht="15" customHeight="1">
      <c r="B179" s="287"/>
      <c r="C179" s="267" t="s">
        <v>118</v>
      </c>
      <c r="D179" s="267"/>
      <c r="E179" s="267"/>
      <c r="F179" s="286" t="s">
        <v>789</v>
      </c>
      <c r="G179" s="267"/>
      <c r="H179" s="267" t="s">
        <v>754</v>
      </c>
      <c r="I179" s="267" t="s">
        <v>791</v>
      </c>
      <c r="J179" s="267">
        <v>10</v>
      </c>
      <c r="K179" s="308"/>
    </row>
    <row r="180" spans="2:11" ht="15" customHeight="1">
      <c r="B180" s="287"/>
      <c r="C180" s="267" t="s">
        <v>119</v>
      </c>
      <c r="D180" s="267"/>
      <c r="E180" s="267"/>
      <c r="F180" s="286" t="s">
        <v>789</v>
      </c>
      <c r="G180" s="267"/>
      <c r="H180" s="267" t="s">
        <v>862</v>
      </c>
      <c r="I180" s="267" t="s">
        <v>823</v>
      </c>
      <c r="J180" s="267"/>
      <c r="K180" s="308"/>
    </row>
    <row r="181" spans="2:11" ht="15" customHeight="1">
      <c r="B181" s="287"/>
      <c r="C181" s="267" t="s">
        <v>863</v>
      </c>
      <c r="D181" s="267"/>
      <c r="E181" s="267"/>
      <c r="F181" s="286" t="s">
        <v>789</v>
      </c>
      <c r="G181" s="267"/>
      <c r="H181" s="267" t="s">
        <v>864</v>
      </c>
      <c r="I181" s="267" t="s">
        <v>823</v>
      </c>
      <c r="J181" s="267"/>
      <c r="K181" s="308"/>
    </row>
    <row r="182" spans="2:11" ht="15" customHeight="1">
      <c r="B182" s="287"/>
      <c r="C182" s="267" t="s">
        <v>852</v>
      </c>
      <c r="D182" s="267"/>
      <c r="E182" s="267"/>
      <c r="F182" s="286" t="s">
        <v>789</v>
      </c>
      <c r="G182" s="267"/>
      <c r="H182" s="267" t="s">
        <v>865</v>
      </c>
      <c r="I182" s="267" t="s">
        <v>823</v>
      </c>
      <c r="J182" s="267"/>
      <c r="K182" s="308"/>
    </row>
    <row r="183" spans="2:11" ht="15" customHeight="1">
      <c r="B183" s="287"/>
      <c r="C183" s="267" t="s">
        <v>121</v>
      </c>
      <c r="D183" s="267"/>
      <c r="E183" s="267"/>
      <c r="F183" s="286" t="s">
        <v>795</v>
      </c>
      <c r="G183" s="267"/>
      <c r="H183" s="267" t="s">
        <v>866</v>
      </c>
      <c r="I183" s="267" t="s">
        <v>791</v>
      </c>
      <c r="J183" s="267">
        <v>50</v>
      </c>
      <c r="K183" s="308"/>
    </row>
    <row r="184" spans="2:11" ht="15" customHeight="1">
      <c r="B184" s="287"/>
      <c r="C184" s="267" t="s">
        <v>867</v>
      </c>
      <c r="D184" s="267"/>
      <c r="E184" s="267"/>
      <c r="F184" s="286" t="s">
        <v>795</v>
      </c>
      <c r="G184" s="267"/>
      <c r="H184" s="267" t="s">
        <v>868</v>
      </c>
      <c r="I184" s="267" t="s">
        <v>869</v>
      </c>
      <c r="J184" s="267"/>
      <c r="K184" s="308"/>
    </row>
    <row r="185" spans="2:11" ht="15" customHeight="1">
      <c r="B185" s="287"/>
      <c r="C185" s="267" t="s">
        <v>870</v>
      </c>
      <c r="D185" s="267"/>
      <c r="E185" s="267"/>
      <c r="F185" s="286" t="s">
        <v>795</v>
      </c>
      <c r="G185" s="267"/>
      <c r="H185" s="267" t="s">
        <v>871</v>
      </c>
      <c r="I185" s="267" t="s">
        <v>869</v>
      </c>
      <c r="J185" s="267"/>
      <c r="K185" s="308"/>
    </row>
    <row r="186" spans="2:11" ht="15" customHeight="1">
      <c r="B186" s="287"/>
      <c r="C186" s="267" t="s">
        <v>872</v>
      </c>
      <c r="D186" s="267"/>
      <c r="E186" s="267"/>
      <c r="F186" s="286" t="s">
        <v>795</v>
      </c>
      <c r="G186" s="267"/>
      <c r="H186" s="267" t="s">
        <v>873</v>
      </c>
      <c r="I186" s="267" t="s">
        <v>869</v>
      </c>
      <c r="J186" s="267"/>
      <c r="K186" s="308"/>
    </row>
    <row r="187" spans="2:11" ht="15" customHeight="1">
      <c r="B187" s="287"/>
      <c r="C187" s="320" t="s">
        <v>874</v>
      </c>
      <c r="D187" s="267"/>
      <c r="E187" s="267"/>
      <c r="F187" s="286" t="s">
        <v>795</v>
      </c>
      <c r="G187" s="267"/>
      <c r="H187" s="267" t="s">
        <v>875</v>
      </c>
      <c r="I187" s="267" t="s">
        <v>876</v>
      </c>
      <c r="J187" s="321" t="s">
        <v>877</v>
      </c>
      <c r="K187" s="308"/>
    </row>
    <row r="188" spans="2:11" ht="15" customHeight="1">
      <c r="B188" s="287"/>
      <c r="C188" s="272" t="s">
        <v>44</v>
      </c>
      <c r="D188" s="267"/>
      <c r="E188" s="267"/>
      <c r="F188" s="286" t="s">
        <v>789</v>
      </c>
      <c r="G188" s="267"/>
      <c r="H188" s="263" t="s">
        <v>878</v>
      </c>
      <c r="I188" s="267" t="s">
        <v>879</v>
      </c>
      <c r="J188" s="267"/>
      <c r="K188" s="308"/>
    </row>
    <row r="189" spans="2:11" ht="15" customHeight="1">
      <c r="B189" s="287"/>
      <c r="C189" s="272" t="s">
        <v>880</v>
      </c>
      <c r="D189" s="267"/>
      <c r="E189" s="267"/>
      <c r="F189" s="286" t="s">
        <v>789</v>
      </c>
      <c r="G189" s="267"/>
      <c r="H189" s="267" t="s">
        <v>881</v>
      </c>
      <c r="I189" s="267" t="s">
        <v>823</v>
      </c>
      <c r="J189" s="267"/>
      <c r="K189" s="308"/>
    </row>
    <row r="190" spans="2:11" ht="15" customHeight="1">
      <c r="B190" s="287"/>
      <c r="C190" s="272" t="s">
        <v>882</v>
      </c>
      <c r="D190" s="267"/>
      <c r="E190" s="267"/>
      <c r="F190" s="286" t="s">
        <v>789</v>
      </c>
      <c r="G190" s="267"/>
      <c r="H190" s="267" t="s">
        <v>883</v>
      </c>
      <c r="I190" s="267" t="s">
        <v>823</v>
      </c>
      <c r="J190" s="267"/>
      <c r="K190" s="308"/>
    </row>
    <row r="191" spans="2:11" ht="15" customHeight="1">
      <c r="B191" s="287"/>
      <c r="C191" s="272" t="s">
        <v>884</v>
      </c>
      <c r="D191" s="267"/>
      <c r="E191" s="267"/>
      <c r="F191" s="286" t="s">
        <v>795</v>
      </c>
      <c r="G191" s="267"/>
      <c r="H191" s="267" t="s">
        <v>885</v>
      </c>
      <c r="I191" s="267" t="s">
        <v>823</v>
      </c>
      <c r="J191" s="267"/>
      <c r="K191" s="308"/>
    </row>
    <row r="192" spans="2:11" ht="15" customHeight="1">
      <c r="B192" s="314"/>
      <c r="C192" s="322"/>
      <c r="D192" s="296"/>
      <c r="E192" s="296"/>
      <c r="F192" s="296"/>
      <c r="G192" s="296"/>
      <c r="H192" s="296"/>
      <c r="I192" s="296"/>
      <c r="J192" s="296"/>
      <c r="K192" s="315"/>
    </row>
    <row r="193" spans="2:11" ht="18.75" customHeight="1">
      <c r="B193" s="263"/>
      <c r="C193" s="267"/>
      <c r="D193" s="267"/>
      <c r="E193" s="267"/>
      <c r="F193" s="286"/>
      <c r="G193" s="267"/>
      <c r="H193" s="267"/>
      <c r="I193" s="267"/>
      <c r="J193" s="267"/>
      <c r="K193" s="263"/>
    </row>
    <row r="194" spans="2:11" ht="18.75" customHeight="1">
      <c r="B194" s="263"/>
      <c r="C194" s="267"/>
      <c r="D194" s="267"/>
      <c r="E194" s="267"/>
      <c r="F194" s="286"/>
      <c r="G194" s="267"/>
      <c r="H194" s="267"/>
      <c r="I194" s="267"/>
      <c r="J194" s="267"/>
      <c r="K194" s="263"/>
    </row>
    <row r="195" spans="2:11" ht="18.75" customHeight="1">
      <c r="B195" s="273"/>
      <c r="C195" s="273"/>
      <c r="D195" s="273"/>
      <c r="E195" s="273"/>
      <c r="F195" s="273"/>
      <c r="G195" s="273"/>
      <c r="H195" s="273"/>
      <c r="I195" s="273"/>
      <c r="J195" s="273"/>
      <c r="K195" s="273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381" t="s">
        <v>886</v>
      </c>
      <c r="D197" s="381"/>
      <c r="E197" s="381"/>
      <c r="F197" s="381"/>
      <c r="G197" s="381"/>
      <c r="H197" s="381"/>
      <c r="I197" s="381"/>
      <c r="J197" s="381"/>
      <c r="K197" s="259"/>
    </row>
    <row r="198" spans="2:11" ht="25.5" customHeight="1">
      <c r="B198" s="258"/>
      <c r="C198" s="323" t="s">
        <v>887</v>
      </c>
      <c r="D198" s="323"/>
      <c r="E198" s="323"/>
      <c r="F198" s="323" t="s">
        <v>888</v>
      </c>
      <c r="G198" s="324"/>
      <c r="H198" s="385" t="s">
        <v>889</v>
      </c>
      <c r="I198" s="385"/>
      <c r="J198" s="385"/>
      <c r="K198" s="259"/>
    </row>
    <row r="199" spans="2:11" ht="5.25" customHeight="1">
      <c r="B199" s="287"/>
      <c r="C199" s="284"/>
      <c r="D199" s="284"/>
      <c r="E199" s="284"/>
      <c r="F199" s="284"/>
      <c r="G199" s="267"/>
      <c r="H199" s="284"/>
      <c r="I199" s="284"/>
      <c r="J199" s="284"/>
      <c r="K199" s="308"/>
    </row>
    <row r="200" spans="2:11" ht="15" customHeight="1">
      <c r="B200" s="287"/>
      <c r="C200" s="267" t="s">
        <v>879</v>
      </c>
      <c r="D200" s="267"/>
      <c r="E200" s="267"/>
      <c r="F200" s="286" t="s">
        <v>45</v>
      </c>
      <c r="G200" s="267"/>
      <c r="H200" s="386" t="s">
        <v>890</v>
      </c>
      <c r="I200" s="386"/>
      <c r="J200" s="386"/>
      <c r="K200" s="308"/>
    </row>
    <row r="201" spans="2:11" ht="15" customHeight="1">
      <c r="B201" s="287"/>
      <c r="C201" s="293"/>
      <c r="D201" s="267"/>
      <c r="E201" s="267"/>
      <c r="F201" s="286" t="s">
        <v>46</v>
      </c>
      <c r="G201" s="267"/>
      <c r="H201" s="386" t="s">
        <v>891</v>
      </c>
      <c r="I201" s="386"/>
      <c r="J201" s="386"/>
      <c r="K201" s="308"/>
    </row>
    <row r="202" spans="2:11" ht="15" customHeight="1">
      <c r="B202" s="287"/>
      <c r="C202" s="293"/>
      <c r="D202" s="267"/>
      <c r="E202" s="267"/>
      <c r="F202" s="286" t="s">
        <v>49</v>
      </c>
      <c r="G202" s="267"/>
      <c r="H202" s="386" t="s">
        <v>892</v>
      </c>
      <c r="I202" s="386"/>
      <c r="J202" s="386"/>
      <c r="K202" s="308"/>
    </row>
    <row r="203" spans="2:11" ht="15" customHeight="1">
      <c r="B203" s="287"/>
      <c r="C203" s="267"/>
      <c r="D203" s="267"/>
      <c r="E203" s="267"/>
      <c r="F203" s="286" t="s">
        <v>47</v>
      </c>
      <c r="G203" s="267"/>
      <c r="H203" s="386" t="s">
        <v>893</v>
      </c>
      <c r="I203" s="386"/>
      <c r="J203" s="386"/>
      <c r="K203" s="308"/>
    </row>
    <row r="204" spans="2:11" ht="15" customHeight="1">
      <c r="B204" s="287"/>
      <c r="C204" s="267"/>
      <c r="D204" s="267"/>
      <c r="E204" s="267"/>
      <c r="F204" s="286" t="s">
        <v>48</v>
      </c>
      <c r="G204" s="267"/>
      <c r="H204" s="386" t="s">
        <v>894</v>
      </c>
      <c r="I204" s="386"/>
      <c r="J204" s="386"/>
      <c r="K204" s="308"/>
    </row>
    <row r="205" spans="2:11" ht="15" customHeight="1">
      <c r="B205" s="287"/>
      <c r="C205" s="267"/>
      <c r="D205" s="267"/>
      <c r="E205" s="267"/>
      <c r="F205" s="286"/>
      <c r="G205" s="267"/>
      <c r="H205" s="267"/>
      <c r="I205" s="267"/>
      <c r="J205" s="267"/>
      <c r="K205" s="308"/>
    </row>
    <row r="206" spans="2:11" ht="15" customHeight="1">
      <c r="B206" s="287"/>
      <c r="C206" s="267" t="s">
        <v>835</v>
      </c>
      <c r="D206" s="267"/>
      <c r="E206" s="267"/>
      <c r="F206" s="286" t="s">
        <v>81</v>
      </c>
      <c r="G206" s="267"/>
      <c r="H206" s="386" t="s">
        <v>895</v>
      </c>
      <c r="I206" s="386"/>
      <c r="J206" s="386"/>
      <c r="K206" s="308"/>
    </row>
    <row r="207" spans="2:11" ht="15" customHeight="1">
      <c r="B207" s="287"/>
      <c r="C207" s="293"/>
      <c r="D207" s="267"/>
      <c r="E207" s="267"/>
      <c r="F207" s="286" t="s">
        <v>732</v>
      </c>
      <c r="G207" s="267"/>
      <c r="H207" s="386" t="s">
        <v>733</v>
      </c>
      <c r="I207" s="386"/>
      <c r="J207" s="386"/>
      <c r="K207" s="308"/>
    </row>
    <row r="208" spans="2:11" ht="15" customHeight="1">
      <c r="B208" s="287"/>
      <c r="C208" s="267"/>
      <c r="D208" s="267"/>
      <c r="E208" s="267"/>
      <c r="F208" s="286" t="s">
        <v>730</v>
      </c>
      <c r="G208" s="267"/>
      <c r="H208" s="386" t="s">
        <v>896</v>
      </c>
      <c r="I208" s="386"/>
      <c r="J208" s="386"/>
      <c r="K208" s="308"/>
    </row>
    <row r="209" spans="2:11" ht="15" customHeight="1">
      <c r="B209" s="325"/>
      <c r="C209" s="293"/>
      <c r="D209" s="293"/>
      <c r="E209" s="293"/>
      <c r="F209" s="286" t="s">
        <v>734</v>
      </c>
      <c r="G209" s="272"/>
      <c r="H209" s="387" t="s">
        <v>735</v>
      </c>
      <c r="I209" s="387"/>
      <c r="J209" s="387"/>
      <c r="K209" s="326"/>
    </row>
    <row r="210" spans="2:11" ht="15" customHeight="1">
      <c r="B210" s="325"/>
      <c r="C210" s="293"/>
      <c r="D210" s="293"/>
      <c r="E210" s="293"/>
      <c r="F210" s="286" t="s">
        <v>736</v>
      </c>
      <c r="G210" s="272"/>
      <c r="H210" s="387" t="s">
        <v>686</v>
      </c>
      <c r="I210" s="387"/>
      <c r="J210" s="387"/>
      <c r="K210" s="326"/>
    </row>
    <row r="211" spans="2:11" ht="15" customHeight="1">
      <c r="B211" s="325"/>
      <c r="C211" s="293"/>
      <c r="D211" s="293"/>
      <c r="E211" s="293"/>
      <c r="F211" s="327"/>
      <c r="G211" s="272"/>
      <c r="H211" s="328"/>
      <c r="I211" s="328"/>
      <c r="J211" s="328"/>
      <c r="K211" s="326"/>
    </row>
    <row r="212" spans="2:11" ht="15" customHeight="1">
      <c r="B212" s="325"/>
      <c r="C212" s="267" t="s">
        <v>859</v>
      </c>
      <c r="D212" s="293"/>
      <c r="E212" s="293"/>
      <c r="F212" s="286">
        <v>1</v>
      </c>
      <c r="G212" s="272"/>
      <c r="H212" s="387" t="s">
        <v>897</v>
      </c>
      <c r="I212" s="387"/>
      <c r="J212" s="387"/>
      <c r="K212" s="326"/>
    </row>
    <row r="213" spans="2:11" ht="15" customHeight="1">
      <c r="B213" s="325"/>
      <c r="C213" s="293"/>
      <c r="D213" s="293"/>
      <c r="E213" s="293"/>
      <c r="F213" s="286">
        <v>2</v>
      </c>
      <c r="G213" s="272"/>
      <c r="H213" s="387" t="s">
        <v>898</v>
      </c>
      <c r="I213" s="387"/>
      <c r="J213" s="387"/>
      <c r="K213" s="326"/>
    </row>
    <row r="214" spans="2:11" ht="15" customHeight="1">
      <c r="B214" s="325"/>
      <c r="C214" s="293"/>
      <c r="D214" s="293"/>
      <c r="E214" s="293"/>
      <c r="F214" s="286">
        <v>3</v>
      </c>
      <c r="G214" s="272"/>
      <c r="H214" s="387" t="s">
        <v>899</v>
      </c>
      <c r="I214" s="387"/>
      <c r="J214" s="387"/>
      <c r="K214" s="326"/>
    </row>
    <row r="215" spans="2:11" ht="15" customHeight="1">
      <c r="B215" s="325"/>
      <c r="C215" s="293"/>
      <c r="D215" s="293"/>
      <c r="E215" s="293"/>
      <c r="F215" s="286">
        <v>4</v>
      </c>
      <c r="G215" s="272"/>
      <c r="H215" s="387" t="s">
        <v>900</v>
      </c>
      <c r="I215" s="387"/>
      <c r="J215" s="387"/>
      <c r="K215" s="326"/>
    </row>
    <row r="216" spans="2:11" ht="12.75" customHeight="1">
      <c r="B216" s="329"/>
      <c r="C216" s="330"/>
      <c r="D216" s="330"/>
      <c r="E216" s="330"/>
      <c r="F216" s="330"/>
      <c r="G216" s="330"/>
      <c r="H216" s="330"/>
      <c r="I216" s="330"/>
      <c r="J216" s="330"/>
      <c r="K216" s="331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Bohunka Vavrdova</dc:creator>
  <cp:keywords/>
  <dc:description/>
  <cp:lastModifiedBy>Administrator</cp:lastModifiedBy>
  <dcterms:created xsi:type="dcterms:W3CDTF">2018-11-15T09:19:39Z</dcterms:created>
  <dcterms:modified xsi:type="dcterms:W3CDTF">2019-10-07T09:54:58Z</dcterms:modified>
  <cp:category/>
  <cp:version/>
  <cp:contentType/>
  <cp:contentStatus/>
</cp:coreProperties>
</file>