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1 - SO1 - Garážová vrata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Print_Titles" localSheetId="0">'Rekapitulace stavby'!$52:$52</definedName>
    <definedName name="_xlnm._FilterDatabase" localSheetId="1" hidden="1">'1 - SO1 - Garážová vrata'!$C$79:$K$117</definedName>
    <definedName name="_xlnm.Print_Area" localSheetId="1">'1 - SO1 - Garážová vrata'!$C$4:$J$39,'1 - SO1 - Garážová vrata'!$C$45:$J$61,'1 - SO1 - Garážová vrata'!$C$67:$K$117</definedName>
    <definedName name="_xlnm.Print_Titles" localSheetId="1">'1 - SO1 - Garážová vrata'!$79:$79</definedName>
    <definedName name="_xlnm.Print_Area" localSheetId="2">'Pokyny pro vyplnění'!$B$2:$K$71,'Pokyny pro vyplnění'!$B$74:$K$118,'Pokyny pro vyplnění'!$B$121:$K$190,'Pokyny pro vyplnění'!$B$198:$K$218</definedName>
  </definedNames>
  <calcPr/>
</workbook>
</file>

<file path=xl/calcChain.xml><?xml version="1.0" encoding="utf-8"?>
<calcChain xmlns="http://schemas.openxmlformats.org/spreadsheetml/2006/main">
  <c i="2" r="J37"/>
  <c r="J36"/>
  <c i="1" r="AY55"/>
  <c i="2" r="J35"/>
  <c i="1" r="AX55"/>
  <c i="2" r="BI117"/>
  <c r="BH117"/>
  <c r="BF117"/>
  <c r="BE117"/>
  <c r="T117"/>
  <c r="R117"/>
  <c r="P117"/>
  <c r="BK117"/>
  <c r="J117"/>
  <c r="BG117"/>
  <c r="BI116"/>
  <c r="BH116"/>
  <c r="BF116"/>
  <c r="BE116"/>
  <c r="T116"/>
  <c r="R116"/>
  <c r="P116"/>
  <c r="BK116"/>
  <c r="J116"/>
  <c r="BG116"/>
  <c r="BI109"/>
  <c r="BH109"/>
  <c r="BF109"/>
  <c r="BE109"/>
  <c r="T109"/>
  <c r="R109"/>
  <c r="P109"/>
  <c r="BK109"/>
  <c r="J109"/>
  <c r="BG109"/>
  <c r="BI101"/>
  <c r="BH101"/>
  <c r="BF101"/>
  <c r="BE101"/>
  <c r="T101"/>
  <c r="R101"/>
  <c r="P101"/>
  <c r="BK101"/>
  <c r="J101"/>
  <c r="BG101"/>
  <c r="BI94"/>
  <c r="BH94"/>
  <c r="BF94"/>
  <c r="BE94"/>
  <c r="T94"/>
  <c r="R94"/>
  <c r="P94"/>
  <c r="BK94"/>
  <c r="J94"/>
  <c r="BG94"/>
  <c r="BI86"/>
  <c r="BH86"/>
  <c r="BF86"/>
  <c r="BE86"/>
  <c r="T86"/>
  <c r="R86"/>
  <c r="P86"/>
  <c r="BK86"/>
  <c r="J86"/>
  <c r="BG86"/>
  <c r="BI85"/>
  <c r="BH85"/>
  <c r="BF85"/>
  <c r="BE85"/>
  <c r="T85"/>
  <c r="R85"/>
  <c r="P85"/>
  <c r="BK85"/>
  <c r="J85"/>
  <c r="BG85"/>
  <c r="BI84"/>
  <c r="BH84"/>
  <c r="BF84"/>
  <c r="BE84"/>
  <c r="T84"/>
  <c r="R84"/>
  <c r="P84"/>
  <c r="BK84"/>
  <c r="J84"/>
  <c r="BG84"/>
  <c r="BI83"/>
  <c r="BH83"/>
  <c r="BF83"/>
  <c r="BE83"/>
  <c r="T83"/>
  <c r="R83"/>
  <c r="P83"/>
  <c r="BK83"/>
  <c r="J83"/>
  <c r="BG83"/>
  <c r="BI82"/>
  <c r="F37"/>
  <c i="1" r="BD55"/>
  <c i="2" r="BH82"/>
  <c r="F36"/>
  <c i="1" r="BC55"/>
  <c i="2" r="BF82"/>
  <c r="J34"/>
  <c i="1" r="AW55"/>
  <c i="2" r="F34"/>
  <c i="1" r="BA55"/>
  <c i="2" r="BE82"/>
  <c r="J33"/>
  <c i="1" r="AV55"/>
  <c i="2" r="F33"/>
  <c i="1" r="AZ55"/>
  <c i="2" r="T82"/>
  <c r="T81"/>
  <c r="T80"/>
  <c r="R82"/>
  <c r="R81"/>
  <c r="R80"/>
  <c r="P82"/>
  <c r="P81"/>
  <c r="P80"/>
  <c i="1" r="AU55"/>
  <c i="2" r="BK82"/>
  <c r="BK81"/>
  <c r="J81"/>
  <c r="BK80"/>
  <c r="J80"/>
  <c r="J59"/>
  <c r="J30"/>
  <c i="1" r="AG55"/>
  <c i="2" r="J82"/>
  <c r="BG82"/>
  <c r="F35"/>
  <c i="1" r="BB55"/>
  <c i="2" r="J60"/>
  <c r="J77"/>
  <c r="F76"/>
  <c r="F74"/>
  <c r="E72"/>
  <c r="J55"/>
  <c r="F54"/>
  <c r="F52"/>
  <c r="E50"/>
  <c r="J39"/>
  <c r="J21"/>
  <c r="E21"/>
  <c r="J76"/>
  <c r="J54"/>
  <c r="J20"/>
  <c r="J18"/>
  <c r="E18"/>
  <c r="F77"/>
  <c r="F55"/>
  <c r="J17"/>
  <c r="J12"/>
  <c r="J74"/>
  <c r="J52"/>
  <c r="E7"/>
  <c r="E70"/>
  <c r="E48"/>
  <c i="1" r="BD54"/>
  <c r="W33"/>
  <c r="BC54"/>
  <c r="W32"/>
  <c r="BB54"/>
  <c r="W31"/>
  <c r="BA54"/>
  <c r="W30"/>
  <c r="AZ54"/>
  <c r="W29"/>
  <c r="AY54"/>
  <c r="AX54"/>
  <c r="AW54"/>
  <c r="AK30"/>
  <c r="AV54"/>
  <c r="AK29"/>
  <c r="AU54"/>
  <c r="AT54"/>
  <c r="AS54"/>
  <c r="AG54"/>
  <c r="AK26"/>
  <c r="AT55"/>
  <c r="AN55"/>
  <c r="AN54"/>
  <c r="L50"/>
  <c r="AM50"/>
  <c r="AM49"/>
  <c r="L49"/>
  <c r="AM47"/>
  <c r="L47"/>
  <c r="L45"/>
  <c r="L44"/>
  <c r="AK3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<sst xmlns="http://schemas.openxmlformats.org/spreadsheetml/2006/main">
  <si>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</si>
  <si>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</si>
  <si>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</si>
  <si>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</si>
  <si>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</si>
  <si>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{610ff339-ab4f-4e9c-8ae6-990879a702b8}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</si>
  <si>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</si>
  <si>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</si>
  <si>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</si>
  <si>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</si>
  <si>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</si>
  <si>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</si>
  <si>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</si>
  <si>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</si>
  <si>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15/2019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</si>
  <si>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</si>
  <si>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</si>
  <si>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PS služeb Pouchov, rekonstrukce vrat dílen</t>
  </si>
  <si>
    <t>KSO:</t>
  </si>
  <si>
    <t/>
  </si>
  <si>
    <t>CC-CZ:</t>
  </si>
  <si>
    <t>Místo:</t>
  </si>
  <si>
    <t>Hradec Králové</t>
  </si>
  <si>
    <t>Datum:</t>
  </si>
  <si>
    <t>25.6.2019</t>
  </si>
  <si>
    <t>Zadavatel:</t>
  </si>
  <si>
    <t>IČ:</t>
  </si>
  <si>
    <t>Povodí Labe, státní podnik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</si>
  <si>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</si>
  <si>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</si>
  <si>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</si>
  <si>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</si>
  <si>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</si>
  <si>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</si>
  <si>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</si>
  <si>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Lukáš Táborský, DiS.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</si>
  <si>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</si>
  <si>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</si>
  <si>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</si>
  <si>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</si>
  <si>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</si>
  <si>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</si>
  <si>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</si>
  <si>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</si>
  <si>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</si>
  <si>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</si>
  <si>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</si>
  <si>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</si>
  <si>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</si>
  <si>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</si>
  <si>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</si>
  <si>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</si>
  <si>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</si>
  <si>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</si>
  <si>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</si>
  <si>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</si>
  <si>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</si>
  <si>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</si>
  <si>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</si>
  <si>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</si>
  <si>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</si>
  <si>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</si>
  <si>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</si>
  <si>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</si>
  <si>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</si>
  <si>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</si>
  <si>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</si>
  <si>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</si>
  <si>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</si>
  <si>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</si>
  <si>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</si>
  <si>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</si>
  <si>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</si>
  <si>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</si>
  <si>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</si>
  <si>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</si>
  <si>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</si>
  <si>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</si>
  <si>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SO1 - Garážová vrata</t>
  </si>
  <si>
    <t>STA</t>
  </si>
  <si>
    <t>{5d45bba2-7790-4e0d-9078-6e45a6c7cd6f}</t>
  </si>
  <si>
    <t>2</t>
  </si>
  <si>
    <t>KRYCÍ LIST SOUPISU PRACÍ</t>
  </si>
  <si>
    <t>Objekt:</t>
  </si>
  <si>
    <t>1 - SO1 - Garážová vrata</t>
  </si>
  <si>
    <t>REKAPITULACE ČLENĚNÍ SOUPISU PRACÍ</t>
  </si>
  <si>
    <t>Kód dílu - Popis</t>
  </si>
  <si>
    <t>Cena celkem [CZK]</t>
  </si>
  <si>
    <t>-1</t>
  </si>
  <si>
    <t>HSV - Práce a dodávky HSV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</si>
  <si>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</si>
  <si>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</si>
  <si>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</si>
  <si>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</si>
  <si>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</si>
  <si>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</si>
  <si>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</si>
  <si>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</si>
  <si>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</si>
  <si>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</si>
  <si>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</si>
  <si>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</si>
  <si>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</si>
  <si>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</si>
  <si>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</si>
  <si>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</si>
  <si>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K</t>
  </si>
  <si>
    <t>1R</t>
  </si>
  <si>
    <t xml:space="preserve">Přemístění 4 ks plynových zářičů včetně úpravy odvodu spalin a zajištění jejich následné revize </t>
  </si>
  <si>
    <t>soubor</t>
  </si>
  <si>
    <t>16</t>
  </si>
  <si>
    <t>4</t>
  </si>
  <si>
    <t>227880521</t>
  </si>
  <si>
    <t>2R</t>
  </si>
  <si>
    <t xml:space="preserve">Příprava elektro </t>
  </si>
  <si>
    <t>-1510958746</t>
  </si>
  <si>
    <t>3</t>
  </si>
  <si>
    <t>3R</t>
  </si>
  <si>
    <t xml:space="preserve">Vstupní integrované dveře do sekčních vrat uzamykatelné </t>
  </si>
  <si>
    <t>1055610994</t>
  </si>
  <si>
    <t>4R</t>
  </si>
  <si>
    <t xml:space="preserve">Dálkové ovladače navíc </t>
  </si>
  <si>
    <t>805378933</t>
  </si>
  <si>
    <t>5</t>
  </si>
  <si>
    <t>5R</t>
  </si>
  <si>
    <t>Demontáž stávajících dvoukřídlých vrat včetně likvidace a stavebních úprav otvorů do 13 m2</t>
  </si>
  <si>
    <t>-1962703653</t>
  </si>
  <si>
    <t>VV</t>
  </si>
  <si>
    <t>1"GV č.1 - 3,420*3,550"</t>
  </si>
  <si>
    <t>1"GV č.5 - 3,620*3,100"</t>
  </si>
  <si>
    <t>1"GV č.6 - 3,620*3,100"</t>
  </si>
  <si>
    <t>1"GV č.9 - 3,600*3,600"</t>
  </si>
  <si>
    <t>1"GV č.10 - 3,600*3,600"</t>
  </si>
  <si>
    <t>1"GV č.11 - 3,300*3,600"</t>
  </si>
  <si>
    <t>Součet</t>
  </si>
  <si>
    <t>6</t>
  </si>
  <si>
    <t>6R</t>
  </si>
  <si>
    <t>Demontáž stávajících dvoukřídlých vrat včetně likvidace a stavebních úprav otvorů přes 13 m2</t>
  </si>
  <si>
    <t>-1430005510</t>
  </si>
  <si>
    <t>1"GV č.2 - 3,630*4,100"</t>
  </si>
  <si>
    <t>1"GV č.3 - 3,600*4,000"</t>
  </si>
  <si>
    <t>1"GV č.4 - 3,600*4,000"</t>
  </si>
  <si>
    <t>1"GV č.7 - 3,600*3,800"</t>
  </si>
  <si>
    <t>1"GV č.8 - 3,600*3,800"</t>
  </si>
  <si>
    <t>7</t>
  </si>
  <si>
    <t>7R</t>
  </si>
  <si>
    <t>Dodávka a montáž 11 ks sekčních vrat s proskleným panelem dle specifikace do 13 m2</t>
  </si>
  <si>
    <t>-208574048</t>
  </si>
  <si>
    <t>8</t>
  </si>
  <si>
    <t>8R</t>
  </si>
  <si>
    <t>Dodávka a montáž 11 ks sekčních vrat s proskleným panelem dle specifikace přes 13 m2</t>
  </si>
  <si>
    <t>-896903067</t>
  </si>
  <si>
    <t>9</t>
  </si>
  <si>
    <t>9R</t>
  </si>
  <si>
    <t xml:space="preserve">Průmyslový pohon s nouzovým odblokem s 1 ks ovladače </t>
  </si>
  <si>
    <t>-1786024501</t>
  </si>
  <si>
    <t>10</t>
  </si>
  <si>
    <t>10R</t>
  </si>
  <si>
    <t>Odvod spalin od zářičů s montáží</t>
  </si>
  <si>
    <t>-1584717795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</si>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</sst>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31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top" wrapTex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5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5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4" fontId="14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left" vertical="center"/>
    </xf>
    <xf numFmtId="4" fontId="3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4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" fillId="0" borderId="15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18" fillId="4" borderId="7" xfId="0" applyFont="1" applyFill="1" applyBorder="1" applyAlignment="1" applyProtection="1">
      <alignment horizontal="center" vertical="center"/>
    </xf>
    <xf numFmtId="0" fontId="18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18" fillId="4" borderId="8" xfId="0" applyFont="1" applyFill="1" applyBorder="1" applyAlignment="1" applyProtection="1">
      <alignment horizontal="center" vertical="center"/>
    </xf>
    <xf numFmtId="0" fontId="18" fillId="4" borderId="8" xfId="0" applyFont="1" applyFill="1" applyBorder="1" applyAlignment="1" applyProtection="1">
      <alignment horizontal="right" vertical="center"/>
    </xf>
    <xf numFmtId="0" fontId="18" fillId="4" borderId="9" xfId="0" applyFont="1" applyFill="1" applyBorder="1" applyAlignment="1" applyProtection="1">
      <alignment horizontal="center" vertical="center"/>
    </xf>
    <xf numFmtId="0" fontId="19" fillId="0" borderId="17" xfId="0" applyFont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center" vertical="center" wrapText="1"/>
    </xf>
    <xf numFmtId="0" fontId="19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4" fontId="20" fillId="0" borderId="0" xfId="0" applyNumberFormat="1" applyFont="1" applyAlignment="1" applyProtection="1">
      <alignment horizontal="right" vertical="center"/>
    </xf>
    <xf numFmtId="4" fontId="20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4" xfId="0" applyFont="1" applyBorder="1" applyAlignment="1">
      <alignment vertical="center"/>
    </xf>
    <xf numFmtId="4" fontId="17" fillId="0" borderId="15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6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5" fillId="0" borderId="20" xfId="0" applyNumberFormat="1" applyFont="1" applyBorder="1" applyAlignment="1" applyProtection="1">
      <alignment vertical="center"/>
    </xf>
    <xf numFmtId="4" fontId="25" fillId="0" borderId="21" xfId="0" applyNumberFormat="1" applyFont="1" applyBorder="1" applyAlignment="1" applyProtection="1">
      <alignment vertical="center"/>
    </xf>
    <xf numFmtId="166" fontId="25" fillId="0" borderId="21" xfId="0" applyNumberFormat="1" applyFont="1" applyBorder="1" applyAlignment="1" applyProtection="1">
      <alignment vertical="center"/>
    </xf>
    <xf numFmtId="4" fontId="25" fillId="0" borderId="22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3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18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8" fillId="4" borderId="0" xfId="0" applyFont="1" applyFill="1" applyAlignment="1" applyProtection="1">
      <alignment horizontal="right" vertical="center"/>
    </xf>
    <xf numFmtId="0" fontId="26" fillId="0" borderId="0" xfId="0" applyFont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21" xfId="0" applyFont="1" applyBorder="1" applyAlignment="1" applyProtection="1">
      <alignment horizontal="left" vertical="center"/>
    </xf>
    <xf numFmtId="0" fontId="5" fillId="0" borderId="21" xfId="0" applyFont="1" applyBorder="1" applyAlignment="1" applyProtection="1">
      <alignment vertical="center"/>
    </xf>
    <xf numFmtId="0" fontId="5" fillId="0" borderId="21" xfId="0" applyFont="1" applyBorder="1" applyAlignment="1" applyProtection="1">
      <alignment vertical="center"/>
      <protection locked="0"/>
    </xf>
    <xf numFmtId="4" fontId="5" fillId="0" borderId="21" xfId="0" applyNumberFormat="1" applyFont="1" applyBorder="1" applyAlignment="1" applyProtection="1">
      <alignment vertical="center"/>
    </xf>
    <xf numFmtId="0" fontId="5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horizontal="center" vertical="center" wrapText="1"/>
    </xf>
    <xf numFmtId="0" fontId="18" fillId="4" borderId="17" xfId="0" applyFont="1" applyFill="1" applyBorder="1" applyAlignment="1" applyProtection="1">
      <alignment horizontal="center" vertical="center" wrapText="1"/>
    </xf>
    <xf numFmtId="0" fontId="18" fillId="4" borderId="18" xfId="0" applyFont="1" applyFill="1" applyBorder="1" applyAlignment="1" applyProtection="1">
      <alignment horizontal="center" vertical="center" wrapText="1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18" fillId="4" borderId="19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20" fillId="0" borderId="0" xfId="0" applyNumberFormat="1" applyFont="1" applyAlignment="1" applyProtection="1"/>
    <xf numFmtId="166" fontId="27" fillId="0" borderId="13" xfId="0" applyNumberFormat="1" applyFont="1" applyBorder="1" applyAlignment="1" applyProtection="1"/>
    <xf numFmtId="166" fontId="27" fillId="0" borderId="14" xfId="0" applyNumberFormat="1" applyFont="1" applyBorder="1" applyAlignment="1" applyProtection="1"/>
    <xf numFmtId="4" fontId="16" fillId="0" borderId="0" xfId="0" applyNumberFormat="1" applyFont="1" applyAlignment="1">
      <alignment vertical="center"/>
    </xf>
    <xf numFmtId="0" fontId="6" fillId="0" borderId="4" xfId="0" applyFont="1" applyBorder="1" applyAlignment="1" applyProtection="1"/>
    <xf numFmtId="0" fontId="6" fillId="0" borderId="0" xfId="0" applyFont="1" applyAlignment="1" applyProtection="1"/>
    <xf numFmtId="0" fontId="6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6" fillId="0" borderId="4" xfId="0" applyFont="1" applyBorder="1" applyAlignment="1"/>
    <xf numFmtId="0" fontId="6" fillId="0" borderId="15" xfId="0" applyFont="1" applyBorder="1" applyAlignment="1" applyProtection="1"/>
    <xf numFmtId="0" fontId="6" fillId="0" borderId="0" xfId="0" applyFont="1" applyBorder="1" applyAlignment="1" applyProtection="1"/>
    <xf numFmtId="166" fontId="6" fillId="0" borderId="0" xfId="0" applyNumberFormat="1" applyFont="1" applyBorder="1" applyAlignment="1" applyProtection="1"/>
    <xf numFmtId="166" fontId="6" fillId="0" borderId="16" xfId="0" applyNumberFormat="1" applyFont="1" applyBorder="1" applyAlignment="1" applyProtection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vertical="center"/>
    </xf>
    <xf numFmtId="0" fontId="0" fillId="0" borderId="23" xfId="0" applyFont="1" applyBorder="1" applyAlignment="1" applyProtection="1">
      <alignment horizontal="center" vertical="center"/>
    </xf>
    <xf numFmtId="49" fontId="0" fillId="0" borderId="23" xfId="0" applyNumberFormat="1" applyFont="1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horizontal="center" vertical="center" wrapText="1"/>
    </xf>
    <xf numFmtId="167" fontId="0" fillId="0" borderId="23" xfId="0" applyNumberFormat="1" applyFont="1" applyBorder="1" applyAlignment="1" applyProtection="1">
      <alignment vertical="center"/>
    </xf>
    <xf numFmtId="4" fontId="0" fillId="2" borderId="23" xfId="0" applyNumberFormat="1" applyFont="1" applyFill="1" applyBorder="1" applyAlignment="1" applyProtection="1">
      <alignment vertical="center"/>
      <protection locked="0"/>
    </xf>
    <xf numFmtId="4" fontId="0" fillId="0" borderId="23" xfId="0" applyNumberFormat="1" applyFont="1" applyBorder="1" applyAlignment="1" applyProtection="1">
      <alignment vertical="center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6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 wrapText="1"/>
    </xf>
    <xf numFmtId="167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  <protection locked="0"/>
    </xf>
    <xf numFmtId="0" fontId="7" fillId="0" borderId="4" xfId="0" applyFont="1" applyBorder="1" applyAlignment="1">
      <alignment vertical="center"/>
    </xf>
    <xf numFmtId="0" fontId="7" fillId="0" borderId="15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16" xfId="0" applyFont="1" applyBorder="1" applyAlignment="1" applyProtection="1">
      <alignment vertical="center"/>
    </xf>
    <xf numFmtId="0" fontId="7" fillId="0" borderId="0" xfId="0" applyFont="1" applyAlignment="1">
      <alignment horizontal="left"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4" xfId="0" applyFont="1" applyBorder="1" applyAlignment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6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1" fillId="2" borderId="20" xfId="0" applyFont="1" applyFill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1" fillId="0" borderId="21" xfId="0" applyNumberFormat="1" applyFont="1" applyBorder="1" applyAlignment="1" applyProtection="1">
      <alignment vertical="center"/>
    </xf>
    <xf numFmtId="166" fontId="1" fillId="0" borderId="22" xfId="0" applyNumberFormat="1" applyFont="1" applyBorder="1" applyAlignment="1" applyProtection="1">
      <alignment vertical="center"/>
    </xf>
    <xf numFmtId="0" fontId="0" fillId="0" borderId="0" xfId="0" applyAlignment="1">
      <alignment vertical="top"/>
    </xf>
    <xf numFmtId="0" fontId="29" fillId="0" borderId="24" xfId="0" applyFont="1" applyBorder="1" applyAlignment="1">
      <alignment vertical="center" wrapText="1"/>
    </xf>
    <xf numFmtId="0" fontId="29" fillId="0" borderId="25" xfId="0" applyFont="1" applyBorder="1" applyAlignment="1">
      <alignment vertical="center" wrapText="1"/>
    </xf>
    <xf numFmtId="0" fontId="29" fillId="0" borderId="26" xfId="0" applyFont="1" applyBorder="1" applyAlignment="1">
      <alignment vertical="center" wrapText="1"/>
    </xf>
    <xf numFmtId="0" fontId="29" fillId="0" borderId="27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7" xfId="0" applyFont="1" applyBorder="1" applyAlignment="1">
      <alignment vertical="center" wrapText="1"/>
    </xf>
    <xf numFmtId="0" fontId="31" fillId="0" borderId="29" xfId="0" applyFont="1" applyBorder="1" applyAlignment="1">
      <alignment horizontal="left" wrapText="1"/>
    </xf>
    <xf numFmtId="0" fontId="29" fillId="0" borderId="28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32" fillId="0" borderId="27" xfId="0" applyFont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32" fillId="0" borderId="1" xfId="0" applyFont="1" applyBorder="1" applyAlignment="1">
      <alignment horizontal="left" vertical="center"/>
    </xf>
    <xf numFmtId="0" fontId="32" fillId="0" borderId="1" xfId="0" applyFont="1" applyBorder="1" applyAlignment="1">
      <alignment vertical="center"/>
    </xf>
    <xf numFmtId="49" fontId="32" fillId="0" borderId="1" xfId="0" applyNumberFormat="1" applyFont="1" applyBorder="1" applyAlignment="1">
      <alignment horizontal="left" vertical="center" wrapText="1"/>
    </xf>
    <xf numFmtId="49" fontId="32" fillId="0" borderId="1" xfId="0" applyNumberFormat="1" applyFont="1" applyBorder="1" applyAlignment="1">
      <alignment vertical="center" wrapText="1"/>
    </xf>
    <xf numFmtId="0" fontId="29" fillId="0" borderId="30" xfId="0" applyFont="1" applyBorder="1" applyAlignment="1">
      <alignment vertical="center" wrapText="1"/>
    </xf>
    <xf numFmtId="0" fontId="33" fillId="0" borderId="29" xfId="0" applyFont="1" applyBorder="1" applyAlignment="1">
      <alignment vertical="center" wrapText="1"/>
    </xf>
    <xf numFmtId="0" fontId="29" fillId="0" borderId="31" xfId="0" applyFont="1" applyBorder="1" applyAlignment="1">
      <alignment vertical="center" wrapText="1"/>
    </xf>
    <xf numFmtId="0" fontId="29" fillId="0" borderId="1" xfId="0" applyFont="1" applyBorder="1" applyAlignment="1">
      <alignment vertical="top"/>
    </xf>
    <xf numFmtId="0" fontId="29" fillId="0" borderId="0" xfId="0" applyFont="1" applyAlignment="1">
      <alignment vertical="top"/>
    </xf>
    <xf numFmtId="0" fontId="29" fillId="0" borderId="24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29" fillId="0" borderId="26" xfId="0" applyFont="1" applyBorder="1" applyAlignment="1">
      <alignment horizontal="left" vertical="center"/>
    </xf>
    <xf numFmtId="0" fontId="29" fillId="0" borderId="27" xfId="0" applyFont="1" applyBorder="1" applyAlignment="1">
      <alignment horizontal="left" vertical="center"/>
    </xf>
    <xf numFmtId="0" fontId="30" fillId="0" borderId="1" xfId="0" applyFont="1" applyBorder="1" applyAlignment="1">
      <alignment horizontal="center" vertical="center"/>
    </xf>
    <xf numFmtId="0" fontId="29" fillId="0" borderId="28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1" fillId="0" borderId="29" xfId="0" applyFont="1" applyBorder="1" applyAlignment="1">
      <alignment horizontal="left" vertical="center"/>
    </xf>
    <xf numFmtId="0" fontId="31" fillId="0" borderId="29" xfId="0" applyFont="1" applyBorder="1" applyAlignment="1">
      <alignment horizontal="center" vertical="center"/>
    </xf>
    <xf numFmtId="0" fontId="34" fillId="0" borderId="29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1" xfId="0" applyFont="1" applyBorder="1" applyAlignment="1">
      <alignment horizontal="center" vertical="center"/>
    </xf>
    <xf numFmtId="0" fontId="32" fillId="0" borderId="27" xfId="0" applyFont="1" applyBorder="1" applyAlignment="1">
      <alignment horizontal="left" vertical="center"/>
    </xf>
    <xf numFmtId="0" fontId="32" fillId="0" borderId="1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center" vertical="center"/>
    </xf>
    <xf numFmtId="0" fontId="29" fillId="0" borderId="30" xfId="0" applyFont="1" applyBorder="1" applyAlignment="1">
      <alignment horizontal="left" vertical="center"/>
    </xf>
    <xf numFmtId="0" fontId="33" fillId="0" borderId="29" xfId="0" applyFont="1" applyBorder="1" applyAlignment="1">
      <alignment horizontal="left" vertical="center"/>
    </xf>
    <xf numFmtId="0" fontId="29" fillId="0" borderId="31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2" fillId="0" borderId="29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left" vertical="center" wrapText="1"/>
    </xf>
    <xf numFmtId="0" fontId="29" fillId="0" borderId="25" xfId="0" applyFont="1" applyBorder="1" applyAlignment="1">
      <alignment horizontal="left" vertical="center" wrapText="1"/>
    </xf>
    <xf numFmtId="0" fontId="29" fillId="0" borderId="26" xfId="0" applyFont="1" applyBorder="1" applyAlignment="1">
      <alignment horizontal="left" vertical="center" wrapText="1"/>
    </xf>
    <xf numFmtId="0" fontId="29" fillId="0" borderId="27" xfId="0" applyFont="1" applyBorder="1" applyAlignment="1">
      <alignment horizontal="left" vertical="center" wrapText="1"/>
    </xf>
    <xf numFmtId="0" fontId="29" fillId="0" borderId="28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/>
    </xf>
    <xf numFmtId="0" fontId="32" fillId="0" borderId="27" xfId="0" applyFont="1" applyBorder="1" applyAlignment="1">
      <alignment horizontal="left" vertical="center" wrapText="1"/>
    </xf>
    <xf numFmtId="0" fontId="32" fillId="0" borderId="28" xfId="0" applyFont="1" applyBorder="1" applyAlignment="1">
      <alignment horizontal="left" vertical="center" wrapText="1"/>
    </xf>
    <xf numFmtId="0" fontId="32" fillId="0" borderId="28" xfId="0" applyFont="1" applyBorder="1" applyAlignment="1">
      <alignment horizontal="left" vertical="center"/>
    </xf>
    <xf numFmtId="0" fontId="32" fillId="0" borderId="30" xfId="0" applyFont="1" applyBorder="1" applyAlignment="1">
      <alignment horizontal="left" vertical="center" wrapText="1"/>
    </xf>
    <xf numFmtId="0" fontId="32" fillId="0" borderId="29" xfId="0" applyFont="1" applyBorder="1" applyAlignment="1">
      <alignment horizontal="left" vertical="center" wrapText="1"/>
    </xf>
    <xf numFmtId="0" fontId="32" fillId="0" borderId="3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top"/>
    </xf>
    <xf numFmtId="0" fontId="32" fillId="0" borderId="1" xfId="0" applyFont="1" applyBorder="1" applyAlignment="1">
      <alignment horizontal="center" vertical="top"/>
    </xf>
    <xf numFmtId="0" fontId="32" fillId="0" borderId="30" xfId="0" applyFont="1" applyBorder="1" applyAlignment="1">
      <alignment horizontal="left" vertical="center"/>
    </xf>
    <xf numFmtId="0" fontId="32" fillId="0" borderId="31" xfId="0" applyFont="1" applyBorder="1" applyAlignment="1">
      <alignment horizontal="left" vertical="center"/>
    </xf>
    <xf numFmtId="0" fontId="34" fillId="0" borderId="0" xfId="0" applyFont="1" applyAlignment="1">
      <alignment vertical="center"/>
    </xf>
    <xf numFmtId="0" fontId="31" fillId="0" borderId="1" xfId="0" applyFont="1" applyBorder="1" applyAlignment="1">
      <alignment vertical="center"/>
    </xf>
    <xf numFmtId="0" fontId="34" fillId="0" borderId="29" xfId="0" applyFont="1" applyBorder="1" applyAlignment="1">
      <alignment vertical="center"/>
    </xf>
    <xf numFmtId="0" fontId="31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32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1" fillId="0" borderId="29" xfId="0" applyFont="1" applyBorder="1" applyAlignment="1">
      <alignment horizontal="left"/>
    </xf>
    <xf numFmtId="0" fontId="34" fillId="0" borderId="29" xfId="0" applyFont="1" applyBorder="1" applyAlignment="1"/>
    <xf numFmtId="0" fontId="29" fillId="0" borderId="27" xfId="0" applyFont="1" applyBorder="1" applyAlignment="1">
      <alignment vertical="top"/>
    </xf>
    <xf numFmtId="0" fontId="29" fillId="0" borderId="28" xfId="0" applyFont="1" applyBorder="1" applyAlignment="1">
      <alignment vertical="top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top"/>
    </xf>
    <xf numFmtId="0" fontId="29" fillId="0" borderId="30" xfId="0" applyFont="1" applyBorder="1" applyAlignment="1">
      <alignment vertical="top"/>
    </xf>
    <xf numFmtId="0" fontId="29" fillId="0" borderId="29" xfId="0" applyFont="1" applyBorder="1" applyAlignment="1">
      <alignment vertical="top"/>
    </xf>
    <xf numFmtId="0" fontId="29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ht="36.96" customHeight="1">
      <c r="AR2"/>
      <c r="BS2" s="14" t="s">
        <v>6</v>
      </c>
      <c r="BT2" s="14" t="s">
        <v>7</v>
      </c>
    </row>
    <row r="3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ht="24.96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ht="36.96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19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20</v>
      </c>
      <c r="AL7" s="19"/>
      <c r="AM7" s="19"/>
      <c r="AN7" s="24" t="s">
        <v>19</v>
      </c>
      <c r="AO7" s="19"/>
      <c r="AP7" s="19"/>
      <c r="AQ7" s="19"/>
      <c r="AR7" s="17"/>
      <c r="BE7" s="28"/>
      <c r="BS7" s="14" t="s">
        <v>6</v>
      </c>
    </row>
    <row r="8" ht="12" customHeight="1">
      <c r="B8" s="18"/>
      <c r="C8" s="19"/>
      <c r="D8" s="29" t="s">
        <v>21</v>
      </c>
      <c r="E8" s="19"/>
      <c r="F8" s="19"/>
      <c r="G8" s="19"/>
      <c r="H8" s="19"/>
      <c r="I8" s="19"/>
      <c r="J8" s="19"/>
      <c r="K8" s="24" t="s">
        <v>22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23</v>
      </c>
      <c r="AL8" s="19"/>
      <c r="AM8" s="19"/>
      <c r="AN8" s="30" t="s">
        <v>24</v>
      </c>
      <c r="AO8" s="19"/>
      <c r="AP8" s="19"/>
      <c r="AQ8" s="19"/>
      <c r="AR8" s="17"/>
      <c r="BE8" s="28"/>
      <c r="BS8" s="14" t="s">
        <v>6</v>
      </c>
    </row>
    <row r="9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ht="12" customHeight="1">
      <c r="B10" s="18"/>
      <c r="C10" s="19"/>
      <c r="D10" s="29" t="s">
        <v>25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26</v>
      </c>
      <c r="AL10" s="19"/>
      <c r="AM10" s="19"/>
      <c r="AN10" s="24" t="s">
        <v>19</v>
      </c>
      <c r="AO10" s="19"/>
      <c r="AP10" s="19"/>
      <c r="AQ10" s="19"/>
      <c r="AR10" s="17"/>
      <c r="BE10" s="28"/>
      <c r="BS10" s="14" t="s">
        <v>6</v>
      </c>
    </row>
    <row r="11" ht="18.48" customHeight="1">
      <c r="B11" s="18"/>
      <c r="C11" s="19"/>
      <c r="D11" s="19"/>
      <c r="E11" s="24" t="s">
        <v>27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28</v>
      </c>
      <c r="AL11" s="19"/>
      <c r="AM11" s="19"/>
      <c r="AN11" s="24" t="s">
        <v>19</v>
      </c>
      <c r="AO11" s="19"/>
      <c r="AP11" s="19"/>
      <c r="AQ11" s="19"/>
      <c r="AR11" s="17"/>
      <c r="BE11" s="28"/>
      <c r="BS11" s="14" t="s">
        <v>6</v>
      </c>
    </row>
    <row r="12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ht="12" customHeight="1">
      <c r="B13" s="18"/>
      <c r="C13" s="19"/>
      <c r="D13" s="29" t="s">
        <v>29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26</v>
      </c>
      <c r="AL13" s="19"/>
      <c r="AM13" s="19"/>
      <c r="AN13" s="31" t="s">
        <v>30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30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28</v>
      </c>
      <c r="AL14" s="19"/>
      <c r="AM14" s="19"/>
      <c r="AN14" s="31" t="s">
        <v>30</v>
      </c>
      <c r="AO14" s="19"/>
      <c r="AP14" s="19"/>
      <c r="AQ14" s="19"/>
      <c r="AR14" s="17"/>
      <c r="BE14" s="28"/>
      <c r="BS14" s="14" t="s">
        <v>6</v>
      </c>
    </row>
    <row r="15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ht="12" customHeight="1">
      <c r="B16" s="18"/>
      <c r="C16" s="19"/>
      <c r="D16" s="29" t="s">
        <v>31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26</v>
      </c>
      <c r="AL16" s="19"/>
      <c r="AM16" s="19"/>
      <c r="AN16" s="24" t="s">
        <v>19</v>
      </c>
      <c r="AO16" s="19"/>
      <c r="AP16" s="19"/>
      <c r="AQ16" s="19"/>
      <c r="AR16" s="17"/>
      <c r="BE16" s="28"/>
      <c r="BS16" s="14" t="s">
        <v>4</v>
      </c>
    </row>
    <row r="17" ht="18.48" customHeight="1">
      <c r="B17" s="18"/>
      <c r="C17" s="19"/>
      <c r="D17" s="19"/>
      <c r="E17" s="24" t="s">
        <v>32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28</v>
      </c>
      <c r="AL17" s="19"/>
      <c r="AM17" s="19"/>
      <c r="AN17" s="24" t="s">
        <v>19</v>
      </c>
      <c r="AO17" s="19"/>
      <c r="AP17" s="19"/>
      <c r="AQ17" s="19"/>
      <c r="AR17" s="17"/>
      <c r="BE17" s="28"/>
      <c r="BS17" s="14" t="s">
        <v>33</v>
      </c>
    </row>
    <row r="18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ht="12" customHeight="1">
      <c r="B19" s="18"/>
      <c r="C19" s="19"/>
      <c r="D19" s="29" t="s">
        <v>34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26</v>
      </c>
      <c r="AL19" s="19"/>
      <c r="AM19" s="19"/>
      <c r="AN19" s="24" t="s">
        <v>19</v>
      </c>
      <c r="AO19" s="19"/>
      <c r="AP19" s="19"/>
      <c r="AQ19" s="19"/>
      <c r="AR19" s="17"/>
      <c r="BE19" s="28"/>
      <c r="BS19" s="14" t="s">
        <v>6</v>
      </c>
    </row>
    <row r="20" ht="18.48" customHeight="1">
      <c r="B20" s="18"/>
      <c r="C20" s="19"/>
      <c r="D20" s="19"/>
      <c r="E20" s="24" t="s">
        <v>35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28</v>
      </c>
      <c r="AL20" s="19"/>
      <c r="AM20" s="19"/>
      <c r="AN20" s="24" t="s">
        <v>19</v>
      </c>
      <c r="AO20" s="19"/>
      <c r="AP20" s="19"/>
      <c r="AQ20" s="19"/>
      <c r="AR20" s="17"/>
      <c r="BE20" s="28"/>
      <c r="BS20" s="14" t="s">
        <v>4</v>
      </c>
    </row>
    <row r="2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ht="12" customHeight="1">
      <c r="B22" s="18"/>
      <c r="C22" s="19"/>
      <c r="D22" s="29" t="s">
        <v>36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ht="45" customHeight="1">
      <c r="B23" s="18"/>
      <c r="C23" s="19"/>
      <c r="D23" s="19"/>
      <c r="E23" s="33" t="s">
        <v>37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1" customFormat="1" ht="25.92" customHeight="1">
      <c r="B26" s="35"/>
      <c r="C26" s="36"/>
      <c r="D26" s="37" t="s">
        <v>38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ROUND(AG54,2)</f>
        <v>0</v>
      </c>
      <c r="AL26" s="38"/>
      <c r="AM26" s="38"/>
      <c r="AN26" s="38"/>
      <c r="AO26" s="38"/>
      <c r="AP26" s="36"/>
      <c r="AQ26" s="36"/>
      <c r="AR26" s="40"/>
      <c r="BE26" s="28"/>
    </row>
    <row r="27" s="1" customFormat="1" ht="6.96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40"/>
      <c r="BE27" s="28"/>
    </row>
    <row r="28" s="1" customForma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39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40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41</v>
      </c>
      <c r="AL28" s="41"/>
      <c r="AM28" s="41"/>
      <c r="AN28" s="41"/>
      <c r="AO28" s="41"/>
      <c r="AP28" s="36"/>
      <c r="AQ28" s="36"/>
      <c r="AR28" s="40"/>
      <c r="BE28" s="28"/>
    </row>
    <row r="29" hidden="1" s="2" customFormat="1" ht="14.4" customHeight="1">
      <c r="B29" s="42"/>
      <c r="C29" s="43"/>
      <c r="D29" s="29" t="s">
        <v>42</v>
      </c>
      <c r="E29" s="43"/>
      <c r="F29" s="29" t="s">
        <v>43</v>
      </c>
      <c r="G29" s="43"/>
      <c r="H29" s="43"/>
      <c r="I29" s="43"/>
      <c r="J29" s="43"/>
      <c r="K29" s="43"/>
      <c r="L29" s="44">
        <v>0.20999999999999999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>
        <f>ROUND(AZ54, 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5">
        <f>ROUND(AV54, 2)</f>
        <v>0</v>
      </c>
      <c r="AL29" s="43"/>
      <c r="AM29" s="43"/>
      <c r="AN29" s="43"/>
      <c r="AO29" s="43"/>
      <c r="AP29" s="43"/>
      <c r="AQ29" s="43"/>
      <c r="AR29" s="46"/>
      <c r="BE29" s="28"/>
    </row>
    <row r="30" hidden="1" s="2" customFormat="1" ht="14.4" customHeight="1">
      <c r="B30" s="42"/>
      <c r="C30" s="43"/>
      <c r="D30" s="43"/>
      <c r="E30" s="43"/>
      <c r="F30" s="29" t="s">
        <v>44</v>
      </c>
      <c r="G30" s="43"/>
      <c r="H30" s="43"/>
      <c r="I30" s="43"/>
      <c r="J30" s="43"/>
      <c r="K30" s="43"/>
      <c r="L30" s="44">
        <v>0.14999999999999999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5">
        <f>ROUND(BA54, 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5">
        <f>ROUND(AW54, 2)</f>
        <v>0</v>
      </c>
      <c r="AL30" s="43"/>
      <c r="AM30" s="43"/>
      <c r="AN30" s="43"/>
      <c r="AO30" s="43"/>
      <c r="AP30" s="43"/>
      <c r="AQ30" s="43"/>
      <c r="AR30" s="46"/>
      <c r="BE30" s="28"/>
    </row>
    <row r="31" s="2" customFormat="1" ht="14.4" customHeight="1">
      <c r="B31" s="42"/>
      <c r="C31" s="43"/>
      <c r="D31" s="29" t="s">
        <v>42</v>
      </c>
      <c r="E31" s="43"/>
      <c r="F31" s="29" t="s">
        <v>45</v>
      </c>
      <c r="G31" s="43"/>
      <c r="H31" s="43"/>
      <c r="I31" s="43"/>
      <c r="J31" s="43"/>
      <c r="K31" s="43"/>
      <c r="L31" s="44">
        <v>0.20999999999999999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5">
        <f>ROUND(BB54, 2)</f>
        <v>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5">
        <v>0</v>
      </c>
      <c r="AL31" s="43"/>
      <c r="AM31" s="43"/>
      <c r="AN31" s="43"/>
      <c r="AO31" s="43"/>
      <c r="AP31" s="43"/>
      <c r="AQ31" s="43"/>
      <c r="AR31" s="46"/>
      <c r="BE31" s="28"/>
    </row>
    <row r="32" s="2" customFormat="1" ht="14.4" customHeight="1">
      <c r="B32" s="42"/>
      <c r="C32" s="43"/>
      <c r="D32" s="43"/>
      <c r="E32" s="43"/>
      <c r="F32" s="29" t="s">
        <v>46</v>
      </c>
      <c r="G32" s="43"/>
      <c r="H32" s="43"/>
      <c r="I32" s="43"/>
      <c r="J32" s="43"/>
      <c r="K32" s="43"/>
      <c r="L32" s="44">
        <v>0.14999999999999999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5">
        <f>ROUND(BC54, 2)</f>
        <v>0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5">
        <v>0</v>
      </c>
      <c r="AL32" s="43"/>
      <c r="AM32" s="43"/>
      <c r="AN32" s="43"/>
      <c r="AO32" s="43"/>
      <c r="AP32" s="43"/>
      <c r="AQ32" s="43"/>
      <c r="AR32" s="46"/>
      <c r="BE32" s="28"/>
    </row>
    <row r="33" hidden="1" s="2" customFormat="1" ht="14.4" customHeight="1">
      <c r="B33" s="42"/>
      <c r="C33" s="43"/>
      <c r="D33" s="43"/>
      <c r="E33" s="43"/>
      <c r="F33" s="29" t="s">
        <v>47</v>
      </c>
      <c r="G33" s="43"/>
      <c r="H33" s="43"/>
      <c r="I33" s="43"/>
      <c r="J33" s="43"/>
      <c r="K33" s="43"/>
      <c r="L33" s="44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5">
        <f>ROUND(BD54, 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5">
        <v>0</v>
      </c>
      <c r="AL33" s="43"/>
      <c r="AM33" s="43"/>
      <c r="AN33" s="43"/>
      <c r="AO33" s="43"/>
      <c r="AP33" s="43"/>
      <c r="AQ33" s="43"/>
      <c r="AR33" s="46"/>
    </row>
    <row r="34" s="1" customFormat="1" ht="6.96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40"/>
    </row>
    <row r="35" s="1" customFormat="1" ht="25.92" customHeight="1">
      <c r="B35" s="35"/>
      <c r="C35" s="47"/>
      <c r="D35" s="48" t="s">
        <v>48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49</v>
      </c>
      <c r="U35" s="49"/>
      <c r="V35" s="49"/>
      <c r="W35" s="49"/>
      <c r="X35" s="51" t="s">
        <v>50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40"/>
    </row>
    <row r="36" s="1" customFormat="1" ht="6.96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40"/>
    </row>
    <row r="37" s="1" customFormat="1" ht="6.96" customHeight="1"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40"/>
    </row>
    <row r="41" s="1" customFormat="1" ht="6.96" customHeight="1"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40"/>
    </row>
    <row r="42" s="1" customFormat="1" ht="24.96" customHeight="1">
      <c r="B42" s="35"/>
      <c r="C42" s="20" t="s">
        <v>51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40"/>
    </row>
    <row r="43" s="1" customFormat="1" ht="6.96" customHeight="1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40"/>
    </row>
    <row r="44" s="1" customFormat="1" ht="12" customHeight="1">
      <c r="B44" s="35"/>
      <c r="C44" s="29" t="s">
        <v>13</v>
      </c>
      <c r="D44" s="36"/>
      <c r="E44" s="36"/>
      <c r="F44" s="36"/>
      <c r="G44" s="36"/>
      <c r="H44" s="36"/>
      <c r="I44" s="36"/>
      <c r="J44" s="36"/>
      <c r="K44" s="36"/>
      <c r="L44" s="36" t="str">
        <f>K5</f>
        <v>15/2019</v>
      </c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40"/>
    </row>
    <row r="45" s="3" customFormat="1" ht="36.96" customHeight="1">
      <c r="B45" s="58"/>
      <c r="C45" s="59" t="s">
        <v>16</v>
      </c>
      <c r="D45" s="60"/>
      <c r="E45" s="60"/>
      <c r="F45" s="60"/>
      <c r="G45" s="60"/>
      <c r="H45" s="60"/>
      <c r="I45" s="60"/>
      <c r="J45" s="60"/>
      <c r="K45" s="60"/>
      <c r="L45" s="61" t="str">
        <f>K6</f>
        <v>PS služeb Pouchov, rekonstrukce vrat dílen</v>
      </c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2"/>
    </row>
    <row r="46" s="1" customFormat="1" ht="6.96" customHeight="1"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40"/>
    </row>
    <row r="47" s="1" customFormat="1" ht="12" customHeight="1"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63" t="str">
        <f>IF(K8="","",K8)</f>
        <v>Hradec Králové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64" t="str">
        <f>IF(AN8= "","",AN8)</f>
        <v>25.6.2019</v>
      </c>
      <c r="AN47" s="64"/>
      <c r="AO47" s="36"/>
      <c r="AP47" s="36"/>
      <c r="AQ47" s="36"/>
      <c r="AR47" s="40"/>
    </row>
    <row r="48" s="1" customFormat="1" ht="6.96" customHeight="1"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40"/>
    </row>
    <row r="49" s="1" customFormat="1" ht="13.65" customHeight="1">
      <c r="B49" s="35"/>
      <c r="C49" s="29" t="s">
        <v>25</v>
      </c>
      <c r="D49" s="36"/>
      <c r="E49" s="36"/>
      <c r="F49" s="36"/>
      <c r="G49" s="36"/>
      <c r="H49" s="36"/>
      <c r="I49" s="36"/>
      <c r="J49" s="36"/>
      <c r="K49" s="36"/>
      <c r="L49" s="36" t="str">
        <f>IF(E11= "","",E11)</f>
        <v>Povodí Labe, státní podnik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31</v>
      </c>
      <c r="AJ49" s="36"/>
      <c r="AK49" s="36"/>
      <c r="AL49" s="36"/>
      <c r="AM49" s="65" t="str">
        <f>IF(E17="","",E17)</f>
        <v xml:space="preserve"> </v>
      </c>
      <c r="AN49" s="36"/>
      <c r="AO49" s="36"/>
      <c r="AP49" s="36"/>
      <c r="AQ49" s="36"/>
      <c r="AR49" s="40"/>
      <c r="AS49" s="66" t="s">
        <v>52</v>
      </c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9"/>
    </row>
    <row r="50" s="1" customFormat="1" ht="13.65" customHeight="1">
      <c r="B50" s="35"/>
      <c r="C50" s="29" t="s">
        <v>29</v>
      </c>
      <c r="D50" s="36"/>
      <c r="E50" s="36"/>
      <c r="F50" s="36"/>
      <c r="G50" s="36"/>
      <c r="H50" s="36"/>
      <c r="I50" s="36"/>
      <c r="J50" s="36"/>
      <c r="K50" s="36"/>
      <c r="L50" s="36" t="str">
        <f>IF(E14= 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34</v>
      </c>
      <c r="AJ50" s="36"/>
      <c r="AK50" s="36"/>
      <c r="AL50" s="36"/>
      <c r="AM50" s="65" t="str">
        <f>IF(E20="","",E20)</f>
        <v>Lukáš Táborský, DiS.</v>
      </c>
      <c r="AN50" s="36"/>
      <c r="AO50" s="36"/>
      <c r="AP50" s="36"/>
      <c r="AQ50" s="36"/>
      <c r="AR50" s="40"/>
      <c r="AS50" s="70"/>
      <c r="AT50" s="71"/>
      <c r="AU50" s="72"/>
      <c r="AV50" s="72"/>
      <c r="AW50" s="72"/>
      <c r="AX50" s="72"/>
      <c r="AY50" s="72"/>
      <c r="AZ50" s="72"/>
      <c r="BA50" s="72"/>
      <c r="BB50" s="72"/>
      <c r="BC50" s="72"/>
      <c r="BD50" s="73"/>
    </row>
    <row r="51" s="1" customFormat="1" ht="10.8" customHeight="1"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40"/>
      <c r="AS51" s="74"/>
      <c r="AT51" s="75"/>
      <c r="AU51" s="76"/>
      <c r="AV51" s="76"/>
      <c r="AW51" s="76"/>
      <c r="AX51" s="76"/>
      <c r="AY51" s="76"/>
      <c r="AZ51" s="76"/>
      <c r="BA51" s="76"/>
      <c r="BB51" s="76"/>
      <c r="BC51" s="76"/>
      <c r="BD51" s="77"/>
    </row>
    <row r="52" s="1" customFormat="1" ht="29.28" customHeight="1">
      <c r="B52" s="35"/>
      <c r="C52" s="78" t="s">
        <v>53</v>
      </c>
      <c r="D52" s="79"/>
      <c r="E52" s="79"/>
      <c r="F52" s="79"/>
      <c r="G52" s="79"/>
      <c r="H52" s="80"/>
      <c r="I52" s="81" t="s">
        <v>54</v>
      </c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82" t="s">
        <v>55</v>
      </c>
      <c r="AH52" s="79"/>
      <c r="AI52" s="79"/>
      <c r="AJ52" s="79"/>
      <c r="AK52" s="79"/>
      <c r="AL52" s="79"/>
      <c r="AM52" s="79"/>
      <c r="AN52" s="81" t="s">
        <v>56</v>
      </c>
      <c r="AO52" s="79"/>
      <c r="AP52" s="79"/>
      <c r="AQ52" s="83" t="s">
        <v>57</v>
      </c>
      <c r="AR52" s="40"/>
      <c r="AS52" s="84" t="s">
        <v>58</v>
      </c>
      <c r="AT52" s="85" t="s">
        <v>59</v>
      </c>
      <c r="AU52" s="85" t="s">
        <v>60</v>
      </c>
      <c r="AV52" s="85" t="s">
        <v>61</v>
      </c>
      <c r="AW52" s="85" t="s">
        <v>62</v>
      </c>
      <c r="AX52" s="85" t="s">
        <v>63</v>
      </c>
      <c r="AY52" s="85" t="s">
        <v>64</v>
      </c>
      <c r="AZ52" s="85" t="s">
        <v>65</v>
      </c>
      <c r="BA52" s="85" t="s">
        <v>66</v>
      </c>
      <c r="BB52" s="85" t="s">
        <v>67</v>
      </c>
      <c r="BC52" s="85" t="s">
        <v>68</v>
      </c>
      <c r="BD52" s="86" t="s">
        <v>69</v>
      </c>
    </row>
    <row r="53" s="1" customFormat="1" ht="10.8" customHeight="1"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40"/>
      <c r="AS53" s="87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9"/>
    </row>
    <row r="54" s="4" customFormat="1" ht="32.4" customHeight="1">
      <c r="B54" s="90"/>
      <c r="C54" s="91" t="s">
        <v>70</v>
      </c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3">
        <f>ROUND(AG55,2)</f>
        <v>0</v>
      </c>
      <c r="AH54" s="93"/>
      <c r="AI54" s="93"/>
      <c r="AJ54" s="93"/>
      <c r="AK54" s="93"/>
      <c r="AL54" s="93"/>
      <c r="AM54" s="93"/>
      <c r="AN54" s="94">
        <f>SUM(AG54,AT54)</f>
        <v>0</v>
      </c>
      <c r="AO54" s="94"/>
      <c r="AP54" s="94"/>
      <c r="AQ54" s="95" t="s">
        <v>19</v>
      </c>
      <c r="AR54" s="96"/>
      <c r="AS54" s="97">
        <f>ROUND(AS55,2)</f>
        <v>0</v>
      </c>
      <c r="AT54" s="98">
        <f>ROUND(SUM(AV54:AW54),2)</f>
        <v>0</v>
      </c>
      <c r="AU54" s="99">
        <f>ROUND(AU55,5)</f>
        <v>0</v>
      </c>
      <c r="AV54" s="98">
        <f>ROUND(AZ54*L29,2)</f>
        <v>0</v>
      </c>
      <c r="AW54" s="98">
        <f>ROUND(BA54*L30,2)</f>
        <v>0</v>
      </c>
      <c r="AX54" s="98">
        <f>ROUND(BB54*L29,2)</f>
        <v>0</v>
      </c>
      <c r="AY54" s="98">
        <f>ROUND(BC54*L30,2)</f>
        <v>0</v>
      </c>
      <c r="AZ54" s="98">
        <f>ROUND(AZ55,2)</f>
        <v>0</v>
      </c>
      <c r="BA54" s="98">
        <f>ROUND(BA55,2)</f>
        <v>0</v>
      </c>
      <c r="BB54" s="98">
        <f>ROUND(BB55,2)</f>
        <v>0</v>
      </c>
      <c r="BC54" s="98">
        <f>ROUND(BC55,2)</f>
        <v>0</v>
      </c>
      <c r="BD54" s="100">
        <f>ROUND(BD55,2)</f>
        <v>0</v>
      </c>
      <c r="BS54" s="101" t="s">
        <v>71</v>
      </c>
      <c r="BT54" s="101" t="s">
        <v>72</v>
      </c>
      <c r="BU54" s="102" t="s">
        <v>73</v>
      </c>
      <c r="BV54" s="101" t="s">
        <v>74</v>
      </c>
      <c r="BW54" s="101" t="s">
        <v>5</v>
      </c>
      <c r="BX54" s="101" t="s">
        <v>75</v>
      </c>
      <c r="CL54" s="101" t="s">
        <v>19</v>
      </c>
    </row>
    <row r="55" s="5" customFormat="1" ht="16.5" customHeight="1">
      <c r="A55" s="103" t="s">
        <v>76</v>
      </c>
      <c r="B55" s="104"/>
      <c r="C55" s="105"/>
      <c r="D55" s="106" t="s">
        <v>77</v>
      </c>
      <c r="E55" s="106"/>
      <c r="F55" s="106"/>
      <c r="G55" s="106"/>
      <c r="H55" s="106"/>
      <c r="I55" s="107"/>
      <c r="J55" s="106" t="s">
        <v>78</v>
      </c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8">
        <f>'1 - SO1 - Garážová vrata'!J30</f>
        <v>0</v>
      </c>
      <c r="AH55" s="107"/>
      <c r="AI55" s="107"/>
      <c r="AJ55" s="107"/>
      <c r="AK55" s="107"/>
      <c r="AL55" s="107"/>
      <c r="AM55" s="107"/>
      <c r="AN55" s="108">
        <f>SUM(AG55,AT55)</f>
        <v>0</v>
      </c>
      <c r="AO55" s="107"/>
      <c r="AP55" s="107"/>
      <c r="AQ55" s="109" t="s">
        <v>79</v>
      </c>
      <c r="AR55" s="110"/>
      <c r="AS55" s="111">
        <v>0</v>
      </c>
      <c r="AT55" s="112">
        <f>ROUND(SUM(AV55:AW55),2)</f>
        <v>0</v>
      </c>
      <c r="AU55" s="113">
        <f>'1 - SO1 - Garážová vrata'!P80</f>
        <v>0</v>
      </c>
      <c r="AV55" s="112">
        <f>'1 - SO1 - Garážová vrata'!J33</f>
        <v>0</v>
      </c>
      <c r="AW55" s="112">
        <f>'1 - SO1 - Garážová vrata'!J34</f>
        <v>0</v>
      </c>
      <c r="AX55" s="112">
        <f>'1 - SO1 - Garážová vrata'!J35</f>
        <v>0</v>
      </c>
      <c r="AY55" s="112">
        <f>'1 - SO1 - Garážová vrata'!J36</f>
        <v>0</v>
      </c>
      <c r="AZ55" s="112">
        <f>'1 - SO1 - Garážová vrata'!F33</f>
        <v>0</v>
      </c>
      <c r="BA55" s="112">
        <f>'1 - SO1 - Garážová vrata'!F34</f>
        <v>0</v>
      </c>
      <c r="BB55" s="112">
        <f>'1 - SO1 - Garážová vrata'!F35</f>
        <v>0</v>
      </c>
      <c r="BC55" s="112">
        <f>'1 - SO1 - Garážová vrata'!F36</f>
        <v>0</v>
      </c>
      <c r="BD55" s="114">
        <f>'1 - SO1 - Garážová vrata'!F37</f>
        <v>0</v>
      </c>
      <c r="BT55" s="115" t="s">
        <v>77</v>
      </c>
      <c r="BV55" s="115" t="s">
        <v>74</v>
      </c>
      <c r="BW55" s="115" t="s">
        <v>80</v>
      </c>
      <c r="BX55" s="115" t="s">
        <v>5</v>
      </c>
      <c r="CL55" s="115" t="s">
        <v>19</v>
      </c>
      <c r="CM55" s="115" t="s">
        <v>81</v>
      </c>
    </row>
    <row r="56" s="1" customFormat="1" ht="30" customHeight="1"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40"/>
    </row>
    <row r="57" s="1" customFormat="1" ht="6.96" customHeight="1">
      <c r="B57" s="54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40"/>
    </row>
  </sheetData>
  <sheetProtection sheet="1" formatColumns="0" formatRows="0" objects="1" scenarios="1" spinCount="100000" saltValue="gByab9X6KzJVg8WyrEwTE3jQFO4t3EcEPPtGL6evMslQu2hteK7AyvmiYjW2GmoQI1tCnivKXJLePhdpRjdBTQ==" hashValue="ib/6q+L84ihU/aUQf5Jt5VBgvl8O2YjCkKH83/DDrk7eHsEu5wzgtXMpQZz196iqEYf4ObFTYYMYPSQp81SwPw==" algorithmName="SHA-512" password="CC35"/>
  <mergeCells count="42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55" location="'1 - SO1 - Garážová vrata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16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4" t="s">
        <v>80</v>
      </c>
    </row>
    <row r="3" ht="6.96" customHeight="1">
      <c r="B3" s="117"/>
      <c r="C3" s="118"/>
      <c r="D3" s="118"/>
      <c r="E3" s="118"/>
      <c r="F3" s="118"/>
      <c r="G3" s="118"/>
      <c r="H3" s="118"/>
      <c r="I3" s="119"/>
      <c r="J3" s="118"/>
      <c r="K3" s="118"/>
      <c r="L3" s="17"/>
      <c r="AT3" s="14" t="s">
        <v>81</v>
      </c>
    </row>
    <row r="4" ht="24.96" customHeight="1">
      <c r="B4" s="17"/>
      <c r="D4" s="120" t="s">
        <v>82</v>
      </c>
      <c r="L4" s="17"/>
      <c r="M4" s="21" t="s">
        <v>10</v>
      </c>
      <c r="AT4" s="14" t="s">
        <v>33</v>
      </c>
    </row>
    <row r="5" ht="6.96" customHeight="1">
      <c r="B5" s="17"/>
      <c r="L5" s="17"/>
    </row>
    <row r="6" ht="12" customHeight="1">
      <c r="B6" s="17"/>
      <c r="D6" s="121" t="s">
        <v>16</v>
      </c>
      <c r="L6" s="17"/>
    </row>
    <row r="7" ht="16.5" customHeight="1">
      <c r="B7" s="17"/>
      <c r="E7" s="122" t="str">
        <f>'Rekapitulace stavby'!K6</f>
        <v>PS služeb Pouchov, rekonstrukce vrat dílen</v>
      </c>
      <c r="F7" s="121"/>
      <c r="G7" s="121"/>
      <c r="H7" s="121"/>
      <c r="L7" s="17"/>
    </row>
    <row r="8" s="1" customFormat="1" ht="12" customHeight="1">
      <c r="B8" s="40"/>
      <c r="D8" s="121" t="s">
        <v>83</v>
      </c>
      <c r="I8" s="123"/>
      <c r="L8" s="40"/>
    </row>
    <row r="9" s="1" customFormat="1" ht="36.96" customHeight="1">
      <c r="B9" s="40"/>
      <c r="E9" s="124" t="s">
        <v>84</v>
      </c>
      <c r="F9" s="1"/>
      <c r="G9" s="1"/>
      <c r="H9" s="1"/>
      <c r="I9" s="123"/>
      <c r="L9" s="40"/>
    </row>
    <row r="10" s="1" customFormat="1">
      <c r="B10" s="40"/>
      <c r="I10" s="123"/>
      <c r="L10" s="40"/>
    </row>
    <row r="11" s="1" customFormat="1" ht="12" customHeight="1">
      <c r="B11" s="40"/>
      <c r="D11" s="121" t="s">
        <v>18</v>
      </c>
      <c r="F11" s="14" t="s">
        <v>19</v>
      </c>
      <c r="I11" s="125" t="s">
        <v>20</v>
      </c>
      <c r="J11" s="14" t="s">
        <v>19</v>
      </c>
      <c r="L11" s="40"/>
    </row>
    <row r="12" s="1" customFormat="1" ht="12" customHeight="1">
      <c r="B12" s="40"/>
      <c r="D12" s="121" t="s">
        <v>21</v>
      </c>
      <c r="F12" s="14" t="s">
        <v>22</v>
      </c>
      <c r="I12" s="125" t="s">
        <v>23</v>
      </c>
      <c r="J12" s="126" t="str">
        <f>'Rekapitulace stavby'!AN8</f>
        <v>25.6.2019</v>
      </c>
      <c r="L12" s="40"/>
    </row>
    <row r="13" s="1" customFormat="1" ht="10.8" customHeight="1">
      <c r="B13" s="40"/>
      <c r="I13" s="123"/>
      <c r="L13" s="40"/>
    </row>
    <row r="14" s="1" customFormat="1" ht="12" customHeight="1">
      <c r="B14" s="40"/>
      <c r="D14" s="121" t="s">
        <v>25</v>
      </c>
      <c r="I14" s="125" t="s">
        <v>26</v>
      </c>
      <c r="J14" s="14" t="s">
        <v>19</v>
      </c>
      <c r="L14" s="40"/>
    </row>
    <row r="15" s="1" customFormat="1" ht="18" customHeight="1">
      <c r="B15" s="40"/>
      <c r="E15" s="14" t="s">
        <v>27</v>
      </c>
      <c r="I15" s="125" t="s">
        <v>28</v>
      </c>
      <c r="J15" s="14" t="s">
        <v>19</v>
      </c>
      <c r="L15" s="40"/>
    </row>
    <row r="16" s="1" customFormat="1" ht="6.96" customHeight="1">
      <c r="B16" s="40"/>
      <c r="I16" s="123"/>
      <c r="L16" s="40"/>
    </row>
    <row r="17" s="1" customFormat="1" ht="12" customHeight="1">
      <c r="B17" s="40"/>
      <c r="D17" s="121" t="s">
        <v>29</v>
      </c>
      <c r="I17" s="125" t="s">
        <v>26</v>
      </c>
      <c r="J17" s="30" t="str">
        <f>'Rekapitulace stavby'!AN13</f>
        <v>Vyplň údaj</v>
      </c>
      <c r="L17" s="40"/>
    </row>
    <row r="18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25" t="s">
        <v>28</v>
      </c>
      <c r="J18" s="30" t="str">
        <f>'Rekapitulace stavby'!AN14</f>
        <v>Vyplň údaj</v>
      </c>
      <c r="L18" s="40"/>
    </row>
    <row r="19" s="1" customFormat="1" ht="6.96" customHeight="1">
      <c r="B19" s="40"/>
      <c r="I19" s="123"/>
      <c r="L19" s="40"/>
    </row>
    <row r="20" s="1" customFormat="1" ht="12" customHeight="1">
      <c r="B20" s="40"/>
      <c r="D20" s="121" t="s">
        <v>31</v>
      </c>
      <c r="I20" s="125" t="s">
        <v>26</v>
      </c>
      <c r="J20" s="14" t="str">
        <f>IF('Rekapitulace stavby'!AN16="","",'Rekapitulace stavby'!AN16)</f>
        <v/>
      </c>
      <c r="L20" s="40"/>
    </row>
    <row r="21" s="1" customFormat="1" ht="18" customHeight="1">
      <c r="B21" s="40"/>
      <c r="E21" s="14" t="str">
        <f>IF('Rekapitulace stavby'!E17="","",'Rekapitulace stavby'!E17)</f>
        <v xml:space="preserve"> </v>
      </c>
      <c r="I21" s="125" t="s">
        <v>28</v>
      </c>
      <c r="J21" s="14" t="str">
        <f>IF('Rekapitulace stavby'!AN17="","",'Rekapitulace stavby'!AN17)</f>
        <v/>
      </c>
      <c r="L21" s="40"/>
    </row>
    <row r="22" s="1" customFormat="1" ht="6.96" customHeight="1">
      <c r="B22" s="40"/>
      <c r="I22" s="123"/>
      <c r="L22" s="40"/>
    </row>
    <row r="23" s="1" customFormat="1" ht="12" customHeight="1">
      <c r="B23" s="40"/>
      <c r="D23" s="121" t="s">
        <v>34</v>
      </c>
      <c r="I23" s="125" t="s">
        <v>26</v>
      </c>
      <c r="J23" s="14" t="s">
        <v>19</v>
      </c>
      <c r="L23" s="40"/>
    </row>
    <row r="24" s="1" customFormat="1" ht="18" customHeight="1">
      <c r="B24" s="40"/>
      <c r="E24" s="14" t="s">
        <v>35</v>
      </c>
      <c r="I24" s="125" t="s">
        <v>28</v>
      </c>
      <c r="J24" s="14" t="s">
        <v>19</v>
      </c>
      <c r="L24" s="40"/>
    </row>
    <row r="25" s="1" customFormat="1" ht="6.96" customHeight="1">
      <c r="B25" s="40"/>
      <c r="I25" s="123"/>
      <c r="L25" s="40"/>
    </row>
    <row r="26" s="1" customFormat="1" ht="12" customHeight="1">
      <c r="B26" s="40"/>
      <c r="D26" s="121" t="s">
        <v>36</v>
      </c>
      <c r="I26" s="123"/>
      <c r="L26" s="40"/>
    </row>
    <row r="27" s="6" customFormat="1" ht="16.5" customHeight="1">
      <c r="B27" s="127"/>
      <c r="E27" s="128" t="s">
        <v>19</v>
      </c>
      <c r="F27" s="128"/>
      <c r="G27" s="128"/>
      <c r="H27" s="128"/>
      <c r="I27" s="129"/>
      <c r="L27" s="127"/>
    </row>
    <row r="28" s="1" customFormat="1" ht="6.96" customHeight="1">
      <c r="B28" s="40"/>
      <c r="I28" s="123"/>
      <c r="L28" s="40"/>
    </row>
    <row r="29" s="1" customFormat="1" ht="6.96" customHeight="1">
      <c r="B29" s="40"/>
      <c r="D29" s="68"/>
      <c r="E29" s="68"/>
      <c r="F29" s="68"/>
      <c r="G29" s="68"/>
      <c r="H29" s="68"/>
      <c r="I29" s="130"/>
      <c r="J29" s="68"/>
      <c r="K29" s="68"/>
      <c r="L29" s="40"/>
    </row>
    <row r="30" s="1" customFormat="1" ht="25.44" customHeight="1">
      <c r="B30" s="40"/>
      <c r="D30" s="131" t="s">
        <v>38</v>
      </c>
      <c r="I30" s="123"/>
      <c r="J30" s="132">
        <f>ROUND(J80, 2)</f>
        <v>0</v>
      </c>
      <c r="L30" s="40"/>
    </row>
    <row r="31" s="1" customFormat="1" ht="6.96" customHeight="1">
      <c r="B31" s="40"/>
      <c r="D31" s="68"/>
      <c r="E31" s="68"/>
      <c r="F31" s="68"/>
      <c r="G31" s="68"/>
      <c r="H31" s="68"/>
      <c r="I31" s="130"/>
      <c r="J31" s="68"/>
      <c r="K31" s="68"/>
      <c r="L31" s="40"/>
    </row>
    <row r="32" s="1" customFormat="1" ht="14.4" customHeight="1">
      <c r="B32" s="40"/>
      <c r="F32" s="133" t="s">
        <v>40</v>
      </c>
      <c r="I32" s="134" t="s">
        <v>39</v>
      </c>
      <c r="J32" s="133" t="s">
        <v>41</v>
      </c>
      <c r="L32" s="40"/>
    </row>
    <row r="33" hidden="1" s="1" customFormat="1" ht="14.4" customHeight="1">
      <c r="B33" s="40"/>
      <c r="D33" s="121" t="s">
        <v>42</v>
      </c>
      <c r="E33" s="121" t="s">
        <v>43</v>
      </c>
      <c r="F33" s="135">
        <f>ROUND((SUM(BE80:BE117)),  2)</f>
        <v>0</v>
      </c>
      <c r="I33" s="136">
        <v>0.20999999999999999</v>
      </c>
      <c r="J33" s="135">
        <f>ROUND(((SUM(BE80:BE117))*I33),  2)</f>
        <v>0</v>
      </c>
      <c r="L33" s="40"/>
    </row>
    <row r="34" hidden="1" s="1" customFormat="1" ht="14.4" customHeight="1">
      <c r="B34" s="40"/>
      <c r="E34" s="121" t="s">
        <v>44</v>
      </c>
      <c r="F34" s="135">
        <f>ROUND((SUM(BF80:BF117)),  2)</f>
        <v>0</v>
      </c>
      <c r="I34" s="136">
        <v>0.14999999999999999</v>
      </c>
      <c r="J34" s="135">
        <f>ROUND(((SUM(BF80:BF117))*I34),  2)</f>
        <v>0</v>
      </c>
      <c r="L34" s="40"/>
    </row>
    <row r="35" s="1" customFormat="1" ht="14.4" customHeight="1">
      <c r="B35" s="40"/>
      <c r="D35" s="121" t="s">
        <v>42</v>
      </c>
      <c r="E35" s="121" t="s">
        <v>45</v>
      </c>
      <c r="F35" s="135">
        <f>ROUND((SUM(BG80:BG117)),  2)</f>
        <v>0</v>
      </c>
      <c r="I35" s="136">
        <v>0.20999999999999999</v>
      </c>
      <c r="J35" s="135">
        <f>0</f>
        <v>0</v>
      </c>
      <c r="L35" s="40"/>
    </row>
    <row r="36" s="1" customFormat="1" ht="14.4" customHeight="1">
      <c r="B36" s="40"/>
      <c r="E36" s="121" t="s">
        <v>46</v>
      </c>
      <c r="F36" s="135">
        <f>ROUND((SUM(BH80:BH117)),  2)</f>
        <v>0</v>
      </c>
      <c r="I36" s="136">
        <v>0.14999999999999999</v>
      </c>
      <c r="J36" s="135">
        <f>0</f>
        <v>0</v>
      </c>
      <c r="L36" s="40"/>
    </row>
    <row r="37" hidden="1" s="1" customFormat="1" ht="14.4" customHeight="1">
      <c r="B37" s="40"/>
      <c r="E37" s="121" t="s">
        <v>47</v>
      </c>
      <c r="F37" s="135">
        <f>ROUND((SUM(BI80:BI117)),  2)</f>
        <v>0</v>
      </c>
      <c r="I37" s="136">
        <v>0</v>
      </c>
      <c r="J37" s="135">
        <f>0</f>
        <v>0</v>
      </c>
      <c r="L37" s="40"/>
    </row>
    <row r="38" s="1" customFormat="1" ht="6.96" customHeight="1">
      <c r="B38" s="40"/>
      <c r="I38" s="123"/>
      <c r="L38" s="40"/>
    </row>
    <row r="39" s="1" customFormat="1" ht="25.44" customHeight="1">
      <c r="B39" s="40"/>
      <c r="C39" s="137"/>
      <c r="D39" s="138" t="s">
        <v>48</v>
      </c>
      <c r="E39" s="139"/>
      <c r="F39" s="139"/>
      <c r="G39" s="140" t="s">
        <v>49</v>
      </c>
      <c r="H39" s="141" t="s">
        <v>50</v>
      </c>
      <c r="I39" s="142"/>
      <c r="J39" s="143">
        <f>SUM(J30:J37)</f>
        <v>0</v>
      </c>
      <c r="K39" s="144"/>
      <c r="L39" s="40"/>
    </row>
    <row r="40" s="1" customFormat="1" ht="14.4" customHeight="1">
      <c r="B40" s="145"/>
      <c r="C40" s="146"/>
      <c r="D40" s="146"/>
      <c r="E40" s="146"/>
      <c r="F40" s="146"/>
      <c r="G40" s="146"/>
      <c r="H40" s="146"/>
      <c r="I40" s="147"/>
      <c r="J40" s="146"/>
      <c r="K40" s="146"/>
      <c r="L40" s="40"/>
    </row>
    <row r="44" s="1" customFormat="1" ht="6.96" customHeight="1">
      <c r="B44" s="148"/>
      <c r="C44" s="149"/>
      <c r="D44" s="149"/>
      <c r="E44" s="149"/>
      <c r="F44" s="149"/>
      <c r="G44" s="149"/>
      <c r="H44" s="149"/>
      <c r="I44" s="150"/>
      <c r="J44" s="149"/>
      <c r="K44" s="149"/>
      <c r="L44" s="40"/>
    </row>
    <row r="45" s="1" customFormat="1" ht="24.96" customHeight="1">
      <c r="B45" s="35"/>
      <c r="C45" s="20" t="s">
        <v>85</v>
      </c>
      <c r="D45" s="36"/>
      <c r="E45" s="36"/>
      <c r="F45" s="36"/>
      <c r="G45" s="36"/>
      <c r="H45" s="36"/>
      <c r="I45" s="123"/>
      <c r="J45" s="36"/>
      <c r="K45" s="36"/>
      <c r="L45" s="40"/>
    </row>
    <row r="46" s="1" customFormat="1" ht="6.96" customHeight="1">
      <c r="B46" s="35"/>
      <c r="C46" s="36"/>
      <c r="D46" s="36"/>
      <c r="E46" s="36"/>
      <c r="F46" s="36"/>
      <c r="G46" s="36"/>
      <c r="H46" s="36"/>
      <c r="I46" s="123"/>
      <c r="J46" s="36"/>
      <c r="K46" s="36"/>
      <c r="L46" s="40"/>
    </row>
    <row r="47" s="1" customFormat="1" ht="12" customHeight="1">
      <c r="B47" s="35"/>
      <c r="C47" s="29" t="s">
        <v>16</v>
      </c>
      <c r="D47" s="36"/>
      <c r="E47" s="36"/>
      <c r="F47" s="36"/>
      <c r="G47" s="36"/>
      <c r="H47" s="36"/>
      <c r="I47" s="123"/>
      <c r="J47" s="36"/>
      <c r="K47" s="36"/>
      <c r="L47" s="40"/>
    </row>
    <row r="48" s="1" customFormat="1" ht="16.5" customHeight="1">
      <c r="B48" s="35"/>
      <c r="C48" s="36"/>
      <c r="D48" s="36"/>
      <c r="E48" s="151" t="str">
        <f>E7</f>
        <v>PS služeb Pouchov, rekonstrukce vrat dílen</v>
      </c>
      <c r="F48" s="29"/>
      <c r="G48" s="29"/>
      <c r="H48" s="29"/>
      <c r="I48" s="123"/>
      <c r="J48" s="36"/>
      <c r="K48" s="36"/>
      <c r="L48" s="40"/>
    </row>
    <row r="49" s="1" customFormat="1" ht="12" customHeight="1">
      <c r="B49" s="35"/>
      <c r="C49" s="29" t="s">
        <v>83</v>
      </c>
      <c r="D49" s="36"/>
      <c r="E49" s="36"/>
      <c r="F49" s="36"/>
      <c r="G49" s="36"/>
      <c r="H49" s="36"/>
      <c r="I49" s="123"/>
      <c r="J49" s="36"/>
      <c r="K49" s="36"/>
      <c r="L49" s="40"/>
    </row>
    <row r="50" s="1" customFormat="1" ht="16.5" customHeight="1">
      <c r="B50" s="35"/>
      <c r="C50" s="36"/>
      <c r="D50" s="36"/>
      <c r="E50" s="61" t="str">
        <f>E9</f>
        <v>1 - SO1 - Garážová vrata</v>
      </c>
      <c r="F50" s="36"/>
      <c r="G50" s="36"/>
      <c r="H50" s="36"/>
      <c r="I50" s="123"/>
      <c r="J50" s="36"/>
      <c r="K50" s="36"/>
      <c r="L50" s="40"/>
    </row>
    <row r="51" s="1" customFormat="1" ht="6.96" customHeight="1">
      <c r="B51" s="35"/>
      <c r="C51" s="36"/>
      <c r="D51" s="36"/>
      <c r="E51" s="36"/>
      <c r="F51" s="36"/>
      <c r="G51" s="36"/>
      <c r="H51" s="36"/>
      <c r="I51" s="123"/>
      <c r="J51" s="36"/>
      <c r="K51" s="36"/>
      <c r="L51" s="40"/>
    </row>
    <row r="52" s="1" customFormat="1" ht="12" customHeight="1">
      <c r="B52" s="35"/>
      <c r="C52" s="29" t="s">
        <v>21</v>
      </c>
      <c r="D52" s="36"/>
      <c r="E52" s="36"/>
      <c r="F52" s="24" t="str">
        <f>F12</f>
        <v>Hradec Králové</v>
      </c>
      <c r="G52" s="36"/>
      <c r="H52" s="36"/>
      <c r="I52" s="125" t="s">
        <v>23</v>
      </c>
      <c r="J52" s="64" t="str">
        <f>IF(J12="","",J12)</f>
        <v>25.6.2019</v>
      </c>
      <c r="K52" s="36"/>
      <c r="L52" s="40"/>
    </row>
    <row r="53" s="1" customFormat="1" ht="6.96" customHeight="1">
      <c r="B53" s="35"/>
      <c r="C53" s="36"/>
      <c r="D53" s="36"/>
      <c r="E53" s="36"/>
      <c r="F53" s="36"/>
      <c r="G53" s="36"/>
      <c r="H53" s="36"/>
      <c r="I53" s="123"/>
      <c r="J53" s="36"/>
      <c r="K53" s="36"/>
      <c r="L53" s="40"/>
    </row>
    <row r="54" s="1" customFormat="1" ht="13.65" customHeight="1">
      <c r="B54" s="35"/>
      <c r="C54" s="29" t="s">
        <v>25</v>
      </c>
      <c r="D54" s="36"/>
      <c r="E54" s="36"/>
      <c r="F54" s="24" t="str">
        <f>E15</f>
        <v>Povodí Labe, státní podnik</v>
      </c>
      <c r="G54" s="36"/>
      <c r="H54" s="36"/>
      <c r="I54" s="125" t="s">
        <v>31</v>
      </c>
      <c r="J54" s="33" t="str">
        <f>E21</f>
        <v xml:space="preserve"> </v>
      </c>
      <c r="K54" s="36"/>
      <c r="L54" s="40"/>
    </row>
    <row r="55" s="1" customFormat="1" ht="13.65" customHeight="1">
      <c r="B55" s="35"/>
      <c r="C55" s="29" t="s">
        <v>29</v>
      </c>
      <c r="D55" s="36"/>
      <c r="E55" s="36"/>
      <c r="F55" s="24" t="str">
        <f>IF(E18="","",E18)</f>
        <v>Vyplň údaj</v>
      </c>
      <c r="G55" s="36"/>
      <c r="H55" s="36"/>
      <c r="I55" s="125" t="s">
        <v>34</v>
      </c>
      <c r="J55" s="33" t="str">
        <f>E24</f>
        <v>Lukáš Táborský, DiS.</v>
      </c>
      <c r="K55" s="36"/>
      <c r="L55" s="40"/>
    </row>
    <row r="56" s="1" customFormat="1" ht="10.32" customHeight="1">
      <c r="B56" s="35"/>
      <c r="C56" s="36"/>
      <c r="D56" s="36"/>
      <c r="E56" s="36"/>
      <c r="F56" s="36"/>
      <c r="G56" s="36"/>
      <c r="H56" s="36"/>
      <c r="I56" s="123"/>
      <c r="J56" s="36"/>
      <c r="K56" s="36"/>
      <c r="L56" s="40"/>
    </row>
    <row r="57" s="1" customFormat="1" ht="29.28" customHeight="1">
      <c r="B57" s="35"/>
      <c r="C57" s="152" t="s">
        <v>86</v>
      </c>
      <c r="D57" s="153"/>
      <c r="E57" s="153"/>
      <c r="F57" s="153"/>
      <c r="G57" s="153"/>
      <c r="H57" s="153"/>
      <c r="I57" s="154"/>
      <c r="J57" s="155" t="s">
        <v>87</v>
      </c>
      <c r="K57" s="153"/>
      <c r="L57" s="40"/>
    </row>
    <row r="58" s="1" customFormat="1" ht="10.32" customHeight="1">
      <c r="B58" s="35"/>
      <c r="C58" s="36"/>
      <c r="D58" s="36"/>
      <c r="E58" s="36"/>
      <c r="F58" s="36"/>
      <c r="G58" s="36"/>
      <c r="H58" s="36"/>
      <c r="I58" s="123"/>
      <c r="J58" s="36"/>
      <c r="K58" s="36"/>
      <c r="L58" s="40"/>
    </row>
    <row r="59" s="1" customFormat="1" ht="22.8" customHeight="1">
      <c r="B59" s="35"/>
      <c r="C59" s="156" t="s">
        <v>70</v>
      </c>
      <c r="D59" s="36"/>
      <c r="E59" s="36"/>
      <c r="F59" s="36"/>
      <c r="G59" s="36"/>
      <c r="H59" s="36"/>
      <c r="I59" s="123"/>
      <c r="J59" s="94">
        <f>J80</f>
        <v>0</v>
      </c>
      <c r="K59" s="36"/>
      <c r="L59" s="40"/>
      <c r="AU59" s="14" t="s">
        <v>88</v>
      </c>
    </row>
    <row r="60" s="7" customFormat="1" ht="24.96" customHeight="1">
      <c r="B60" s="157"/>
      <c r="C60" s="158"/>
      <c r="D60" s="159" t="s">
        <v>89</v>
      </c>
      <c r="E60" s="160"/>
      <c r="F60" s="160"/>
      <c r="G60" s="160"/>
      <c r="H60" s="160"/>
      <c r="I60" s="161"/>
      <c r="J60" s="162">
        <f>J81</f>
        <v>0</v>
      </c>
      <c r="K60" s="158"/>
      <c r="L60" s="163"/>
    </row>
    <row r="61" s="1" customFormat="1" ht="21.84" customHeight="1">
      <c r="B61" s="35"/>
      <c r="C61" s="36"/>
      <c r="D61" s="36"/>
      <c r="E61" s="36"/>
      <c r="F61" s="36"/>
      <c r="G61" s="36"/>
      <c r="H61" s="36"/>
      <c r="I61" s="123"/>
      <c r="J61" s="36"/>
      <c r="K61" s="36"/>
      <c r="L61" s="40"/>
    </row>
    <row r="62" s="1" customFormat="1" ht="6.96" customHeight="1">
      <c r="B62" s="54"/>
      <c r="C62" s="55"/>
      <c r="D62" s="55"/>
      <c r="E62" s="55"/>
      <c r="F62" s="55"/>
      <c r="G62" s="55"/>
      <c r="H62" s="55"/>
      <c r="I62" s="147"/>
      <c r="J62" s="55"/>
      <c r="K62" s="55"/>
      <c r="L62" s="40"/>
    </row>
    <row r="66" s="1" customFormat="1" ht="6.96" customHeight="1">
      <c r="B66" s="56"/>
      <c r="C66" s="57"/>
      <c r="D66" s="57"/>
      <c r="E66" s="57"/>
      <c r="F66" s="57"/>
      <c r="G66" s="57"/>
      <c r="H66" s="57"/>
      <c r="I66" s="150"/>
      <c r="J66" s="57"/>
      <c r="K66" s="57"/>
      <c r="L66" s="40"/>
    </row>
    <row r="67" s="1" customFormat="1" ht="24.96" customHeight="1">
      <c r="B67" s="35"/>
      <c r="C67" s="20" t="s">
        <v>90</v>
      </c>
      <c r="D67" s="36"/>
      <c r="E67" s="36"/>
      <c r="F67" s="36"/>
      <c r="G67" s="36"/>
      <c r="H67" s="36"/>
      <c r="I67" s="123"/>
      <c r="J67" s="36"/>
      <c r="K67" s="36"/>
      <c r="L67" s="40"/>
    </row>
    <row r="68" s="1" customFormat="1" ht="6.96" customHeight="1">
      <c r="B68" s="35"/>
      <c r="C68" s="36"/>
      <c r="D68" s="36"/>
      <c r="E68" s="36"/>
      <c r="F68" s="36"/>
      <c r="G68" s="36"/>
      <c r="H68" s="36"/>
      <c r="I68" s="123"/>
      <c r="J68" s="36"/>
      <c r="K68" s="36"/>
      <c r="L68" s="40"/>
    </row>
    <row r="69" s="1" customFormat="1" ht="12" customHeight="1">
      <c r="B69" s="35"/>
      <c r="C69" s="29" t="s">
        <v>16</v>
      </c>
      <c r="D69" s="36"/>
      <c r="E69" s="36"/>
      <c r="F69" s="36"/>
      <c r="G69" s="36"/>
      <c r="H69" s="36"/>
      <c r="I69" s="123"/>
      <c r="J69" s="36"/>
      <c r="K69" s="36"/>
      <c r="L69" s="40"/>
    </row>
    <row r="70" s="1" customFormat="1" ht="16.5" customHeight="1">
      <c r="B70" s="35"/>
      <c r="C70" s="36"/>
      <c r="D70" s="36"/>
      <c r="E70" s="151" t="str">
        <f>E7</f>
        <v>PS služeb Pouchov, rekonstrukce vrat dílen</v>
      </c>
      <c r="F70" s="29"/>
      <c r="G70" s="29"/>
      <c r="H70" s="29"/>
      <c r="I70" s="123"/>
      <c r="J70" s="36"/>
      <c r="K70" s="36"/>
      <c r="L70" s="40"/>
    </row>
    <row r="71" s="1" customFormat="1" ht="12" customHeight="1">
      <c r="B71" s="35"/>
      <c r="C71" s="29" t="s">
        <v>83</v>
      </c>
      <c r="D71" s="36"/>
      <c r="E71" s="36"/>
      <c r="F71" s="36"/>
      <c r="G71" s="36"/>
      <c r="H71" s="36"/>
      <c r="I71" s="123"/>
      <c r="J71" s="36"/>
      <c r="K71" s="36"/>
      <c r="L71" s="40"/>
    </row>
    <row r="72" s="1" customFormat="1" ht="16.5" customHeight="1">
      <c r="B72" s="35"/>
      <c r="C72" s="36"/>
      <c r="D72" s="36"/>
      <c r="E72" s="61" t="str">
        <f>E9</f>
        <v>1 - SO1 - Garážová vrata</v>
      </c>
      <c r="F72" s="36"/>
      <c r="G72" s="36"/>
      <c r="H72" s="36"/>
      <c r="I72" s="123"/>
      <c r="J72" s="36"/>
      <c r="K72" s="36"/>
      <c r="L72" s="40"/>
    </row>
    <row r="73" s="1" customFormat="1" ht="6.96" customHeight="1">
      <c r="B73" s="35"/>
      <c r="C73" s="36"/>
      <c r="D73" s="36"/>
      <c r="E73" s="36"/>
      <c r="F73" s="36"/>
      <c r="G73" s="36"/>
      <c r="H73" s="36"/>
      <c r="I73" s="123"/>
      <c r="J73" s="36"/>
      <c r="K73" s="36"/>
      <c r="L73" s="40"/>
    </row>
    <row r="74" s="1" customFormat="1" ht="12" customHeight="1">
      <c r="B74" s="35"/>
      <c r="C74" s="29" t="s">
        <v>21</v>
      </c>
      <c r="D74" s="36"/>
      <c r="E74" s="36"/>
      <c r="F74" s="24" t="str">
        <f>F12</f>
        <v>Hradec Králové</v>
      </c>
      <c r="G74" s="36"/>
      <c r="H74" s="36"/>
      <c r="I74" s="125" t="s">
        <v>23</v>
      </c>
      <c r="J74" s="64" t="str">
        <f>IF(J12="","",J12)</f>
        <v>25.6.2019</v>
      </c>
      <c r="K74" s="36"/>
      <c r="L74" s="40"/>
    </row>
    <row r="75" s="1" customFormat="1" ht="6.96" customHeight="1">
      <c r="B75" s="35"/>
      <c r="C75" s="36"/>
      <c r="D75" s="36"/>
      <c r="E75" s="36"/>
      <c r="F75" s="36"/>
      <c r="G75" s="36"/>
      <c r="H75" s="36"/>
      <c r="I75" s="123"/>
      <c r="J75" s="36"/>
      <c r="K75" s="36"/>
      <c r="L75" s="40"/>
    </row>
    <row r="76" s="1" customFormat="1" ht="13.65" customHeight="1">
      <c r="B76" s="35"/>
      <c r="C76" s="29" t="s">
        <v>25</v>
      </c>
      <c r="D76" s="36"/>
      <c r="E76" s="36"/>
      <c r="F76" s="24" t="str">
        <f>E15</f>
        <v>Povodí Labe, státní podnik</v>
      </c>
      <c r="G76" s="36"/>
      <c r="H76" s="36"/>
      <c r="I76" s="125" t="s">
        <v>31</v>
      </c>
      <c r="J76" s="33" t="str">
        <f>E21</f>
        <v xml:space="preserve"> </v>
      </c>
      <c r="K76" s="36"/>
      <c r="L76" s="40"/>
    </row>
    <row r="77" s="1" customFormat="1" ht="13.65" customHeight="1">
      <c r="B77" s="35"/>
      <c r="C77" s="29" t="s">
        <v>29</v>
      </c>
      <c r="D77" s="36"/>
      <c r="E77" s="36"/>
      <c r="F77" s="24" t="str">
        <f>IF(E18="","",E18)</f>
        <v>Vyplň údaj</v>
      </c>
      <c r="G77" s="36"/>
      <c r="H77" s="36"/>
      <c r="I77" s="125" t="s">
        <v>34</v>
      </c>
      <c r="J77" s="33" t="str">
        <f>E24</f>
        <v>Lukáš Táborský, DiS.</v>
      </c>
      <c r="K77" s="36"/>
      <c r="L77" s="40"/>
    </row>
    <row r="78" s="1" customFormat="1" ht="10.32" customHeight="1">
      <c r="B78" s="35"/>
      <c r="C78" s="36"/>
      <c r="D78" s="36"/>
      <c r="E78" s="36"/>
      <c r="F78" s="36"/>
      <c r="G78" s="36"/>
      <c r="H78" s="36"/>
      <c r="I78" s="123"/>
      <c r="J78" s="36"/>
      <c r="K78" s="36"/>
      <c r="L78" s="40"/>
    </row>
    <row r="79" s="8" customFormat="1" ht="29.28" customHeight="1">
      <c r="B79" s="164"/>
      <c r="C79" s="165" t="s">
        <v>91</v>
      </c>
      <c r="D79" s="166" t="s">
        <v>57</v>
      </c>
      <c r="E79" s="166" t="s">
        <v>53</v>
      </c>
      <c r="F79" s="166" t="s">
        <v>54</v>
      </c>
      <c r="G79" s="166" t="s">
        <v>92</v>
      </c>
      <c r="H79" s="166" t="s">
        <v>93</v>
      </c>
      <c r="I79" s="167" t="s">
        <v>94</v>
      </c>
      <c r="J79" s="166" t="s">
        <v>87</v>
      </c>
      <c r="K79" s="168" t="s">
        <v>95</v>
      </c>
      <c r="L79" s="169"/>
      <c r="M79" s="84" t="s">
        <v>19</v>
      </c>
      <c r="N79" s="85" t="s">
        <v>42</v>
      </c>
      <c r="O79" s="85" t="s">
        <v>96</v>
      </c>
      <c r="P79" s="85" t="s">
        <v>97</v>
      </c>
      <c r="Q79" s="85" t="s">
        <v>98</v>
      </c>
      <c r="R79" s="85" t="s">
        <v>99</v>
      </c>
      <c r="S79" s="85" t="s">
        <v>100</v>
      </c>
      <c r="T79" s="86" t="s">
        <v>101</v>
      </c>
    </row>
    <row r="80" s="1" customFormat="1" ht="22.8" customHeight="1">
      <c r="B80" s="35"/>
      <c r="C80" s="91" t="s">
        <v>102</v>
      </c>
      <c r="D80" s="36"/>
      <c r="E80" s="36"/>
      <c r="F80" s="36"/>
      <c r="G80" s="36"/>
      <c r="H80" s="36"/>
      <c r="I80" s="123"/>
      <c r="J80" s="170">
        <f>BK80</f>
        <v>0</v>
      </c>
      <c r="K80" s="36"/>
      <c r="L80" s="40"/>
      <c r="M80" s="87"/>
      <c r="N80" s="88"/>
      <c r="O80" s="88"/>
      <c r="P80" s="171">
        <f>P81</f>
        <v>0</v>
      </c>
      <c r="Q80" s="88"/>
      <c r="R80" s="171">
        <f>R81</f>
        <v>0</v>
      </c>
      <c r="S80" s="88"/>
      <c r="T80" s="172">
        <f>T81</f>
        <v>2.0038400000000003</v>
      </c>
      <c r="AT80" s="14" t="s">
        <v>71</v>
      </c>
      <c r="AU80" s="14" t="s">
        <v>88</v>
      </c>
      <c r="BK80" s="173">
        <f>BK81</f>
        <v>0</v>
      </c>
    </row>
    <row r="81" s="9" customFormat="1" ht="25.92" customHeight="1">
      <c r="B81" s="174"/>
      <c r="C81" s="175"/>
      <c r="D81" s="176" t="s">
        <v>71</v>
      </c>
      <c r="E81" s="177" t="s">
        <v>103</v>
      </c>
      <c r="F81" s="177" t="s">
        <v>104</v>
      </c>
      <c r="G81" s="175"/>
      <c r="H81" s="175"/>
      <c r="I81" s="178"/>
      <c r="J81" s="179">
        <f>BK81</f>
        <v>0</v>
      </c>
      <c r="K81" s="175"/>
      <c r="L81" s="180"/>
      <c r="M81" s="181"/>
      <c r="N81" s="182"/>
      <c r="O81" s="182"/>
      <c r="P81" s="183">
        <f>SUM(P82:P117)</f>
        <v>0</v>
      </c>
      <c r="Q81" s="182"/>
      <c r="R81" s="183">
        <f>SUM(R82:R117)</f>
        <v>0</v>
      </c>
      <c r="S81" s="182"/>
      <c r="T81" s="184">
        <f>SUM(T82:T117)</f>
        <v>2.0038400000000003</v>
      </c>
      <c r="AR81" s="185" t="s">
        <v>77</v>
      </c>
      <c r="AT81" s="186" t="s">
        <v>71</v>
      </c>
      <c r="AU81" s="186" t="s">
        <v>72</v>
      </c>
      <c r="AY81" s="185" t="s">
        <v>105</v>
      </c>
      <c r="BK81" s="187">
        <f>SUM(BK82:BK117)</f>
        <v>0</v>
      </c>
    </row>
    <row r="82" s="1" customFormat="1" ht="16.5" customHeight="1">
      <c r="B82" s="35"/>
      <c r="C82" s="188" t="s">
        <v>77</v>
      </c>
      <c r="D82" s="188" t="s">
        <v>106</v>
      </c>
      <c r="E82" s="189" t="s">
        <v>107</v>
      </c>
      <c r="F82" s="190" t="s">
        <v>108</v>
      </c>
      <c r="G82" s="191" t="s">
        <v>109</v>
      </c>
      <c r="H82" s="192">
        <v>4</v>
      </c>
      <c r="I82" s="193"/>
      <c r="J82" s="194">
        <f>ROUND(I82*H82,2)</f>
        <v>0</v>
      </c>
      <c r="K82" s="190" t="s">
        <v>19</v>
      </c>
      <c r="L82" s="40"/>
      <c r="M82" s="195" t="s">
        <v>19</v>
      </c>
      <c r="N82" s="196" t="s">
        <v>45</v>
      </c>
      <c r="O82" s="76"/>
      <c r="P82" s="197">
        <f>O82*H82</f>
        <v>0</v>
      </c>
      <c r="Q82" s="197">
        <v>0</v>
      </c>
      <c r="R82" s="197">
        <f>Q82*H82</f>
        <v>0</v>
      </c>
      <c r="S82" s="197">
        <v>0.032320000000000002</v>
      </c>
      <c r="T82" s="198">
        <f>S82*H82</f>
        <v>0.12928000000000001</v>
      </c>
      <c r="AR82" s="14" t="s">
        <v>110</v>
      </c>
      <c r="AT82" s="14" t="s">
        <v>106</v>
      </c>
      <c r="AU82" s="14" t="s">
        <v>77</v>
      </c>
      <c r="AY82" s="14" t="s">
        <v>105</v>
      </c>
      <c r="BE82" s="199">
        <f>IF(N82="základní",J82,0)</f>
        <v>0</v>
      </c>
      <c r="BF82" s="199">
        <f>IF(N82="snížená",J82,0)</f>
        <v>0</v>
      </c>
      <c r="BG82" s="199">
        <f>IF(N82="zákl. přenesená",J82,0)</f>
        <v>0</v>
      </c>
      <c r="BH82" s="199">
        <f>IF(N82="sníž. přenesená",J82,0)</f>
        <v>0</v>
      </c>
      <c r="BI82" s="199">
        <f>IF(N82="nulová",J82,0)</f>
        <v>0</v>
      </c>
      <c r="BJ82" s="14" t="s">
        <v>111</v>
      </c>
      <c r="BK82" s="199">
        <f>ROUND(I82*H82,2)</f>
        <v>0</v>
      </c>
      <c r="BL82" s="14" t="s">
        <v>110</v>
      </c>
      <c r="BM82" s="14" t="s">
        <v>112</v>
      </c>
    </row>
    <row r="83" s="1" customFormat="1" ht="16.5" customHeight="1">
      <c r="B83" s="35"/>
      <c r="C83" s="188" t="s">
        <v>81</v>
      </c>
      <c r="D83" s="188" t="s">
        <v>106</v>
      </c>
      <c r="E83" s="189" t="s">
        <v>113</v>
      </c>
      <c r="F83" s="190" t="s">
        <v>114</v>
      </c>
      <c r="G83" s="191" t="s">
        <v>109</v>
      </c>
      <c r="H83" s="192">
        <v>11</v>
      </c>
      <c r="I83" s="193"/>
      <c r="J83" s="194">
        <f>ROUND(I83*H83,2)</f>
        <v>0</v>
      </c>
      <c r="K83" s="190" t="s">
        <v>19</v>
      </c>
      <c r="L83" s="40"/>
      <c r="M83" s="195" t="s">
        <v>19</v>
      </c>
      <c r="N83" s="196" t="s">
        <v>45</v>
      </c>
      <c r="O83" s="76"/>
      <c r="P83" s="197">
        <f>O83*H83</f>
        <v>0</v>
      </c>
      <c r="Q83" s="197">
        <v>0</v>
      </c>
      <c r="R83" s="197">
        <f>Q83*H83</f>
        <v>0</v>
      </c>
      <c r="S83" s="197">
        <v>0.032320000000000002</v>
      </c>
      <c r="T83" s="198">
        <f>S83*H83</f>
        <v>0.35552</v>
      </c>
      <c r="AR83" s="14" t="s">
        <v>110</v>
      </c>
      <c r="AT83" s="14" t="s">
        <v>106</v>
      </c>
      <c r="AU83" s="14" t="s">
        <v>77</v>
      </c>
      <c r="AY83" s="14" t="s">
        <v>105</v>
      </c>
      <c r="BE83" s="199">
        <f>IF(N83="základní",J83,0)</f>
        <v>0</v>
      </c>
      <c r="BF83" s="199">
        <f>IF(N83="snížená",J83,0)</f>
        <v>0</v>
      </c>
      <c r="BG83" s="199">
        <f>IF(N83="zákl. přenesená",J83,0)</f>
        <v>0</v>
      </c>
      <c r="BH83" s="199">
        <f>IF(N83="sníž. přenesená",J83,0)</f>
        <v>0</v>
      </c>
      <c r="BI83" s="199">
        <f>IF(N83="nulová",J83,0)</f>
        <v>0</v>
      </c>
      <c r="BJ83" s="14" t="s">
        <v>111</v>
      </c>
      <c r="BK83" s="199">
        <f>ROUND(I83*H83,2)</f>
        <v>0</v>
      </c>
      <c r="BL83" s="14" t="s">
        <v>110</v>
      </c>
      <c r="BM83" s="14" t="s">
        <v>115</v>
      </c>
    </row>
    <row r="84" s="1" customFormat="1" ht="16.5" customHeight="1">
      <c r="B84" s="35"/>
      <c r="C84" s="188" t="s">
        <v>116</v>
      </c>
      <c r="D84" s="188" t="s">
        <v>106</v>
      </c>
      <c r="E84" s="189" t="s">
        <v>117</v>
      </c>
      <c r="F84" s="190" t="s">
        <v>118</v>
      </c>
      <c r="G84" s="191" t="s">
        <v>109</v>
      </c>
      <c r="H84" s="192">
        <v>7</v>
      </c>
      <c r="I84" s="193"/>
      <c r="J84" s="194">
        <f>ROUND(I84*H84,2)</f>
        <v>0</v>
      </c>
      <c r="K84" s="190" t="s">
        <v>19</v>
      </c>
      <c r="L84" s="40"/>
      <c r="M84" s="195" t="s">
        <v>19</v>
      </c>
      <c r="N84" s="196" t="s">
        <v>45</v>
      </c>
      <c r="O84" s="76"/>
      <c r="P84" s="197">
        <f>O84*H84</f>
        <v>0</v>
      </c>
      <c r="Q84" s="197">
        <v>0</v>
      </c>
      <c r="R84" s="197">
        <f>Q84*H84</f>
        <v>0</v>
      </c>
      <c r="S84" s="197">
        <v>0.032320000000000002</v>
      </c>
      <c r="T84" s="198">
        <f>S84*H84</f>
        <v>0.22624</v>
      </c>
      <c r="AR84" s="14" t="s">
        <v>110</v>
      </c>
      <c r="AT84" s="14" t="s">
        <v>106</v>
      </c>
      <c r="AU84" s="14" t="s">
        <v>77</v>
      </c>
      <c r="AY84" s="14" t="s">
        <v>105</v>
      </c>
      <c r="BE84" s="199">
        <f>IF(N84="základní",J84,0)</f>
        <v>0</v>
      </c>
      <c r="BF84" s="199">
        <f>IF(N84="snížená",J84,0)</f>
        <v>0</v>
      </c>
      <c r="BG84" s="199">
        <f>IF(N84="zákl. přenesená",J84,0)</f>
        <v>0</v>
      </c>
      <c r="BH84" s="199">
        <f>IF(N84="sníž. přenesená",J84,0)</f>
        <v>0</v>
      </c>
      <c r="BI84" s="199">
        <f>IF(N84="nulová",J84,0)</f>
        <v>0</v>
      </c>
      <c r="BJ84" s="14" t="s">
        <v>111</v>
      </c>
      <c r="BK84" s="199">
        <f>ROUND(I84*H84,2)</f>
        <v>0</v>
      </c>
      <c r="BL84" s="14" t="s">
        <v>110</v>
      </c>
      <c r="BM84" s="14" t="s">
        <v>119</v>
      </c>
    </row>
    <row r="85" s="1" customFormat="1" ht="16.5" customHeight="1">
      <c r="B85" s="35"/>
      <c r="C85" s="188" t="s">
        <v>111</v>
      </c>
      <c r="D85" s="188" t="s">
        <v>106</v>
      </c>
      <c r="E85" s="189" t="s">
        <v>120</v>
      </c>
      <c r="F85" s="190" t="s">
        <v>121</v>
      </c>
      <c r="G85" s="191" t="s">
        <v>109</v>
      </c>
      <c r="H85" s="192">
        <v>3</v>
      </c>
      <c r="I85" s="193"/>
      <c r="J85" s="194">
        <f>ROUND(I85*H85,2)</f>
        <v>0</v>
      </c>
      <c r="K85" s="190" t="s">
        <v>19</v>
      </c>
      <c r="L85" s="40"/>
      <c r="M85" s="195" t="s">
        <v>19</v>
      </c>
      <c r="N85" s="196" t="s">
        <v>45</v>
      </c>
      <c r="O85" s="76"/>
      <c r="P85" s="197">
        <f>O85*H85</f>
        <v>0</v>
      </c>
      <c r="Q85" s="197">
        <v>0</v>
      </c>
      <c r="R85" s="197">
        <f>Q85*H85</f>
        <v>0</v>
      </c>
      <c r="S85" s="197">
        <v>0.032320000000000002</v>
      </c>
      <c r="T85" s="198">
        <f>S85*H85</f>
        <v>0.096960000000000005</v>
      </c>
      <c r="AR85" s="14" t="s">
        <v>110</v>
      </c>
      <c r="AT85" s="14" t="s">
        <v>106</v>
      </c>
      <c r="AU85" s="14" t="s">
        <v>77</v>
      </c>
      <c r="AY85" s="14" t="s">
        <v>105</v>
      </c>
      <c r="BE85" s="199">
        <f>IF(N85="základní",J85,0)</f>
        <v>0</v>
      </c>
      <c r="BF85" s="199">
        <f>IF(N85="snížená",J85,0)</f>
        <v>0</v>
      </c>
      <c r="BG85" s="199">
        <f>IF(N85="zákl. přenesená",J85,0)</f>
        <v>0</v>
      </c>
      <c r="BH85" s="199">
        <f>IF(N85="sníž. přenesená",J85,0)</f>
        <v>0</v>
      </c>
      <c r="BI85" s="199">
        <f>IF(N85="nulová",J85,0)</f>
        <v>0</v>
      </c>
      <c r="BJ85" s="14" t="s">
        <v>111</v>
      </c>
      <c r="BK85" s="199">
        <f>ROUND(I85*H85,2)</f>
        <v>0</v>
      </c>
      <c r="BL85" s="14" t="s">
        <v>110</v>
      </c>
      <c r="BM85" s="14" t="s">
        <v>122</v>
      </c>
    </row>
    <row r="86" s="1" customFormat="1" ht="16.5" customHeight="1">
      <c r="B86" s="35"/>
      <c r="C86" s="188" t="s">
        <v>123</v>
      </c>
      <c r="D86" s="188" t="s">
        <v>106</v>
      </c>
      <c r="E86" s="189" t="s">
        <v>124</v>
      </c>
      <c r="F86" s="190" t="s">
        <v>125</v>
      </c>
      <c r="G86" s="191" t="s">
        <v>109</v>
      </c>
      <c r="H86" s="192">
        <v>6</v>
      </c>
      <c r="I86" s="193"/>
      <c r="J86" s="194">
        <f>ROUND(I86*H86,2)</f>
        <v>0</v>
      </c>
      <c r="K86" s="190" t="s">
        <v>19</v>
      </c>
      <c r="L86" s="40"/>
      <c r="M86" s="195" t="s">
        <v>19</v>
      </c>
      <c r="N86" s="196" t="s">
        <v>45</v>
      </c>
      <c r="O86" s="76"/>
      <c r="P86" s="197">
        <f>O86*H86</f>
        <v>0</v>
      </c>
      <c r="Q86" s="197">
        <v>0</v>
      </c>
      <c r="R86" s="197">
        <f>Q86*H86</f>
        <v>0</v>
      </c>
      <c r="S86" s="197">
        <v>0.032320000000000002</v>
      </c>
      <c r="T86" s="198">
        <f>S86*H86</f>
        <v>0.19392000000000001</v>
      </c>
      <c r="AR86" s="14" t="s">
        <v>110</v>
      </c>
      <c r="AT86" s="14" t="s">
        <v>106</v>
      </c>
      <c r="AU86" s="14" t="s">
        <v>77</v>
      </c>
      <c r="AY86" s="14" t="s">
        <v>105</v>
      </c>
      <c r="BE86" s="199">
        <f>IF(N86="základní",J86,0)</f>
        <v>0</v>
      </c>
      <c r="BF86" s="199">
        <f>IF(N86="snížená",J86,0)</f>
        <v>0</v>
      </c>
      <c r="BG86" s="199">
        <f>IF(N86="zákl. přenesená",J86,0)</f>
        <v>0</v>
      </c>
      <c r="BH86" s="199">
        <f>IF(N86="sníž. přenesená",J86,0)</f>
        <v>0</v>
      </c>
      <c r="BI86" s="199">
        <f>IF(N86="nulová",J86,0)</f>
        <v>0</v>
      </c>
      <c r="BJ86" s="14" t="s">
        <v>111</v>
      </c>
      <c r="BK86" s="199">
        <f>ROUND(I86*H86,2)</f>
        <v>0</v>
      </c>
      <c r="BL86" s="14" t="s">
        <v>110</v>
      </c>
      <c r="BM86" s="14" t="s">
        <v>126</v>
      </c>
    </row>
    <row r="87" s="10" customFormat="1">
      <c r="B87" s="200"/>
      <c r="C87" s="201"/>
      <c r="D87" s="202" t="s">
        <v>127</v>
      </c>
      <c r="E87" s="203" t="s">
        <v>19</v>
      </c>
      <c r="F87" s="204" t="s">
        <v>128</v>
      </c>
      <c r="G87" s="201"/>
      <c r="H87" s="205">
        <v>1</v>
      </c>
      <c r="I87" s="206"/>
      <c r="J87" s="201"/>
      <c r="K87" s="201"/>
      <c r="L87" s="207"/>
      <c r="M87" s="208"/>
      <c r="N87" s="209"/>
      <c r="O87" s="209"/>
      <c r="P87" s="209"/>
      <c r="Q87" s="209"/>
      <c r="R87" s="209"/>
      <c r="S87" s="209"/>
      <c r="T87" s="210"/>
      <c r="AT87" s="211" t="s">
        <v>127</v>
      </c>
      <c r="AU87" s="211" t="s">
        <v>77</v>
      </c>
      <c r="AV87" s="10" t="s">
        <v>81</v>
      </c>
      <c r="AW87" s="10" t="s">
        <v>33</v>
      </c>
      <c r="AX87" s="10" t="s">
        <v>72</v>
      </c>
      <c r="AY87" s="211" t="s">
        <v>105</v>
      </c>
    </row>
    <row r="88" s="10" customFormat="1">
      <c r="B88" s="200"/>
      <c r="C88" s="201"/>
      <c r="D88" s="202" t="s">
        <v>127</v>
      </c>
      <c r="E88" s="203" t="s">
        <v>19</v>
      </c>
      <c r="F88" s="204" t="s">
        <v>129</v>
      </c>
      <c r="G88" s="201"/>
      <c r="H88" s="205">
        <v>1</v>
      </c>
      <c r="I88" s="206"/>
      <c r="J88" s="201"/>
      <c r="K88" s="201"/>
      <c r="L88" s="207"/>
      <c r="M88" s="208"/>
      <c r="N88" s="209"/>
      <c r="O88" s="209"/>
      <c r="P88" s="209"/>
      <c r="Q88" s="209"/>
      <c r="R88" s="209"/>
      <c r="S88" s="209"/>
      <c r="T88" s="210"/>
      <c r="AT88" s="211" t="s">
        <v>127</v>
      </c>
      <c r="AU88" s="211" t="s">
        <v>77</v>
      </c>
      <c r="AV88" s="10" t="s">
        <v>81</v>
      </c>
      <c r="AW88" s="10" t="s">
        <v>33</v>
      </c>
      <c r="AX88" s="10" t="s">
        <v>72</v>
      </c>
      <c r="AY88" s="211" t="s">
        <v>105</v>
      </c>
    </row>
    <row r="89" s="10" customFormat="1">
      <c r="B89" s="200"/>
      <c r="C89" s="201"/>
      <c r="D89" s="202" t="s">
        <v>127</v>
      </c>
      <c r="E89" s="203" t="s">
        <v>19</v>
      </c>
      <c r="F89" s="204" t="s">
        <v>130</v>
      </c>
      <c r="G89" s="201"/>
      <c r="H89" s="205">
        <v>1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127</v>
      </c>
      <c r="AU89" s="211" t="s">
        <v>77</v>
      </c>
      <c r="AV89" s="10" t="s">
        <v>81</v>
      </c>
      <c r="AW89" s="10" t="s">
        <v>33</v>
      </c>
      <c r="AX89" s="10" t="s">
        <v>72</v>
      </c>
      <c r="AY89" s="211" t="s">
        <v>105</v>
      </c>
    </row>
    <row r="90" s="10" customFormat="1">
      <c r="B90" s="200"/>
      <c r="C90" s="201"/>
      <c r="D90" s="202" t="s">
        <v>127</v>
      </c>
      <c r="E90" s="203" t="s">
        <v>19</v>
      </c>
      <c r="F90" s="204" t="s">
        <v>131</v>
      </c>
      <c r="G90" s="201"/>
      <c r="H90" s="205">
        <v>1</v>
      </c>
      <c r="I90" s="206"/>
      <c r="J90" s="201"/>
      <c r="K90" s="201"/>
      <c r="L90" s="207"/>
      <c r="M90" s="208"/>
      <c r="N90" s="209"/>
      <c r="O90" s="209"/>
      <c r="P90" s="209"/>
      <c r="Q90" s="209"/>
      <c r="R90" s="209"/>
      <c r="S90" s="209"/>
      <c r="T90" s="210"/>
      <c r="AT90" s="211" t="s">
        <v>127</v>
      </c>
      <c r="AU90" s="211" t="s">
        <v>77</v>
      </c>
      <c r="AV90" s="10" t="s">
        <v>81</v>
      </c>
      <c r="AW90" s="10" t="s">
        <v>33</v>
      </c>
      <c r="AX90" s="10" t="s">
        <v>72</v>
      </c>
      <c r="AY90" s="211" t="s">
        <v>105</v>
      </c>
    </row>
    <row r="91" s="10" customFormat="1">
      <c r="B91" s="200"/>
      <c r="C91" s="201"/>
      <c r="D91" s="202" t="s">
        <v>127</v>
      </c>
      <c r="E91" s="203" t="s">
        <v>19</v>
      </c>
      <c r="F91" s="204" t="s">
        <v>132</v>
      </c>
      <c r="G91" s="201"/>
      <c r="H91" s="205">
        <v>1</v>
      </c>
      <c r="I91" s="206"/>
      <c r="J91" s="201"/>
      <c r="K91" s="201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127</v>
      </c>
      <c r="AU91" s="211" t="s">
        <v>77</v>
      </c>
      <c r="AV91" s="10" t="s">
        <v>81</v>
      </c>
      <c r="AW91" s="10" t="s">
        <v>33</v>
      </c>
      <c r="AX91" s="10" t="s">
        <v>72</v>
      </c>
      <c r="AY91" s="211" t="s">
        <v>105</v>
      </c>
    </row>
    <row r="92" s="10" customFormat="1">
      <c r="B92" s="200"/>
      <c r="C92" s="201"/>
      <c r="D92" s="202" t="s">
        <v>127</v>
      </c>
      <c r="E92" s="203" t="s">
        <v>19</v>
      </c>
      <c r="F92" s="204" t="s">
        <v>133</v>
      </c>
      <c r="G92" s="201"/>
      <c r="H92" s="205">
        <v>1</v>
      </c>
      <c r="I92" s="206"/>
      <c r="J92" s="201"/>
      <c r="K92" s="201"/>
      <c r="L92" s="207"/>
      <c r="M92" s="208"/>
      <c r="N92" s="209"/>
      <c r="O92" s="209"/>
      <c r="P92" s="209"/>
      <c r="Q92" s="209"/>
      <c r="R92" s="209"/>
      <c r="S92" s="209"/>
      <c r="T92" s="210"/>
      <c r="AT92" s="211" t="s">
        <v>127</v>
      </c>
      <c r="AU92" s="211" t="s">
        <v>77</v>
      </c>
      <c r="AV92" s="10" t="s">
        <v>81</v>
      </c>
      <c r="AW92" s="10" t="s">
        <v>33</v>
      </c>
      <c r="AX92" s="10" t="s">
        <v>72</v>
      </c>
      <c r="AY92" s="211" t="s">
        <v>105</v>
      </c>
    </row>
    <row r="93" s="11" customFormat="1">
      <c r="B93" s="212"/>
      <c r="C93" s="213"/>
      <c r="D93" s="202" t="s">
        <v>127</v>
      </c>
      <c r="E93" s="214" t="s">
        <v>19</v>
      </c>
      <c r="F93" s="215" t="s">
        <v>134</v>
      </c>
      <c r="G93" s="213"/>
      <c r="H93" s="216">
        <v>6</v>
      </c>
      <c r="I93" s="217"/>
      <c r="J93" s="213"/>
      <c r="K93" s="213"/>
      <c r="L93" s="218"/>
      <c r="M93" s="219"/>
      <c r="N93" s="220"/>
      <c r="O93" s="220"/>
      <c r="P93" s="220"/>
      <c r="Q93" s="220"/>
      <c r="R93" s="220"/>
      <c r="S93" s="220"/>
      <c r="T93" s="221"/>
      <c r="AT93" s="222" t="s">
        <v>127</v>
      </c>
      <c r="AU93" s="222" t="s">
        <v>77</v>
      </c>
      <c r="AV93" s="11" t="s">
        <v>111</v>
      </c>
      <c r="AW93" s="11" t="s">
        <v>33</v>
      </c>
      <c r="AX93" s="11" t="s">
        <v>77</v>
      </c>
      <c r="AY93" s="222" t="s">
        <v>105</v>
      </c>
    </row>
    <row r="94" s="1" customFormat="1" ht="16.5" customHeight="1">
      <c r="B94" s="35"/>
      <c r="C94" s="188" t="s">
        <v>135</v>
      </c>
      <c r="D94" s="188" t="s">
        <v>106</v>
      </c>
      <c r="E94" s="189" t="s">
        <v>136</v>
      </c>
      <c r="F94" s="190" t="s">
        <v>137</v>
      </c>
      <c r="G94" s="191" t="s">
        <v>109</v>
      </c>
      <c r="H94" s="192">
        <v>5</v>
      </c>
      <c r="I94" s="193"/>
      <c r="J94" s="194">
        <f>ROUND(I94*H94,2)</f>
        <v>0</v>
      </c>
      <c r="K94" s="190" t="s">
        <v>19</v>
      </c>
      <c r="L94" s="40"/>
      <c r="M94" s="195" t="s">
        <v>19</v>
      </c>
      <c r="N94" s="196" t="s">
        <v>45</v>
      </c>
      <c r="O94" s="76"/>
      <c r="P94" s="197">
        <f>O94*H94</f>
        <v>0</v>
      </c>
      <c r="Q94" s="197">
        <v>0</v>
      </c>
      <c r="R94" s="197">
        <f>Q94*H94</f>
        <v>0</v>
      </c>
      <c r="S94" s="197">
        <v>0.032320000000000002</v>
      </c>
      <c r="T94" s="198">
        <f>S94*H94</f>
        <v>0.16160000000000002</v>
      </c>
      <c r="AR94" s="14" t="s">
        <v>110</v>
      </c>
      <c r="AT94" s="14" t="s">
        <v>106</v>
      </c>
      <c r="AU94" s="14" t="s">
        <v>77</v>
      </c>
      <c r="AY94" s="14" t="s">
        <v>105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4" t="s">
        <v>111</v>
      </c>
      <c r="BK94" s="199">
        <f>ROUND(I94*H94,2)</f>
        <v>0</v>
      </c>
      <c r="BL94" s="14" t="s">
        <v>110</v>
      </c>
      <c r="BM94" s="14" t="s">
        <v>138</v>
      </c>
    </row>
    <row r="95" s="10" customFormat="1">
      <c r="B95" s="200"/>
      <c r="C95" s="201"/>
      <c r="D95" s="202" t="s">
        <v>127</v>
      </c>
      <c r="E95" s="203" t="s">
        <v>19</v>
      </c>
      <c r="F95" s="204" t="s">
        <v>139</v>
      </c>
      <c r="G95" s="201"/>
      <c r="H95" s="205">
        <v>1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127</v>
      </c>
      <c r="AU95" s="211" t="s">
        <v>77</v>
      </c>
      <c r="AV95" s="10" t="s">
        <v>81</v>
      </c>
      <c r="AW95" s="10" t="s">
        <v>33</v>
      </c>
      <c r="AX95" s="10" t="s">
        <v>72</v>
      </c>
      <c r="AY95" s="211" t="s">
        <v>105</v>
      </c>
    </row>
    <row r="96" s="10" customFormat="1">
      <c r="B96" s="200"/>
      <c r="C96" s="201"/>
      <c r="D96" s="202" t="s">
        <v>127</v>
      </c>
      <c r="E96" s="203" t="s">
        <v>19</v>
      </c>
      <c r="F96" s="204" t="s">
        <v>140</v>
      </c>
      <c r="G96" s="201"/>
      <c r="H96" s="205">
        <v>1</v>
      </c>
      <c r="I96" s="206"/>
      <c r="J96" s="201"/>
      <c r="K96" s="201"/>
      <c r="L96" s="207"/>
      <c r="M96" s="208"/>
      <c r="N96" s="209"/>
      <c r="O96" s="209"/>
      <c r="P96" s="209"/>
      <c r="Q96" s="209"/>
      <c r="R96" s="209"/>
      <c r="S96" s="209"/>
      <c r="T96" s="210"/>
      <c r="AT96" s="211" t="s">
        <v>127</v>
      </c>
      <c r="AU96" s="211" t="s">
        <v>77</v>
      </c>
      <c r="AV96" s="10" t="s">
        <v>81</v>
      </c>
      <c r="AW96" s="10" t="s">
        <v>33</v>
      </c>
      <c r="AX96" s="10" t="s">
        <v>72</v>
      </c>
      <c r="AY96" s="211" t="s">
        <v>105</v>
      </c>
    </row>
    <row r="97" s="10" customFormat="1">
      <c r="B97" s="200"/>
      <c r="C97" s="201"/>
      <c r="D97" s="202" t="s">
        <v>127</v>
      </c>
      <c r="E97" s="203" t="s">
        <v>19</v>
      </c>
      <c r="F97" s="204" t="s">
        <v>141</v>
      </c>
      <c r="G97" s="201"/>
      <c r="H97" s="205">
        <v>1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127</v>
      </c>
      <c r="AU97" s="211" t="s">
        <v>77</v>
      </c>
      <c r="AV97" s="10" t="s">
        <v>81</v>
      </c>
      <c r="AW97" s="10" t="s">
        <v>33</v>
      </c>
      <c r="AX97" s="10" t="s">
        <v>72</v>
      </c>
      <c r="AY97" s="211" t="s">
        <v>105</v>
      </c>
    </row>
    <row r="98" s="10" customFormat="1">
      <c r="B98" s="200"/>
      <c r="C98" s="201"/>
      <c r="D98" s="202" t="s">
        <v>127</v>
      </c>
      <c r="E98" s="203" t="s">
        <v>19</v>
      </c>
      <c r="F98" s="204" t="s">
        <v>142</v>
      </c>
      <c r="G98" s="201"/>
      <c r="H98" s="205">
        <v>1</v>
      </c>
      <c r="I98" s="206"/>
      <c r="J98" s="201"/>
      <c r="K98" s="201"/>
      <c r="L98" s="207"/>
      <c r="M98" s="208"/>
      <c r="N98" s="209"/>
      <c r="O98" s="209"/>
      <c r="P98" s="209"/>
      <c r="Q98" s="209"/>
      <c r="R98" s="209"/>
      <c r="S98" s="209"/>
      <c r="T98" s="210"/>
      <c r="AT98" s="211" t="s">
        <v>127</v>
      </c>
      <c r="AU98" s="211" t="s">
        <v>77</v>
      </c>
      <c r="AV98" s="10" t="s">
        <v>81</v>
      </c>
      <c r="AW98" s="10" t="s">
        <v>33</v>
      </c>
      <c r="AX98" s="10" t="s">
        <v>72</v>
      </c>
      <c r="AY98" s="211" t="s">
        <v>105</v>
      </c>
    </row>
    <row r="99" s="10" customFormat="1">
      <c r="B99" s="200"/>
      <c r="C99" s="201"/>
      <c r="D99" s="202" t="s">
        <v>127</v>
      </c>
      <c r="E99" s="203" t="s">
        <v>19</v>
      </c>
      <c r="F99" s="204" t="s">
        <v>143</v>
      </c>
      <c r="G99" s="201"/>
      <c r="H99" s="205">
        <v>1</v>
      </c>
      <c r="I99" s="206"/>
      <c r="J99" s="201"/>
      <c r="K99" s="201"/>
      <c r="L99" s="207"/>
      <c r="M99" s="208"/>
      <c r="N99" s="209"/>
      <c r="O99" s="209"/>
      <c r="P99" s="209"/>
      <c r="Q99" s="209"/>
      <c r="R99" s="209"/>
      <c r="S99" s="209"/>
      <c r="T99" s="210"/>
      <c r="AT99" s="211" t="s">
        <v>127</v>
      </c>
      <c r="AU99" s="211" t="s">
        <v>77</v>
      </c>
      <c r="AV99" s="10" t="s">
        <v>81</v>
      </c>
      <c r="AW99" s="10" t="s">
        <v>33</v>
      </c>
      <c r="AX99" s="10" t="s">
        <v>72</v>
      </c>
      <c r="AY99" s="211" t="s">
        <v>105</v>
      </c>
    </row>
    <row r="100" s="11" customFormat="1">
      <c r="B100" s="212"/>
      <c r="C100" s="213"/>
      <c r="D100" s="202" t="s">
        <v>127</v>
      </c>
      <c r="E100" s="214" t="s">
        <v>19</v>
      </c>
      <c r="F100" s="215" t="s">
        <v>134</v>
      </c>
      <c r="G100" s="213"/>
      <c r="H100" s="216">
        <v>5</v>
      </c>
      <c r="I100" s="217"/>
      <c r="J100" s="213"/>
      <c r="K100" s="213"/>
      <c r="L100" s="218"/>
      <c r="M100" s="219"/>
      <c r="N100" s="220"/>
      <c r="O100" s="220"/>
      <c r="P100" s="220"/>
      <c r="Q100" s="220"/>
      <c r="R100" s="220"/>
      <c r="S100" s="220"/>
      <c r="T100" s="221"/>
      <c r="AT100" s="222" t="s">
        <v>127</v>
      </c>
      <c r="AU100" s="222" t="s">
        <v>77</v>
      </c>
      <c r="AV100" s="11" t="s">
        <v>111</v>
      </c>
      <c r="AW100" s="11" t="s">
        <v>33</v>
      </c>
      <c r="AX100" s="11" t="s">
        <v>77</v>
      </c>
      <c r="AY100" s="222" t="s">
        <v>105</v>
      </c>
    </row>
    <row r="101" s="1" customFormat="1" ht="16.5" customHeight="1">
      <c r="B101" s="35"/>
      <c r="C101" s="188" t="s">
        <v>144</v>
      </c>
      <c r="D101" s="188" t="s">
        <v>106</v>
      </c>
      <c r="E101" s="189" t="s">
        <v>145</v>
      </c>
      <c r="F101" s="190" t="s">
        <v>146</v>
      </c>
      <c r="G101" s="191" t="s">
        <v>109</v>
      </c>
      <c r="H101" s="192">
        <v>6</v>
      </c>
      <c r="I101" s="193"/>
      <c r="J101" s="194">
        <f>ROUND(I101*H101,2)</f>
        <v>0</v>
      </c>
      <c r="K101" s="190" t="s">
        <v>19</v>
      </c>
      <c r="L101" s="40"/>
      <c r="M101" s="195" t="s">
        <v>19</v>
      </c>
      <c r="N101" s="196" t="s">
        <v>45</v>
      </c>
      <c r="O101" s="76"/>
      <c r="P101" s="197">
        <f>O101*H101</f>
        <v>0</v>
      </c>
      <c r="Q101" s="197">
        <v>0</v>
      </c>
      <c r="R101" s="197">
        <f>Q101*H101</f>
        <v>0</v>
      </c>
      <c r="S101" s="197">
        <v>0.032320000000000002</v>
      </c>
      <c r="T101" s="198">
        <f>S101*H101</f>
        <v>0.19392000000000001</v>
      </c>
      <c r="AR101" s="14" t="s">
        <v>110</v>
      </c>
      <c r="AT101" s="14" t="s">
        <v>106</v>
      </c>
      <c r="AU101" s="14" t="s">
        <v>77</v>
      </c>
      <c r="AY101" s="14" t="s">
        <v>105</v>
      </c>
      <c r="BE101" s="199">
        <f>IF(N101="základní",J101,0)</f>
        <v>0</v>
      </c>
      <c r="BF101" s="199">
        <f>IF(N101="snížená",J101,0)</f>
        <v>0</v>
      </c>
      <c r="BG101" s="199">
        <f>IF(N101="zákl. přenesená",J101,0)</f>
        <v>0</v>
      </c>
      <c r="BH101" s="199">
        <f>IF(N101="sníž. přenesená",J101,0)</f>
        <v>0</v>
      </c>
      <c r="BI101" s="199">
        <f>IF(N101="nulová",J101,0)</f>
        <v>0</v>
      </c>
      <c r="BJ101" s="14" t="s">
        <v>111</v>
      </c>
      <c r="BK101" s="199">
        <f>ROUND(I101*H101,2)</f>
        <v>0</v>
      </c>
      <c r="BL101" s="14" t="s">
        <v>110</v>
      </c>
      <c r="BM101" s="14" t="s">
        <v>147</v>
      </c>
    </row>
    <row r="102" s="10" customFormat="1">
      <c r="B102" s="200"/>
      <c r="C102" s="201"/>
      <c r="D102" s="202" t="s">
        <v>127</v>
      </c>
      <c r="E102" s="203" t="s">
        <v>19</v>
      </c>
      <c r="F102" s="204" t="s">
        <v>128</v>
      </c>
      <c r="G102" s="201"/>
      <c r="H102" s="205">
        <v>1</v>
      </c>
      <c r="I102" s="206"/>
      <c r="J102" s="201"/>
      <c r="K102" s="201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127</v>
      </c>
      <c r="AU102" s="211" t="s">
        <v>77</v>
      </c>
      <c r="AV102" s="10" t="s">
        <v>81</v>
      </c>
      <c r="AW102" s="10" t="s">
        <v>33</v>
      </c>
      <c r="AX102" s="10" t="s">
        <v>72</v>
      </c>
      <c r="AY102" s="211" t="s">
        <v>105</v>
      </c>
    </row>
    <row r="103" s="10" customFormat="1">
      <c r="B103" s="200"/>
      <c r="C103" s="201"/>
      <c r="D103" s="202" t="s">
        <v>127</v>
      </c>
      <c r="E103" s="203" t="s">
        <v>19</v>
      </c>
      <c r="F103" s="204" t="s">
        <v>129</v>
      </c>
      <c r="G103" s="201"/>
      <c r="H103" s="205">
        <v>1</v>
      </c>
      <c r="I103" s="206"/>
      <c r="J103" s="201"/>
      <c r="K103" s="201"/>
      <c r="L103" s="207"/>
      <c r="M103" s="208"/>
      <c r="N103" s="209"/>
      <c r="O103" s="209"/>
      <c r="P103" s="209"/>
      <c r="Q103" s="209"/>
      <c r="R103" s="209"/>
      <c r="S103" s="209"/>
      <c r="T103" s="210"/>
      <c r="AT103" s="211" t="s">
        <v>127</v>
      </c>
      <c r="AU103" s="211" t="s">
        <v>77</v>
      </c>
      <c r="AV103" s="10" t="s">
        <v>81</v>
      </c>
      <c r="AW103" s="10" t="s">
        <v>33</v>
      </c>
      <c r="AX103" s="10" t="s">
        <v>72</v>
      </c>
      <c r="AY103" s="211" t="s">
        <v>105</v>
      </c>
    </row>
    <row r="104" s="10" customFormat="1">
      <c r="B104" s="200"/>
      <c r="C104" s="201"/>
      <c r="D104" s="202" t="s">
        <v>127</v>
      </c>
      <c r="E104" s="203" t="s">
        <v>19</v>
      </c>
      <c r="F104" s="204" t="s">
        <v>130</v>
      </c>
      <c r="G104" s="201"/>
      <c r="H104" s="205">
        <v>1</v>
      </c>
      <c r="I104" s="206"/>
      <c r="J104" s="201"/>
      <c r="K104" s="201"/>
      <c r="L104" s="207"/>
      <c r="M104" s="208"/>
      <c r="N104" s="209"/>
      <c r="O104" s="209"/>
      <c r="P104" s="209"/>
      <c r="Q104" s="209"/>
      <c r="R104" s="209"/>
      <c r="S104" s="209"/>
      <c r="T104" s="210"/>
      <c r="AT104" s="211" t="s">
        <v>127</v>
      </c>
      <c r="AU104" s="211" t="s">
        <v>77</v>
      </c>
      <c r="AV104" s="10" t="s">
        <v>81</v>
      </c>
      <c r="AW104" s="10" t="s">
        <v>33</v>
      </c>
      <c r="AX104" s="10" t="s">
        <v>72</v>
      </c>
      <c r="AY104" s="211" t="s">
        <v>105</v>
      </c>
    </row>
    <row r="105" s="10" customFormat="1">
      <c r="B105" s="200"/>
      <c r="C105" s="201"/>
      <c r="D105" s="202" t="s">
        <v>127</v>
      </c>
      <c r="E105" s="203" t="s">
        <v>19</v>
      </c>
      <c r="F105" s="204" t="s">
        <v>131</v>
      </c>
      <c r="G105" s="201"/>
      <c r="H105" s="205">
        <v>1</v>
      </c>
      <c r="I105" s="206"/>
      <c r="J105" s="201"/>
      <c r="K105" s="201"/>
      <c r="L105" s="207"/>
      <c r="M105" s="208"/>
      <c r="N105" s="209"/>
      <c r="O105" s="209"/>
      <c r="P105" s="209"/>
      <c r="Q105" s="209"/>
      <c r="R105" s="209"/>
      <c r="S105" s="209"/>
      <c r="T105" s="210"/>
      <c r="AT105" s="211" t="s">
        <v>127</v>
      </c>
      <c r="AU105" s="211" t="s">
        <v>77</v>
      </c>
      <c r="AV105" s="10" t="s">
        <v>81</v>
      </c>
      <c r="AW105" s="10" t="s">
        <v>33</v>
      </c>
      <c r="AX105" s="10" t="s">
        <v>72</v>
      </c>
      <c r="AY105" s="211" t="s">
        <v>105</v>
      </c>
    </row>
    <row r="106" s="10" customFormat="1">
      <c r="B106" s="200"/>
      <c r="C106" s="201"/>
      <c r="D106" s="202" t="s">
        <v>127</v>
      </c>
      <c r="E106" s="203" t="s">
        <v>19</v>
      </c>
      <c r="F106" s="204" t="s">
        <v>132</v>
      </c>
      <c r="G106" s="201"/>
      <c r="H106" s="205">
        <v>1</v>
      </c>
      <c r="I106" s="206"/>
      <c r="J106" s="201"/>
      <c r="K106" s="201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127</v>
      </c>
      <c r="AU106" s="211" t="s">
        <v>77</v>
      </c>
      <c r="AV106" s="10" t="s">
        <v>81</v>
      </c>
      <c r="AW106" s="10" t="s">
        <v>33</v>
      </c>
      <c r="AX106" s="10" t="s">
        <v>72</v>
      </c>
      <c r="AY106" s="211" t="s">
        <v>105</v>
      </c>
    </row>
    <row r="107" s="10" customFormat="1">
      <c r="B107" s="200"/>
      <c r="C107" s="201"/>
      <c r="D107" s="202" t="s">
        <v>127</v>
      </c>
      <c r="E107" s="203" t="s">
        <v>19</v>
      </c>
      <c r="F107" s="204" t="s">
        <v>133</v>
      </c>
      <c r="G107" s="201"/>
      <c r="H107" s="205">
        <v>1</v>
      </c>
      <c r="I107" s="206"/>
      <c r="J107" s="201"/>
      <c r="K107" s="201"/>
      <c r="L107" s="207"/>
      <c r="M107" s="208"/>
      <c r="N107" s="209"/>
      <c r="O107" s="209"/>
      <c r="P107" s="209"/>
      <c r="Q107" s="209"/>
      <c r="R107" s="209"/>
      <c r="S107" s="209"/>
      <c r="T107" s="210"/>
      <c r="AT107" s="211" t="s">
        <v>127</v>
      </c>
      <c r="AU107" s="211" t="s">
        <v>77</v>
      </c>
      <c r="AV107" s="10" t="s">
        <v>81</v>
      </c>
      <c r="AW107" s="10" t="s">
        <v>33</v>
      </c>
      <c r="AX107" s="10" t="s">
        <v>72</v>
      </c>
      <c r="AY107" s="211" t="s">
        <v>105</v>
      </c>
    </row>
    <row r="108" s="11" customFormat="1">
      <c r="B108" s="212"/>
      <c r="C108" s="213"/>
      <c r="D108" s="202" t="s">
        <v>127</v>
      </c>
      <c r="E108" s="214" t="s">
        <v>19</v>
      </c>
      <c r="F108" s="215" t="s">
        <v>134</v>
      </c>
      <c r="G108" s="213"/>
      <c r="H108" s="216">
        <v>6</v>
      </c>
      <c r="I108" s="217"/>
      <c r="J108" s="213"/>
      <c r="K108" s="213"/>
      <c r="L108" s="218"/>
      <c r="M108" s="219"/>
      <c r="N108" s="220"/>
      <c r="O108" s="220"/>
      <c r="P108" s="220"/>
      <c r="Q108" s="220"/>
      <c r="R108" s="220"/>
      <c r="S108" s="220"/>
      <c r="T108" s="221"/>
      <c r="AT108" s="222" t="s">
        <v>127</v>
      </c>
      <c r="AU108" s="222" t="s">
        <v>77</v>
      </c>
      <c r="AV108" s="11" t="s">
        <v>111</v>
      </c>
      <c r="AW108" s="11" t="s">
        <v>33</v>
      </c>
      <c r="AX108" s="11" t="s">
        <v>77</v>
      </c>
      <c r="AY108" s="222" t="s">
        <v>105</v>
      </c>
    </row>
    <row r="109" s="1" customFormat="1" ht="16.5" customHeight="1">
      <c r="B109" s="35"/>
      <c r="C109" s="188" t="s">
        <v>148</v>
      </c>
      <c r="D109" s="188" t="s">
        <v>106</v>
      </c>
      <c r="E109" s="189" t="s">
        <v>149</v>
      </c>
      <c r="F109" s="190" t="s">
        <v>150</v>
      </c>
      <c r="G109" s="191" t="s">
        <v>109</v>
      </c>
      <c r="H109" s="192">
        <v>5</v>
      </c>
      <c r="I109" s="193"/>
      <c r="J109" s="194">
        <f>ROUND(I109*H109,2)</f>
        <v>0</v>
      </c>
      <c r="K109" s="190" t="s">
        <v>19</v>
      </c>
      <c r="L109" s="40"/>
      <c r="M109" s="195" t="s">
        <v>19</v>
      </c>
      <c r="N109" s="196" t="s">
        <v>45</v>
      </c>
      <c r="O109" s="76"/>
      <c r="P109" s="197">
        <f>O109*H109</f>
        <v>0</v>
      </c>
      <c r="Q109" s="197">
        <v>0</v>
      </c>
      <c r="R109" s="197">
        <f>Q109*H109</f>
        <v>0</v>
      </c>
      <c r="S109" s="197">
        <v>0.032320000000000002</v>
      </c>
      <c r="T109" s="198">
        <f>S109*H109</f>
        <v>0.16160000000000002</v>
      </c>
      <c r="AR109" s="14" t="s">
        <v>110</v>
      </c>
      <c r="AT109" s="14" t="s">
        <v>106</v>
      </c>
      <c r="AU109" s="14" t="s">
        <v>77</v>
      </c>
      <c r="AY109" s="14" t="s">
        <v>105</v>
      </c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14" t="s">
        <v>111</v>
      </c>
      <c r="BK109" s="199">
        <f>ROUND(I109*H109,2)</f>
        <v>0</v>
      </c>
      <c r="BL109" s="14" t="s">
        <v>110</v>
      </c>
      <c r="BM109" s="14" t="s">
        <v>151</v>
      </c>
    </row>
    <row r="110" s="10" customFormat="1">
      <c r="B110" s="200"/>
      <c r="C110" s="201"/>
      <c r="D110" s="202" t="s">
        <v>127</v>
      </c>
      <c r="E110" s="203" t="s">
        <v>19</v>
      </c>
      <c r="F110" s="204" t="s">
        <v>139</v>
      </c>
      <c r="G110" s="201"/>
      <c r="H110" s="205">
        <v>1</v>
      </c>
      <c r="I110" s="206"/>
      <c r="J110" s="201"/>
      <c r="K110" s="201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127</v>
      </c>
      <c r="AU110" s="211" t="s">
        <v>77</v>
      </c>
      <c r="AV110" s="10" t="s">
        <v>81</v>
      </c>
      <c r="AW110" s="10" t="s">
        <v>33</v>
      </c>
      <c r="AX110" s="10" t="s">
        <v>72</v>
      </c>
      <c r="AY110" s="211" t="s">
        <v>105</v>
      </c>
    </row>
    <row r="111" s="10" customFormat="1">
      <c r="B111" s="200"/>
      <c r="C111" s="201"/>
      <c r="D111" s="202" t="s">
        <v>127</v>
      </c>
      <c r="E111" s="203" t="s">
        <v>19</v>
      </c>
      <c r="F111" s="204" t="s">
        <v>140</v>
      </c>
      <c r="G111" s="201"/>
      <c r="H111" s="205">
        <v>1</v>
      </c>
      <c r="I111" s="206"/>
      <c r="J111" s="201"/>
      <c r="K111" s="201"/>
      <c r="L111" s="207"/>
      <c r="M111" s="208"/>
      <c r="N111" s="209"/>
      <c r="O111" s="209"/>
      <c r="P111" s="209"/>
      <c r="Q111" s="209"/>
      <c r="R111" s="209"/>
      <c r="S111" s="209"/>
      <c r="T111" s="210"/>
      <c r="AT111" s="211" t="s">
        <v>127</v>
      </c>
      <c r="AU111" s="211" t="s">
        <v>77</v>
      </c>
      <c r="AV111" s="10" t="s">
        <v>81</v>
      </c>
      <c r="AW111" s="10" t="s">
        <v>33</v>
      </c>
      <c r="AX111" s="10" t="s">
        <v>72</v>
      </c>
      <c r="AY111" s="211" t="s">
        <v>105</v>
      </c>
    </row>
    <row r="112" s="10" customFormat="1">
      <c r="B112" s="200"/>
      <c r="C112" s="201"/>
      <c r="D112" s="202" t="s">
        <v>127</v>
      </c>
      <c r="E112" s="203" t="s">
        <v>19</v>
      </c>
      <c r="F112" s="204" t="s">
        <v>141</v>
      </c>
      <c r="G112" s="201"/>
      <c r="H112" s="205">
        <v>1</v>
      </c>
      <c r="I112" s="206"/>
      <c r="J112" s="201"/>
      <c r="K112" s="201"/>
      <c r="L112" s="207"/>
      <c r="M112" s="208"/>
      <c r="N112" s="209"/>
      <c r="O112" s="209"/>
      <c r="P112" s="209"/>
      <c r="Q112" s="209"/>
      <c r="R112" s="209"/>
      <c r="S112" s="209"/>
      <c r="T112" s="210"/>
      <c r="AT112" s="211" t="s">
        <v>127</v>
      </c>
      <c r="AU112" s="211" t="s">
        <v>77</v>
      </c>
      <c r="AV112" s="10" t="s">
        <v>81</v>
      </c>
      <c r="AW112" s="10" t="s">
        <v>33</v>
      </c>
      <c r="AX112" s="10" t="s">
        <v>72</v>
      </c>
      <c r="AY112" s="211" t="s">
        <v>105</v>
      </c>
    </row>
    <row r="113" s="10" customFormat="1">
      <c r="B113" s="200"/>
      <c r="C113" s="201"/>
      <c r="D113" s="202" t="s">
        <v>127</v>
      </c>
      <c r="E113" s="203" t="s">
        <v>19</v>
      </c>
      <c r="F113" s="204" t="s">
        <v>142</v>
      </c>
      <c r="G113" s="201"/>
      <c r="H113" s="205">
        <v>1</v>
      </c>
      <c r="I113" s="206"/>
      <c r="J113" s="201"/>
      <c r="K113" s="201"/>
      <c r="L113" s="207"/>
      <c r="M113" s="208"/>
      <c r="N113" s="209"/>
      <c r="O113" s="209"/>
      <c r="P113" s="209"/>
      <c r="Q113" s="209"/>
      <c r="R113" s="209"/>
      <c r="S113" s="209"/>
      <c r="T113" s="210"/>
      <c r="AT113" s="211" t="s">
        <v>127</v>
      </c>
      <c r="AU113" s="211" t="s">
        <v>77</v>
      </c>
      <c r="AV113" s="10" t="s">
        <v>81</v>
      </c>
      <c r="AW113" s="10" t="s">
        <v>33</v>
      </c>
      <c r="AX113" s="10" t="s">
        <v>72</v>
      </c>
      <c r="AY113" s="211" t="s">
        <v>105</v>
      </c>
    </row>
    <row r="114" s="10" customFormat="1">
      <c r="B114" s="200"/>
      <c r="C114" s="201"/>
      <c r="D114" s="202" t="s">
        <v>127</v>
      </c>
      <c r="E114" s="203" t="s">
        <v>19</v>
      </c>
      <c r="F114" s="204" t="s">
        <v>143</v>
      </c>
      <c r="G114" s="201"/>
      <c r="H114" s="205">
        <v>1</v>
      </c>
      <c r="I114" s="206"/>
      <c r="J114" s="201"/>
      <c r="K114" s="201"/>
      <c r="L114" s="207"/>
      <c r="M114" s="208"/>
      <c r="N114" s="209"/>
      <c r="O114" s="209"/>
      <c r="P114" s="209"/>
      <c r="Q114" s="209"/>
      <c r="R114" s="209"/>
      <c r="S114" s="209"/>
      <c r="T114" s="210"/>
      <c r="AT114" s="211" t="s">
        <v>127</v>
      </c>
      <c r="AU114" s="211" t="s">
        <v>77</v>
      </c>
      <c r="AV114" s="10" t="s">
        <v>81</v>
      </c>
      <c r="AW114" s="10" t="s">
        <v>33</v>
      </c>
      <c r="AX114" s="10" t="s">
        <v>72</v>
      </c>
      <c r="AY114" s="211" t="s">
        <v>105</v>
      </c>
    </row>
    <row r="115" s="11" customFormat="1">
      <c r="B115" s="212"/>
      <c r="C115" s="213"/>
      <c r="D115" s="202" t="s">
        <v>127</v>
      </c>
      <c r="E115" s="214" t="s">
        <v>19</v>
      </c>
      <c r="F115" s="215" t="s">
        <v>134</v>
      </c>
      <c r="G115" s="213"/>
      <c r="H115" s="216">
        <v>5</v>
      </c>
      <c r="I115" s="217"/>
      <c r="J115" s="213"/>
      <c r="K115" s="213"/>
      <c r="L115" s="218"/>
      <c r="M115" s="219"/>
      <c r="N115" s="220"/>
      <c r="O115" s="220"/>
      <c r="P115" s="220"/>
      <c r="Q115" s="220"/>
      <c r="R115" s="220"/>
      <c r="S115" s="220"/>
      <c r="T115" s="221"/>
      <c r="AT115" s="222" t="s">
        <v>127</v>
      </c>
      <c r="AU115" s="222" t="s">
        <v>77</v>
      </c>
      <c r="AV115" s="11" t="s">
        <v>111</v>
      </c>
      <c r="AW115" s="11" t="s">
        <v>33</v>
      </c>
      <c r="AX115" s="11" t="s">
        <v>77</v>
      </c>
      <c r="AY115" s="222" t="s">
        <v>105</v>
      </c>
    </row>
    <row r="116" s="1" customFormat="1" ht="16.5" customHeight="1">
      <c r="B116" s="35"/>
      <c r="C116" s="188" t="s">
        <v>152</v>
      </c>
      <c r="D116" s="188" t="s">
        <v>106</v>
      </c>
      <c r="E116" s="189" t="s">
        <v>153</v>
      </c>
      <c r="F116" s="190" t="s">
        <v>154</v>
      </c>
      <c r="G116" s="191" t="s">
        <v>109</v>
      </c>
      <c r="H116" s="192">
        <v>11</v>
      </c>
      <c r="I116" s="193"/>
      <c r="J116" s="194">
        <f>ROUND(I116*H116,2)</f>
        <v>0</v>
      </c>
      <c r="K116" s="190" t="s">
        <v>19</v>
      </c>
      <c r="L116" s="40"/>
      <c r="M116" s="195" t="s">
        <v>19</v>
      </c>
      <c r="N116" s="196" t="s">
        <v>45</v>
      </c>
      <c r="O116" s="76"/>
      <c r="P116" s="197">
        <f>O116*H116</f>
        <v>0</v>
      </c>
      <c r="Q116" s="197">
        <v>0</v>
      </c>
      <c r="R116" s="197">
        <f>Q116*H116</f>
        <v>0</v>
      </c>
      <c r="S116" s="197">
        <v>0.032320000000000002</v>
      </c>
      <c r="T116" s="198">
        <f>S116*H116</f>
        <v>0.35552</v>
      </c>
      <c r="AR116" s="14" t="s">
        <v>110</v>
      </c>
      <c r="AT116" s="14" t="s">
        <v>106</v>
      </c>
      <c r="AU116" s="14" t="s">
        <v>77</v>
      </c>
      <c r="AY116" s="14" t="s">
        <v>105</v>
      </c>
      <c r="BE116" s="199">
        <f>IF(N116="základní",J116,0)</f>
        <v>0</v>
      </c>
      <c r="BF116" s="199">
        <f>IF(N116="snížená",J116,0)</f>
        <v>0</v>
      </c>
      <c r="BG116" s="199">
        <f>IF(N116="zákl. přenesená",J116,0)</f>
        <v>0</v>
      </c>
      <c r="BH116" s="199">
        <f>IF(N116="sníž. přenesená",J116,0)</f>
        <v>0</v>
      </c>
      <c r="BI116" s="199">
        <f>IF(N116="nulová",J116,0)</f>
        <v>0</v>
      </c>
      <c r="BJ116" s="14" t="s">
        <v>111</v>
      </c>
      <c r="BK116" s="199">
        <f>ROUND(I116*H116,2)</f>
        <v>0</v>
      </c>
      <c r="BL116" s="14" t="s">
        <v>110</v>
      </c>
      <c r="BM116" s="14" t="s">
        <v>155</v>
      </c>
    </row>
    <row r="117" s="1" customFormat="1" ht="16.5" customHeight="1">
      <c r="B117" s="35"/>
      <c r="C117" s="188" t="s">
        <v>156</v>
      </c>
      <c r="D117" s="188" t="s">
        <v>106</v>
      </c>
      <c r="E117" s="189" t="s">
        <v>157</v>
      </c>
      <c r="F117" s="190" t="s">
        <v>158</v>
      </c>
      <c r="G117" s="191" t="s">
        <v>109</v>
      </c>
      <c r="H117" s="192">
        <v>4</v>
      </c>
      <c r="I117" s="193"/>
      <c r="J117" s="194">
        <f>ROUND(I117*H117,2)</f>
        <v>0</v>
      </c>
      <c r="K117" s="190" t="s">
        <v>19</v>
      </c>
      <c r="L117" s="40"/>
      <c r="M117" s="223" t="s">
        <v>19</v>
      </c>
      <c r="N117" s="224" t="s">
        <v>45</v>
      </c>
      <c r="O117" s="225"/>
      <c r="P117" s="226">
        <f>O117*H117</f>
        <v>0</v>
      </c>
      <c r="Q117" s="226">
        <v>0</v>
      </c>
      <c r="R117" s="226">
        <f>Q117*H117</f>
        <v>0</v>
      </c>
      <c r="S117" s="226">
        <v>0.032320000000000002</v>
      </c>
      <c r="T117" s="227">
        <f>S117*H117</f>
        <v>0.12928000000000001</v>
      </c>
      <c r="AR117" s="14" t="s">
        <v>110</v>
      </c>
      <c r="AT117" s="14" t="s">
        <v>106</v>
      </c>
      <c r="AU117" s="14" t="s">
        <v>77</v>
      </c>
      <c r="AY117" s="14" t="s">
        <v>105</v>
      </c>
      <c r="BE117" s="199">
        <f>IF(N117="základní",J117,0)</f>
        <v>0</v>
      </c>
      <c r="BF117" s="199">
        <f>IF(N117="snížená",J117,0)</f>
        <v>0</v>
      </c>
      <c r="BG117" s="199">
        <f>IF(N117="zákl. přenesená",J117,0)</f>
        <v>0</v>
      </c>
      <c r="BH117" s="199">
        <f>IF(N117="sníž. přenesená",J117,0)</f>
        <v>0</v>
      </c>
      <c r="BI117" s="199">
        <f>IF(N117="nulová",J117,0)</f>
        <v>0</v>
      </c>
      <c r="BJ117" s="14" t="s">
        <v>111</v>
      </c>
      <c r="BK117" s="199">
        <f>ROUND(I117*H117,2)</f>
        <v>0</v>
      </c>
      <c r="BL117" s="14" t="s">
        <v>110</v>
      </c>
      <c r="BM117" s="14" t="s">
        <v>159</v>
      </c>
    </row>
    <row r="118" s="1" customFormat="1" ht="6.96" customHeight="1">
      <c r="B118" s="54"/>
      <c r="C118" s="55"/>
      <c r="D118" s="55"/>
      <c r="E118" s="55"/>
      <c r="F118" s="55"/>
      <c r="G118" s="55"/>
      <c r="H118" s="55"/>
      <c r="I118" s="147"/>
      <c r="J118" s="55"/>
      <c r="K118" s="55"/>
      <c r="L118" s="40"/>
    </row>
  </sheetData>
  <sheetProtection sheet="1" autoFilter="0" formatColumns="0" formatRows="0" objects="1" scenarios="1" spinCount="100000" saltValue="NC9G3rQ6ZVEly3a4MDsfUI8/6att3fwU8cMzKF6knyntd/v4Ui159S5f2FVlVsiaQfCMU/FoDcOsOFdFi2stfg==" hashValue="NRVNFw6fRa3fBzIjtIsz5nzIMLGVBokuMUGKAKfPwIqOR8f/1bVIetR1PQgGZ28Ihx1MuedY9jdNH80IHglTyA==" algorithmName="SHA-512" password="CC35"/>
  <autoFilter ref="C79:K117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28" customWidth="1"/>
    <col min="2" max="2" width="1.664063" style="228" customWidth="1"/>
    <col min="3" max="4" width="5" style="228" customWidth="1"/>
    <col min="5" max="5" width="11.67" style="228" customWidth="1"/>
    <col min="6" max="6" width="9.17" style="228" customWidth="1"/>
    <col min="7" max="7" width="5" style="228" customWidth="1"/>
    <col min="8" max="8" width="77.83" style="228" customWidth="1"/>
    <col min="9" max="10" width="20" style="228" customWidth="1"/>
    <col min="11" max="11" width="1.664063" style="228" customWidth="1"/>
  </cols>
  <sheetData>
    <row r="1" ht="37.5" customHeight="1"/>
    <row r="2" ht="7.5" customHeight="1">
      <c r="B2" s="229"/>
      <c r="C2" s="230"/>
      <c r="D2" s="230"/>
      <c r="E2" s="230"/>
      <c r="F2" s="230"/>
      <c r="G2" s="230"/>
      <c r="H2" s="230"/>
      <c r="I2" s="230"/>
      <c r="J2" s="230"/>
      <c r="K2" s="231"/>
    </row>
    <row r="3" s="12" customFormat="1" ht="45" customHeight="1">
      <c r="B3" s="232"/>
      <c r="C3" s="233" t="s">
        <v>160</v>
      </c>
      <c r="D3" s="233"/>
      <c r="E3" s="233"/>
      <c r="F3" s="233"/>
      <c r="G3" s="233"/>
      <c r="H3" s="233"/>
      <c r="I3" s="233"/>
      <c r="J3" s="233"/>
      <c r="K3" s="234"/>
    </row>
    <row r="4" ht="25.5" customHeight="1">
      <c r="B4" s="235"/>
      <c r="C4" s="236" t="s">
        <v>161</v>
      </c>
      <c r="D4" s="236"/>
      <c r="E4" s="236"/>
      <c r="F4" s="236"/>
      <c r="G4" s="236"/>
      <c r="H4" s="236"/>
      <c r="I4" s="236"/>
      <c r="J4" s="236"/>
      <c r="K4" s="237"/>
    </row>
    <row r="5" ht="5.25" customHeight="1">
      <c r="B5" s="235"/>
      <c r="C5" s="238"/>
      <c r="D5" s="238"/>
      <c r="E5" s="238"/>
      <c r="F5" s="238"/>
      <c r="G5" s="238"/>
      <c r="H5" s="238"/>
      <c r="I5" s="238"/>
      <c r="J5" s="238"/>
      <c r="K5" s="237"/>
    </row>
    <row r="6" ht="15" customHeight="1">
      <c r="B6" s="235"/>
      <c r="C6" s="239" t="s">
        <v>162</v>
      </c>
      <c r="D6" s="239"/>
      <c r="E6" s="239"/>
      <c r="F6" s="239"/>
      <c r="G6" s="239"/>
      <c r="H6" s="239"/>
      <c r="I6" s="239"/>
      <c r="J6" s="239"/>
      <c r="K6" s="237"/>
    </row>
    <row r="7" ht="15" customHeight="1">
      <c r="B7" s="240"/>
      <c r="C7" s="239" t="s">
        <v>163</v>
      </c>
      <c r="D7" s="239"/>
      <c r="E7" s="239"/>
      <c r="F7" s="239"/>
      <c r="G7" s="239"/>
      <c r="H7" s="239"/>
      <c r="I7" s="239"/>
      <c r="J7" s="239"/>
      <c r="K7" s="237"/>
    </row>
    <row r="8" ht="12.75" customHeight="1">
      <c r="B8" s="240"/>
      <c r="C8" s="239"/>
      <c r="D8" s="239"/>
      <c r="E8" s="239"/>
      <c r="F8" s="239"/>
      <c r="G8" s="239"/>
      <c r="H8" s="239"/>
      <c r="I8" s="239"/>
      <c r="J8" s="239"/>
      <c r="K8" s="237"/>
    </row>
    <row r="9" ht="15" customHeight="1">
      <c r="B9" s="240"/>
      <c r="C9" s="239" t="s">
        <v>164</v>
      </c>
      <c r="D9" s="239"/>
      <c r="E9" s="239"/>
      <c r="F9" s="239"/>
      <c r="G9" s="239"/>
      <c r="H9" s="239"/>
      <c r="I9" s="239"/>
      <c r="J9" s="239"/>
      <c r="K9" s="237"/>
    </row>
    <row r="10" ht="15" customHeight="1">
      <c r="B10" s="240"/>
      <c r="C10" s="239"/>
      <c r="D10" s="239" t="s">
        <v>165</v>
      </c>
      <c r="E10" s="239"/>
      <c r="F10" s="239"/>
      <c r="G10" s="239"/>
      <c r="H10" s="239"/>
      <c r="I10" s="239"/>
      <c r="J10" s="239"/>
      <c r="K10" s="237"/>
    </row>
    <row r="11" ht="15" customHeight="1">
      <c r="B11" s="240"/>
      <c r="C11" s="241"/>
      <c r="D11" s="239" t="s">
        <v>166</v>
      </c>
      <c r="E11" s="239"/>
      <c r="F11" s="239"/>
      <c r="G11" s="239"/>
      <c r="H11" s="239"/>
      <c r="I11" s="239"/>
      <c r="J11" s="239"/>
      <c r="K11" s="237"/>
    </row>
    <row r="12" ht="15" customHeight="1">
      <c r="B12" s="240"/>
      <c r="C12" s="241"/>
      <c r="D12" s="239"/>
      <c r="E12" s="239"/>
      <c r="F12" s="239"/>
      <c r="G12" s="239"/>
      <c r="H12" s="239"/>
      <c r="I12" s="239"/>
      <c r="J12" s="239"/>
      <c r="K12" s="237"/>
    </row>
    <row r="13" ht="15" customHeight="1">
      <c r="B13" s="240"/>
      <c r="C13" s="241"/>
      <c r="D13" s="242" t="s">
        <v>167</v>
      </c>
      <c r="E13" s="239"/>
      <c r="F13" s="239"/>
      <c r="G13" s="239"/>
      <c r="H13" s="239"/>
      <c r="I13" s="239"/>
      <c r="J13" s="239"/>
      <c r="K13" s="237"/>
    </row>
    <row r="14" ht="12.75" customHeight="1">
      <c r="B14" s="240"/>
      <c r="C14" s="241"/>
      <c r="D14" s="241"/>
      <c r="E14" s="241"/>
      <c r="F14" s="241"/>
      <c r="G14" s="241"/>
      <c r="H14" s="241"/>
      <c r="I14" s="241"/>
      <c r="J14" s="241"/>
      <c r="K14" s="237"/>
    </row>
    <row r="15" ht="15" customHeight="1">
      <c r="B15" s="240"/>
      <c r="C15" s="241"/>
      <c r="D15" s="239" t="s">
        <v>168</v>
      </c>
      <c r="E15" s="239"/>
      <c r="F15" s="239"/>
      <c r="G15" s="239"/>
      <c r="H15" s="239"/>
      <c r="I15" s="239"/>
      <c r="J15" s="239"/>
      <c r="K15" s="237"/>
    </row>
    <row r="16" ht="15" customHeight="1">
      <c r="B16" s="240"/>
      <c r="C16" s="241"/>
      <c r="D16" s="239" t="s">
        <v>169</v>
      </c>
      <c r="E16" s="239"/>
      <c r="F16" s="239"/>
      <c r="G16" s="239"/>
      <c r="H16" s="239"/>
      <c r="I16" s="239"/>
      <c r="J16" s="239"/>
      <c r="K16" s="237"/>
    </row>
    <row r="17" ht="15" customHeight="1">
      <c r="B17" s="240"/>
      <c r="C17" s="241"/>
      <c r="D17" s="239" t="s">
        <v>170</v>
      </c>
      <c r="E17" s="239"/>
      <c r="F17" s="239"/>
      <c r="G17" s="239"/>
      <c r="H17" s="239"/>
      <c r="I17" s="239"/>
      <c r="J17" s="239"/>
      <c r="K17" s="237"/>
    </row>
    <row r="18" ht="15" customHeight="1">
      <c r="B18" s="240"/>
      <c r="C18" s="241"/>
      <c r="D18" s="241"/>
      <c r="E18" s="243" t="s">
        <v>79</v>
      </c>
      <c r="F18" s="239" t="s">
        <v>171</v>
      </c>
      <c r="G18" s="239"/>
      <c r="H18" s="239"/>
      <c r="I18" s="239"/>
      <c r="J18" s="239"/>
      <c r="K18" s="237"/>
    </row>
    <row r="19" ht="15" customHeight="1">
      <c r="B19" s="240"/>
      <c r="C19" s="241"/>
      <c r="D19" s="241"/>
      <c r="E19" s="243" t="s">
        <v>172</v>
      </c>
      <c r="F19" s="239" t="s">
        <v>173</v>
      </c>
      <c r="G19" s="239"/>
      <c r="H19" s="239"/>
      <c r="I19" s="239"/>
      <c r="J19" s="239"/>
      <c r="K19" s="237"/>
    </row>
    <row r="20" ht="15" customHeight="1">
      <c r="B20" s="240"/>
      <c r="C20" s="241"/>
      <c r="D20" s="241"/>
      <c r="E20" s="243" t="s">
        <v>174</v>
      </c>
      <c r="F20" s="239" t="s">
        <v>175</v>
      </c>
      <c r="G20" s="239"/>
      <c r="H20" s="239"/>
      <c r="I20" s="239"/>
      <c r="J20" s="239"/>
      <c r="K20" s="237"/>
    </row>
    <row r="21" ht="15" customHeight="1">
      <c r="B21" s="240"/>
      <c r="C21" s="241"/>
      <c r="D21" s="241"/>
      <c r="E21" s="243" t="s">
        <v>176</v>
      </c>
      <c r="F21" s="239" t="s">
        <v>177</v>
      </c>
      <c r="G21" s="239"/>
      <c r="H21" s="239"/>
      <c r="I21" s="239"/>
      <c r="J21" s="239"/>
      <c r="K21" s="237"/>
    </row>
    <row r="22" ht="15" customHeight="1">
      <c r="B22" s="240"/>
      <c r="C22" s="241"/>
      <c r="D22" s="241"/>
      <c r="E22" s="243" t="s">
        <v>178</v>
      </c>
      <c r="F22" s="239" t="s">
        <v>179</v>
      </c>
      <c r="G22" s="239"/>
      <c r="H22" s="239"/>
      <c r="I22" s="239"/>
      <c r="J22" s="239"/>
      <c r="K22" s="237"/>
    </row>
    <row r="23" ht="15" customHeight="1">
      <c r="B23" s="240"/>
      <c r="C23" s="241"/>
      <c r="D23" s="241"/>
      <c r="E23" s="243" t="s">
        <v>180</v>
      </c>
      <c r="F23" s="239" t="s">
        <v>181</v>
      </c>
      <c r="G23" s="239"/>
      <c r="H23" s="239"/>
      <c r="I23" s="239"/>
      <c r="J23" s="239"/>
      <c r="K23" s="237"/>
    </row>
    <row r="24" ht="12.75" customHeight="1">
      <c r="B24" s="240"/>
      <c r="C24" s="241"/>
      <c r="D24" s="241"/>
      <c r="E24" s="241"/>
      <c r="F24" s="241"/>
      <c r="G24" s="241"/>
      <c r="H24" s="241"/>
      <c r="I24" s="241"/>
      <c r="J24" s="241"/>
      <c r="K24" s="237"/>
    </row>
    <row r="25" ht="15" customHeight="1">
      <c r="B25" s="240"/>
      <c r="C25" s="239" t="s">
        <v>182</v>
      </c>
      <c r="D25" s="239"/>
      <c r="E25" s="239"/>
      <c r="F25" s="239"/>
      <c r="G25" s="239"/>
      <c r="H25" s="239"/>
      <c r="I25" s="239"/>
      <c r="J25" s="239"/>
      <c r="K25" s="237"/>
    </row>
    <row r="26" ht="15" customHeight="1">
      <c r="B26" s="240"/>
      <c r="C26" s="239" t="s">
        <v>183</v>
      </c>
      <c r="D26" s="239"/>
      <c r="E26" s="239"/>
      <c r="F26" s="239"/>
      <c r="G26" s="239"/>
      <c r="H26" s="239"/>
      <c r="I26" s="239"/>
      <c r="J26" s="239"/>
      <c r="K26" s="237"/>
    </row>
    <row r="27" ht="15" customHeight="1">
      <c r="B27" s="240"/>
      <c r="C27" s="239"/>
      <c r="D27" s="239" t="s">
        <v>184</v>
      </c>
      <c r="E27" s="239"/>
      <c r="F27" s="239"/>
      <c r="G27" s="239"/>
      <c r="H27" s="239"/>
      <c r="I27" s="239"/>
      <c r="J27" s="239"/>
      <c r="K27" s="237"/>
    </row>
    <row r="28" ht="15" customHeight="1">
      <c r="B28" s="240"/>
      <c r="C28" s="241"/>
      <c r="D28" s="239" t="s">
        <v>185</v>
      </c>
      <c r="E28" s="239"/>
      <c r="F28" s="239"/>
      <c r="G28" s="239"/>
      <c r="H28" s="239"/>
      <c r="I28" s="239"/>
      <c r="J28" s="239"/>
      <c r="K28" s="237"/>
    </row>
    <row r="29" ht="12.75" customHeight="1">
      <c r="B29" s="240"/>
      <c r="C29" s="241"/>
      <c r="D29" s="241"/>
      <c r="E29" s="241"/>
      <c r="F29" s="241"/>
      <c r="G29" s="241"/>
      <c r="H29" s="241"/>
      <c r="I29" s="241"/>
      <c r="J29" s="241"/>
      <c r="K29" s="237"/>
    </row>
    <row r="30" ht="15" customHeight="1">
      <c r="B30" s="240"/>
      <c r="C30" s="241"/>
      <c r="D30" s="239" t="s">
        <v>186</v>
      </c>
      <c r="E30" s="239"/>
      <c r="F30" s="239"/>
      <c r="G30" s="239"/>
      <c r="H30" s="239"/>
      <c r="I30" s="239"/>
      <c r="J30" s="239"/>
      <c r="K30" s="237"/>
    </row>
    <row r="31" ht="15" customHeight="1">
      <c r="B31" s="240"/>
      <c r="C31" s="241"/>
      <c r="D31" s="239" t="s">
        <v>187</v>
      </c>
      <c r="E31" s="239"/>
      <c r="F31" s="239"/>
      <c r="G31" s="239"/>
      <c r="H31" s="239"/>
      <c r="I31" s="239"/>
      <c r="J31" s="239"/>
      <c r="K31" s="237"/>
    </row>
    <row r="32" ht="12.75" customHeight="1">
      <c r="B32" s="240"/>
      <c r="C32" s="241"/>
      <c r="D32" s="241"/>
      <c r="E32" s="241"/>
      <c r="F32" s="241"/>
      <c r="G32" s="241"/>
      <c r="H32" s="241"/>
      <c r="I32" s="241"/>
      <c r="J32" s="241"/>
      <c r="K32" s="237"/>
    </row>
    <row r="33" ht="15" customHeight="1">
      <c r="B33" s="240"/>
      <c r="C33" s="241"/>
      <c r="D33" s="239" t="s">
        <v>188</v>
      </c>
      <c r="E33" s="239"/>
      <c r="F33" s="239"/>
      <c r="G33" s="239"/>
      <c r="H33" s="239"/>
      <c r="I33" s="239"/>
      <c r="J33" s="239"/>
      <c r="K33" s="237"/>
    </row>
    <row r="34" ht="15" customHeight="1">
      <c r="B34" s="240"/>
      <c r="C34" s="241"/>
      <c r="D34" s="239" t="s">
        <v>189</v>
      </c>
      <c r="E34" s="239"/>
      <c r="F34" s="239"/>
      <c r="G34" s="239"/>
      <c r="H34" s="239"/>
      <c r="I34" s="239"/>
      <c r="J34" s="239"/>
      <c r="K34" s="237"/>
    </row>
    <row r="35" ht="15" customHeight="1">
      <c r="B35" s="240"/>
      <c r="C35" s="241"/>
      <c r="D35" s="239" t="s">
        <v>190</v>
      </c>
      <c r="E35" s="239"/>
      <c r="F35" s="239"/>
      <c r="G35" s="239"/>
      <c r="H35" s="239"/>
      <c r="I35" s="239"/>
      <c r="J35" s="239"/>
      <c r="K35" s="237"/>
    </row>
    <row r="36" ht="15" customHeight="1">
      <c r="B36" s="240"/>
      <c r="C36" s="241"/>
      <c r="D36" s="239"/>
      <c r="E36" s="242" t="s">
        <v>91</v>
      </c>
      <c r="F36" s="239"/>
      <c r="G36" s="239" t="s">
        <v>191</v>
      </c>
      <c r="H36" s="239"/>
      <c r="I36" s="239"/>
      <c r="J36" s="239"/>
      <c r="K36" s="237"/>
    </row>
    <row r="37" ht="30.75" customHeight="1">
      <c r="B37" s="240"/>
      <c r="C37" s="241"/>
      <c r="D37" s="239"/>
      <c r="E37" s="242" t="s">
        <v>192</v>
      </c>
      <c r="F37" s="239"/>
      <c r="G37" s="239" t="s">
        <v>193</v>
      </c>
      <c r="H37" s="239"/>
      <c r="I37" s="239"/>
      <c r="J37" s="239"/>
      <c r="K37" s="237"/>
    </row>
    <row r="38" ht="15" customHeight="1">
      <c r="B38" s="240"/>
      <c r="C38" s="241"/>
      <c r="D38" s="239"/>
      <c r="E38" s="242" t="s">
        <v>53</v>
      </c>
      <c r="F38" s="239"/>
      <c r="G38" s="239" t="s">
        <v>194</v>
      </c>
      <c r="H38" s="239"/>
      <c r="I38" s="239"/>
      <c r="J38" s="239"/>
      <c r="K38" s="237"/>
    </row>
    <row r="39" ht="15" customHeight="1">
      <c r="B39" s="240"/>
      <c r="C39" s="241"/>
      <c r="D39" s="239"/>
      <c r="E39" s="242" t="s">
        <v>54</v>
      </c>
      <c r="F39" s="239"/>
      <c r="G39" s="239" t="s">
        <v>195</v>
      </c>
      <c r="H39" s="239"/>
      <c r="I39" s="239"/>
      <c r="J39" s="239"/>
      <c r="K39" s="237"/>
    </row>
    <row r="40" ht="15" customHeight="1">
      <c r="B40" s="240"/>
      <c r="C40" s="241"/>
      <c r="D40" s="239"/>
      <c r="E40" s="242" t="s">
        <v>92</v>
      </c>
      <c r="F40" s="239"/>
      <c r="G40" s="239" t="s">
        <v>196</v>
      </c>
      <c r="H40" s="239"/>
      <c r="I40" s="239"/>
      <c r="J40" s="239"/>
      <c r="K40" s="237"/>
    </row>
    <row r="41" ht="15" customHeight="1">
      <c r="B41" s="240"/>
      <c r="C41" s="241"/>
      <c r="D41" s="239"/>
      <c r="E41" s="242" t="s">
        <v>93</v>
      </c>
      <c r="F41" s="239"/>
      <c r="G41" s="239" t="s">
        <v>197</v>
      </c>
      <c r="H41" s="239"/>
      <c r="I41" s="239"/>
      <c r="J41" s="239"/>
      <c r="K41" s="237"/>
    </row>
    <row r="42" ht="15" customHeight="1">
      <c r="B42" s="240"/>
      <c r="C42" s="241"/>
      <c r="D42" s="239"/>
      <c r="E42" s="242" t="s">
        <v>198</v>
      </c>
      <c r="F42" s="239"/>
      <c r="G42" s="239" t="s">
        <v>199</v>
      </c>
      <c r="H42" s="239"/>
      <c r="I42" s="239"/>
      <c r="J42" s="239"/>
      <c r="K42" s="237"/>
    </row>
    <row r="43" ht="15" customHeight="1">
      <c r="B43" s="240"/>
      <c r="C43" s="241"/>
      <c r="D43" s="239"/>
      <c r="E43" s="242"/>
      <c r="F43" s="239"/>
      <c r="G43" s="239" t="s">
        <v>200</v>
      </c>
      <c r="H43" s="239"/>
      <c r="I43" s="239"/>
      <c r="J43" s="239"/>
      <c r="K43" s="237"/>
    </row>
    <row r="44" ht="15" customHeight="1">
      <c r="B44" s="240"/>
      <c r="C44" s="241"/>
      <c r="D44" s="239"/>
      <c r="E44" s="242" t="s">
        <v>201</v>
      </c>
      <c r="F44" s="239"/>
      <c r="G44" s="239" t="s">
        <v>202</v>
      </c>
      <c r="H44" s="239"/>
      <c r="I44" s="239"/>
      <c r="J44" s="239"/>
      <c r="K44" s="237"/>
    </row>
    <row r="45" ht="15" customHeight="1">
      <c r="B45" s="240"/>
      <c r="C45" s="241"/>
      <c r="D45" s="239"/>
      <c r="E45" s="242" t="s">
        <v>95</v>
      </c>
      <c r="F45" s="239"/>
      <c r="G45" s="239" t="s">
        <v>203</v>
      </c>
      <c r="H45" s="239"/>
      <c r="I45" s="239"/>
      <c r="J45" s="239"/>
      <c r="K45" s="237"/>
    </row>
    <row r="46" ht="12.75" customHeight="1">
      <c r="B46" s="240"/>
      <c r="C46" s="241"/>
      <c r="D46" s="239"/>
      <c r="E46" s="239"/>
      <c r="F46" s="239"/>
      <c r="G46" s="239"/>
      <c r="H46" s="239"/>
      <c r="I46" s="239"/>
      <c r="J46" s="239"/>
      <c r="K46" s="237"/>
    </row>
    <row r="47" ht="15" customHeight="1">
      <c r="B47" s="240"/>
      <c r="C47" s="241"/>
      <c r="D47" s="239" t="s">
        <v>204</v>
      </c>
      <c r="E47" s="239"/>
      <c r="F47" s="239"/>
      <c r="G47" s="239"/>
      <c r="H47" s="239"/>
      <c r="I47" s="239"/>
      <c r="J47" s="239"/>
      <c r="K47" s="237"/>
    </row>
    <row r="48" ht="15" customHeight="1">
      <c r="B48" s="240"/>
      <c r="C48" s="241"/>
      <c r="D48" s="241"/>
      <c r="E48" s="239" t="s">
        <v>205</v>
      </c>
      <c r="F48" s="239"/>
      <c r="G48" s="239"/>
      <c r="H48" s="239"/>
      <c r="I48" s="239"/>
      <c r="J48" s="239"/>
      <c r="K48" s="237"/>
    </row>
    <row r="49" ht="15" customHeight="1">
      <c r="B49" s="240"/>
      <c r="C49" s="241"/>
      <c r="D49" s="241"/>
      <c r="E49" s="239" t="s">
        <v>206</v>
      </c>
      <c r="F49" s="239"/>
      <c r="G49" s="239"/>
      <c r="H49" s="239"/>
      <c r="I49" s="239"/>
      <c r="J49" s="239"/>
      <c r="K49" s="237"/>
    </row>
    <row r="50" ht="15" customHeight="1">
      <c r="B50" s="240"/>
      <c r="C50" s="241"/>
      <c r="D50" s="241"/>
      <c r="E50" s="239" t="s">
        <v>207</v>
      </c>
      <c r="F50" s="239"/>
      <c r="G50" s="239"/>
      <c r="H50" s="239"/>
      <c r="I50" s="239"/>
      <c r="J50" s="239"/>
      <c r="K50" s="237"/>
    </row>
    <row r="51" ht="15" customHeight="1">
      <c r="B51" s="240"/>
      <c r="C51" s="241"/>
      <c r="D51" s="239" t="s">
        <v>208</v>
      </c>
      <c r="E51" s="239"/>
      <c r="F51" s="239"/>
      <c r="G51" s="239"/>
      <c r="H51" s="239"/>
      <c r="I51" s="239"/>
      <c r="J51" s="239"/>
      <c r="K51" s="237"/>
    </row>
    <row r="52" ht="25.5" customHeight="1">
      <c r="B52" s="235"/>
      <c r="C52" s="236" t="s">
        <v>209</v>
      </c>
      <c r="D52" s="236"/>
      <c r="E52" s="236"/>
      <c r="F52" s="236"/>
      <c r="G52" s="236"/>
      <c r="H52" s="236"/>
      <c r="I52" s="236"/>
      <c r="J52" s="236"/>
      <c r="K52" s="237"/>
    </row>
    <row r="53" ht="5.25" customHeight="1">
      <c r="B53" s="235"/>
      <c r="C53" s="238"/>
      <c r="D53" s="238"/>
      <c r="E53" s="238"/>
      <c r="F53" s="238"/>
      <c r="G53" s="238"/>
      <c r="H53" s="238"/>
      <c r="I53" s="238"/>
      <c r="J53" s="238"/>
      <c r="K53" s="237"/>
    </row>
    <row r="54" ht="15" customHeight="1">
      <c r="B54" s="235"/>
      <c r="C54" s="239" t="s">
        <v>210</v>
      </c>
      <c r="D54" s="239"/>
      <c r="E54" s="239"/>
      <c r="F54" s="239"/>
      <c r="G54" s="239"/>
      <c r="H54" s="239"/>
      <c r="I54" s="239"/>
      <c r="J54" s="239"/>
      <c r="K54" s="237"/>
    </row>
    <row r="55" ht="15" customHeight="1">
      <c r="B55" s="235"/>
      <c r="C55" s="239" t="s">
        <v>211</v>
      </c>
      <c r="D55" s="239"/>
      <c r="E55" s="239"/>
      <c r="F55" s="239"/>
      <c r="G55" s="239"/>
      <c r="H55" s="239"/>
      <c r="I55" s="239"/>
      <c r="J55" s="239"/>
      <c r="K55" s="237"/>
    </row>
    <row r="56" ht="12.75" customHeight="1">
      <c r="B56" s="235"/>
      <c r="C56" s="239"/>
      <c r="D56" s="239"/>
      <c r="E56" s="239"/>
      <c r="F56" s="239"/>
      <c r="G56" s="239"/>
      <c r="H56" s="239"/>
      <c r="I56" s="239"/>
      <c r="J56" s="239"/>
      <c r="K56" s="237"/>
    </row>
    <row r="57" ht="15" customHeight="1">
      <c r="B57" s="235"/>
      <c r="C57" s="239" t="s">
        <v>212</v>
      </c>
      <c r="D57" s="239"/>
      <c r="E57" s="239"/>
      <c r="F57" s="239"/>
      <c r="G57" s="239"/>
      <c r="H57" s="239"/>
      <c r="I57" s="239"/>
      <c r="J57" s="239"/>
      <c r="K57" s="237"/>
    </row>
    <row r="58" ht="15" customHeight="1">
      <c r="B58" s="235"/>
      <c r="C58" s="241"/>
      <c r="D58" s="239" t="s">
        <v>213</v>
      </c>
      <c r="E58" s="239"/>
      <c r="F58" s="239"/>
      <c r="G58" s="239"/>
      <c r="H58" s="239"/>
      <c r="I58" s="239"/>
      <c r="J58" s="239"/>
      <c r="K58" s="237"/>
    </row>
    <row r="59" ht="15" customHeight="1">
      <c r="B59" s="235"/>
      <c r="C59" s="241"/>
      <c r="D59" s="239" t="s">
        <v>214</v>
      </c>
      <c r="E59" s="239"/>
      <c r="F59" s="239"/>
      <c r="G59" s="239"/>
      <c r="H59" s="239"/>
      <c r="I59" s="239"/>
      <c r="J59" s="239"/>
      <c r="K59" s="237"/>
    </row>
    <row r="60" ht="15" customHeight="1">
      <c r="B60" s="235"/>
      <c r="C60" s="241"/>
      <c r="D60" s="239" t="s">
        <v>215</v>
      </c>
      <c r="E60" s="239"/>
      <c r="F60" s="239"/>
      <c r="G60" s="239"/>
      <c r="H60" s="239"/>
      <c r="I60" s="239"/>
      <c r="J60" s="239"/>
      <c r="K60" s="237"/>
    </row>
    <row r="61" ht="15" customHeight="1">
      <c r="B61" s="235"/>
      <c r="C61" s="241"/>
      <c r="D61" s="239" t="s">
        <v>216</v>
      </c>
      <c r="E61" s="239"/>
      <c r="F61" s="239"/>
      <c r="G61" s="239"/>
      <c r="H61" s="239"/>
      <c r="I61" s="239"/>
      <c r="J61" s="239"/>
      <c r="K61" s="237"/>
    </row>
    <row r="62" ht="15" customHeight="1">
      <c r="B62" s="235"/>
      <c r="C62" s="241"/>
      <c r="D62" s="244" t="s">
        <v>217</v>
      </c>
      <c r="E62" s="244"/>
      <c r="F62" s="244"/>
      <c r="G62" s="244"/>
      <c r="H62" s="244"/>
      <c r="I62" s="244"/>
      <c r="J62" s="244"/>
      <c r="K62" s="237"/>
    </row>
    <row r="63" ht="15" customHeight="1">
      <c r="B63" s="235"/>
      <c r="C63" s="241"/>
      <c r="D63" s="239" t="s">
        <v>218</v>
      </c>
      <c r="E63" s="239"/>
      <c r="F63" s="239"/>
      <c r="G63" s="239"/>
      <c r="H63" s="239"/>
      <c r="I63" s="239"/>
      <c r="J63" s="239"/>
      <c r="K63" s="237"/>
    </row>
    <row r="64" ht="12.75" customHeight="1">
      <c r="B64" s="235"/>
      <c r="C64" s="241"/>
      <c r="D64" s="241"/>
      <c r="E64" s="245"/>
      <c r="F64" s="241"/>
      <c r="G64" s="241"/>
      <c r="H64" s="241"/>
      <c r="I64" s="241"/>
      <c r="J64" s="241"/>
      <c r="K64" s="237"/>
    </row>
    <row r="65" ht="15" customHeight="1">
      <c r="B65" s="235"/>
      <c r="C65" s="241"/>
      <c r="D65" s="239" t="s">
        <v>219</v>
      </c>
      <c r="E65" s="239"/>
      <c r="F65" s="239"/>
      <c r="G65" s="239"/>
      <c r="H65" s="239"/>
      <c r="I65" s="239"/>
      <c r="J65" s="239"/>
      <c r="K65" s="237"/>
    </row>
    <row r="66" ht="15" customHeight="1">
      <c r="B66" s="235"/>
      <c r="C66" s="241"/>
      <c r="D66" s="244" t="s">
        <v>220</v>
      </c>
      <c r="E66" s="244"/>
      <c r="F66" s="244"/>
      <c r="G66" s="244"/>
      <c r="H66" s="244"/>
      <c r="I66" s="244"/>
      <c r="J66" s="244"/>
      <c r="K66" s="237"/>
    </row>
    <row r="67" ht="15" customHeight="1">
      <c r="B67" s="235"/>
      <c r="C67" s="241"/>
      <c r="D67" s="239" t="s">
        <v>221</v>
      </c>
      <c r="E67" s="239"/>
      <c r="F67" s="239"/>
      <c r="G67" s="239"/>
      <c r="H67" s="239"/>
      <c r="I67" s="239"/>
      <c r="J67" s="239"/>
      <c r="K67" s="237"/>
    </row>
    <row r="68" ht="15" customHeight="1">
      <c r="B68" s="235"/>
      <c r="C68" s="241"/>
      <c r="D68" s="239" t="s">
        <v>222</v>
      </c>
      <c r="E68" s="239"/>
      <c r="F68" s="239"/>
      <c r="G68" s="239"/>
      <c r="H68" s="239"/>
      <c r="I68" s="239"/>
      <c r="J68" s="239"/>
      <c r="K68" s="237"/>
    </row>
    <row r="69" ht="15" customHeight="1">
      <c r="B69" s="235"/>
      <c r="C69" s="241"/>
      <c r="D69" s="239" t="s">
        <v>223</v>
      </c>
      <c r="E69" s="239"/>
      <c r="F69" s="239"/>
      <c r="G69" s="239"/>
      <c r="H69" s="239"/>
      <c r="I69" s="239"/>
      <c r="J69" s="239"/>
      <c r="K69" s="237"/>
    </row>
    <row r="70" ht="15" customHeight="1">
      <c r="B70" s="235"/>
      <c r="C70" s="241"/>
      <c r="D70" s="239" t="s">
        <v>224</v>
      </c>
      <c r="E70" s="239"/>
      <c r="F70" s="239"/>
      <c r="G70" s="239"/>
      <c r="H70" s="239"/>
      <c r="I70" s="239"/>
      <c r="J70" s="239"/>
      <c r="K70" s="237"/>
    </row>
    <row r="71" ht="12.75" customHeight="1">
      <c r="B71" s="246"/>
      <c r="C71" s="247"/>
      <c r="D71" s="247"/>
      <c r="E71" s="247"/>
      <c r="F71" s="247"/>
      <c r="G71" s="247"/>
      <c r="H71" s="247"/>
      <c r="I71" s="247"/>
      <c r="J71" s="247"/>
      <c r="K71" s="248"/>
    </row>
    <row r="72" ht="18.75" customHeight="1">
      <c r="B72" s="249"/>
      <c r="C72" s="249"/>
      <c r="D72" s="249"/>
      <c r="E72" s="249"/>
      <c r="F72" s="249"/>
      <c r="G72" s="249"/>
      <c r="H72" s="249"/>
      <c r="I72" s="249"/>
      <c r="J72" s="249"/>
      <c r="K72" s="250"/>
    </row>
    <row r="73" ht="18.75" customHeight="1">
      <c r="B73" s="250"/>
      <c r="C73" s="250"/>
      <c r="D73" s="250"/>
      <c r="E73" s="250"/>
      <c r="F73" s="250"/>
      <c r="G73" s="250"/>
      <c r="H73" s="250"/>
      <c r="I73" s="250"/>
      <c r="J73" s="250"/>
      <c r="K73" s="250"/>
    </row>
    <row r="74" ht="7.5" customHeight="1">
      <c r="B74" s="251"/>
      <c r="C74" s="252"/>
      <c r="D74" s="252"/>
      <c r="E74" s="252"/>
      <c r="F74" s="252"/>
      <c r="G74" s="252"/>
      <c r="H74" s="252"/>
      <c r="I74" s="252"/>
      <c r="J74" s="252"/>
      <c r="K74" s="253"/>
    </row>
    <row r="75" ht="45" customHeight="1">
      <c r="B75" s="254"/>
      <c r="C75" s="255" t="s">
        <v>225</v>
      </c>
      <c r="D75" s="255"/>
      <c r="E75" s="255"/>
      <c r="F75" s="255"/>
      <c r="G75" s="255"/>
      <c r="H75" s="255"/>
      <c r="I75" s="255"/>
      <c r="J75" s="255"/>
      <c r="K75" s="256"/>
    </row>
    <row r="76" ht="17.25" customHeight="1">
      <c r="B76" s="254"/>
      <c r="C76" s="257" t="s">
        <v>226</v>
      </c>
      <c r="D76" s="257"/>
      <c r="E76" s="257"/>
      <c r="F76" s="257" t="s">
        <v>227</v>
      </c>
      <c r="G76" s="258"/>
      <c r="H76" s="257" t="s">
        <v>54</v>
      </c>
      <c r="I76" s="257" t="s">
        <v>57</v>
      </c>
      <c r="J76" s="257" t="s">
        <v>228</v>
      </c>
      <c r="K76" s="256"/>
    </row>
    <row r="77" ht="17.25" customHeight="1">
      <c r="B77" s="254"/>
      <c r="C77" s="259" t="s">
        <v>229</v>
      </c>
      <c r="D77" s="259"/>
      <c r="E77" s="259"/>
      <c r="F77" s="260" t="s">
        <v>230</v>
      </c>
      <c r="G77" s="261"/>
      <c r="H77" s="259"/>
      <c r="I77" s="259"/>
      <c r="J77" s="259" t="s">
        <v>231</v>
      </c>
      <c r="K77" s="256"/>
    </row>
    <row r="78" ht="5.25" customHeight="1">
      <c r="B78" s="254"/>
      <c r="C78" s="262"/>
      <c r="D78" s="262"/>
      <c r="E78" s="262"/>
      <c r="F78" s="262"/>
      <c r="G78" s="263"/>
      <c r="H78" s="262"/>
      <c r="I78" s="262"/>
      <c r="J78" s="262"/>
      <c r="K78" s="256"/>
    </row>
    <row r="79" ht="15" customHeight="1">
      <c r="B79" s="254"/>
      <c r="C79" s="242" t="s">
        <v>53</v>
      </c>
      <c r="D79" s="262"/>
      <c r="E79" s="262"/>
      <c r="F79" s="264" t="s">
        <v>232</v>
      </c>
      <c r="G79" s="263"/>
      <c r="H79" s="242" t="s">
        <v>233</v>
      </c>
      <c r="I79" s="242" t="s">
        <v>234</v>
      </c>
      <c r="J79" s="242">
        <v>20</v>
      </c>
      <c r="K79" s="256"/>
    </row>
    <row r="80" ht="15" customHeight="1">
      <c r="B80" s="254"/>
      <c r="C80" s="242" t="s">
        <v>235</v>
      </c>
      <c r="D80" s="242"/>
      <c r="E80" s="242"/>
      <c r="F80" s="264" t="s">
        <v>232</v>
      </c>
      <c r="G80" s="263"/>
      <c r="H80" s="242" t="s">
        <v>236</v>
      </c>
      <c r="I80" s="242" t="s">
        <v>234</v>
      </c>
      <c r="J80" s="242">
        <v>120</v>
      </c>
      <c r="K80" s="256"/>
    </row>
    <row r="81" ht="15" customHeight="1">
      <c r="B81" s="265"/>
      <c r="C81" s="242" t="s">
        <v>237</v>
      </c>
      <c r="D81" s="242"/>
      <c r="E81" s="242"/>
      <c r="F81" s="264" t="s">
        <v>238</v>
      </c>
      <c r="G81" s="263"/>
      <c r="H81" s="242" t="s">
        <v>239</v>
      </c>
      <c r="I81" s="242" t="s">
        <v>234</v>
      </c>
      <c r="J81" s="242">
        <v>50</v>
      </c>
      <c r="K81" s="256"/>
    </row>
    <row r="82" ht="15" customHeight="1">
      <c r="B82" s="265"/>
      <c r="C82" s="242" t="s">
        <v>240</v>
      </c>
      <c r="D82" s="242"/>
      <c r="E82" s="242"/>
      <c r="F82" s="264" t="s">
        <v>232</v>
      </c>
      <c r="G82" s="263"/>
      <c r="H82" s="242" t="s">
        <v>241</v>
      </c>
      <c r="I82" s="242" t="s">
        <v>242</v>
      </c>
      <c r="J82" s="242"/>
      <c r="K82" s="256"/>
    </row>
    <row r="83" ht="15" customHeight="1">
      <c r="B83" s="265"/>
      <c r="C83" s="266" t="s">
        <v>243</v>
      </c>
      <c r="D83" s="266"/>
      <c r="E83" s="266"/>
      <c r="F83" s="267" t="s">
        <v>238</v>
      </c>
      <c r="G83" s="266"/>
      <c r="H83" s="266" t="s">
        <v>244</v>
      </c>
      <c r="I83" s="266" t="s">
        <v>234</v>
      </c>
      <c r="J83" s="266">
        <v>15</v>
      </c>
      <c r="K83" s="256"/>
    </row>
    <row r="84" ht="15" customHeight="1">
      <c r="B84" s="265"/>
      <c r="C84" s="266" t="s">
        <v>245</v>
      </c>
      <c r="D84" s="266"/>
      <c r="E84" s="266"/>
      <c r="F84" s="267" t="s">
        <v>238</v>
      </c>
      <c r="G84" s="266"/>
      <c r="H84" s="266" t="s">
        <v>246</v>
      </c>
      <c r="I84" s="266" t="s">
        <v>234</v>
      </c>
      <c r="J84" s="266">
        <v>15</v>
      </c>
      <c r="K84" s="256"/>
    </row>
    <row r="85" ht="15" customHeight="1">
      <c r="B85" s="265"/>
      <c r="C85" s="266" t="s">
        <v>247</v>
      </c>
      <c r="D85" s="266"/>
      <c r="E85" s="266"/>
      <c r="F85" s="267" t="s">
        <v>238</v>
      </c>
      <c r="G85" s="266"/>
      <c r="H85" s="266" t="s">
        <v>248</v>
      </c>
      <c r="I85" s="266" t="s">
        <v>234</v>
      </c>
      <c r="J85" s="266">
        <v>20</v>
      </c>
      <c r="K85" s="256"/>
    </row>
    <row r="86" ht="15" customHeight="1">
      <c r="B86" s="265"/>
      <c r="C86" s="266" t="s">
        <v>249</v>
      </c>
      <c r="D86" s="266"/>
      <c r="E86" s="266"/>
      <c r="F86" s="267" t="s">
        <v>238</v>
      </c>
      <c r="G86" s="266"/>
      <c r="H86" s="266" t="s">
        <v>250</v>
      </c>
      <c r="I86" s="266" t="s">
        <v>234</v>
      </c>
      <c r="J86" s="266">
        <v>20</v>
      </c>
      <c r="K86" s="256"/>
    </row>
    <row r="87" ht="15" customHeight="1">
      <c r="B87" s="265"/>
      <c r="C87" s="242" t="s">
        <v>251</v>
      </c>
      <c r="D87" s="242"/>
      <c r="E87" s="242"/>
      <c r="F87" s="264" t="s">
        <v>238</v>
      </c>
      <c r="G87" s="263"/>
      <c r="H87" s="242" t="s">
        <v>252</v>
      </c>
      <c r="I87" s="242" t="s">
        <v>234</v>
      </c>
      <c r="J87" s="242">
        <v>50</v>
      </c>
      <c r="K87" s="256"/>
    </row>
    <row r="88" ht="15" customHeight="1">
      <c r="B88" s="265"/>
      <c r="C88" s="242" t="s">
        <v>253</v>
      </c>
      <c r="D88" s="242"/>
      <c r="E88" s="242"/>
      <c r="F88" s="264" t="s">
        <v>238</v>
      </c>
      <c r="G88" s="263"/>
      <c r="H88" s="242" t="s">
        <v>254</v>
      </c>
      <c r="I88" s="242" t="s">
        <v>234</v>
      </c>
      <c r="J88" s="242">
        <v>20</v>
      </c>
      <c r="K88" s="256"/>
    </row>
    <row r="89" ht="15" customHeight="1">
      <c r="B89" s="265"/>
      <c r="C89" s="242" t="s">
        <v>255</v>
      </c>
      <c r="D89" s="242"/>
      <c r="E89" s="242"/>
      <c r="F89" s="264" t="s">
        <v>238</v>
      </c>
      <c r="G89" s="263"/>
      <c r="H89" s="242" t="s">
        <v>256</v>
      </c>
      <c r="I89" s="242" t="s">
        <v>234</v>
      </c>
      <c r="J89" s="242">
        <v>20</v>
      </c>
      <c r="K89" s="256"/>
    </row>
    <row r="90" ht="15" customHeight="1">
      <c r="B90" s="265"/>
      <c r="C90" s="242" t="s">
        <v>257</v>
      </c>
      <c r="D90" s="242"/>
      <c r="E90" s="242"/>
      <c r="F90" s="264" t="s">
        <v>238</v>
      </c>
      <c r="G90" s="263"/>
      <c r="H90" s="242" t="s">
        <v>258</v>
      </c>
      <c r="I90" s="242" t="s">
        <v>234</v>
      </c>
      <c r="J90" s="242">
        <v>50</v>
      </c>
      <c r="K90" s="256"/>
    </row>
    <row r="91" ht="15" customHeight="1">
      <c r="B91" s="265"/>
      <c r="C91" s="242" t="s">
        <v>259</v>
      </c>
      <c r="D91" s="242"/>
      <c r="E91" s="242"/>
      <c r="F91" s="264" t="s">
        <v>238</v>
      </c>
      <c r="G91" s="263"/>
      <c r="H91" s="242" t="s">
        <v>259</v>
      </c>
      <c r="I91" s="242" t="s">
        <v>234</v>
      </c>
      <c r="J91" s="242">
        <v>50</v>
      </c>
      <c r="K91" s="256"/>
    </row>
    <row r="92" ht="15" customHeight="1">
      <c r="B92" s="265"/>
      <c r="C92" s="242" t="s">
        <v>260</v>
      </c>
      <c r="D92" s="242"/>
      <c r="E92" s="242"/>
      <c r="F92" s="264" t="s">
        <v>238</v>
      </c>
      <c r="G92" s="263"/>
      <c r="H92" s="242" t="s">
        <v>261</v>
      </c>
      <c r="I92" s="242" t="s">
        <v>234</v>
      </c>
      <c r="J92" s="242">
        <v>255</v>
      </c>
      <c r="K92" s="256"/>
    </row>
    <row r="93" ht="15" customHeight="1">
      <c r="B93" s="265"/>
      <c r="C93" s="242" t="s">
        <v>262</v>
      </c>
      <c r="D93" s="242"/>
      <c r="E93" s="242"/>
      <c r="F93" s="264" t="s">
        <v>232</v>
      </c>
      <c r="G93" s="263"/>
      <c r="H93" s="242" t="s">
        <v>263</v>
      </c>
      <c r="I93" s="242" t="s">
        <v>264</v>
      </c>
      <c r="J93" s="242"/>
      <c r="K93" s="256"/>
    </row>
    <row r="94" ht="15" customHeight="1">
      <c r="B94" s="265"/>
      <c r="C94" s="242" t="s">
        <v>265</v>
      </c>
      <c r="D94" s="242"/>
      <c r="E94" s="242"/>
      <c r="F94" s="264" t="s">
        <v>232</v>
      </c>
      <c r="G94" s="263"/>
      <c r="H94" s="242" t="s">
        <v>266</v>
      </c>
      <c r="I94" s="242" t="s">
        <v>267</v>
      </c>
      <c r="J94" s="242"/>
      <c r="K94" s="256"/>
    </row>
    <row r="95" ht="15" customHeight="1">
      <c r="B95" s="265"/>
      <c r="C95" s="242" t="s">
        <v>268</v>
      </c>
      <c r="D95" s="242"/>
      <c r="E95" s="242"/>
      <c r="F95" s="264" t="s">
        <v>232</v>
      </c>
      <c r="G95" s="263"/>
      <c r="H95" s="242" t="s">
        <v>268</v>
      </c>
      <c r="I95" s="242" t="s">
        <v>267</v>
      </c>
      <c r="J95" s="242"/>
      <c r="K95" s="256"/>
    </row>
    <row r="96" ht="15" customHeight="1">
      <c r="B96" s="265"/>
      <c r="C96" s="242" t="s">
        <v>38</v>
      </c>
      <c r="D96" s="242"/>
      <c r="E96" s="242"/>
      <c r="F96" s="264" t="s">
        <v>232</v>
      </c>
      <c r="G96" s="263"/>
      <c r="H96" s="242" t="s">
        <v>269</v>
      </c>
      <c r="I96" s="242" t="s">
        <v>267</v>
      </c>
      <c r="J96" s="242"/>
      <c r="K96" s="256"/>
    </row>
    <row r="97" ht="15" customHeight="1">
      <c r="B97" s="265"/>
      <c r="C97" s="242" t="s">
        <v>48</v>
      </c>
      <c r="D97" s="242"/>
      <c r="E97" s="242"/>
      <c r="F97" s="264" t="s">
        <v>232</v>
      </c>
      <c r="G97" s="263"/>
      <c r="H97" s="242" t="s">
        <v>270</v>
      </c>
      <c r="I97" s="242" t="s">
        <v>267</v>
      </c>
      <c r="J97" s="242"/>
      <c r="K97" s="256"/>
    </row>
    <row r="98" ht="15" customHeight="1">
      <c r="B98" s="268"/>
      <c r="C98" s="269"/>
      <c r="D98" s="269"/>
      <c r="E98" s="269"/>
      <c r="F98" s="269"/>
      <c r="G98" s="269"/>
      <c r="H98" s="269"/>
      <c r="I98" s="269"/>
      <c r="J98" s="269"/>
      <c r="K98" s="270"/>
    </row>
    <row r="99" ht="18.75" customHeight="1">
      <c r="B99" s="271"/>
      <c r="C99" s="272"/>
      <c r="D99" s="272"/>
      <c r="E99" s="272"/>
      <c r="F99" s="272"/>
      <c r="G99" s="272"/>
      <c r="H99" s="272"/>
      <c r="I99" s="272"/>
      <c r="J99" s="272"/>
      <c r="K99" s="271"/>
    </row>
    <row r="100" ht="18.75" customHeight="1">
      <c r="B100" s="250"/>
      <c r="C100" s="250"/>
      <c r="D100" s="250"/>
      <c r="E100" s="250"/>
      <c r="F100" s="250"/>
      <c r="G100" s="250"/>
      <c r="H100" s="250"/>
      <c r="I100" s="250"/>
      <c r="J100" s="250"/>
      <c r="K100" s="250"/>
    </row>
    <row r="101" ht="7.5" customHeight="1">
      <c r="B101" s="251"/>
      <c r="C101" s="252"/>
      <c r="D101" s="252"/>
      <c r="E101" s="252"/>
      <c r="F101" s="252"/>
      <c r="G101" s="252"/>
      <c r="H101" s="252"/>
      <c r="I101" s="252"/>
      <c r="J101" s="252"/>
      <c r="K101" s="253"/>
    </row>
    <row r="102" ht="45" customHeight="1">
      <c r="B102" s="254"/>
      <c r="C102" s="255" t="s">
        <v>271</v>
      </c>
      <c r="D102" s="255"/>
      <c r="E102" s="255"/>
      <c r="F102" s="255"/>
      <c r="G102" s="255"/>
      <c r="H102" s="255"/>
      <c r="I102" s="255"/>
      <c r="J102" s="255"/>
      <c r="K102" s="256"/>
    </row>
    <row r="103" ht="17.25" customHeight="1">
      <c r="B103" s="254"/>
      <c r="C103" s="257" t="s">
        <v>226</v>
      </c>
      <c r="D103" s="257"/>
      <c r="E103" s="257"/>
      <c r="F103" s="257" t="s">
        <v>227</v>
      </c>
      <c r="G103" s="258"/>
      <c r="H103" s="257" t="s">
        <v>54</v>
      </c>
      <c r="I103" s="257" t="s">
        <v>57</v>
      </c>
      <c r="J103" s="257" t="s">
        <v>228</v>
      </c>
      <c r="K103" s="256"/>
    </row>
    <row r="104" ht="17.25" customHeight="1">
      <c r="B104" s="254"/>
      <c r="C104" s="259" t="s">
        <v>229</v>
      </c>
      <c r="D104" s="259"/>
      <c r="E104" s="259"/>
      <c r="F104" s="260" t="s">
        <v>230</v>
      </c>
      <c r="G104" s="261"/>
      <c r="H104" s="259"/>
      <c r="I104" s="259"/>
      <c r="J104" s="259" t="s">
        <v>231</v>
      </c>
      <c r="K104" s="256"/>
    </row>
    <row r="105" ht="5.25" customHeight="1">
      <c r="B105" s="254"/>
      <c r="C105" s="257"/>
      <c r="D105" s="257"/>
      <c r="E105" s="257"/>
      <c r="F105" s="257"/>
      <c r="G105" s="273"/>
      <c r="H105" s="257"/>
      <c r="I105" s="257"/>
      <c r="J105" s="257"/>
      <c r="K105" s="256"/>
    </row>
    <row r="106" ht="15" customHeight="1">
      <c r="B106" s="254"/>
      <c r="C106" s="242" t="s">
        <v>53</v>
      </c>
      <c r="D106" s="262"/>
      <c r="E106" s="262"/>
      <c r="F106" s="264" t="s">
        <v>232</v>
      </c>
      <c r="G106" s="273"/>
      <c r="H106" s="242" t="s">
        <v>272</v>
      </c>
      <c r="I106" s="242" t="s">
        <v>234</v>
      </c>
      <c r="J106" s="242">
        <v>20</v>
      </c>
      <c r="K106" s="256"/>
    </row>
    <row r="107" ht="15" customHeight="1">
      <c r="B107" s="254"/>
      <c r="C107" s="242" t="s">
        <v>235</v>
      </c>
      <c r="D107" s="242"/>
      <c r="E107" s="242"/>
      <c r="F107" s="264" t="s">
        <v>232</v>
      </c>
      <c r="G107" s="242"/>
      <c r="H107" s="242" t="s">
        <v>272</v>
      </c>
      <c r="I107" s="242" t="s">
        <v>234</v>
      </c>
      <c r="J107" s="242">
        <v>120</v>
      </c>
      <c r="K107" s="256"/>
    </row>
    <row r="108" ht="15" customHeight="1">
      <c r="B108" s="265"/>
      <c r="C108" s="242" t="s">
        <v>237</v>
      </c>
      <c r="D108" s="242"/>
      <c r="E108" s="242"/>
      <c r="F108" s="264" t="s">
        <v>238</v>
      </c>
      <c r="G108" s="242"/>
      <c r="H108" s="242" t="s">
        <v>272</v>
      </c>
      <c r="I108" s="242" t="s">
        <v>234</v>
      </c>
      <c r="J108" s="242">
        <v>50</v>
      </c>
      <c r="K108" s="256"/>
    </row>
    <row r="109" ht="15" customHeight="1">
      <c r="B109" s="265"/>
      <c r="C109" s="242" t="s">
        <v>240</v>
      </c>
      <c r="D109" s="242"/>
      <c r="E109" s="242"/>
      <c r="F109" s="264" t="s">
        <v>232</v>
      </c>
      <c r="G109" s="242"/>
      <c r="H109" s="242" t="s">
        <v>272</v>
      </c>
      <c r="I109" s="242" t="s">
        <v>242</v>
      </c>
      <c r="J109" s="242"/>
      <c r="K109" s="256"/>
    </row>
    <row r="110" ht="15" customHeight="1">
      <c r="B110" s="265"/>
      <c r="C110" s="242" t="s">
        <v>251</v>
      </c>
      <c r="D110" s="242"/>
      <c r="E110" s="242"/>
      <c r="F110" s="264" t="s">
        <v>238</v>
      </c>
      <c r="G110" s="242"/>
      <c r="H110" s="242" t="s">
        <v>272</v>
      </c>
      <c r="I110" s="242" t="s">
        <v>234</v>
      </c>
      <c r="J110" s="242">
        <v>50</v>
      </c>
      <c r="K110" s="256"/>
    </row>
    <row r="111" ht="15" customHeight="1">
      <c r="B111" s="265"/>
      <c r="C111" s="242" t="s">
        <v>259</v>
      </c>
      <c r="D111" s="242"/>
      <c r="E111" s="242"/>
      <c r="F111" s="264" t="s">
        <v>238</v>
      </c>
      <c r="G111" s="242"/>
      <c r="H111" s="242" t="s">
        <v>272</v>
      </c>
      <c r="I111" s="242" t="s">
        <v>234</v>
      </c>
      <c r="J111" s="242">
        <v>50</v>
      </c>
      <c r="K111" s="256"/>
    </row>
    <row r="112" ht="15" customHeight="1">
      <c r="B112" s="265"/>
      <c r="C112" s="242" t="s">
        <v>257</v>
      </c>
      <c r="D112" s="242"/>
      <c r="E112" s="242"/>
      <c r="F112" s="264" t="s">
        <v>238</v>
      </c>
      <c r="G112" s="242"/>
      <c r="H112" s="242" t="s">
        <v>272</v>
      </c>
      <c r="I112" s="242" t="s">
        <v>234</v>
      </c>
      <c r="J112" s="242">
        <v>50</v>
      </c>
      <c r="K112" s="256"/>
    </row>
    <row r="113" ht="15" customHeight="1">
      <c r="B113" s="265"/>
      <c r="C113" s="242" t="s">
        <v>53</v>
      </c>
      <c r="D113" s="242"/>
      <c r="E113" s="242"/>
      <c r="F113" s="264" t="s">
        <v>232</v>
      </c>
      <c r="G113" s="242"/>
      <c r="H113" s="242" t="s">
        <v>273</v>
      </c>
      <c r="I113" s="242" t="s">
        <v>234</v>
      </c>
      <c r="J113" s="242">
        <v>20</v>
      </c>
      <c r="K113" s="256"/>
    </row>
    <row r="114" ht="15" customHeight="1">
      <c r="B114" s="265"/>
      <c r="C114" s="242" t="s">
        <v>274</v>
      </c>
      <c r="D114" s="242"/>
      <c r="E114" s="242"/>
      <c r="F114" s="264" t="s">
        <v>232</v>
      </c>
      <c r="G114" s="242"/>
      <c r="H114" s="242" t="s">
        <v>275</v>
      </c>
      <c r="I114" s="242" t="s">
        <v>234</v>
      </c>
      <c r="J114" s="242">
        <v>120</v>
      </c>
      <c r="K114" s="256"/>
    </row>
    <row r="115" ht="15" customHeight="1">
      <c r="B115" s="265"/>
      <c r="C115" s="242" t="s">
        <v>38</v>
      </c>
      <c r="D115" s="242"/>
      <c r="E115" s="242"/>
      <c r="F115" s="264" t="s">
        <v>232</v>
      </c>
      <c r="G115" s="242"/>
      <c r="H115" s="242" t="s">
        <v>276</v>
      </c>
      <c r="I115" s="242" t="s">
        <v>267</v>
      </c>
      <c r="J115" s="242"/>
      <c r="K115" s="256"/>
    </row>
    <row r="116" ht="15" customHeight="1">
      <c r="B116" s="265"/>
      <c r="C116" s="242" t="s">
        <v>48</v>
      </c>
      <c r="D116" s="242"/>
      <c r="E116" s="242"/>
      <c r="F116" s="264" t="s">
        <v>232</v>
      </c>
      <c r="G116" s="242"/>
      <c r="H116" s="242" t="s">
        <v>277</v>
      </c>
      <c r="I116" s="242" t="s">
        <v>267</v>
      </c>
      <c r="J116" s="242"/>
      <c r="K116" s="256"/>
    </row>
    <row r="117" ht="15" customHeight="1">
      <c r="B117" s="265"/>
      <c r="C117" s="242" t="s">
        <v>57</v>
      </c>
      <c r="D117" s="242"/>
      <c r="E117" s="242"/>
      <c r="F117" s="264" t="s">
        <v>232</v>
      </c>
      <c r="G117" s="242"/>
      <c r="H117" s="242" t="s">
        <v>278</v>
      </c>
      <c r="I117" s="242" t="s">
        <v>279</v>
      </c>
      <c r="J117" s="242"/>
      <c r="K117" s="256"/>
    </row>
    <row r="118" ht="15" customHeight="1">
      <c r="B118" s="268"/>
      <c r="C118" s="274"/>
      <c r="D118" s="274"/>
      <c r="E118" s="274"/>
      <c r="F118" s="274"/>
      <c r="G118" s="274"/>
      <c r="H118" s="274"/>
      <c r="I118" s="274"/>
      <c r="J118" s="274"/>
      <c r="K118" s="270"/>
    </row>
    <row r="119" ht="18.75" customHeight="1">
      <c r="B119" s="275"/>
      <c r="C119" s="239"/>
      <c r="D119" s="239"/>
      <c r="E119" s="239"/>
      <c r="F119" s="276"/>
      <c r="G119" s="239"/>
      <c r="H119" s="239"/>
      <c r="I119" s="239"/>
      <c r="J119" s="239"/>
      <c r="K119" s="275"/>
    </row>
    <row r="120" ht="18.75" customHeight="1"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</row>
    <row r="121" ht="7.5" customHeight="1">
      <c r="B121" s="277"/>
      <c r="C121" s="278"/>
      <c r="D121" s="278"/>
      <c r="E121" s="278"/>
      <c r="F121" s="278"/>
      <c r="G121" s="278"/>
      <c r="H121" s="278"/>
      <c r="I121" s="278"/>
      <c r="J121" s="278"/>
      <c r="K121" s="279"/>
    </row>
    <row r="122" ht="45" customHeight="1">
      <c r="B122" s="280"/>
      <c r="C122" s="233" t="s">
        <v>280</v>
      </c>
      <c r="D122" s="233"/>
      <c r="E122" s="233"/>
      <c r="F122" s="233"/>
      <c r="G122" s="233"/>
      <c r="H122" s="233"/>
      <c r="I122" s="233"/>
      <c r="J122" s="233"/>
      <c r="K122" s="281"/>
    </row>
    <row r="123" ht="17.25" customHeight="1">
      <c r="B123" s="282"/>
      <c r="C123" s="257" t="s">
        <v>226</v>
      </c>
      <c r="D123" s="257"/>
      <c r="E123" s="257"/>
      <c r="F123" s="257" t="s">
        <v>227</v>
      </c>
      <c r="G123" s="258"/>
      <c r="H123" s="257" t="s">
        <v>54</v>
      </c>
      <c r="I123" s="257" t="s">
        <v>57</v>
      </c>
      <c r="J123" s="257" t="s">
        <v>228</v>
      </c>
      <c r="K123" s="283"/>
    </row>
    <row r="124" ht="17.25" customHeight="1">
      <c r="B124" s="282"/>
      <c r="C124" s="259" t="s">
        <v>229</v>
      </c>
      <c r="D124" s="259"/>
      <c r="E124" s="259"/>
      <c r="F124" s="260" t="s">
        <v>230</v>
      </c>
      <c r="G124" s="261"/>
      <c r="H124" s="259"/>
      <c r="I124" s="259"/>
      <c r="J124" s="259" t="s">
        <v>231</v>
      </c>
      <c r="K124" s="283"/>
    </row>
    <row r="125" ht="5.25" customHeight="1">
      <c r="B125" s="284"/>
      <c r="C125" s="262"/>
      <c r="D125" s="262"/>
      <c r="E125" s="262"/>
      <c r="F125" s="262"/>
      <c r="G125" s="242"/>
      <c r="H125" s="262"/>
      <c r="I125" s="262"/>
      <c r="J125" s="262"/>
      <c r="K125" s="285"/>
    </row>
    <row r="126" ht="15" customHeight="1">
      <c r="B126" s="284"/>
      <c r="C126" s="242" t="s">
        <v>235</v>
      </c>
      <c r="D126" s="262"/>
      <c r="E126" s="262"/>
      <c r="F126" s="264" t="s">
        <v>232</v>
      </c>
      <c r="G126" s="242"/>
      <c r="H126" s="242" t="s">
        <v>272</v>
      </c>
      <c r="I126" s="242" t="s">
        <v>234</v>
      </c>
      <c r="J126" s="242">
        <v>120</v>
      </c>
      <c r="K126" s="286"/>
    </row>
    <row r="127" ht="15" customHeight="1">
      <c r="B127" s="284"/>
      <c r="C127" s="242" t="s">
        <v>281</v>
      </c>
      <c r="D127" s="242"/>
      <c r="E127" s="242"/>
      <c r="F127" s="264" t="s">
        <v>232</v>
      </c>
      <c r="G127" s="242"/>
      <c r="H127" s="242" t="s">
        <v>282</v>
      </c>
      <c r="I127" s="242" t="s">
        <v>234</v>
      </c>
      <c r="J127" s="242" t="s">
        <v>283</v>
      </c>
      <c r="K127" s="286"/>
    </row>
    <row r="128" ht="15" customHeight="1">
      <c r="B128" s="284"/>
      <c r="C128" s="242" t="s">
        <v>180</v>
      </c>
      <c r="D128" s="242"/>
      <c r="E128" s="242"/>
      <c r="F128" s="264" t="s">
        <v>232</v>
      </c>
      <c r="G128" s="242"/>
      <c r="H128" s="242" t="s">
        <v>284</v>
      </c>
      <c r="I128" s="242" t="s">
        <v>234</v>
      </c>
      <c r="J128" s="242" t="s">
        <v>283</v>
      </c>
      <c r="K128" s="286"/>
    </row>
    <row r="129" ht="15" customHeight="1">
      <c r="B129" s="284"/>
      <c r="C129" s="242" t="s">
        <v>243</v>
      </c>
      <c r="D129" s="242"/>
      <c r="E129" s="242"/>
      <c r="F129" s="264" t="s">
        <v>238</v>
      </c>
      <c r="G129" s="242"/>
      <c r="H129" s="242" t="s">
        <v>244</v>
      </c>
      <c r="I129" s="242" t="s">
        <v>234</v>
      </c>
      <c r="J129" s="242">
        <v>15</v>
      </c>
      <c r="K129" s="286"/>
    </row>
    <row r="130" ht="15" customHeight="1">
      <c r="B130" s="284"/>
      <c r="C130" s="266" t="s">
        <v>245</v>
      </c>
      <c r="D130" s="266"/>
      <c r="E130" s="266"/>
      <c r="F130" s="267" t="s">
        <v>238</v>
      </c>
      <c r="G130" s="266"/>
      <c r="H130" s="266" t="s">
        <v>246</v>
      </c>
      <c r="I130" s="266" t="s">
        <v>234</v>
      </c>
      <c r="J130" s="266">
        <v>15</v>
      </c>
      <c r="K130" s="286"/>
    </row>
    <row r="131" ht="15" customHeight="1">
      <c r="B131" s="284"/>
      <c r="C131" s="266" t="s">
        <v>247</v>
      </c>
      <c r="D131" s="266"/>
      <c r="E131" s="266"/>
      <c r="F131" s="267" t="s">
        <v>238</v>
      </c>
      <c r="G131" s="266"/>
      <c r="H131" s="266" t="s">
        <v>248</v>
      </c>
      <c r="I131" s="266" t="s">
        <v>234</v>
      </c>
      <c r="J131" s="266">
        <v>20</v>
      </c>
      <c r="K131" s="286"/>
    </row>
    <row r="132" ht="15" customHeight="1">
      <c r="B132" s="284"/>
      <c r="C132" s="266" t="s">
        <v>249</v>
      </c>
      <c r="D132" s="266"/>
      <c r="E132" s="266"/>
      <c r="F132" s="267" t="s">
        <v>238</v>
      </c>
      <c r="G132" s="266"/>
      <c r="H132" s="266" t="s">
        <v>250</v>
      </c>
      <c r="I132" s="266" t="s">
        <v>234</v>
      </c>
      <c r="J132" s="266">
        <v>20</v>
      </c>
      <c r="K132" s="286"/>
    </row>
    <row r="133" ht="15" customHeight="1">
      <c r="B133" s="284"/>
      <c r="C133" s="242" t="s">
        <v>237</v>
      </c>
      <c r="D133" s="242"/>
      <c r="E133" s="242"/>
      <c r="F133" s="264" t="s">
        <v>238</v>
      </c>
      <c r="G133" s="242"/>
      <c r="H133" s="242" t="s">
        <v>272</v>
      </c>
      <c r="I133" s="242" t="s">
        <v>234</v>
      </c>
      <c r="J133" s="242">
        <v>50</v>
      </c>
      <c r="K133" s="286"/>
    </row>
    <row r="134" ht="15" customHeight="1">
      <c r="B134" s="284"/>
      <c r="C134" s="242" t="s">
        <v>251</v>
      </c>
      <c r="D134" s="242"/>
      <c r="E134" s="242"/>
      <c r="F134" s="264" t="s">
        <v>238</v>
      </c>
      <c r="G134" s="242"/>
      <c r="H134" s="242" t="s">
        <v>272</v>
      </c>
      <c r="I134" s="242" t="s">
        <v>234</v>
      </c>
      <c r="J134" s="242">
        <v>50</v>
      </c>
      <c r="K134" s="286"/>
    </row>
    <row r="135" ht="15" customHeight="1">
      <c r="B135" s="284"/>
      <c r="C135" s="242" t="s">
        <v>257</v>
      </c>
      <c r="D135" s="242"/>
      <c r="E135" s="242"/>
      <c r="F135" s="264" t="s">
        <v>238</v>
      </c>
      <c r="G135" s="242"/>
      <c r="H135" s="242" t="s">
        <v>272</v>
      </c>
      <c r="I135" s="242" t="s">
        <v>234</v>
      </c>
      <c r="J135" s="242">
        <v>50</v>
      </c>
      <c r="K135" s="286"/>
    </row>
    <row r="136" ht="15" customHeight="1">
      <c r="B136" s="284"/>
      <c r="C136" s="242" t="s">
        <v>259</v>
      </c>
      <c r="D136" s="242"/>
      <c r="E136" s="242"/>
      <c r="F136" s="264" t="s">
        <v>238</v>
      </c>
      <c r="G136" s="242"/>
      <c r="H136" s="242" t="s">
        <v>272</v>
      </c>
      <c r="I136" s="242" t="s">
        <v>234</v>
      </c>
      <c r="J136" s="242">
        <v>50</v>
      </c>
      <c r="K136" s="286"/>
    </row>
    <row r="137" ht="15" customHeight="1">
      <c r="B137" s="284"/>
      <c r="C137" s="242" t="s">
        <v>260</v>
      </c>
      <c r="D137" s="242"/>
      <c r="E137" s="242"/>
      <c r="F137" s="264" t="s">
        <v>238</v>
      </c>
      <c r="G137" s="242"/>
      <c r="H137" s="242" t="s">
        <v>285</v>
      </c>
      <c r="I137" s="242" t="s">
        <v>234</v>
      </c>
      <c r="J137" s="242">
        <v>255</v>
      </c>
      <c r="K137" s="286"/>
    </row>
    <row r="138" ht="15" customHeight="1">
      <c r="B138" s="284"/>
      <c r="C138" s="242" t="s">
        <v>262</v>
      </c>
      <c r="D138" s="242"/>
      <c r="E138" s="242"/>
      <c r="F138" s="264" t="s">
        <v>232</v>
      </c>
      <c r="G138" s="242"/>
      <c r="H138" s="242" t="s">
        <v>286</v>
      </c>
      <c r="I138" s="242" t="s">
        <v>264</v>
      </c>
      <c r="J138" s="242"/>
      <c r="K138" s="286"/>
    </row>
    <row r="139" ht="15" customHeight="1">
      <c r="B139" s="284"/>
      <c r="C139" s="242" t="s">
        <v>265</v>
      </c>
      <c r="D139" s="242"/>
      <c r="E139" s="242"/>
      <c r="F139" s="264" t="s">
        <v>232</v>
      </c>
      <c r="G139" s="242"/>
      <c r="H139" s="242" t="s">
        <v>287</v>
      </c>
      <c r="I139" s="242" t="s">
        <v>267</v>
      </c>
      <c r="J139" s="242"/>
      <c r="K139" s="286"/>
    </row>
    <row r="140" ht="15" customHeight="1">
      <c r="B140" s="284"/>
      <c r="C140" s="242" t="s">
        <v>268</v>
      </c>
      <c r="D140" s="242"/>
      <c r="E140" s="242"/>
      <c r="F140" s="264" t="s">
        <v>232</v>
      </c>
      <c r="G140" s="242"/>
      <c r="H140" s="242" t="s">
        <v>268</v>
      </c>
      <c r="I140" s="242" t="s">
        <v>267</v>
      </c>
      <c r="J140" s="242"/>
      <c r="K140" s="286"/>
    </row>
    <row r="141" ht="15" customHeight="1">
      <c r="B141" s="284"/>
      <c r="C141" s="242" t="s">
        <v>38</v>
      </c>
      <c r="D141" s="242"/>
      <c r="E141" s="242"/>
      <c r="F141" s="264" t="s">
        <v>232</v>
      </c>
      <c r="G141" s="242"/>
      <c r="H141" s="242" t="s">
        <v>288</v>
      </c>
      <c r="I141" s="242" t="s">
        <v>267</v>
      </c>
      <c r="J141" s="242"/>
      <c r="K141" s="286"/>
    </row>
    <row r="142" ht="15" customHeight="1">
      <c r="B142" s="284"/>
      <c r="C142" s="242" t="s">
        <v>289</v>
      </c>
      <c r="D142" s="242"/>
      <c r="E142" s="242"/>
      <c r="F142" s="264" t="s">
        <v>232</v>
      </c>
      <c r="G142" s="242"/>
      <c r="H142" s="242" t="s">
        <v>290</v>
      </c>
      <c r="I142" s="242" t="s">
        <v>267</v>
      </c>
      <c r="J142" s="242"/>
      <c r="K142" s="286"/>
    </row>
    <row r="143" ht="15" customHeight="1">
      <c r="B143" s="287"/>
      <c r="C143" s="288"/>
      <c r="D143" s="288"/>
      <c r="E143" s="288"/>
      <c r="F143" s="288"/>
      <c r="G143" s="288"/>
      <c r="H143" s="288"/>
      <c r="I143" s="288"/>
      <c r="J143" s="288"/>
      <c r="K143" s="289"/>
    </row>
    <row r="144" ht="18.75" customHeight="1">
      <c r="B144" s="239"/>
      <c r="C144" s="239"/>
      <c r="D144" s="239"/>
      <c r="E144" s="239"/>
      <c r="F144" s="276"/>
      <c r="G144" s="239"/>
      <c r="H144" s="239"/>
      <c r="I144" s="239"/>
      <c r="J144" s="239"/>
      <c r="K144" s="239"/>
    </row>
    <row r="145" ht="18.75" customHeight="1">
      <c r="B145" s="250"/>
      <c r="C145" s="250"/>
      <c r="D145" s="250"/>
      <c r="E145" s="250"/>
      <c r="F145" s="250"/>
      <c r="G145" s="250"/>
      <c r="H145" s="250"/>
      <c r="I145" s="250"/>
      <c r="J145" s="250"/>
      <c r="K145" s="250"/>
    </row>
    <row r="146" ht="7.5" customHeight="1">
      <c r="B146" s="251"/>
      <c r="C146" s="252"/>
      <c r="D146" s="252"/>
      <c r="E146" s="252"/>
      <c r="F146" s="252"/>
      <c r="G146" s="252"/>
      <c r="H146" s="252"/>
      <c r="I146" s="252"/>
      <c r="J146" s="252"/>
      <c r="K146" s="253"/>
    </row>
    <row r="147" ht="45" customHeight="1">
      <c r="B147" s="254"/>
      <c r="C147" s="255" t="s">
        <v>291</v>
      </c>
      <c r="D147" s="255"/>
      <c r="E147" s="255"/>
      <c r="F147" s="255"/>
      <c r="G147" s="255"/>
      <c r="H147" s="255"/>
      <c r="I147" s="255"/>
      <c r="J147" s="255"/>
      <c r="K147" s="256"/>
    </row>
    <row r="148" ht="17.25" customHeight="1">
      <c r="B148" s="254"/>
      <c r="C148" s="257" t="s">
        <v>226</v>
      </c>
      <c r="D148" s="257"/>
      <c r="E148" s="257"/>
      <c r="F148" s="257" t="s">
        <v>227</v>
      </c>
      <c r="G148" s="258"/>
      <c r="H148" s="257" t="s">
        <v>54</v>
      </c>
      <c r="I148" s="257" t="s">
        <v>57</v>
      </c>
      <c r="J148" s="257" t="s">
        <v>228</v>
      </c>
      <c r="K148" s="256"/>
    </row>
    <row r="149" ht="17.25" customHeight="1">
      <c r="B149" s="254"/>
      <c r="C149" s="259" t="s">
        <v>229</v>
      </c>
      <c r="D149" s="259"/>
      <c r="E149" s="259"/>
      <c r="F149" s="260" t="s">
        <v>230</v>
      </c>
      <c r="G149" s="261"/>
      <c r="H149" s="259"/>
      <c r="I149" s="259"/>
      <c r="J149" s="259" t="s">
        <v>231</v>
      </c>
      <c r="K149" s="256"/>
    </row>
    <row r="150" ht="5.25" customHeight="1">
      <c r="B150" s="265"/>
      <c r="C150" s="262"/>
      <c r="D150" s="262"/>
      <c r="E150" s="262"/>
      <c r="F150" s="262"/>
      <c r="G150" s="263"/>
      <c r="H150" s="262"/>
      <c r="I150" s="262"/>
      <c r="J150" s="262"/>
      <c r="K150" s="286"/>
    </row>
    <row r="151" ht="15" customHeight="1">
      <c r="B151" s="265"/>
      <c r="C151" s="290" t="s">
        <v>235</v>
      </c>
      <c r="D151" s="242"/>
      <c r="E151" s="242"/>
      <c r="F151" s="291" t="s">
        <v>232</v>
      </c>
      <c r="G151" s="242"/>
      <c r="H151" s="290" t="s">
        <v>272</v>
      </c>
      <c r="I151" s="290" t="s">
        <v>234</v>
      </c>
      <c r="J151" s="290">
        <v>120</v>
      </c>
      <c r="K151" s="286"/>
    </row>
    <row r="152" ht="15" customHeight="1">
      <c r="B152" s="265"/>
      <c r="C152" s="290" t="s">
        <v>281</v>
      </c>
      <c r="D152" s="242"/>
      <c r="E152" s="242"/>
      <c r="F152" s="291" t="s">
        <v>232</v>
      </c>
      <c r="G152" s="242"/>
      <c r="H152" s="290" t="s">
        <v>292</v>
      </c>
      <c r="I152" s="290" t="s">
        <v>234</v>
      </c>
      <c r="J152" s="290" t="s">
        <v>283</v>
      </c>
      <c r="K152" s="286"/>
    </row>
    <row r="153" ht="15" customHeight="1">
      <c r="B153" s="265"/>
      <c r="C153" s="290" t="s">
        <v>180</v>
      </c>
      <c r="D153" s="242"/>
      <c r="E153" s="242"/>
      <c r="F153" s="291" t="s">
        <v>232</v>
      </c>
      <c r="G153" s="242"/>
      <c r="H153" s="290" t="s">
        <v>293</v>
      </c>
      <c r="I153" s="290" t="s">
        <v>234</v>
      </c>
      <c r="J153" s="290" t="s">
        <v>283</v>
      </c>
      <c r="K153" s="286"/>
    </row>
    <row r="154" ht="15" customHeight="1">
      <c r="B154" s="265"/>
      <c r="C154" s="290" t="s">
        <v>237</v>
      </c>
      <c r="D154" s="242"/>
      <c r="E154" s="242"/>
      <c r="F154" s="291" t="s">
        <v>238</v>
      </c>
      <c r="G154" s="242"/>
      <c r="H154" s="290" t="s">
        <v>272</v>
      </c>
      <c r="I154" s="290" t="s">
        <v>234</v>
      </c>
      <c r="J154" s="290">
        <v>50</v>
      </c>
      <c r="K154" s="286"/>
    </row>
    <row r="155" ht="15" customHeight="1">
      <c r="B155" s="265"/>
      <c r="C155" s="290" t="s">
        <v>240</v>
      </c>
      <c r="D155" s="242"/>
      <c r="E155" s="242"/>
      <c r="F155" s="291" t="s">
        <v>232</v>
      </c>
      <c r="G155" s="242"/>
      <c r="H155" s="290" t="s">
        <v>272</v>
      </c>
      <c r="I155" s="290" t="s">
        <v>242</v>
      </c>
      <c r="J155" s="290"/>
      <c r="K155" s="286"/>
    </row>
    <row r="156" ht="15" customHeight="1">
      <c r="B156" s="265"/>
      <c r="C156" s="290" t="s">
        <v>251</v>
      </c>
      <c r="D156" s="242"/>
      <c r="E156" s="242"/>
      <c r="F156" s="291" t="s">
        <v>238</v>
      </c>
      <c r="G156" s="242"/>
      <c r="H156" s="290" t="s">
        <v>272</v>
      </c>
      <c r="I156" s="290" t="s">
        <v>234</v>
      </c>
      <c r="J156" s="290">
        <v>50</v>
      </c>
      <c r="K156" s="286"/>
    </row>
    <row r="157" ht="15" customHeight="1">
      <c r="B157" s="265"/>
      <c r="C157" s="290" t="s">
        <v>259</v>
      </c>
      <c r="D157" s="242"/>
      <c r="E157" s="242"/>
      <c r="F157" s="291" t="s">
        <v>238</v>
      </c>
      <c r="G157" s="242"/>
      <c r="H157" s="290" t="s">
        <v>272</v>
      </c>
      <c r="I157" s="290" t="s">
        <v>234</v>
      </c>
      <c r="J157" s="290">
        <v>50</v>
      </c>
      <c r="K157" s="286"/>
    </row>
    <row r="158" ht="15" customHeight="1">
      <c r="B158" s="265"/>
      <c r="C158" s="290" t="s">
        <v>257</v>
      </c>
      <c r="D158" s="242"/>
      <c r="E158" s="242"/>
      <c r="F158" s="291" t="s">
        <v>238</v>
      </c>
      <c r="G158" s="242"/>
      <c r="H158" s="290" t="s">
        <v>272</v>
      </c>
      <c r="I158" s="290" t="s">
        <v>234</v>
      </c>
      <c r="J158" s="290">
        <v>50</v>
      </c>
      <c r="K158" s="286"/>
    </row>
    <row r="159" ht="15" customHeight="1">
      <c r="B159" s="265"/>
      <c r="C159" s="290" t="s">
        <v>86</v>
      </c>
      <c r="D159" s="242"/>
      <c r="E159" s="242"/>
      <c r="F159" s="291" t="s">
        <v>232</v>
      </c>
      <c r="G159" s="242"/>
      <c r="H159" s="290" t="s">
        <v>294</v>
      </c>
      <c r="I159" s="290" t="s">
        <v>234</v>
      </c>
      <c r="J159" s="290" t="s">
        <v>295</v>
      </c>
      <c r="K159" s="286"/>
    </row>
    <row r="160" ht="15" customHeight="1">
      <c r="B160" s="265"/>
      <c r="C160" s="290" t="s">
        <v>296</v>
      </c>
      <c r="D160" s="242"/>
      <c r="E160" s="242"/>
      <c r="F160" s="291" t="s">
        <v>232</v>
      </c>
      <c r="G160" s="242"/>
      <c r="H160" s="290" t="s">
        <v>297</v>
      </c>
      <c r="I160" s="290" t="s">
        <v>267</v>
      </c>
      <c r="J160" s="290"/>
      <c r="K160" s="286"/>
    </row>
    <row r="161" ht="15" customHeight="1">
      <c r="B161" s="292"/>
      <c r="C161" s="274"/>
      <c r="D161" s="274"/>
      <c r="E161" s="274"/>
      <c r="F161" s="274"/>
      <c r="G161" s="274"/>
      <c r="H161" s="274"/>
      <c r="I161" s="274"/>
      <c r="J161" s="274"/>
      <c r="K161" s="293"/>
    </row>
    <row r="162" ht="18.75" customHeight="1">
      <c r="B162" s="239"/>
      <c r="C162" s="242"/>
      <c r="D162" s="242"/>
      <c r="E162" s="242"/>
      <c r="F162" s="264"/>
      <c r="G162" s="242"/>
      <c r="H162" s="242"/>
      <c r="I162" s="242"/>
      <c r="J162" s="242"/>
      <c r="K162" s="239"/>
    </row>
    <row r="163" ht="18.75" customHeight="1">
      <c r="B163" s="250"/>
      <c r="C163" s="250"/>
      <c r="D163" s="250"/>
      <c r="E163" s="250"/>
      <c r="F163" s="250"/>
      <c r="G163" s="250"/>
      <c r="H163" s="250"/>
      <c r="I163" s="250"/>
      <c r="J163" s="250"/>
      <c r="K163" s="250"/>
    </row>
    <row r="164" ht="7.5" customHeight="1">
      <c r="B164" s="229"/>
      <c r="C164" s="230"/>
      <c r="D164" s="230"/>
      <c r="E164" s="230"/>
      <c r="F164" s="230"/>
      <c r="G164" s="230"/>
      <c r="H164" s="230"/>
      <c r="I164" s="230"/>
      <c r="J164" s="230"/>
      <c r="K164" s="231"/>
    </row>
    <row r="165" ht="45" customHeight="1">
      <c r="B165" s="232"/>
      <c r="C165" s="233" t="s">
        <v>298</v>
      </c>
      <c r="D165" s="233"/>
      <c r="E165" s="233"/>
      <c r="F165" s="233"/>
      <c r="G165" s="233"/>
      <c r="H165" s="233"/>
      <c r="I165" s="233"/>
      <c r="J165" s="233"/>
      <c r="K165" s="234"/>
    </row>
    <row r="166" ht="17.25" customHeight="1">
      <c r="B166" s="232"/>
      <c r="C166" s="257" t="s">
        <v>226</v>
      </c>
      <c r="D166" s="257"/>
      <c r="E166" s="257"/>
      <c r="F166" s="257" t="s">
        <v>227</v>
      </c>
      <c r="G166" s="294"/>
      <c r="H166" s="295" t="s">
        <v>54</v>
      </c>
      <c r="I166" s="295" t="s">
        <v>57</v>
      </c>
      <c r="J166" s="257" t="s">
        <v>228</v>
      </c>
      <c r="K166" s="234"/>
    </row>
    <row r="167" ht="17.25" customHeight="1">
      <c r="B167" s="235"/>
      <c r="C167" s="259" t="s">
        <v>229</v>
      </c>
      <c r="D167" s="259"/>
      <c r="E167" s="259"/>
      <c r="F167" s="260" t="s">
        <v>230</v>
      </c>
      <c r="G167" s="296"/>
      <c r="H167" s="297"/>
      <c r="I167" s="297"/>
      <c r="J167" s="259" t="s">
        <v>231</v>
      </c>
      <c r="K167" s="237"/>
    </row>
    <row r="168" ht="5.25" customHeight="1">
      <c r="B168" s="265"/>
      <c r="C168" s="262"/>
      <c r="D168" s="262"/>
      <c r="E168" s="262"/>
      <c r="F168" s="262"/>
      <c r="G168" s="263"/>
      <c r="H168" s="262"/>
      <c r="I168" s="262"/>
      <c r="J168" s="262"/>
      <c r="K168" s="286"/>
    </row>
    <row r="169" ht="15" customHeight="1">
      <c r="B169" s="265"/>
      <c r="C169" s="242" t="s">
        <v>235</v>
      </c>
      <c r="D169" s="242"/>
      <c r="E169" s="242"/>
      <c r="F169" s="264" t="s">
        <v>232</v>
      </c>
      <c r="G169" s="242"/>
      <c r="H169" s="242" t="s">
        <v>272</v>
      </c>
      <c r="I169" s="242" t="s">
        <v>234</v>
      </c>
      <c r="J169" s="242">
        <v>120</v>
      </c>
      <c r="K169" s="286"/>
    </row>
    <row r="170" ht="15" customHeight="1">
      <c r="B170" s="265"/>
      <c r="C170" s="242" t="s">
        <v>281</v>
      </c>
      <c r="D170" s="242"/>
      <c r="E170" s="242"/>
      <c r="F170" s="264" t="s">
        <v>232</v>
      </c>
      <c r="G170" s="242"/>
      <c r="H170" s="242" t="s">
        <v>282</v>
      </c>
      <c r="I170" s="242" t="s">
        <v>234</v>
      </c>
      <c r="J170" s="242" t="s">
        <v>283</v>
      </c>
      <c r="K170" s="286"/>
    </row>
    <row r="171" ht="15" customHeight="1">
      <c r="B171" s="265"/>
      <c r="C171" s="242" t="s">
        <v>180</v>
      </c>
      <c r="D171" s="242"/>
      <c r="E171" s="242"/>
      <c r="F171" s="264" t="s">
        <v>232</v>
      </c>
      <c r="G171" s="242"/>
      <c r="H171" s="242" t="s">
        <v>299</v>
      </c>
      <c r="I171" s="242" t="s">
        <v>234</v>
      </c>
      <c r="J171" s="242" t="s">
        <v>283</v>
      </c>
      <c r="K171" s="286"/>
    </row>
    <row r="172" ht="15" customHeight="1">
      <c r="B172" s="265"/>
      <c r="C172" s="242" t="s">
        <v>237</v>
      </c>
      <c r="D172" s="242"/>
      <c r="E172" s="242"/>
      <c r="F172" s="264" t="s">
        <v>238</v>
      </c>
      <c r="G172" s="242"/>
      <c r="H172" s="242" t="s">
        <v>299</v>
      </c>
      <c r="I172" s="242" t="s">
        <v>234</v>
      </c>
      <c r="J172" s="242">
        <v>50</v>
      </c>
      <c r="K172" s="286"/>
    </row>
    <row r="173" ht="15" customHeight="1">
      <c r="B173" s="265"/>
      <c r="C173" s="242" t="s">
        <v>240</v>
      </c>
      <c r="D173" s="242"/>
      <c r="E173" s="242"/>
      <c r="F173" s="264" t="s">
        <v>232</v>
      </c>
      <c r="G173" s="242"/>
      <c r="H173" s="242" t="s">
        <v>299</v>
      </c>
      <c r="I173" s="242" t="s">
        <v>242</v>
      </c>
      <c r="J173" s="242"/>
      <c r="K173" s="286"/>
    </row>
    <row r="174" ht="15" customHeight="1">
      <c r="B174" s="265"/>
      <c r="C174" s="242" t="s">
        <v>251</v>
      </c>
      <c r="D174" s="242"/>
      <c r="E174" s="242"/>
      <c r="F174" s="264" t="s">
        <v>238</v>
      </c>
      <c r="G174" s="242"/>
      <c r="H174" s="242" t="s">
        <v>299</v>
      </c>
      <c r="I174" s="242" t="s">
        <v>234</v>
      </c>
      <c r="J174" s="242">
        <v>50</v>
      </c>
      <c r="K174" s="286"/>
    </row>
    <row r="175" ht="15" customHeight="1">
      <c r="B175" s="265"/>
      <c r="C175" s="242" t="s">
        <v>259</v>
      </c>
      <c r="D175" s="242"/>
      <c r="E175" s="242"/>
      <c r="F175" s="264" t="s">
        <v>238</v>
      </c>
      <c r="G175" s="242"/>
      <c r="H175" s="242" t="s">
        <v>299</v>
      </c>
      <c r="I175" s="242" t="s">
        <v>234</v>
      </c>
      <c r="J175" s="242">
        <v>50</v>
      </c>
      <c r="K175" s="286"/>
    </row>
    <row r="176" ht="15" customHeight="1">
      <c r="B176" s="265"/>
      <c r="C176" s="242" t="s">
        <v>257</v>
      </c>
      <c r="D176" s="242"/>
      <c r="E176" s="242"/>
      <c r="F176" s="264" t="s">
        <v>238</v>
      </c>
      <c r="G176" s="242"/>
      <c r="H176" s="242" t="s">
        <v>299</v>
      </c>
      <c r="I176" s="242" t="s">
        <v>234</v>
      </c>
      <c r="J176" s="242">
        <v>50</v>
      </c>
      <c r="K176" s="286"/>
    </row>
    <row r="177" ht="15" customHeight="1">
      <c r="B177" s="265"/>
      <c r="C177" s="242" t="s">
        <v>91</v>
      </c>
      <c r="D177" s="242"/>
      <c r="E177" s="242"/>
      <c r="F177" s="264" t="s">
        <v>232</v>
      </c>
      <c r="G177" s="242"/>
      <c r="H177" s="242" t="s">
        <v>300</v>
      </c>
      <c r="I177" s="242" t="s">
        <v>301</v>
      </c>
      <c r="J177" s="242"/>
      <c r="K177" s="286"/>
    </row>
    <row r="178" ht="15" customHeight="1">
      <c r="B178" s="265"/>
      <c r="C178" s="242" t="s">
        <v>57</v>
      </c>
      <c r="D178" s="242"/>
      <c r="E178" s="242"/>
      <c r="F178" s="264" t="s">
        <v>232</v>
      </c>
      <c r="G178" s="242"/>
      <c r="H178" s="242" t="s">
        <v>302</v>
      </c>
      <c r="I178" s="242" t="s">
        <v>303</v>
      </c>
      <c r="J178" s="242">
        <v>1</v>
      </c>
      <c r="K178" s="286"/>
    </row>
    <row r="179" ht="15" customHeight="1">
      <c r="B179" s="265"/>
      <c r="C179" s="242" t="s">
        <v>53</v>
      </c>
      <c r="D179" s="242"/>
      <c r="E179" s="242"/>
      <c r="F179" s="264" t="s">
        <v>232</v>
      </c>
      <c r="G179" s="242"/>
      <c r="H179" s="242" t="s">
        <v>304</v>
      </c>
      <c r="I179" s="242" t="s">
        <v>234</v>
      </c>
      <c r="J179" s="242">
        <v>20</v>
      </c>
      <c r="K179" s="286"/>
    </row>
    <row r="180" ht="15" customHeight="1">
      <c r="B180" s="265"/>
      <c r="C180" s="242" t="s">
        <v>54</v>
      </c>
      <c r="D180" s="242"/>
      <c r="E180" s="242"/>
      <c r="F180" s="264" t="s">
        <v>232</v>
      </c>
      <c r="G180" s="242"/>
      <c r="H180" s="242" t="s">
        <v>305</v>
      </c>
      <c r="I180" s="242" t="s">
        <v>234</v>
      </c>
      <c r="J180" s="242">
        <v>255</v>
      </c>
      <c r="K180" s="286"/>
    </row>
    <row r="181" ht="15" customHeight="1">
      <c r="B181" s="265"/>
      <c r="C181" s="242" t="s">
        <v>92</v>
      </c>
      <c r="D181" s="242"/>
      <c r="E181" s="242"/>
      <c r="F181" s="264" t="s">
        <v>232</v>
      </c>
      <c r="G181" s="242"/>
      <c r="H181" s="242" t="s">
        <v>196</v>
      </c>
      <c r="I181" s="242" t="s">
        <v>234</v>
      </c>
      <c r="J181" s="242">
        <v>10</v>
      </c>
      <c r="K181" s="286"/>
    </row>
    <row r="182" ht="15" customHeight="1">
      <c r="B182" s="265"/>
      <c r="C182" s="242" t="s">
        <v>93</v>
      </c>
      <c r="D182" s="242"/>
      <c r="E182" s="242"/>
      <c r="F182" s="264" t="s">
        <v>232</v>
      </c>
      <c r="G182" s="242"/>
      <c r="H182" s="242" t="s">
        <v>306</v>
      </c>
      <c r="I182" s="242" t="s">
        <v>267</v>
      </c>
      <c r="J182" s="242"/>
      <c r="K182" s="286"/>
    </row>
    <row r="183" ht="15" customHeight="1">
      <c r="B183" s="265"/>
      <c r="C183" s="242" t="s">
        <v>307</v>
      </c>
      <c r="D183" s="242"/>
      <c r="E183" s="242"/>
      <c r="F183" s="264" t="s">
        <v>232</v>
      </c>
      <c r="G183" s="242"/>
      <c r="H183" s="242" t="s">
        <v>308</v>
      </c>
      <c r="I183" s="242" t="s">
        <v>267</v>
      </c>
      <c r="J183" s="242"/>
      <c r="K183" s="286"/>
    </row>
    <row r="184" ht="15" customHeight="1">
      <c r="B184" s="265"/>
      <c r="C184" s="242" t="s">
        <v>296</v>
      </c>
      <c r="D184" s="242"/>
      <c r="E184" s="242"/>
      <c r="F184" s="264" t="s">
        <v>232</v>
      </c>
      <c r="G184" s="242"/>
      <c r="H184" s="242" t="s">
        <v>309</v>
      </c>
      <c r="I184" s="242" t="s">
        <v>267</v>
      </c>
      <c r="J184" s="242"/>
      <c r="K184" s="286"/>
    </row>
    <row r="185" ht="15" customHeight="1">
      <c r="B185" s="265"/>
      <c r="C185" s="242" t="s">
        <v>95</v>
      </c>
      <c r="D185" s="242"/>
      <c r="E185" s="242"/>
      <c r="F185" s="264" t="s">
        <v>238</v>
      </c>
      <c r="G185" s="242"/>
      <c r="H185" s="242" t="s">
        <v>310</v>
      </c>
      <c r="I185" s="242" t="s">
        <v>234</v>
      </c>
      <c r="J185" s="242">
        <v>50</v>
      </c>
      <c r="K185" s="286"/>
    </row>
    <row r="186" ht="15" customHeight="1">
      <c r="B186" s="265"/>
      <c r="C186" s="242" t="s">
        <v>311</v>
      </c>
      <c r="D186" s="242"/>
      <c r="E186" s="242"/>
      <c r="F186" s="264" t="s">
        <v>238</v>
      </c>
      <c r="G186" s="242"/>
      <c r="H186" s="242" t="s">
        <v>312</v>
      </c>
      <c r="I186" s="242" t="s">
        <v>313</v>
      </c>
      <c r="J186" s="242"/>
      <c r="K186" s="286"/>
    </row>
    <row r="187" ht="15" customHeight="1">
      <c r="B187" s="265"/>
      <c r="C187" s="242" t="s">
        <v>314</v>
      </c>
      <c r="D187" s="242"/>
      <c r="E187" s="242"/>
      <c r="F187" s="264" t="s">
        <v>238</v>
      </c>
      <c r="G187" s="242"/>
      <c r="H187" s="242" t="s">
        <v>315</v>
      </c>
      <c r="I187" s="242" t="s">
        <v>313</v>
      </c>
      <c r="J187" s="242"/>
      <c r="K187" s="286"/>
    </row>
    <row r="188" ht="15" customHeight="1">
      <c r="B188" s="265"/>
      <c r="C188" s="242" t="s">
        <v>316</v>
      </c>
      <c r="D188" s="242"/>
      <c r="E188" s="242"/>
      <c r="F188" s="264" t="s">
        <v>238</v>
      </c>
      <c r="G188" s="242"/>
      <c r="H188" s="242" t="s">
        <v>317</v>
      </c>
      <c r="I188" s="242" t="s">
        <v>313</v>
      </c>
      <c r="J188" s="242"/>
      <c r="K188" s="286"/>
    </row>
    <row r="189" ht="15" customHeight="1">
      <c r="B189" s="265"/>
      <c r="C189" s="298" t="s">
        <v>318</v>
      </c>
      <c r="D189" s="242"/>
      <c r="E189" s="242"/>
      <c r="F189" s="264" t="s">
        <v>238</v>
      </c>
      <c r="G189" s="242"/>
      <c r="H189" s="242" t="s">
        <v>319</v>
      </c>
      <c r="I189" s="242" t="s">
        <v>320</v>
      </c>
      <c r="J189" s="299" t="s">
        <v>321</v>
      </c>
      <c r="K189" s="286"/>
    </row>
    <row r="190" ht="15" customHeight="1">
      <c r="B190" s="265"/>
      <c r="C190" s="249" t="s">
        <v>42</v>
      </c>
      <c r="D190" s="242"/>
      <c r="E190" s="242"/>
      <c r="F190" s="264" t="s">
        <v>232</v>
      </c>
      <c r="G190" s="242"/>
      <c r="H190" s="239" t="s">
        <v>322</v>
      </c>
      <c r="I190" s="242" t="s">
        <v>323</v>
      </c>
      <c r="J190" s="242"/>
      <c r="K190" s="286"/>
    </row>
    <row r="191" ht="15" customHeight="1">
      <c r="B191" s="265"/>
      <c r="C191" s="249" t="s">
        <v>324</v>
      </c>
      <c r="D191" s="242"/>
      <c r="E191" s="242"/>
      <c r="F191" s="264" t="s">
        <v>232</v>
      </c>
      <c r="G191" s="242"/>
      <c r="H191" s="242" t="s">
        <v>325</v>
      </c>
      <c r="I191" s="242" t="s">
        <v>267</v>
      </c>
      <c r="J191" s="242"/>
      <c r="K191" s="286"/>
    </row>
    <row r="192" ht="15" customHeight="1">
      <c r="B192" s="265"/>
      <c r="C192" s="249" t="s">
        <v>326</v>
      </c>
      <c r="D192" s="242"/>
      <c r="E192" s="242"/>
      <c r="F192" s="264" t="s">
        <v>232</v>
      </c>
      <c r="G192" s="242"/>
      <c r="H192" s="242" t="s">
        <v>327</v>
      </c>
      <c r="I192" s="242" t="s">
        <v>267</v>
      </c>
      <c r="J192" s="242"/>
      <c r="K192" s="286"/>
    </row>
    <row r="193" ht="15" customHeight="1">
      <c r="B193" s="265"/>
      <c r="C193" s="249" t="s">
        <v>328</v>
      </c>
      <c r="D193" s="242"/>
      <c r="E193" s="242"/>
      <c r="F193" s="264" t="s">
        <v>238</v>
      </c>
      <c r="G193" s="242"/>
      <c r="H193" s="242" t="s">
        <v>329</v>
      </c>
      <c r="I193" s="242" t="s">
        <v>267</v>
      </c>
      <c r="J193" s="242"/>
      <c r="K193" s="286"/>
    </row>
    <row r="194" ht="15" customHeight="1">
      <c r="B194" s="292"/>
      <c r="C194" s="300"/>
      <c r="D194" s="274"/>
      <c r="E194" s="274"/>
      <c r="F194" s="274"/>
      <c r="G194" s="274"/>
      <c r="H194" s="274"/>
      <c r="I194" s="274"/>
      <c r="J194" s="274"/>
      <c r="K194" s="293"/>
    </row>
    <row r="195" ht="18.75" customHeight="1">
      <c r="B195" s="239"/>
      <c r="C195" s="242"/>
      <c r="D195" s="242"/>
      <c r="E195" s="242"/>
      <c r="F195" s="264"/>
      <c r="G195" s="242"/>
      <c r="H195" s="242"/>
      <c r="I195" s="242"/>
      <c r="J195" s="242"/>
      <c r="K195" s="239"/>
    </row>
    <row r="196" ht="18.75" customHeight="1">
      <c r="B196" s="239"/>
      <c r="C196" s="242"/>
      <c r="D196" s="242"/>
      <c r="E196" s="242"/>
      <c r="F196" s="264"/>
      <c r="G196" s="242"/>
      <c r="H196" s="242"/>
      <c r="I196" s="242"/>
      <c r="J196" s="242"/>
      <c r="K196" s="239"/>
    </row>
    <row r="197" ht="18.75" customHeight="1">
      <c r="B197" s="250"/>
      <c r="C197" s="250"/>
      <c r="D197" s="250"/>
      <c r="E197" s="250"/>
      <c r="F197" s="250"/>
      <c r="G197" s="250"/>
      <c r="H197" s="250"/>
      <c r="I197" s="250"/>
      <c r="J197" s="250"/>
      <c r="K197" s="250"/>
    </row>
    <row r="198" ht="13.5">
      <c r="B198" s="229"/>
      <c r="C198" s="230"/>
      <c r="D198" s="230"/>
      <c r="E198" s="230"/>
      <c r="F198" s="230"/>
      <c r="G198" s="230"/>
      <c r="H198" s="230"/>
      <c r="I198" s="230"/>
      <c r="J198" s="230"/>
      <c r="K198" s="231"/>
    </row>
    <row r="199" ht="21">
      <c r="B199" s="232"/>
      <c r="C199" s="233" t="s">
        <v>330</v>
      </c>
      <c r="D199" s="233"/>
      <c r="E199" s="233"/>
      <c r="F199" s="233"/>
      <c r="G199" s="233"/>
      <c r="H199" s="233"/>
      <c r="I199" s="233"/>
      <c r="J199" s="233"/>
      <c r="K199" s="234"/>
    </row>
    <row r="200" ht="25.5" customHeight="1">
      <c r="B200" s="232"/>
      <c r="C200" s="301" t="s">
        <v>331</v>
      </c>
      <c r="D200" s="301"/>
      <c r="E200" s="301"/>
      <c r="F200" s="301" t="s">
        <v>332</v>
      </c>
      <c r="G200" s="302"/>
      <c r="H200" s="301" t="s">
        <v>333</v>
      </c>
      <c r="I200" s="301"/>
      <c r="J200" s="301"/>
      <c r="K200" s="234"/>
    </row>
    <row r="201" ht="5.25" customHeight="1">
      <c r="B201" s="265"/>
      <c r="C201" s="262"/>
      <c r="D201" s="262"/>
      <c r="E201" s="262"/>
      <c r="F201" s="262"/>
      <c r="G201" s="242"/>
      <c r="H201" s="262"/>
      <c r="I201" s="262"/>
      <c r="J201" s="262"/>
      <c r="K201" s="286"/>
    </row>
    <row r="202" ht="15" customHeight="1">
      <c r="B202" s="265"/>
      <c r="C202" s="242" t="s">
        <v>323</v>
      </c>
      <c r="D202" s="242"/>
      <c r="E202" s="242"/>
      <c r="F202" s="264" t="s">
        <v>43</v>
      </c>
      <c r="G202" s="242"/>
      <c r="H202" s="242" t="s">
        <v>334</v>
      </c>
      <c r="I202" s="242"/>
      <c r="J202" s="242"/>
      <c r="K202" s="286"/>
    </row>
    <row r="203" ht="15" customHeight="1">
      <c r="B203" s="265"/>
      <c r="C203" s="271"/>
      <c r="D203" s="242"/>
      <c r="E203" s="242"/>
      <c r="F203" s="264" t="s">
        <v>44</v>
      </c>
      <c r="G203" s="242"/>
      <c r="H203" s="242" t="s">
        <v>335</v>
      </c>
      <c r="I203" s="242"/>
      <c r="J203" s="242"/>
      <c r="K203" s="286"/>
    </row>
    <row r="204" ht="15" customHeight="1">
      <c r="B204" s="265"/>
      <c r="C204" s="271"/>
      <c r="D204" s="242"/>
      <c r="E204" s="242"/>
      <c r="F204" s="264" t="s">
        <v>47</v>
      </c>
      <c r="G204" s="242"/>
      <c r="H204" s="242" t="s">
        <v>336</v>
      </c>
      <c r="I204" s="242"/>
      <c r="J204" s="242"/>
      <c r="K204" s="286"/>
    </row>
    <row r="205" ht="15" customHeight="1">
      <c r="B205" s="265"/>
      <c r="C205" s="242"/>
      <c r="D205" s="242"/>
      <c r="E205" s="242"/>
      <c r="F205" s="264" t="s">
        <v>45</v>
      </c>
      <c r="G205" s="242"/>
      <c r="H205" s="242" t="s">
        <v>337</v>
      </c>
      <c r="I205" s="242"/>
      <c r="J205" s="242"/>
      <c r="K205" s="286"/>
    </row>
    <row r="206" ht="15" customHeight="1">
      <c r="B206" s="265"/>
      <c r="C206" s="242"/>
      <c r="D206" s="242"/>
      <c r="E206" s="242"/>
      <c r="F206" s="264" t="s">
        <v>46</v>
      </c>
      <c r="G206" s="242"/>
      <c r="H206" s="242" t="s">
        <v>338</v>
      </c>
      <c r="I206" s="242"/>
      <c r="J206" s="242"/>
      <c r="K206" s="286"/>
    </row>
    <row r="207" ht="15" customHeight="1">
      <c r="B207" s="265"/>
      <c r="C207" s="242"/>
      <c r="D207" s="242"/>
      <c r="E207" s="242"/>
      <c r="F207" s="264"/>
      <c r="G207" s="242"/>
      <c r="H207" s="242"/>
      <c r="I207" s="242"/>
      <c r="J207" s="242"/>
      <c r="K207" s="286"/>
    </row>
    <row r="208" ht="15" customHeight="1">
      <c r="B208" s="265"/>
      <c r="C208" s="242" t="s">
        <v>279</v>
      </c>
      <c r="D208" s="242"/>
      <c r="E208" s="242"/>
      <c r="F208" s="264" t="s">
        <v>79</v>
      </c>
      <c r="G208" s="242"/>
      <c r="H208" s="242" t="s">
        <v>339</v>
      </c>
      <c r="I208" s="242"/>
      <c r="J208" s="242"/>
      <c r="K208" s="286"/>
    </row>
    <row r="209" ht="15" customHeight="1">
      <c r="B209" s="265"/>
      <c r="C209" s="271"/>
      <c r="D209" s="242"/>
      <c r="E209" s="242"/>
      <c r="F209" s="264" t="s">
        <v>174</v>
      </c>
      <c r="G209" s="242"/>
      <c r="H209" s="242" t="s">
        <v>175</v>
      </c>
      <c r="I209" s="242"/>
      <c r="J209" s="242"/>
      <c r="K209" s="286"/>
    </row>
    <row r="210" ht="15" customHeight="1">
      <c r="B210" s="265"/>
      <c r="C210" s="242"/>
      <c r="D210" s="242"/>
      <c r="E210" s="242"/>
      <c r="F210" s="264" t="s">
        <v>172</v>
      </c>
      <c r="G210" s="242"/>
      <c r="H210" s="242" t="s">
        <v>340</v>
      </c>
      <c r="I210" s="242"/>
      <c r="J210" s="242"/>
      <c r="K210" s="286"/>
    </row>
    <row r="211" ht="15" customHeight="1">
      <c r="B211" s="303"/>
      <c r="C211" s="271"/>
      <c r="D211" s="271"/>
      <c r="E211" s="271"/>
      <c r="F211" s="264" t="s">
        <v>176</v>
      </c>
      <c r="G211" s="249"/>
      <c r="H211" s="290" t="s">
        <v>177</v>
      </c>
      <c r="I211" s="290"/>
      <c r="J211" s="290"/>
      <c r="K211" s="304"/>
    </row>
    <row r="212" ht="15" customHeight="1">
      <c r="B212" s="303"/>
      <c r="C212" s="271"/>
      <c r="D212" s="271"/>
      <c r="E212" s="271"/>
      <c r="F212" s="264" t="s">
        <v>178</v>
      </c>
      <c r="G212" s="249"/>
      <c r="H212" s="290" t="s">
        <v>341</v>
      </c>
      <c r="I212" s="290"/>
      <c r="J212" s="290"/>
      <c r="K212" s="304"/>
    </row>
    <row r="213" ht="15" customHeight="1">
      <c r="B213" s="303"/>
      <c r="C213" s="271"/>
      <c r="D213" s="271"/>
      <c r="E213" s="271"/>
      <c r="F213" s="305"/>
      <c r="G213" s="249"/>
      <c r="H213" s="306"/>
      <c r="I213" s="306"/>
      <c r="J213" s="306"/>
      <c r="K213" s="304"/>
    </row>
    <row r="214" ht="15" customHeight="1">
      <c r="B214" s="303"/>
      <c r="C214" s="242" t="s">
        <v>303</v>
      </c>
      <c r="D214" s="271"/>
      <c r="E214" s="271"/>
      <c r="F214" s="264">
        <v>1</v>
      </c>
      <c r="G214" s="249"/>
      <c r="H214" s="290" t="s">
        <v>342</v>
      </c>
      <c r="I214" s="290"/>
      <c r="J214" s="290"/>
      <c r="K214" s="304"/>
    </row>
    <row r="215" ht="15" customHeight="1">
      <c r="B215" s="303"/>
      <c r="C215" s="271"/>
      <c r="D215" s="271"/>
      <c r="E215" s="271"/>
      <c r="F215" s="264">
        <v>2</v>
      </c>
      <c r="G215" s="249"/>
      <c r="H215" s="290" t="s">
        <v>343</v>
      </c>
      <c r="I215" s="290"/>
      <c r="J215" s="290"/>
      <c r="K215" s="304"/>
    </row>
    <row r="216" ht="15" customHeight="1">
      <c r="B216" s="303"/>
      <c r="C216" s="271"/>
      <c r="D216" s="271"/>
      <c r="E216" s="271"/>
      <c r="F216" s="264">
        <v>3</v>
      </c>
      <c r="G216" s="249"/>
      <c r="H216" s="290" t="s">
        <v>344</v>
      </c>
      <c r="I216" s="290"/>
      <c r="J216" s="290"/>
      <c r="K216" s="304"/>
    </row>
    <row r="217" ht="15" customHeight="1">
      <c r="B217" s="303"/>
      <c r="C217" s="271"/>
      <c r="D217" s="271"/>
      <c r="E217" s="271"/>
      <c r="F217" s="264">
        <v>4</v>
      </c>
      <c r="G217" s="249"/>
      <c r="H217" s="290" t="s">
        <v>345</v>
      </c>
      <c r="I217" s="290"/>
      <c r="J217" s="290"/>
      <c r="K217" s="304"/>
    </row>
    <row r="218" ht="12.75" customHeight="1">
      <c r="B218" s="307"/>
      <c r="C218" s="308"/>
      <c r="D218" s="308"/>
      <c r="E218" s="308"/>
      <c r="F218" s="308"/>
      <c r="G218" s="308"/>
      <c r="H218" s="308"/>
      <c r="I218" s="308"/>
      <c r="J218" s="308"/>
      <c r="K218" s="309"/>
    </row>
  </sheetData>
  <sheetProtection autoFilter="0" deleteColumns="0" deleteRows="0" formatCells="0" formatColumns="0" formatRows="0" insertColumns="0" insertHyperlinks="0" insertRows="0" pivotTables="0" sort="0"/>
  <mergeCells count="77"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G42:J42"/>
    <mergeCell ref="G41:J41"/>
    <mergeCell ref="G43:J43"/>
    <mergeCell ref="G44:J44"/>
    <mergeCell ref="G45:J45"/>
    <mergeCell ref="C122:J122"/>
    <mergeCell ref="C102:J102"/>
    <mergeCell ref="C147:J147"/>
    <mergeCell ref="C165:J165"/>
    <mergeCell ref="C25:J25"/>
    <mergeCell ref="F20:J20"/>
    <mergeCell ref="F23:J23"/>
    <mergeCell ref="F21:J21"/>
    <mergeCell ref="F22:J22"/>
    <mergeCell ref="F19:J19"/>
    <mergeCell ref="D27:J27"/>
    <mergeCell ref="D28:J28"/>
    <mergeCell ref="D30:J30"/>
    <mergeCell ref="D31:J31"/>
    <mergeCell ref="C26:J26"/>
    <mergeCell ref="C3:J3"/>
    <mergeCell ref="C9:J9"/>
    <mergeCell ref="D10:J10"/>
    <mergeCell ref="D15:J15"/>
    <mergeCell ref="C4:J4"/>
    <mergeCell ref="C6:J6"/>
    <mergeCell ref="C7:J7"/>
    <mergeCell ref="D11:J11"/>
    <mergeCell ref="D16:J16"/>
    <mergeCell ref="D17:J17"/>
    <mergeCell ref="F18:J18"/>
    <mergeCell ref="D33:J33"/>
    <mergeCell ref="D34:J34"/>
    <mergeCell ref="D35:J35"/>
    <mergeCell ref="G36:J36"/>
    <mergeCell ref="G37:J37"/>
    <mergeCell ref="G38:J38"/>
    <mergeCell ref="G39:J39"/>
    <mergeCell ref="G40:J40"/>
    <mergeCell ref="D47:J47"/>
    <mergeCell ref="E48:J48"/>
    <mergeCell ref="E49:J49"/>
    <mergeCell ref="D51:J51"/>
    <mergeCell ref="E50:J50"/>
    <mergeCell ref="C52:J52"/>
    <mergeCell ref="C54:J54"/>
    <mergeCell ref="C55:J55"/>
    <mergeCell ref="D61:J61"/>
    <mergeCell ref="C57:J57"/>
    <mergeCell ref="D58:J58"/>
    <mergeCell ref="D59:J59"/>
    <mergeCell ref="D60:J60"/>
    <mergeCell ref="D62:J62"/>
    <mergeCell ref="D65:J65"/>
    <mergeCell ref="D66:J66"/>
    <mergeCell ref="D68:J68"/>
    <mergeCell ref="D63:J63"/>
    <mergeCell ref="D67:J67"/>
    <mergeCell ref="D69:J69"/>
    <mergeCell ref="D70:J70"/>
    <mergeCell ref="C75:J75"/>
  </mergeCells>
  <pageMargins left="0.5902778" right="0.5902778" top="0.5902778" bottom="0.5902778" header="0" footer="0"/>
  <pageSetup r:id="rId1"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DiS. Lukáš Táborský</dc:creator>
  <cp:lastModifiedBy>DiS. Lukáš Táborský</cp:lastModifiedBy>
  <dcterms:created xsi:type="dcterms:W3CDTF">2019-06-27T12:10:27Z</dcterms:created>
  <dcterms:modified xsi:type="dcterms:W3CDTF">2019-06-27T12:10:29Z</dcterms:modified>
</cp:coreProperties>
</file>